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2850" yWindow="330" windowWidth="20400" windowHeight="16155" activeTab="0"/>
  </bookViews>
  <sheets>
    <sheet name="Krycí list" sheetId="5" r:id="rId1"/>
    <sheet name="Rekapitulace" sheetId="2" r:id="rId2"/>
    <sheet name="Položky" sheetId="4" r:id="rId3"/>
  </sheets>
  <definedNames>
    <definedName name="cisloobjektu">#REF!</definedName>
    <definedName name="cislostavby">#REF!</definedName>
    <definedName name="Datum">#REF!</definedName>
    <definedName name="Dil">'Rekapitulace'!$A$6</definedName>
    <definedName name="Dodavka">'Rekapitulace'!$G$15</definedName>
    <definedName name="Dodavka0" localSheetId="2">'Položky'!#REF!</definedName>
    <definedName name="Dodavka0">#REF!</definedName>
    <definedName name="HSV">'Rekapitulace'!$E$15</definedName>
    <definedName name="HSV0" localSheetId="2">'Položky'!#REF!</definedName>
    <definedName name="HSV0">#REF!</definedName>
    <definedName name="HZS">'Rekapitulace'!$I$15</definedName>
    <definedName name="HZS0" localSheetId="2">'Položky'!#REF!</definedName>
    <definedName name="HZS0">#REF!</definedName>
    <definedName name="JKSO">#REF!</definedName>
    <definedName name="MJ">#REF!</definedName>
    <definedName name="Mont">'Rekapitulace'!$H$15</definedName>
    <definedName name="Montaz0" localSheetId="2">'Položky'!#REF!</definedName>
    <definedName name="Montaz0">#REF!</definedName>
    <definedName name="NazevDilu">'Rekapitulace'!$B$6</definedName>
    <definedName name="nazevobjektu">#REF!</definedName>
    <definedName name="nazevstavby">#REF!</definedName>
    <definedName name="Objednatel">#REF!</definedName>
    <definedName name="_xlnm.Print_Area" localSheetId="2">'Položky'!$A$1:$G$522</definedName>
    <definedName name="_xlnm.Print_Area" localSheetId="1">'Rekapitulace'!$A$1:$I$17</definedName>
    <definedName name="PocetMJ">#REF!</definedName>
    <definedName name="Poznamka">#REF!</definedName>
    <definedName name="Projektant">#REF!</definedName>
    <definedName name="PSV">'Rekapitulace'!$F$15</definedName>
    <definedName name="PSV0" localSheetId="2">'Položky'!#REF!</definedName>
    <definedName name="PSV0">#REF!</definedName>
    <definedName name="SazbaDPH1">#REF!</definedName>
    <definedName name="SazbaDPH2">#REF!</definedName>
    <definedName name="SloupecCC" localSheetId="2">'Položky'!$G$6</definedName>
    <definedName name="SloupecCC">#REF!</definedName>
    <definedName name="SloupecCisloPol" localSheetId="2">'Položky'!$B$6</definedName>
    <definedName name="SloupecCisloPol">#REF!</definedName>
    <definedName name="SloupecJC" localSheetId="2">'Položky'!$F$6</definedName>
    <definedName name="SloupecJC">#REF!</definedName>
    <definedName name="SloupecMJ" localSheetId="2">'Položky'!$D$6</definedName>
    <definedName name="SloupecMJ">#REF!</definedName>
    <definedName name="SloupecMnozstvi" localSheetId="2">'Položky'!$E$6</definedName>
    <definedName name="SloupecMnozstvi">#REF!</definedName>
    <definedName name="SloupecNazPol" localSheetId="2">'Položky'!$C$6</definedName>
    <definedName name="SloupecNazPol">#REF!</definedName>
    <definedName name="SloupecPC" localSheetId="2">'Položky'!$A$6</definedName>
    <definedName name="SloupecPC">#REF!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 localSheetId="2">'Položky'!#REF!</definedName>
    <definedName name="Typ">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<sst xmlns="http://schemas.openxmlformats.org/spreadsheetml/2006/main" count="1204" uniqueCount="781">
  <si>
    <t>HZS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</si>
  <si>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</si>
  <si>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</si>
  <si>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</si>
  <si>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</si>
  <si>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</si>
  <si>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</si>
  <si>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</si>
  <si>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</si>
  <si>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</si>
  <si>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</si>
  <si>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</si>
  <si>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</si>
  <si>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</si>
  <si>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</si>
  <si>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</si>
  <si>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</si>
  <si>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</si>
  <si>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</si>
  <si>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</si>
  <si>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</si>
  <si>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 tl. 250 mm - úroveň PT před sejmutím ornice ...... -0,08:</t>
  </si>
  <si>
    <t>na úroveň -0,48 (chata):</t>
  </si>
  <si>
    <t>33,75/2</t>
  </si>
  <si>
    <t>okapový chodník na úroveň -0,70:</t>
  </si>
  <si>
    <t>5,74/2</t>
  </si>
  <si>
    <t>ZP1:</t>
  </si>
  <si>
    <t>obvod AutoCad:</t>
  </si>
  <si>
    <t>t</t>
  </si>
  <si>
    <t>projekt nestanoví - předpoklad:</t>
  </si>
  <si>
    <t>0,816</t>
  </si>
  <si>
    <t>m</t>
  </si>
  <si>
    <t>713</t>
  </si>
  <si>
    <t>Izolace tepelné</t>
  </si>
  <si>
    <t>Montáž měděného potrubí 15x1 mm</t>
  </si>
  <si>
    <t>Montáž měděného potrubí 18x1 mm</t>
  </si>
  <si>
    <t>Montáž potrubí trouby ocelové závitové DN15</t>
  </si>
  <si>
    <t>Montáž potrubí trouby ocelové závitové DN20</t>
  </si>
  <si>
    <t>Rozvod potrubí</t>
  </si>
  <si>
    <t>733</t>
  </si>
  <si>
    <t>Tepelná izolace pr. 22 mm, tl. 30 mm, řezaná potrubní pouzdra z čedičové vlny, kašírované hliníkovou fólií se skleněnou mřížkou; vč. izolace tvarovek a armatur (pro potrubí DN15)</t>
  </si>
  <si>
    <t>Tepelná izolace pr. 28 mm, tl. 30 mm, řezaná potrubní pouzdra z čedičové vlny, kašírované hliníkovou fólií se skleněnou mřížkou; vč. izolace tvarovek a armatur (pro potrubí DN20)</t>
  </si>
  <si>
    <t>Montáž návlekové izolační hadice  z pěnového polyetylénu pr.15x1 mm, tl. 20 mm</t>
  </si>
  <si>
    <t>Odmaštění ředidlovým odmašťovačem potrubí DN do 50 mm</t>
  </si>
  <si>
    <t>Základní jednonásobný syntetický nátěr potrubí DN do 50 mm</t>
  </si>
  <si>
    <t>734</t>
  </si>
  <si>
    <t>Armatury</t>
  </si>
  <si>
    <t>Montáž armatury závitové s dvěma závity G 1/2</t>
  </si>
  <si>
    <t>ks</t>
  </si>
  <si>
    <t xml:space="preserve">Kohout kulový přímý G 1/2 </t>
  </si>
  <si>
    <t>Kohout kulový přímý G 3/4</t>
  </si>
  <si>
    <t>Drobný těsnící a spojovací materiál</t>
  </si>
  <si>
    <t>Otopná tělesa</t>
  </si>
  <si>
    <t>735</t>
  </si>
  <si>
    <t xml:space="preserve">Tlakové zkoušky otopných těles </t>
  </si>
  <si>
    <t>Montáž trubkových těles se spodním středovým připojením</t>
  </si>
  <si>
    <t>Pomocné ocel.konstrukce</t>
  </si>
  <si>
    <t>767</t>
  </si>
  <si>
    <t>Ústřední vytápění</t>
  </si>
  <si>
    <t>730</t>
  </si>
  <si>
    <t>hod</t>
  </si>
  <si>
    <t xml:space="preserve">Zaregulování a vyvážení systému, vyhotovení protokolu o vyvážení a zaregulování regulačních </t>
  </si>
  <si>
    <t>Funkční a tlaková zkouška</t>
  </si>
  <si>
    <t>Minimálně 3x propláchnutí, odkalení, napuštění systému, vč. vyčištění filtrů a napuštění upravenou vodu</t>
  </si>
  <si>
    <t>Topná zkouška</t>
  </si>
  <si>
    <t>Orientační štítky, označení zařízení a rozvodů</t>
  </si>
  <si>
    <t>Montáž potrubí trouby ocelové závitové DN25</t>
  </si>
  <si>
    <t>Montáž potrubí trouby ocelové závitové DN32</t>
  </si>
  <si>
    <t>Montáž potrubí trouby ocelové závitové DN40</t>
  </si>
  <si>
    <t>Montáž potrubí trouby ocelové hladké tř. 11-13 D 57 mm, tl. 2,9 mm</t>
  </si>
  <si>
    <t>Montáž potrubí trouby ocelové hladké tř. 11-13 D 76 mm, tl. 3,2 mm</t>
  </si>
  <si>
    <t>Montáž potrubí trouby ocelové hladké tř. 11-13 D 89 mm, tl. 3,6 mm</t>
  </si>
  <si>
    <t>Montáž potrubí trouby ocelové hladké tř. 11-13 D 108 mm, tl. 4 mm</t>
  </si>
  <si>
    <t>Montáž potrubí trouby ocelové hladké tř. 11-13 D 133 mm, tl 4,5 mm</t>
  </si>
  <si>
    <t>Průhledná hadice na odkalování DN15, 20m</t>
  </si>
  <si>
    <t>Tepelná izolace pr. 35 mm, tl. 30 mm, řezaná potrubní pouzdra z čedičové vlny, kašírované hliníkovou fólií se skleněnou mřížkou; vč. izolace tvarovek a armatur (pro potrubí DN25)</t>
  </si>
  <si>
    <t>Tepelná izolace pr. 42 mm, tl. 40 mm, řezaná potrubní pouzdra z čedičové vlny, kašírované hliníkovou fólií se skleněnou mřížkou; vč. izolace tvarovek (pro potrubí DN32)</t>
  </si>
  <si>
    <t>Tepelná izolace pr. 60 mm, tl. 40mm, řezaná potrubní pouzdra z čedičové vlny, kašírované hliníkovou fólií se skleněnou mřížkou; vč. izolace tvarovek a armatur (pro potrubí 57x2,9)</t>
  </si>
  <si>
    <t>Tepelná izolace pr. 76 mm, tl. 50 mm, řezaná potrubní pouzdra z čedičové vlny, kašírované hliníkovou fólií se skleněnou mřížkou; vč. izolace tvarovek a armatur (pro potrubí 76x3,2)</t>
  </si>
  <si>
    <t>Tepelná izolace pr. 89 mm, tl. 50 mm, řezaná potrubní pouzdra z čedičové vlny, kašírované hliníkovou fólií se skleněnou mřížkou; vč. izolace tvarovek a armatur (pro potrubí 89x3,6)</t>
  </si>
  <si>
    <t>Tepelná izolace pr. 108 mm, tl. 60 mm, řezaná potrubní pouzdra z čedičové vlny, kašírované hliníkovou fólií se skleněnou mřížkou; vč. izolace tvarovek a armatur (pro potrubí 108x4,0)</t>
  </si>
  <si>
    <t>Tepelná izolace pr. 133 mm, tl. 80 mm, řezaná potrubní pouzdra z čedičové vlny, kašírované hliníkovou fólií se skleněnou mřížkou; vč. izolace tvarovek a armatur (pro potrubí 133x4,5)</t>
  </si>
  <si>
    <t>Montáž návlekové izolační hadice  z pěnového polyetylénu pr.18x1 mm, tl. 20 mm</t>
  </si>
  <si>
    <t>Montáž tepelné izolace potrubí potrubními pouzdry s Al fólií staženými Al páskou 1x D do 50 mm</t>
  </si>
  <si>
    <t>Montáž tepelné izolace potrubí potrubními pouzdry s Al fólií staženými Al páskou 1x D do 100 mm</t>
  </si>
  <si>
    <t>Montáž tepelné izolace potrubí potrubními pouzdry s Al fólií staženými Al páskou 1x D do 150 mm</t>
  </si>
  <si>
    <t>Montáž armatur závitových,s dvěma závity, G 3/4</t>
  </si>
  <si>
    <t>Montáž armatury závitové s dvěma závity G 1</t>
  </si>
  <si>
    <t>Montáž armatur závitových,s 2 závity, G 5/4</t>
  </si>
  <si>
    <t>Montáž armatur závitových,s 2 závity, G 6/4</t>
  </si>
  <si>
    <t>Montáž armatur závitových,s 2 závity, G 2</t>
  </si>
  <si>
    <t xml:space="preserve">Kohout kulový přímý G 1 </t>
  </si>
  <si>
    <t xml:space="preserve">Kohout kulový přímý G 5/4  </t>
  </si>
  <si>
    <t>Kohout kulový přímý G 6/4</t>
  </si>
  <si>
    <t>Kohout kulový přímý G 2</t>
  </si>
  <si>
    <t xml:space="preserve">Klapka mezipřírubová uzavírací DN65 PN16 </t>
  </si>
  <si>
    <t xml:space="preserve">Klapka mezipřírubová uzavírací DN80 PN16 </t>
  </si>
  <si>
    <t xml:space="preserve">Klapka mezipřírubová uzavírací DN125 PN16 </t>
  </si>
  <si>
    <t>Kohout plnící a vypouštěcí G 1/2</t>
  </si>
  <si>
    <t>Odmaštění ředidlovým odmašťovačem potrubí DN do 100 mm</t>
  </si>
  <si>
    <t>Odmaštění ředidlovým odmašťovačem potrubí DN do 150 mm</t>
  </si>
  <si>
    <t>Základní jednonásobný syntetický nátěr potrubí DN do 100 mm</t>
  </si>
  <si>
    <t>Základní jednonásobný syntetický nátěr potrubí DN do 150 mm</t>
  </si>
  <si>
    <t>Montáž tlakoměrů, včetně montážního příslušenství</t>
  </si>
  <si>
    <t>Montáž teploměrů; s ochranným pouzdrem nebo pevným stonkem a jímkou</t>
  </si>
  <si>
    <t>Filtr závitový přímý G 1/2</t>
  </si>
  <si>
    <t>Filtr závitový přímý G 1</t>
  </si>
  <si>
    <t xml:space="preserve">Filtr závitový přímý G 5/4 </t>
  </si>
  <si>
    <t>Filtr závitový přímý G 6/4</t>
  </si>
  <si>
    <t>Filtr závitový přímý G 2</t>
  </si>
  <si>
    <t xml:space="preserve">Zpětná klapka závitová G 1 </t>
  </si>
  <si>
    <t xml:space="preserve">Zpětná klapka závitová G 6/4 </t>
  </si>
  <si>
    <t>Zpětná klapka závitová G 2</t>
  </si>
  <si>
    <t>Klapka mezipřírubová zpětná DN65</t>
  </si>
  <si>
    <t>Klapka mezipřírubová zpětná DN80</t>
  </si>
  <si>
    <t xml:space="preserve">Teploměr technický s pevným stonkem a jímkou </t>
  </si>
  <si>
    <t>Nepředvídatelné práce koordinací na stavbě</t>
  </si>
  <si>
    <t>Provozní řád</t>
  </si>
  <si>
    <t>Zaškolení obsluhy</t>
  </si>
  <si>
    <t>Revize zařízení, protokoly</t>
  </si>
  <si>
    <t>Režijní náklady</t>
  </si>
  <si>
    <t>Tlakoměr s pevným stonkem a zpětnou klapkou,tlak 0-16 bar průměr 50 mm spodní připojení, vč. kondenzační smyčky k přivaření zahnuté</t>
  </si>
  <si>
    <t>Připojení ohřívače VZT jednotky na rozvod vytápění DN25; přívod a zpátečka, včetně šroubení, montážního a těsnícího materiálu, vč. Montáže</t>
  </si>
  <si>
    <t>Připojení ohřívače VZT jednotky na rozvod vytápění DN50; přívod a zpátečka, včetně šroubení, montážního a těsnícího materiálu, vč. montáže</t>
  </si>
  <si>
    <t>odlučovač kalu pro topné systemý DN125 PN16, přírubovy, vč. montáže</t>
  </si>
  <si>
    <t>Dávkování inhibit. koroze pro ocel. uzavřené systémy UT, dávkovací membrán. čerpadlo s průtokoměrem 3/4" proporc. s plastovou nádrží 50 l, vč. montáže</t>
  </si>
  <si>
    <t>Montáž tlakově nezávislých regulačních ventilů DN40, včetně příslušenství, armtura dodávkou profese MaR</t>
  </si>
  <si>
    <t>Montáž tlakově nezávislých regulačních ventilů DN32, včetně příslušenství, armtura dodávkou profese MaR</t>
  </si>
  <si>
    <t>Montáž tlakově nezávislých regulačních ventilů DN25, včetně příslušenství, armtura dodávkou profese MaR</t>
  </si>
  <si>
    <t>Montáž tlakově nezávislých regulačních ventilů DN20, včetně příslušenství, armtura dodávkou profese MaR</t>
  </si>
  <si>
    <t>Montáž tlakově nezávislých regulačních ventilů DN15, včetně příslušenství, armtura dodávkou profese MaR</t>
  </si>
  <si>
    <t>Zpětná klapka závitová G 3/4</t>
  </si>
  <si>
    <t>Montáž armatury závitové s dvěma závity G 3/8</t>
  </si>
  <si>
    <t>732</t>
  </si>
  <si>
    <t>Strojovny</t>
  </si>
  <si>
    <t>Termostatická hlavice typ K s vestavěným čidlem, s připojovacím závitem M30x1,5, vč. montáže, barva a typ hlavice bude vyvzorkován architektem</t>
  </si>
  <si>
    <t>Doprava a přesun materiálu v objektech</t>
  </si>
  <si>
    <t>Pevný bod kotevní pro potrubí DN20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</si>
  <si>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Pevný bod kotevní pro potrubí DN32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</si>
  <si>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Pevný bod kotevní pro potrubí DN65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</si>
  <si>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Pevný bod kotevní pro potrubí DN80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</si>
  <si>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Legenda:</t>
  </si>
  <si>
    <t>dílčí součty položek po patrech:</t>
  </si>
  <si>
    <t>Zhotovení návarků a odběrů pro teploměry, tlakoměry a prvky profese MaR (čidla), včetně montážního materiálu a montáže</t>
  </si>
  <si>
    <t>Lešení, práce ve výškách</t>
  </si>
  <si>
    <t>Montáž armatury přírubové se dvěma přírubami DN65, vč. protipřírub DN65 a příslušenství</t>
  </si>
  <si>
    <t>Montáž armatury přírubové se dvěma přírubami DN80, vč. protipřírub DN80 a příslušenství</t>
  </si>
  <si>
    <t>Montáž armatury přírubové se dvěma přírubami DN125, vč. protipřírub DN125 a příslušenství</t>
  </si>
  <si>
    <t>Montáž odvzdušňovacích ventilů; vč. návarku a montážního příslušenství</t>
  </si>
  <si>
    <t>Montáž vypouštěcích ventilů; vč. návarku a montážního příslušenství</t>
  </si>
  <si>
    <t>Rozpočet vytápění</t>
  </si>
  <si>
    <t>UT002</t>
  </si>
  <si>
    <t>UT003</t>
  </si>
  <si>
    <t>UT004</t>
  </si>
  <si>
    <t>UT006</t>
  </si>
  <si>
    <t>UT008</t>
  </si>
  <si>
    <t>UT009</t>
  </si>
  <si>
    <t>UT010</t>
  </si>
  <si>
    <t>UT011</t>
  </si>
  <si>
    <t>UT012</t>
  </si>
  <si>
    <t>UT013</t>
  </si>
  <si>
    <t>UT014</t>
  </si>
  <si>
    <t>UT015</t>
  </si>
  <si>
    <t>UT016</t>
  </si>
  <si>
    <t>UT017</t>
  </si>
  <si>
    <t>UT018</t>
  </si>
  <si>
    <t>UT020</t>
  </si>
  <si>
    <t>UT022</t>
  </si>
  <si>
    <t>UT023</t>
  </si>
  <si>
    <t>UT024</t>
  </si>
  <si>
    <t>UT025</t>
  </si>
  <si>
    <t>UT026</t>
  </si>
  <si>
    <t>UT027</t>
  </si>
  <si>
    <t>UT028</t>
  </si>
  <si>
    <t>UT029</t>
  </si>
  <si>
    <t>UT030</t>
  </si>
  <si>
    <t>UT031</t>
  </si>
  <si>
    <t>UT032</t>
  </si>
  <si>
    <t>UT033</t>
  </si>
  <si>
    <t>UT034</t>
  </si>
  <si>
    <t>UT035</t>
  </si>
  <si>
    <t>UT036</t>
  </si>
  <si>
    <t>UT037</t>
  </si>
  <si>
    <t>UT038</t>
  </si>
  <si>
    <t>UT039</t>
  </si>
  <si>
    <t>UT040</t>
  </si>
  <si>
    <t>UT041</t>
  </si>
  <si>
    <t>UT042</t>
  </si>
  <si>
    <t>UT043</t>
  </si>
  <si>
    <t>UT044</t>
  </si>
  <si>
    <t>UT045</t>
  </si>
  <si>
    <t>UT046</t>
  </si>
  <si>
    <t>UT047</t>
  </si>
  <si>
    <t>UT048</t>
  </si>
  <si>
    <t>UT049</t>
  </si>
  <si>
    <t>UT050</t>
  </si>
  <si>
    <t>UT052</t>
  </si>
  <si>
    <t>UT056</t>
  </si>
  <si>
    <t>UT059</t>
  </si>
  <si>
    <t>UT060</t>
  </si>
  <si>
    <t>UT061</t>
  </si>
  <si>
    <t>UT062</t>
  </si>
  <si>
    <t>UT063</t>
  </si>
  <si>
    <t>UT064</t>
  </si>
  <si>
    <t>UT065</t>
  </si>
  <si>
    <t>UT066</t>
  </si>
  <si>
    <t>UT067</t>
  </si>
  <si>
    <t>UT068</t>
  </si>
  <si>
    <t>UT069</t>
  </si>
  <si>
    <t>UT070</t>
  </si>
  <si>
    <t>UT071</t>
  </si>
  <si>
    <t>UT072</t>
  </si>
  <si>
    <t>UT073</t>
  </si>
  <si>
    <t>UT074</t>
  </si>
  <si>
    <t>UT075</t>
  </si>
  <si>
    <t>UT076</t>
  </si>
  <si>
    <t>UT077</t>
  </si>
  <si>
    <t>UT078</t>
  </si>
  <si>
    <t>UT079</t>
  </si>
  <si>
    <t>UT080</t>
  </si>
  <si>
    <t>UT097</t>
  </si>
  <si>
    <t>UT098</t>
  </si>
  <si>
    <t>UT099</t>
  </si>
  <si>
    <t>UT100</t>
  </si>
  <si>
    <t>UT101</t>
  </si>
  <si>
    <t>UT102</t>
  </si>
  <si>
    <t>UT103</t>
  </si>
  <si>
    <t>UT104</t>
  </si>
  <si>
    <t>UT105</t>
  </si>
  <si>
    <t>UT106</t>
  </si>
  <si>
    <t>UT107</t>
  </si>
  <si>
    <t>UT108</t>
  </si>
  <si>
    <t>UT109</t>
  </si>
  <si>
    <t>UT110</t>
  </si>
  <si>
    <t>UT111</t>
  </si>
  <si>
    <t>UT113</t>
  </si>
  <si>
    <t>UT114</t>
  </si>
  <si>
    <t>UT115</t>
  </si>
  <si>
    <t>UT116</t>
  </si>
  <si>
    <t>UT118</t>
  </si>
  <si>
    <t>UT124</t>
  </si>
  <si>
    <t>UT125</t>
  </si>
  <si>
    <t>UT126</t>
  </si>
  <si>
    <t>UT127</t>
  </si>
  <si>
    <t>UT128</t>
  </si>
  <si>
    <t>UT129</t>
  </si>
  <si>
    <t>UT130</t>
  </si>
  <si>
    <t>UT131</t>
  </si>
  <si>
    <t>UT132</t>
  </si>
  <si>
    <t>UT133</t>
  </si>
  <si>
    <t>UT134</t>
  </si>
  <si>
    <t>UT135</t>
  </si>
  <si>
    <t>UT136</t>
  </si>
  <si>
    <t>UT137</t>
  </si>
  <si>
    <t>UT138</t>
  </si>
  <si>
    <t>UT139</t>
  </si>
  <si>
    <t>UT140</t>
  </si>
  <si>
    <t>UT141</t>
  </si>
  <si>
    <t>UT142</t>
  </si>
  <si>
    <t>UT143</t>
  </si>
  <si>
    <t>UT144</t>
  </si>
  <si>
    <t>UT145</t>
  </si>
  <si>
    <t>UT146</t>
  </si>
  <si>
    <t>UT147</t>
  </si>
  <si>
    <t>UT148</t>
  </si>
  <si>
    <t>UT149</t>
  </si>
  <si>
    <t>UT150</t>
  </si>
  <si>
    <t>UT151</t>
  </si>
  <si>
    <t>UT152</t>
  </si>
  <si>
    <t>UT153</t>
  </si>
  <si>
    <t>UT154</t>
  </si>
  <si>
    <t>UT155</t>
  </si>
  <si>
    <t>UT156</t>
  </si>
  <si>
    <t>UT157</t>
  </si>
  <si>
    <t>UT158</t>
  </si>
  <si>
    <t>UT159</t>
  </si>
  <si>
    <t>UT161</t>
  </si>
  <si>
    <t>UT163</t>
  </si>
  <si>
    <t>UT164</t>
  </si>
  <si>
    <t>UT166</t>
  </si>
  <si>
    <t>UT167</t>
  </si>
  <si>
    <t>UT169</t>
  </si>
  <si>
    <t>UT170</t>
  </si>
  <si>
    <t>UT171</t>
  </si>
  <si>
    <t>UT172</t>
  </si>
  <si>
    <t>UT173</t>
  </si>
  <si>
    <t>UT174</t>
  </si>
  <si>
    <t>UT177</t>
  </si>
  <si>
    <t>UT178</t>
  </si>
  <si>
    <t>UT183</t>
  </si>
  <si>
    <t>UT190</t>
  </si>
  <si>
    <t>UT223</t>
  </si>
  <si>
    <t>kg</t>
  </si>
  <si>
    <t>2.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</si>
  <si>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3.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</si>
  <si>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4.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</si>
  <si>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5.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</si>
  <si>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6.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</si>
  <si>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1. NP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</si>
  <si>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1. PP - Montážní instalační systém pro zavěšení potrubí instalací vytápění. Kompletní dodávka montážního materiálu včetně kotvení do stropní k-ce/příček, pevných bodů, systémových spojek, čepů a nosníkových matek. Montážní materiál z otevřených C profilů, dimenze dle jednotlivých podpěr/závěsů. Povrchová úprava montážního systému v galvanickém pozinku. Potrubí vytápění je chyceno do objímek s izolační gumou EPDM. Objímky s vlastností snížení hlučnosti potrubí. V místech souběhu více potrubí jsou potrubí sdružené na hrazdách, konzolách. Závěsy jsou navrženy včetně tlumících prvků.</t>
  </si>
  <si>
    <t>Dokumentace pro realizaci stavby</t>
  </si>
  <si>
    <t>soubor</t>
  </si>
  <si>
    <t>Náklady na vyhotovení dokumentace pro realizaci stavby a její předání objednateli v požadované formě a požadovaném počtu. Dokumentace zohlednuje koordninaci jednotlivých profesí a jejich konkrétních výrobků, postupy a atesty, které bude GD dodávat.</t>
  </si>
  <si>
    <t>Dokumentace dílenská a výrobní</t>
  </si>
  <si>
    <t>Tato dokumentave se předpokládá, že bude zpracována pro části, které potřebují další podorbnější dokumentaci než je realizační. Náklady na vyhotovení dokumentace a její předání objednateli v požadované formě a požadovaném počtu. Dokumentace se předpokládá zejména na části závěsný systém, pevné a posuvné body, osazení jednoltivýcz zařízení (zdroje chladu, VZT jednotky, ATS, čerpadla atd.) pomocné ocelové konstrukce, atypické prvky.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</si>
  <si>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</si>
  <si>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</si>
  <si>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Protipožární ucpávka pro potrubí UT DN15 -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</si>
  <si>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DN125 -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</si>
  <si>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DN80 -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</si>
  <si>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DN50 -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</si>
  <si>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DN32 -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</si>
  <si>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DN25 - protipožární bandáž, 2 vrstvy bandáže(omotání), oboustranně - prostup stěnou. Protipožární odolnost EI 60 min. Včetně identifikačního štítku. Protipožární akrylátový tmel k dotěsnění bandáže, vč. montáže.</t>
  </si>
  <si>
    <t>Protipožární ucpávka pro potrubí UT DN20 - protipožární bandáž, 2 vrstvy bandáže(omotání), oboustranně - prostup stěnou. Protipožární odolnost EI 60 min. Včetně identifikačního štítku. Protipožární akrylátový tmel k dotěsnění bandáže, vč. montáže.</t>
  </si>
  <si>
    <t>UT224</t>
  </si>
  <si>
    <t>UT225</t>
  </si>
  <si>
    <t>UT117</t>
  </si>
  <si>
    <t>UT230</t>
  </si>
  <si>
    <t>UT231</t>
  </si>
  <si>
    <t>UT233</t>
  </si>
  <si>
    <t>UT234</t>
  </si>
  <si>
    <t>UT235</t>
  </si>
  <si>
    <t>UT236</t>
  </si>
  <si>
    <t>UT237</t>
  </si>
  <si>
    <t>UT239</t>
  </si>
  <si>
    <t>UT241</t>
  </si>
  <si>
    <t>UT243</t>
  </si>
  <si>
    <t>UT244</t>
  </si>
  <si>
    <t>UT247</t>
  </si>
  <si>
    <t>UT248</t>
  </si>
  <si>
    <t>UT249</t>
  </si>
  <si>
    <t>UT250</t>
  </si>
  <si>
    <t>UT251</t>
  </si>
  <si>
    <t>UT252</t>
  </si>
  <si>
    <t>UT253</t>
  </si>
  <si>
    <t>UT254</t>
  </si>
  <si>
    <t>UT255</t>
  </si>
  <si>
    <t>UT256</t>
  </si>
  <si>
    <t>UT257</t>
  </si>
  <si>
    <t>UT258</t>
  </si>
  <si>
    <t>UT259</t>
  </si>
  <si>
    <t>UT260</t>
  </si>
  <si>
    <t>UT261</t>
  </si>
  <si>
    <t>Protipožární ucpávka pro potrubí UT DN65 - protipožární bandáž, 2 vrstvy bandáže(omotání), oboustranně - prostup stěnou. Protipožární odolnost EI 60 min. Včetně identifikačního štítku. Protipožární akrylátový tmel k dotěsnění bandáže, vč. montáže.</t>
  </si>
  <si>
    <t>Obnova S - centra Hodonín, p. o.</t>
  </si>
  <si>
    <t>SO01+SO02</t>
  </si>
  <si>
    <t>D.1.4.A.002</t>
  </si>
  <si>
    <t>731</t>
  </si>
  <si>
    <t>Kotelny</t>
  </si>
  <si>
    <t>UT001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</si>
  <si>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</si>
  <si>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</si>
  <si>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</si>
  <si>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</si>
  <si>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</si>
  <si>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</si>
  <si>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</si>
  <si>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</si>
  <si>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</si>
  <si>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</si>
  <si>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</si>
  <si>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</si>
  <si>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Subtech 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</si>
  <si>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</si>
  <si>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</si>
  <si>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</si>
  <si>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</si>
  <si>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</si>
  <si>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</si>
  <si>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</si>
  <si>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</si>
  <si>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</si>
  <si>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</si>
  <si>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</si>
  <si>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</si>
  <si>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</si>
  <si>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</si>
  <si>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</si>
  <si>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</si>
  <si>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</si>
  <si>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</si>
  <si>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</si>
  <si>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</si>
  <si>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</si>
  <si>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</si>
  <si>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</si>
  <si>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</si>
  <si>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</si>
  <si>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</si>
  <si>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</si>
  <si>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2+0+0+0+0+0+0 odpovídá</t>
  </si>
  <si>
    <t>1.PP+1.NP+2.NP+3.NP+4.NP+5.NP+6.NP</t>
  </si>
  <si>
    <t>plynový stacionární kondenzační kotel s AlSi výměníkem o výkonu 250kW</t>
  </si>
  <si>
    <t>výkres č. 110, pozice: 10.1a, 10.1b</t>
  </si>
  <si>
    <t>výkres č. 110</t>
  </si>
  <si>
    <t>plynový filtr 1 1/4" pro každý kotel (dod.PK)</t>
  </si>
  <si>
    <t>pojistná skupina vč.poj.ventilu 6bar, manometru odvzdušnění a izolace (dod.PK)</t>
  </si>
  <si>
    <t>sada pro připojení expanzní nádoby na kotel vč.vypouštění 1 1/4" (dod.PK)</t>
  </si>
  <si>
    <t>výkres č. 110, pozice: 13.1a, 13.1b</t>
  </si>
  <si>
    <t>neutralizační zařízení pro PK vč.granulátu (dod.PK)</t>
  </si>
  <si>
    <t>propojovací sada DN65/DN80 pro PK vč.izolace (dod.PK)</t>
  </si>
  <si>
    <t>servisní kohout se zajištěním k expanzní nádobě 3/4" (dod.PK)</t>
  </si>
  <si>
    <t>tlaková expanzní nádoba s vakem PN6, V=50 l. (dod.PK)</t>
  </si>
  <si>
    <t>regulační přístroj PK 5313 s možností napojení na ModBus TCP/IP vč.čidla venkkovní teploty (dod.PK)</t>
  </si>
  <si>
    <t>výkres č. 110, pozice: 12.1a, 12.1b</t>
  </si>
  <si>
    <t>kaskádový modul FM-CM až pro 4 kotle vč.čidla (dod.PK)</t>
  </si>
  <si>
    <t>zapůjčení demineralizační patrony P62 pro prvotní napuštění (dod.PK)</t>
  </si>
  <si>
    <t>výkres č. 110, pozice: 21.1</t>
  </si>
  <si>
    <t>sada RLU pro sání vzduchu DN160 (dod.PK)</t>
  </si>
  <si>
    <t>demineralizační sada s kapacitou 16000 l x °dH, náhradní náplň, připojovací sada s měřičem vodivosti, elektronický vodoměr , izolaci a konzolu na stěnu (dod.PK)</t>
  </si>
  <si>
    <t>Otopné těleso panelové dvoudeskové 1x přídavná přestupní plocha, výška/délka 600/700mm s bočním připojením, barva RAL 9016, vč. příslušenství pro montáž, dle vzorkování architekta</t>
  </si>
  <si>
    <t>Otopné těleso panelové jednodeskové 1x přídavná přestupní plocha, výška/délka 600/700mm s bočním připojením, barva RAL 9016, vč. příslušenství pro montáž, dle vzorkování architekta</t>
  </si>
  <si>
    <t>Otopné těleso panelové jednodeskové 1x přídavná přestupní plocha, výška/délka 600/600mm s bočním připojením, barva RAL 9016, vč. příslušenství pro montáž, dle vzorkování architekta</t>
  </si>
  <si>
    <t>Otopné těleso panelové jednodeskové 1x přídavná přestupní plocha, výška/délka 600/500mm s bočním připojením, barva RAL 9016, vč. příslušenství pro montáž, dle vzorkování architekta</t>
  </si>
  <si>
    <t>Otopné těleso panelové jednodeskové 1x přídavná přestupní plocha, výška/délka 600/400mm s bočním připojením, barva RAL 9016, vč. příslušenství pro montáž, dle vzorkování architekta</t>
  </si>
  <si>
    <t>Otopné těleso panelové dvoudeskové 1x přídavná přestupní plocha, výška/délka 600/800mm s bočním připojením, barva RAL 9016, vč. příslušenství pro montáž, dle vzorkování architekta</t>
  </si>
  <si>
    <t>Otopné těleso panelové dvoudeskové 1x přídavná přestupní plocha, výška/délka 600/400mm s bočním připojením, barva RAL 9016, vč. příslušenství pro montáž, dle vzorkování architekta</t>
  </si>
  <si>
    <t>Otopné těleso panelové dvoudeskové 1x přídavná přestupní plocha, výška/délka 600/900mm s bočním připojením, barva RAL 9016, vč. příslušenství pro montáž, dle vzorkování architekta</t>
  </si>
  <si>
    <t>Otopné těleso panelové dvoudeskové 1x přídavná přestupní plocha, výška/délka 600/1000mm s bočním připojením, barva RAL 9016, vč. příslušenství pro montáž, dle vzorkování architekta</t>
  </si>
  <si>
    <t>Otopné těleso panelové dvoudeskové 1x přídavná přestupní plocha, výška/délka 600/1100mm s bočním připojením, barva RAL 9016, vč. příslušenství pro montáž, dle vzorkování architekta</t>
  </si>
  <si>
    <t>Otopné těleso panelové dvoudeskové 2x přídavná přestupní plocha, výška/délka 600/400mm s bočním připojením, barva RAL 9016, vč. příslušenství pro montáž, dle vzorkování architekta</t>
  </si>
  <si>
    <t>Otopné těleso panelové dvoudeskové 2x přídavná přestupní plocha, výška/délka 600/500mm s bočním připojením, barva RAL 9016, vč. příslušenství pro montáž, dle vzorkování architekta</t>
  </si>
  <si>
    <t>Otopné těleso panelové dvoudeskové 2x přídavná přestupní plocha, výška/délka 600/600mm s bočním připojením, barva RAL 9016, vč. příslušenství pro montáž, dle vzorkování architekta</t>
  </si>
  <si>
    <t>Otopné těleso panelové dvoudeskové 2x přídavná přestupní plocha, výška/délka 600/800mm s bočním připojením, barva RAL 9016, vč. příslušenství pro montáž, dle vzorkování architekta</t>
  </si>
  <si>
    <t>Otopné těleso panelové dvoudeskové 2x přídavná přestupní plocha, výška/délka 600/900mm s bočním připojením, barva RAL 9016, vč. příslušenství pro montáž, dle vzorkování architekta</t>
  </si>
  <si>
    <t>Otopné těleso panelové dvoudeskové 2x přídavná přestupní plocha, výška/délka 600/1000mm s bočním připojením, barva RAL 9016, vč. příslušenství pro montáž, dle vzorkování architekta</t>
  </si>
  <si>
    <t>Otopné těleso panelové dvoudeskové 2x přídavná přestupní plocha, výška/délka 600/1100mm s bočním připojením, barva RAL 9016, vč. příslušenství pro montáž, dle vzorkování architekta</t>
  </si>
  <si>
    <t>Otopné těleso panelové dvoudeskové 2x přídavná přestupní plocha, výška/délka 600/1200mm s bočním připojením, barva RAL 9016, vč. příslušenství pro montáž, dle vzorkování architekta</t>
  </si>
  <si>
    <t>Otopné těleso panelové dvoudeskové 2x přídavná přestupní plocha, výška/délka 600/1400mm s bočním připojením, barva RAL 9016, vč. příslušenství pro montáž, dle vzorkování architekta</t>
  </si>
  <si>
    <t>Otopné těleso panelové dvoudeskové 2x přídavná přestupní plocha, výška/délka 900/1400mm s bočním připojením, barva RAL 9016, vč. příslušenství pro montáž, dle vzorkování architekta</t>
  </si>
  <si>
    <t>Otopné těleso panelové dvoudeskové 2x přídavná přestupní plocha, výška/délka 900/800mm s bočním připojením, barva RAL 9016, vč. příslušenství pro montáž, dle vzorkování architekta</t>
  </si>
  <si>
    <t>Otopné těleso panelové dvoudeskové 2x přídavná přestupní plocha, výška/délka 900/900mm s bočním připojením, barva RAL 9016, vč. příslušenství pro montáž, dle vzorkování architekta</t>
  </si>
  <si>
    <t>Otopné těleso panelové dvoudeskové 2x přídavná přestupní plocha, výška/délka 900/1000mm s bočním připojením, barva RAL 9016, vč. příslušenství pro montáž, dle vzorkování architekta</t>
  </si>
  <si>
    <t>Otopné těleso panelové dvoudeskové 2x přídavná přestupní plocha, výška/délka 900/1200mm s bočním připojením, barva RAL 9016, vč. příslušenství pro montáž, dle vzorkování architekta</t>
  </si>
  <si>
    <t>Otopné těleso panelové třídeskové, 3x přídavná přestupní plocha, výška/délka 600/400mm s bočním připojením, barva RAL 9016, vč. příslušenství pro montáž, dle vzorkování architekta</t>
  </si>
  <si>
    <t>Otopné těleso panelové třídeskové, 3x přídavná přestupní plocha, výška/délka 600/900mm s bočním připojením, barva RAL 9016, vč. příslušenství pro montáž, dle vzorkování architekta</t>
  </si>
  <si>
    <t>Otopné těleso panelové třídeskové, 3x přídavná přestupní plocha, výška/délka 600/1800mm s bočním připojením, barva RAL 9016, vč. příslušenství pro montáž, dle vzorkování architekta</t>
  </si>
  <si>
    <t>Otopné těleso panelové třídeskové, 3x přídavná přestupní plocha, výška/délka 900/800mm s bočním připojením, barva RAL 9016, vč. příslušenství pro montáž, dle vzorkování architekta</t>
  </si>
  <si>
    <t>Otopné těleso panelové třídeskové, 3x přídavná přestupní plocha, výška/délka 900/1400mm s bočním připojením, barva RAL 9016, vč. příslušenství pro montáž, dle vzorkování architekta</t>
  </si>
  <si>
    <t>Otopné těleso panelové třídeskové, 3x přídavná přestupní plocha, výška/délka 900/1600mm s bočním připojením, barva RAL 9016, vč. příslušenství pro montáž, dle vzorkování architekta</t>
  </si>
  <si>
    <t>Otopné těleso panelové jednodeskové, 1x přídavná přestupní plocha, výška/délka 600/400mm se spodním pravým připojením ventil kompakt, barva RAL 9016, vč. příslušenství pro montáž, dle vzorkování architekta</t>
  </si>
  <si>
    <t>Otopné těleso panelové jednodeskové, 1x přídavná přestupní plocha, výška/délka 600/500mm se spodním pravým připojením ventil kompakt, barva RAL 9016, vč. příslušenství pro montáž, dle vzorkování architekta</t>
  </si>
  <si>
    <t>Otopné těleso panelové jednodeskové, 1x přídavná přestupní plocha, výška/délka 600/600mm se spodním pravým připojením ventil kompakt, barva RAL 9016, vč. příslušenství pro montáž, dle vzorkování architekta</t>
  </si>
  <si>
    <t>Otopné těleso panelové dvoudeskové, 1x přídavná přestupní plocha, výška/délka 600/600mm se spodním pravým připojením ventil kompakt, barva RAL 9016, vč. příslušenství pro montáž, dle vzorkování architekta</t>
  </si>
  <si>
    <t>Otopné těleso panelové dvoudeskové, 1x přídavná přestupní plocha, výška/délka 600/400mm se spodním pravým připojením ventil kompakt, barva RAL 9016, vč. příslušenství pro montáž, dle vzorkování architekta</t>
  </si>
  <si>
    <t>Otopné těleso panelové dvoudeskové, 1x přídavná přestupní plocha, výška/délka 600/500mm se spodním pravým připojením ventil kompakt, barva RAL 9016, vč. příslušenství pro montáž, dle vzorkování architekta</t>
  </si>
  <si>
    <t>Otopné těleso panelové dvoudeskové, 1x přídavná přestupní plocha, výška/délka 600/700mm se spodním pravým připojením ventil kompakt, barva RAL 9016, vč. příslušenství pro montáž, dle vzorkování architekta</t>
  </si>
  <si>
    <t>Otopné těleso panelové dvoudeskové, 1x přídavná přestupní plocha, výška/délka 600/800mm se spodním pravým připojením ventil kompakt, barva RAL 9016, vč. příslušenství pro montáž, dle vzorkování architekta</t>
  </si>
  <si>
    <t>Otopné těleso panelové dvoudeskové, 1x přídavná přestupní plocha, výška/délka 600/1000mm se spodním pravým připojením ventil kompakt, barva RAL 9016, vč. příslušenství pro montáž, dle vzorkování architekta</t>
  </si>
  <si>
    <t>Otopné těleso panelové dvoudeskové, 2x přídavná přestupní plocha, výška/délka 600/400mm se spodním pravým připojením ventil kompakt, barva RAL 9016, vč. příslušenství pro montáž, dle vzorkování architekta</t>
  </si>
  <si>
    <t>Otopné těleso panelové dvoudeskové, 2x přídavná přestupní plocha, výška/délka 600/500mm se spodním pravým připojením ventil kompakt, barva RAL 9016, vč. příslušenství pro montáž, dle vzorkování architekta</t>
  </si>
  <si>
    <t>Otopné těleso panelové dvoudeskové, 2x přídavná přestupní plocha, výška/délka 600/600mm se spodním pravým připojením ventil kompakt, barva RAL 9016, vč. příslušenství pro montáž, dle vzorkování architekta</t>
  </si>
  <si>
    <t>Otopné těleso panelové dvoudeskové, 2x přídavná přestupní plocha, výška/délka 600/700mm se spodním pravým připojením ventil kompakt, barva RAL 9016, vč. příslušenství pro montáž, dle vzorkování architekta</t>
  </si>
  <si>
    <t>Otopné těleso panelové dvoudeskové, 2x přídavná přestupní plocha, výška/délka 600/800mm se spodním pravým připojením ventil kompakt, barva RAL 9016, vč. příslušenství pro montáž, dle vzorkování architekta</t>
  </si>
  <si>
    <t>Otopné těleso panelové dvoudeskové, 2x přídavná přestupní plocha, výška/délka 600/900mm se spodním pravým připojením ventil kompakt, barva RAL 9016, vč. příslušenství pro montáž, dle vzorkování architekta</t>
  </si>
  <si>
    <t>Otopné těleso panelové dvoudeskové, 2x přídavná přestupní plocha, výška/délka 600/1000mm se spodním pravým připojením ventil kompakt, barva RAL 9016, vč. příslušenství pro montáž, dle vzorkování architekta</t>
  </si>
  <si>
    <t>Otopné těleso panelové dvoudeskové, 2x přídavná přestupní plocha, výška/délka 600/1100mm se spodním pravým připojením ventil kompakt, barva RAL 9016, vč. příslušenství pro montáž, dle vzorkování architekta</t>
  </si>
  <si>
    <t>Otopné těleso panelové dvoudeskové, 2x přídavná přestupní plocha, výška/délka 600/1200mm se spodním pravým připojením ventil kompakt, barva RAL 9016, vč. příslušenství pro montáž, dle vzorkování architekta</t>
  </si>
  <si>
    <t>Otopné těleso panelové dvoudeskové, 2x přídavná přestupní plocha, výška/délka 600/1400mm se spodním pravým připojením ventil kompakt, barva RAL 9016, vč. příslušenství pro montáž, dle vzorkování architekta</t>
  </si>
  <si>
    <t>Otopné těleso panelové dvoudeskové, 2x přídavná přestupní plocha, výška/délka 600/1600mm se spodním pravým připojením ventil kompakt, barva RAL 9016, vč. příslušenství pro montáž, dle vzorkování architekta</t>
  </si>
  <si>
    <t>Otopné těleso panelové dvoudeskové, 2x přídavná přestupní plocha, výška/délka 600/1800mm se spodním pravým připojením ventil kompakt, barva RAL 9016, vč. příslušenství pro montáž, dle vzorkování architekta</t>
  </si>
  <si>
    <t>Otopné těleso panelové třídeskové, 3x přídavná přestupní plocha, výška/délka 600/1100mm se spodním pravým připojením ventil kompakt, barva RAL 9016, vč. příslušenství pro montáž, dle vzorkování architekta</t>
  </si>
  <si>
    <t>Otopné těleso trubkové výška/délka 700/600 mm, se spodním středovým připojením, barva RAL 9016, vč. příslušenství pro montáž, dle vzorkování architekta</t>
  </si>
  <si>
    <t>Otopné těleso trubkové výška/délka 1220/600 mm, se spodním středovým připojením, barva RAL 9016, vč. příslušenství pro montáž, dle vzorkování architekta</t>
  </si>
  <si>
    <t>Otopné těleso trubkové výška/délka 1820/500 mm, se spodním středovým připojením, barva RAL 9016, vč. příslušenství pro montáž, dle vzorkování architekta</t>
  </si>
  <si>
    <t>Otopné těleso trubkové výška/délka 1820/600 mm, se spodním středovým připojením, barva RAL 9016, vč. příslušenství pro montáž, dle vzorkování architekta</t>
  </si>
  <si>
    <t>Otopné těleso trubkové výška/délka 1820/750 mm, se spodním středovým připojením, barva RAL 9016, vč. příslušenství pro montáž, dle vzorkování architekta</t>
  </si>
  <si>
    <t xml:space="preserve">Montáž deskových otopných těles se spodním připojením do délky 1800 mm </t>
  </si>
  <si>
    <t xml:space="preserve">Montáž deskových otopných těles s bočním připojením do délky 1800 mm </t>
  </si>
  <si>
    <t>0+0+0+0+0+2+0</t>
  </si>
  <si>
    <t>0+0+19+21+21+21+0</t>
  </si>
  <si>
    <t>10+6+0+0+0+0+0</t>
  </si>
  <si>
    <t>0+0+2+1+1+2+0</t>
  </si>
  <si>
    <t>0+0+0+1+1+0+0</t>
  </si>
  <si>
    <t>4+0+0+0+0+0+0</t>
  </si>
  <si>
    <t>2+0+0+0+0+0+0</t>
  </si>
  <si>
    <t>1+0+0+0+0+0+0</t>
  </si>
  <si>
    <t>6+0+0+0+0+0+0</t>
  </si>
  <si>
    <t>5+0+0+0+0+0+0</t>
  </si>
  <si>
    <t>3+0+0+0+0+0+0</t>
  </si>
  <si>
    <t>0+3+0+0+0+3+0</t>
  </si>
  <si>
    <t>0+0+0+0+0+1+0</t>
  </si>
  <si>
    <t>0+3+0+0+0+0+0</t>
  </si>
  <si>
    <t>0+0+1+2+2+0+0</t>
  </si>
  <si>
    <t>0+0+1+0+0+0+0</t>
  </si>
  <si>
    <t>0+0+1+1+1+0+0</t>
  </si>
  <si>
    <t>0+2+0+0+0+0+0</t>
  </si>
  <si>
    <t>0+6+0+0+0+2+0</t>
  </si>
  <si>
    <t>0+3+0+4+8+1+0</t>
  </si>
  <si>
    <t>0+1+11+6+2+2+0</t>
  </si>
  <si>
    <t>0+2+1+11+11+9+0</t>
  </si>
  <si>
    <t>0+1+1+2+2+2+0</t>
  </si>
  <si>
    <t>0+0+10+0+0+2+0</t>
  </si>
  <si>
    <t>0+5+2+0+0+11+0</t>
  </si>
  <si>
    <t>0+4+0+1+1+1+0</t>
  </si>
  <si>
    <t>0+1+1+0+0+2+0</t>
  </si>
  <si>
    <t>900+422+564+590+589+639+0</t>
  </si>
  <si>
    <t>37+39+56+36+2+0+0</t>
  </si>
  <si>
    <t>30+0+0+0+0+0+0</t>
  </si>
  <si>
    <t>110+59+22+1+0+0+0</t>
  </si>
  <si>
    <t>Měděné potrubí  15x1 mm, vč. tvarovek</t>
  </si>
  <si>
    <t>Měděné potrubí  18x1 mm, vč. tvarovek</t>
  </si>
  <si>
    <t>Měděné potrubí  22x1 mm, vč. tvarovek</t>
  </si>
  <si>
    <t>Měděné potrubí  28x1,5 mm, vč. tvarovek</t>
  </si>
  <si>
    <t>Měděné potrubí  35x1,5 mm, vč. tvarovek</t>
  </si>
  <si>
    <t>Potrubí ocelové závitové černé bezešvé svařované běžné DN15, vč. tvarovek</t>
  </si>
  <si>
    <t>Potrubí ocelové závitové černé bezešvé svařované běžné DN20, vč. tvarovek</t>
  </si>
  <si>
    <t>Potrubí ocelové závitové černé bezešvé svařované běžné DN25, vč. tvarovek</t>
  </si>
  <si>
    <t>Potrubí ocelové závitové černé bezešvé svařované běžné DN32, vč. tvarovek</t>
  </si>
  <si>
    <t>Potrubí ocelové závitové černé bezešvé svařované běžné DN40, vč. tvarovek</t>
  </si>
  <si>
    <t>Potrubí ocelové hladké bezešvé nízkotlaké nebo středotlaké D 57x2,9, vč. tvarovek</t>
  </si>
  <si>
    <t>Potrubí ocelové hladké bezešvé nízkotlaké nebo středotlaké D 76x3,2, vč. tvarovek</t>
  </si>
  <si>
    <t>Potrubí ocelové hladké bezešvé nízkotlaké nebo středotlaké D 89x3,6, vč. tvarovek</t>
  </si>
  <si>
    <t>Potrubí ocelové hladké bezešvé nízkotlaké nebo středotlaké D 108x4, vč. tvarovek</t>
  </si>
  <si>
    <t>Potrubí ocelové hladké bezešvé nízkotlaké nebo středotlaké D 133x4,5, vč. tvarovek</t>
  </si>
  <si>
    <t>12+0+0+0+0+0+0</t>
  </si>
  <si>
    <t>153+10+60+60+60+58+0</t>
  </si>
  <si>
    <t>112+1+27+28+28+35+0</t>
  </si>
  <si>
    <t>73+0+0+0+8+0+0</t>
  </si>
  <si>
    <t>26+0+0+7+0+0+0</t>
  </si>
  <si>
    <t>156+1+7+0+0+104+14</t>
  </si>
  <si>
    <t>113+2+0+0+0+53+0</t>
  </si>
  <si>
    <t>22+84+7+7+7+0+0</t>
  </si>
  <si>
    <t>2+6+0+0+0+0+0</t>
  </si>
  <si>
    <t>101+13+0+0+0+0+0</t>
  </si>
  <si>
    <t>Montáž měděného potrubí 22x1 mm</t>
  </si>
  <si>
    <t>Montáž měděného potrubí 28x1,5 mm</t>
  </si>
  <si>
    <t>Montáž měděného potrubí 35x1,5 mm</t>
  </si>
  <si>
    <t>Vlnité trubky z ušlechtilé oceli DN20 PN10 dl. 400 mm</t>
  </si>
  <si>
    <t>Připojení ohřívače FCU na rozvod vytápění DN20; přívod a zpátečka, včetně šroubení, montážního a těsnícího materiálu, vč. montáže</t>
  </si>
  <si>
    <t>2+0+3+3+3+3+0</t>
  </si>
  <si>
    <t>Připojení ohřívače VZT jednotky na rozvod vytápění DN32; přívod a zpátečka, včetně šroubení, montážního a těsnícího materiálu, vč. montáže</t>
  </si>
  <si>
    <t>Připojení ohřívače VZT jednotky na rozvod vytápění DN20; přívod a zpátečka, včetně šroubení, montážního a těsnícího materiálu, vč. Montáže</t>
  </si>
  <si>
    <t>Připojení ohřívače VZT jednotky na rozvod vytápění DN15; přívod a zpátečka, včetně šroubení, montážního a těsnícího materiálu, vč. Montáže</t>
  </si>
  <si>
    <t>1+0+0+0+0+0+3</t>
  </si>
  <si>
    <t>kompletní demontáže stávajících rozvodů a zařízení chlazení, včetně odvozu a ekologické likvidace</t>
  </si>
  <si>
    <t>m2</t>
  </si>
  <si>
    <t>Oplechování rozvodů UT v exteriéru, Al plechem tl. min. 1,0 mm; vč. materiálu, příslušenství a montáže</t>
  </si>
  <si>
    <t>Deska z kamenné vlny s polepem hliníkovou fólií se skleněnou
mřížkou šířka 1000 mm, tl. 80 mm, vč. izolace tvarovek a armatur (přídavná izolace pro potrubí v exteriéru)</t>
  </si>
  <si>
    <t>Montáž tepelné izolace desky z kamenné vlny s Al fólií staženými Al páskou  (přídavná izolace pro potrubí v exteriéru)</t>
  </si>
  <si>
    <t>0+0+0+0+0+0+3</t>
  </si>
  <si>
    <t>UT095</t>
  </si>
  <si>
    <t>UT096</t>
  </si>
  <si>
    <t>Návleková izolační hadice  z pěnového polyetylénu s uzavřenou buněčnou strukturou pr.15 mm, tl. 20mm,</t>
  </si>
  <si>
    <t>Návleková izolační hadice  z pěnového polyetylénu s uzavřenou buněčnou strukturou pr.18 mm, tl. 20mm,</t>
  </si>
  <si>
    <t>Tepelná izolace pr. 48 mm, tl. 40 mm, řezaná potrubní pouzdra z čedičové vlny, kašírované hliníkovou fólií se skleněnou mřížkou; vč. izolace tvarovek a armatur (pro potrubí DN40)</t>
  </si>
  <si>
    <t>Tepelná izolace pr. 15 mm, tl. 30 mm, řezaná potrubní pouzdra z čedičové vlny, kašírované hliníkovou fólií se skleněnou mřížkou; vč. izolace tvarovek a armatur (pro potrubí 15x1)</t>
  </si>
  <si>
    <t>Tepelná izolace pr. 18 mm, tl. 30 mm, řezaná potrubní pouzdra z čedičové vlny, kašírované hliníkovou fólií se skleněnou mřížkou; vč. izolace tvarovek a armatur (pro potrubí 18x1)</t>
  </si>
  <si>
    <t>Tepelná izolace pr. 22 mm, tl. 30 mm, řezaná potrubní pouzdra z čedičové vlny, kašírované hliníkovou fólií se skleněnou mřížkou; vč. izolace tvarovek a armatur (pro potrubí 22x1)</t>
  </si>
  <si>
    <t>Tepelná izolace pr. 28 mm, tl. 30 mm, řezaná potrubní pouzdra z čedičové vlny, kašírované hliníkovou fólií se skleněnou mřížkou; vč. izolace tvarovek a armatur (pro potrubí 28x1,5)</t>
  </si>
  <si>
    <t>Tepelná izolace pr. 35 mm, tl. 40 mm, řezaná potrubní pouzdra z čedičové vlny, kašírované hliníkovou fólií se skleněnou mřížkou; vč. izolace tvarovek a armatur (pro potrubí 35x1,5)</t>
  </si>
  <si>
    <t>900+0+0+0+0+0+0</t>
  </si>
  <si>
    <t>138+0+0+0+0+0+0</t>
  </si>
  <si>
    <t>0+422+564+590+589+639+0</t>
  </si>
  <si>
    <t>0+68+59+89+127+64+0</t>
  </si>
  <si>
    <t>138+68+59+89+127+64+0</t>
  </si>
  <si>
    <t>Otopné těleso panelové jednodeskové 1x přídavná přestupní plocha, výška/délka 600/800mm s bočním připojením, barva RAL 9016, vč. příslušenství pro montáž, dle vzorkování architekta</t>
  </si>
  <si>
    <t>8+0+4+4+4+2+0</t>
  </si>
  <si>
    <t>30+0+2+2+2+2+0</t>
  </si>
  <si>
    <t>16+0+0+0+0+0+0</t>
  </si>
  <si>
    <t>4+0+0+0+0+6+0</t>
  </si>
  <si>
    <t>8+0+0+0+0+4+0</t>
  </si>
  <si>
    <t>4+6+0+0+0+0+0</t>
  </si>
  <si>
    <t>Pevný bod kotevní pro potrubí DN50 (přívod+zpátečka),Kompletní dodávka montážního materiálu pevného bodu přívod + zpátečka včetně kotvení do stropní k-ce, systémových spojek, čepů a nosníkových matek. Montážní materiál z otevřených C profilů, dimenze dle jednotlivých podpěr/závěsů. Povrchová úprava montážního systému v galvanickém pozinku, vč. montáže</t>
  </si>
  <si>
    <t>0+0+1+1+1+1+0</t>
  </si>
  <si>
    <t>286+0+0+0+0+0+0</t>
  </si>
  <si>
    <t>0+49+0+0+0+0+0</t>
  </si>
  <si>
    <t>0+0+38+0+0+0+0</t>
  </si>
  <si>
    <t>0+0+0+38+0+0+0</t>
  </si>
  <si>
    <t>0+0+0+0+38+0+0</t>
  </si>
  <si>
    <t>0+0+0+0+0+96+0</t>
  </si>
  <si>
    <t>0+0+0+0+0+0+5</t>
  </si>
  <si>
    <t>UT212</t>
  </si>
  <si>
    <t>UT213</t>
  </si>
  <si>
    <t>zhotovení drážky v podlaze 120x60mm pro rozvody vytápění (přívod+zpátečka) vč. materiálu a zapravení, vč. montáže</t>
  </si>
  <si>
    <t>0+211+289+300+300+325+0</t>
  </si>
  <si>
    <t>zhotovení drážky ve stěně 120x60mm pro rozvody vytápění (přívod+zpátečka) vč. materiálu a zapravení, vč. montáže</t>
  </si>
  <si>
    <t>0+19+26+26+26+30+0</t>
  </si>
  <si>
    <t>zhotovení prostupu ve stěně/strropu průměru do 100mm pro rozvody vytápění vč. materiálu a zapravení, vč. montáže</t>
  </si>
  <si>
    <t>zhotovení prostupu ve stěně/strropu průměru do 250mm pro rozvody vytápění vč. materiálu a zapravení, vč. montáže</t>
  </si>
  <si>
    <t>174+64+104+114+116+126+6</t>
  </si>
  <si>
    <t>16+8+0+0+0+2+0</t>
  </si>
  <si>
    <t>oběhové čerpadlo morrobežné s měnitelnými otáčkami tř.A DN65, Q=21,8m3/h, H=3,8m, P=355W/230V vč.izolace a montáže</t>
  </si>
  <si>
    <t>vakuové odplyňovací a doplňovací zařízení (odplyňovací automat),  max.4,5 bar, 0,55m3/h P=1,1kW vč. montáže a uvedení do provozu</t>
  </si>
  <si>
    <t>výkres č. 110, pozice: 0.1a, 0.1b</t>
  </si>
  <si>
    <t>výkres č. 110, pozice: 47.1</t>
  </si>
  <si>
    <t xml:space="preserve">sdružený rozdělovač a sběrač,MODUL 250, PN 6, Tmax=105°C, l=3,3m, izolovaný vč.stojanu a izolace, vč. montáž </t>
  </si>
  <si>
    <t>výkres č. 110, pozice: 22.1</t>
  </si>
  <si>
    <t>výkres č. 110, pozice: 22.3</t>
  </si>
  <si>
    <t>výkres č. 110, pozice: 45.1</t>
  </si>
  <si>
    <t>tlaková expanzní nádoba 600 l., PN6, vč.KK se zajištěním MK1", vč. montáže</t>
  </si>
  <si>
    <t xml:space="preserve">odkouření plyn.kondenz.kotle DN200 PPR + komínová nerezová vložka DN200 ve stáv.průduchu. Celková délka spalinové cesty je 23m. Vč.příslušenství a montáže </t>
  </si>
  <si>
    <t>sání spalovacího vzduchu z venku DN200 PPR včetně izolace a montáže. Celková délka sání je 6m.</t>
  </si>
  <si>
    <t>montáž plynových kotlů a uvedení sestavy PK do provozu</t>
  </si>
  <si>
    <t>UT005</t>
  </si>
  <si>
    <t>UT007</t>
  </si>
  <si>
    <t>UT019</t>
  </si>
  <si>
    <t>Pozn:</t>
  </si>
  <si>
    <t>V ceně za dílo musí být zahrnuty veškeré materiály a výkony odpovídající textové a výkresové části dokumentace, které jsou nedílnou součástí agregovaných položek výkazu výměr.</t>
  </si>
  <si>
    <t>Dodavatel je zodpovědný za úplnost své cenové nabídky, a je povinnen si ověřit skutečné množství a požadovanou kvalitu dodávaných stavebních prací, výrobků a jejich součástí dle předložené dokumentace.</t>
  </si>
  <si>
    <t>Cena každé položky musí zahrnovat kompletní provedení, tzn. celkovou dodávku a montáž, vč. ostatních pomocných a doplňkových materiálů a prací, přesunu hmot a všech režií a nákladů zhotovitele souvisejících s realizovanou částí.</t>
  </si>
  <si>
    <t>přípojná skupina pro doplňovací systémy pro přímé připojení k rozvodům pitné vody s BA oddělovačem včetně vodoměru</t>
  </si>
  <si>
    <t>výkres č. 110, pozice: 20.1</t>
  </si>
  <si>
    <t>Filtr s jemným sítkem před úpravnu vody DN 25</t>
  </si>
  <si>
    <t>výkres č. 110, pozice: 1.0</t>
  </si>
  <si>
    <t>výkres č. 110, pozice: 2.0</t>
  </si>
  <si>
    <t>výkres č. 110, pozice: 3.0</t>
  </si>
  <si>
    <t>výkres č. 110, pozice: 4.0</t>
  </si>
  <si>
    <t>výkres č. 110, pozice: 5.0</t>
  </si>
  <si>
    <t>Oběh.mokroběžné čerp. tř. A s integrovaným elektronickým měničem otáček,regulace na konstantní diferenční tlak, se snímačem, H = 6,5 m, Q = 8,7 m3/h, P = 267W / 230 V, DN40 PN10, vč. izolace a montáže</t>
  </si>
  <si>
    <t>Oběh.mokroběžné čerp. tř. A s integrovaným elektronickým měničem otáček,regulace na konstantní diferenční tlak, se snímačem, H = 12 m, Q = 18,2 m3/h, P = 1377W / 230 V, DN65 PN10, vč. izolace a montáže</t>
  </si>
  <si>
    <t>Oběh.mokroběžné čerp. tř. A s integrovaným elektronickým měničem otáček,regulace na konstantní diferenční tlak, se snímačem, H = 11,5 m, Q = 10 m3/h, P = 608W / 230 V, DN40 PN10, vč. izolace a montáže</t>
  </si>
  <si>
    <t>Oběh.mokroběžné čerp. tř. A s integrovaným elektronickým měničem otáček,regulace na proporcionální tlak, se snímačem, H = 8 m, Q = 4,75 m3/h, P = 182W / 230 V, DN32 PN10, vč. izolace a montáže</t>
  </si>
  <si>
    <t>Oběh.mokroběžné čerp. tř. A s integrovaným elektronickým měničem otáček,regulace na proporcionální tlak, se snímačem, H = 7,8 m, Q = 5,05 m3/h, P = 182W / 230 V, DN32 PN10, vč. izolace a montáže</t>
  </si>
  <si>
    <t>Ocelová izolovaná AKU nádoba na UT atyp, V = 2,5 m3, pr. 1,3 m, Hmax = 2,73 m, PN10, 6ks hrdla DN125, vč. minerální izolace tl. 80 mm, obal AL a montáže</t>
  </si>
  <si>
    <t>výkres č. 110, pozice: 41.1</t>
  </si>
  <si>
    <t>výkres č. 110, pozice: 60.1, 60.2</t>
  </si>
  <si>
    <r>
      <t>Zásobníkový ohřívař TV smaltovaný izolovaný, V = 1,0 m3, pr. 1,05 m, H = 2,08 m, PN10, s trubkovým výměníkem F=9,2m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, vč. El.parony 12kW/400V a montáže</t>
    </r>
  </si>
  <si>
    <t>výkres č. 110, pozice: 22.a, 22.b</t>
  </si>
  <si>
    <t>výkres č. 110, pozice: 20.a, 20.b, 21.c</t>
  </si>
  <si>
    <t>uzavírací mezipřírubová klapka s pohonem 24V AC ON-OFF 90Nm, DN65 kvs=180 vč.montáže</t>
  </si>
  <si>
    <t>uzavírací mezipřírubová klapka s pohonem 24V AC ON-OFF 40Nm, DN125 kvs=820 vč.montáže</t>
  </si>
  <si>
    <t xml:space="preserve">Klapka mezipřírubová uzavírací DN100 PN16 </t>
  </si>
  <si>
    <t>Filtr závitový přímý G 3/4"</t>
  </si>
  <si>
    <t>Filtr DN65, přírubový litinový s vypouštěcí zátkou</t>
  </si>
  <si>
    <t>Filtr DN80, přírubový litinový s vypouštěcí zátkou</t>
  </si>
  <si>
    <t>Filtr DN125, přírubový litinový s vypouštěcí zátkou</t>
  </si>
  <si>
    <t>Zpětná klapka závitová G 1/2"</t>
  </si>
  <si>
    <t xml:space="preserve">Zpětná klapka závitová G 5/4 </t>
  </si>
  <si>
    <t>Klapka mezipřírubová zpětná DN100</t>
  </si>
  <si>
    <t>Ventil závitový automatický odvzdušňovací G 3/8"</t>
  </si>
  <si>
    <t>Kohout kulový přímý G 3/4" s filtrem</t>
  </si>
  <si>
    <t>Ventil vyvažovací závitový přímý DN 25 s vypouštěním, PN25 do 120 °C</t>
  </si>
  <si>
    <t>Ventil vyvažovací závitový přímý DN 10 s vypouštěním, PN25 do 120 °C</t>
  </si>
  <si>
    <t>Ventil vyvažovací závitový přímý DN 15 s vypouštěním, PN25 do 120 °C</t>
  </si>
  <si>
    <t>Ventil vyvažovací závitový přímý DN 20 s vypouštěním, PN25 do 120 °C</t>
  </si>
  <si>
    <t>Ventil vyvažovací závitový přímý DN 32 s vypouštěním, PN25 do 120 °C</t>
  </si>
  <si>
    <t>Ventil závitový přímý vyvažovací G 2 (DN50), PN25 do 120 °C a uzavírací s vypouštěním</t>
  </si>
  <si>
    <t>Ventil vyvažovací a uzavírací přírubový přímý DN65, šedá litina, PN16</t>
  </si>
  <si>
    <t>Ventil vyvažovací a uzavírací přírubový přímý DN80, šedá litina, PN16</t>
  </si>
  <si>
    <t>Regulátor tlakové diference závitový přímý DN15, 10-60 kPa, včetně kapiláry 1m</t>
  </si>
  <si>
    <t>Regulátor tlakové diference závitový přímý DN20, 10-60 kPa, včetně kapiláry 1m</t>
  </si>
  <si>
    <t>Ventil vyvažovací závitový přímý DN 40 s vypouštěním, PN25 do 120 °C</t>
  </si>
  <si>
    <t>Montáž termoelektrických hlavic (dod.MaR) pro navržená otopná tělesa</t>
  </si>
  <si>
    <t>Ventil závitový pojistný G 1/2" x 3/4" otev. přetlak 6 bar, průtočný průřez So = 113 mm2, výtokový souč. αv = 0,444; vč. montáže</t>
  </si>
  <si>
    <t>Tlakově nezávislý regulační a vyvažovací ventil DN20 (těleso a kuželka AMETAL) vč.příslušenství, pohon 24V AC (proporcionální regulace 0-10V)</t>
  </si>
  <si>
    <t>Tlakově nezávislý regulační a vyvažovací ventil DN32 (těleso a kuželka AMETAL) vč.příslušenství, pohon 24V AC (proporcionální regulace 0-10V)</t>
  </si>
  <si>
    <t>Tlakově nezávislý regulační a vyvažovací ventil DN40 (těleso a kuželka AMETAL) vč.příslušenství, pohon 24V AC (proporcionální regulace 0-10V)</t>
  </si>
  <si>
    <t>Tlakově nezávislý regulační a vyvažovací ventil DN15 (těleso a kuželka AMETAL) vč.příslušenství, pohon 24V AC (proporcionální regulace 0-10V)</t>
  </si>
  <si>
    <t>Tlakově nezávislý regulační a vyvažovací ventil DN25 (těleso a kuželka AMETAL) vč.příslušenství, pohon 24V AC (proporcionální regulace 0-10V)</t>
  </si>
  <si>
    <t>trojcestný směšovací  ventil mosazný s vnitřními závity DN32 včetně pohonu 24V AC (120s) s řídícím signálem 0-10V</t>
  </si>
  <si>
    <t>trojcestný směšovací  ventil mosazný s vnitřními závity DN40 včetně pohonu 24V AC (120s) s řídícím signálem 0-10V</t>
  </si>
  <si>
    <t>Vodoměr na SV 3/4" vč.montáže</t>
  </si>
  <si>
    <t>Ventil termostatický přímý G 1/2 s plynulým přesným přednastavením vč.montáže</t>
  </si>
  <si>
    <t xml:space="preserve">Radiátorové uzavírací a regulační šroubení s vypouštěním přímé G 1/2" vč.montáže </t>
  </si>
  <si>
    <t>Připojovací armatura pro spodní střední připojení koupelnových těles s dvoubodovým připojením DN15 vč.montáže</t>
  </si>
  <si>
    <t>Montáž armatury přírubové se dvěma přírubami DN100, vč. protipřírub DN100 a příslušenství</t>
  </si>
  <si>
    <t>Montáž regulátorů tlakové diference  DN15 a DN20</t>
  </si>
  <si>
    <t>6+0+3+3+3+3+0</t>
  </si>
  <si>
    <t>24+0+0+0+0+0+0</t>
  </si>
  <si>
    <t>7+0+0+0+0+0+0</t>
  </si>
  <si>
    <t>9+0+0+0+0+0+0</t>
  </si>
  <si>
    <t>5+0+0+0+0+0+12</t>
  </si>
  <si>
    <t>1+0+0+0+0+0+2</t>
  </si>
  <si>
    <t>2+0+0+0+0+0+1</t>
  </si>
  <si>
    <t>12+0+6+6+6+6+3</t>
  </si>
  <si>
    <t>50+0+0+0+0+0+16</t>
  </si>
  <si>
    <t>26+0+0+0+0+0+6</t>
  </si>
  <si>
    <t>2+0+0+0+0+0+3</t>
  </si>
  <si>
    <t>0+0+0+0+0+0+1</t>
  </si>
  <si>
    <t>viz.výkres č.112, 113</t>
  </si>
  <si>
    <t>0+1+0+0+0+0+0</t>
  </si>
  <si>
    <t>Směšovací uzel pro stávající podlahové vytápění kaple, termostatická hlavice, příložné čidlo termostatické hlavice, radiátorový ventil pro samotížné systémy DN25, oběhové čerpadlo 0,774m3/h; 4m, elektrický příložný regulátor, vyvažovací ventil DN 25; vč. montážního příslušenství a montáže</t>
  </si>
  <si>
    <t>UT051</t>
  </si>
  <si>
    <t>UT053</t>
  </si>
  <si>
    <t>UT054</t>
  </si>
  <si>
    <t>UT055</t>
  </si>
  <si>
    <t>UT057</t>
  </si>
  <si>
    <t>UT058</t>
  </si>
  <si>
    <t>UT081</t>
  </si>
  <si>
    <t>UT082</t>
  </si>
  <si>
    <t>UT083</t>
  </si>
  <si>
    <t>UT084</t>
  </si>
  <si>
    <t>UT085</t>
  </si>
  <si>
    <t>UT086</t>
  </si>
  <si>
    <t>UT087</t>
  </si>
  <si>
    <t>UT088</t>
  </si>
  <si>
    <t>UT089</t>
  </si>
  <si>
    <t>UT090</t>
  </si>
  <si>
    <t>UT091</t>
  </si>
  <si>
    <t>UT092</t>
  </si>
  <si>
    <t>UT093</t>
  </si>
  <si>
    <t>UT094</t>
  </si>
  <si>
    <t>UT112</t>
  </si>
  <si>
    <t>UT119</t>
  </si>
  <si>
    <t>UT120</t>
  </si>
  <si>
    <t>UT121</t>
  </si>
  <si>
    <t>UT122</t>
  </si>
  <si>
    <t>UT123</t>
  </si>
  <si>
    <t>UT160</t>
  </si>
  <si>
    <t>UT162</t>
  </si>
  <si>
    <t>UT165</t>
  </si>
  <si>
    <t>UT168</t>
  </si>
  <si>
    <t>UT175</t>
  </si>
  <si>
    <t>UT176</t>
  </si>
  <si>
    <t>UT179</t>
  </si>
  <si>
    <t>UT180</t>
  </si>
  <si>
    <t>UT181</t>
  </si>
  <si>
    <t>UT182</t>
  </si>
  <si>
    <t>UT184</t>
  </si>
  <si>
    <t>UT185</t>
  </si>
  <si>
    <t>UT186</t>
  </si>
  <si>
    <t>UT187</t>
  </si>
  <si>
    <t>UT188</t>
  </si>
  <si>
    <t>UT189</t>
  </si>
  <si>
    <t>UT191</t>
  </si>
  <si>
    <t>UT192</t>
  </si>
  <si>
    <t>UT193</t>
  </si>
  <si>
    <t>UT194</t>
  </si>
  <si>
    <t>UT195</t>
  </si>
  <si>
    <t>UT196</t>
  </si>
  <si>
    <t>UT197</t>
  </si>
  <si>
    <t>UT198</t>
  </si>
  <si>
    <t>UT199</t>
  </si>
  <si>
    <t>UT200</t>
  </si>
  <si>
    <t>UT201</t>
  </si>
  <si>
    <t>UT202</t>
  </si>
  <si>
    <t>UT203</t>
  </si>
  <si>
    <t>UT204</t>
  </si>
  <si>
    <t>UT205</t>
  </si>
  <si>
    <t>UT206</t>
  </si>
  <si>
    <t>UT207</t>
  </si>
  <si>
    <t>UT208</t>
  </si>
  <si>
    <t>UT209</t>
  </si>
  <si>
    <t>UT210</t>
  </si>
  <si>
    <t>UT211</t>
  </si>
  <si>
    <t>UT214</t>
  </si>
  <si>
    <t>UT215</t>
  </si>
  <si>
    <t>UT216</t>
  </si>
  <si>
    <t>UT217</t>
  </si>
  <si>
    <t>UT218</t>
  </si>
  <si>
    <t>UT219</t>
  </si>
  <si>
    <t>UT220</t>
  </si>
  <si>
    <t>UT221</t>
  </si>
  <si>
    <t>UT222</t>
  </si>
  <si>
    <t>UT226</t>
  </si>
  <si>
    <t>UT227</t>
  </si>
  <si>
    <t>UT228</t>
  </si>
  <si>
    <t>UT229</t>
  </si>
  <si>
    <t>UT232</t>
  </si>
  <si>
    <t>UT238</t>
  </si>
  <si>
    <t>UT240</t>
  </si>
  <si>
    <t>UT242</t>
  </si>
  <si>
    <t>UT245</t>
  </si>
  <si>
    <t>UT246</t>
  </si>
  <si>
    <t>UT262</t>
  </si>
  <si>
    <t>UT263</t>
  </si>
  <si>
    <t>UT264</t>
  </si>
  <si>
    <t>UT265</t>
  </si>
  <si>
    <t>UT266</t>
  </si>
  <si>
    <t>UT267</t>
  </si>
  <si>
    <t>UT268</t>
  </si>
  <si>
    <t>UT269</t>
  </si>
  <si>
    <t>UT270</t>
  </si>
  <si>
    <t>UT271</t>
  </si>
  <si>
    <t>UT272</t>
  </si>
  <si>
    <t>UT273</t>
  </si>
  <si>
    <t>UT274</t>
  </si>
  <si>
    <t>UT275</t>
  </si>
  <si>
    <t>UT276</t>
  </si>
  <si>
    <t>UT277</t>
  </si>
  <si>
    <t>UT278</t>
  </si>
  <si>
    <t>UT279</t>
  </si>
  <si>
    <t>UT280</t>
  </si>
  <si>
    <t>UT281</t>
  </si>
  <si>
    <t>UT282</t>
  </si>
  <si>
    <t>UT283</t>
  </si>
  <si>
    <t>UT284</t>
  </si>
  <si>
    <t>UT285</t>
  </si>
  <si>
    <t>UT286</t>
  </si>
  <si>
    <t>UT287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</si>
</sst>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\ &quot;Kč&quot;"/>
  </numFmts>
  <fonts count="3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8"/>
      <name val="Arial CE"/>
      <family val="2"/>
    </font>
    <font>
      <sz val="8"/>
      <color theme="1"/>
      <name val="Arial"/>
      <family val="2"/>
    </font>
    <font>
      <b/>
      <sz val="10"/>
      <name val="Times New Roman"/>
      <family val="1"/>
    </font>
    <font>
      <b/>
      <sz val="10"/>
      <name val="Times New Roman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Times New Roman CE"/>
      <family val="2"/>
    </font>
    <font>
      <vertAlign val="superscript"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04">
    <xf numFmtId="0" fontId="0" fillId="0" borderId="0" xfId="0"/>
    <xf numFmtId="0" fontId="1" fillId="0" borderId="0" xfId="0" applyFont="1"/>
    <xf numFmtId="49" fontId="3" fillId="0" borderId="1" xfId="20" applyNumberFormat="1" applyFont="1" applyBorder="1">
      <alignment/>
      <protection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49" fontId="3" fillId="0" borderId="2" xfId="20" applyNumberFormat="1" applyFont="1" applyBorder="1">
      <alignment/>
      <protection/>
    </xf>
    <xf numFmtId="49" fontId="1" fillId="0" borderId="2" xfId="20" applyNumberFormat="1" applyFont="1" applyBorder="1">
      <alignment/>
      <protection/>
    </xf>
    <xf numFmtId="49" fontId="1" fillId="0" borderId="2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3" fontId="1" fillId="0" borderId="9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0" fontId="5" fillId="0" borderId="0" xfId="0" applyFont="1"/>
    <xf numFmtId="3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4" fillId="0" borderId="10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11" xfId="20" applyFont="1" applyBorder="1">
      <alignment/>
      <protection/>
    </xf>
    <xf numFmtId="0" fontId="1" fillId="0" borderId="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2" xfId="20" applyNumberFormat="1" applyFont="1" applyFill="1" applyBorder="1">
      <alignment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49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16" xfId="20" applyFont="1" applyBorder="1" applyAlignment="1">
      <alignment horizontal="center"/>
      <protection/>
    </xf>
    <xf numFmtId="0" fontId="1" fillId="0" borderId="16" xfId="20" applyFont="1" applyBorder="1" applyAlignment="1">
      <alignment horizontal="right"/>
      <protection/>
    </xf>
    <xf numFmtId="0" fontId="1" fillId="0" borderId="13" xfId="20" applyFont="1" applyBorder="1">
      <alignment/>
      <protection/>
    </xf>
    <xf numFmtId="0" fontId="10" fillId="0" borderId="0" xfId="20" applyFont="1">
      <alignment/>
      <protection/>
    </xf>
    <xf numFmtId="0" fontId="11" fillId="0" borderId="17" xfId="20" applyFont="1" applyBorder="1" applyAlignment="1">
      <alignment horizontal="center" vertical="top"/>
      <protection/>
    </xf>
    <xf numFmtId="49" fontId="11" fillId="0" borderId="17" xfId="20" applyNumberFormat="1" applyFont="1" applyBorder="1" applyAlignment="1">
      <alignment horizontal="left" vertical="top"/>
      <protection/>
    </xf>
    <xf numFmtId="0" fontId="11" fillId="0" borderId="17" xfId="20" applyFont="1" applyBorder="1" applyAlignment="1">
      <alignment vertical="top" wrapText="1"/>
      <protection/>
    </xf>
    <xf numFmtId="49" fontId="11" fillId="0" borderId="17" xfId="20" applyNumberFormat="1" applyFont="1" applyBorder="1" applyAlignment="1">
      <alignment horizontal="center" shrinkToFit="1"/>
      <protection/>
    </xf>
    <xf numFmtId="4" fontId="11" fillId="0" borderId="17" xfId="20" applyNumberFormat="1" applyFont="1" applyBorder="1" applyAlignment="1">
      <alignment horizontal="right"/>
      <protection/>
    </xf>
    <xf numFmtId="4" fontId="11" fillId="0" borderId="17" xfId="20" applyNumberFormat="1" applyFont="1" applyBorder="1">
      <alignment/>
      <protection/>
    </xf>
    <xf numFmtId="0" fontId="10" fillId="0" borderId="0" xfId="20" applyFont="1">
      <alignment/>
      <protection/>
    </xf>
    <xf numFmtId="0" fontId="4" fillId="0" borderId="14" xfId="20" applyFont="1" applyBorder="1" applyAlignment="1">
      <alignment horizontal="center"/>
      <protection/>
    </xf>
    <xf numFmtId="0" fontId="12" fillId="0" borderId="0" xfId="20" applyFont="1" applyAlignment="1">
      <alignment wrapText="1"/>
      <protection/>
    </xf>
    <xf numFmtId="49" fontId="4" fillId="0" borderId="14" xfId="20" applyNumberFormat="1" applyFont="1" applyBorder="1" applyAlignment="1">
      <alignment horizontal="right"/>
      <protection/>
    </xf>
    <xf numFmtId="4" fontId="13" fillId="3" borderId="18" xfId="20" applyNumberFormat="1" applyFont="1" applyFill="1" applyBorder="1" applyAlignment="1">
      <alignment horizontal="right" wrapText="1"/>
      <protection/>
    </xf>
    <xf numFmtId="0" fontId="13" fillId="3" borderId="19" xfId="20" applyFont="1" applyFill="1" applyBorder="1" applyAlignment="1">
      <alignment horizontal="left" wrapText="1"/>
      <protection/>
    </xf>
    <xf numFmtId="0" fontId="13" fillId="0" borderId="20" xfId="0" applyFont="1" applyBorder="1" applyAlignment="1">
      <alignment horizontal="right"/>
    </xf>
    <xf numFmtId="0" fontId="1" fillId="2" borderId="12" xfId="20" applyFont="1" applyFill="1" applyBorder="1" applyAlignment="1">
      <alignment horizontal="center"/>
      <protection/>
    </xf>
    <xf numFmtId="49" fontId="14" fillId="2" borderId="12" xfId="20" applyNumberFormat="1" applyFont="1" applyFill="1" applyBorder="1" applyAlignment="1">
      <alignment horizontal="left"/>
      <protection/>
    </xf>
    <xf numFmtId="0" fontId="14" fillId="2" borderId="15" xfId="20" applyFont="1" applyFill="1" applyBorder="1">
      <alignment/>
      <protection/>
    </xf>
    <xf numFmtId="0" fontId="1" fillId="2" borderId="16" xfId="20" applyFont="1" applyFill="1" applyBorder="1" applyAlignment="1">
      <alignment horizontal="center"/>
      <protection/>
    </xf>
    <xf numFmtId="4" fontId="1" fillId="2" borderId="16" xfId="20" applyNumberFormat="1" applyFont="1" applyFill="1" applyBorder="1" applyAlignment="1">
      <alignment horizontal="right"/>
      <protection/>
    </xf>
    <xf numFmtId="4" fontId="1" fillId="2" borderId="13" xfId="20" applyNumberFormat="1" applyFont="1" applyFill="1" applyBorder="1" applyAlignment="1">
      <alignment horizontal="right"/>
      <protection/>
    </xf>
    <xf numFmtId="4" fontId="3" fillId="2" borderId="12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5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>
      <alignment/>
      <protection/>
    </xf>
    <xf numFmtId="3" fontId="16" fillId="0" borderId="0" xfId="20" applyNumberFormat="1" applyFont="1" applyAlignment="1">
      <alignment horizontal="right"/>
      <protection/>
    </xf>
    <xf numFmtId="4" fontId="16" fillId="0" borderId="0" xfId="20" applyNumberFormat="1" applyFont="1">
      <alignment/>
      <protection/>
    </xf>
    <xf numFmtId="3" fontId="1" fillId="0" borderId="20" xfId="0" applyNumberFormat="1" applyFont="1" applyBorder="1"/>
    <xf numFmtId="3" fontId="1" fillId="0" borderId="14" xfId="0" applyNumberFormat="1" applyFont="1" applyBorder="1"/>
    <xf numFmtId="3" fontId="1" fillId="0" borderId="21" xfId="0" applyNumberFormat="1" applyFont="1" applyBorder="1"/>
    <xf numFmtId="4" fontId="11" fillId="0" borderId="22" xfId="20" applyNumberFormat="1" applyFont="1" applyBorder="1">
      <alignment/>
      <protection/>
    </xf>
    <xf numFmtId="4" fontId="11" fillId="0" borderId="23" xfId="20" applyNumberFormat="1" applyFont="1" applyBorder="1">
      <alignment/>
      <protection/>
    </xf>
    <xf numFmtId="4" fontId="11" fillId="0" borderId="24" xfId="20" applyNumberFormat="1" applyFont="1" applyBorder="1">
      <alignment/>
      <protection/>
    </xf>
    <xf numFmtId="4" fontId="11" fillId="0" borderId="25" xfId="20" applyNumberFormat="1" applyFont="1" applyBorder="1" applyAlignment="1">
      <alignment horizontal="right"/>
      <protection/>
    </xf>
    <xf numFmtId="0" fontId="11" fillId="0" borderId="24" xfId="20" applyFont="1" applyBorder="1" applyAlignment="1">
      <alignment horizontal="center" vertical="top"/>
      <protection/>
    </xf>
    <xf numFmtId="49" fontId="11" fillId="0" borderId="24" xfId="20" applyNumberFormat="1" applyFont="1" applyBorder="1" applyAlignment="1">
      <alignment vertical="top"/>
      <protection/>
    </xf>
    <xf numFmtId="49" fontId="4" fillId="0" borderId="0" xfId="0" applyNumberFormat="1" applyFont="1"/>
    <xf numFmtId="4" fontId="20" fillId="0" borderId="17" xfId="20" applyNumberFormat="1" applyFont="1" applyBorder="1" applyAlignment="1">
      <alignment horizontal="right"/>
      <protection/>
    </xf>
    <xf numFmtId="0" fontId="19" fillId="0" borderId="12" xfId="20" applyFont="1" applyBorder="1" applyAlignment="1">
      <alignment wrapText="1"/>
      <protection/>
    </xf>
    <xf numFmtId="4" fontId="11" fillId="0" borderId="26" xfId="20" applyNumberFormat="1" applyFont="1" applyBorder="1" applyAlignment="1">
      <alignment horizontal="right"/>
      <protection/>
    </xf>
    <xf numFmtId="4" fontId="20" fillId="0" borderId="23" xfId="20" applyNumberFormat="1" applyFont="1" applyBorder="1">
      <alignment/>
      <protection/>
    </xf>
    <xf numFmtId="4" fontId="20" fillId="0" borderId="26" xfId="20" applyNumberFormat="1" applyFont="1" applyBorder="1" applyAlignment="1">
      <alignment horizontal="right"/>
      <protection/>
    </xf>
    <xf numFmtId="0" fontId="20" fillId="3" borderId="19" xfId="20" applyFont="1" applyFill="1" applyBorder="1" applyAlignment="1">
      <alignment horizontal="left" wrapText="1"/>
      <protection/>
    </xf>
    <xf numFmtId="4" fontId="20" fillId="0" borderId="12" xfId="20" applyNumberFormat="1" applyFont="1" applyBorder="1" applyAlignment="1">
      <alignment horizontal="right"/>
      <protection/>
    </xf>
    <xf numFmtId="0" fontId="20" fillId="0" borderId="17" xfId="20" applyFont="1" applyBorder="1" applyAlignment="1">
      <alignment vertical="top" wrapText="1"/>
      <protection/>
    </xf>
    <xf numFmtId="0" fontId="21" fillId="0" borderId="0" xfId="21" applyFont="1" applyAlignment="1">
      <alignment horizontal="left" vertical="center" wrapText="1"/>
      <protection/>
    </xf>
    <xf numFmtId="0" fontId="22" fillId="0" borderId="0" xfId="0" applyFont="1" applyAlignment="1">
      <alignment vertical="center" wrapText="1"/>
    </xf>
    <xf numFmtId="0" fontId="21" fillId="0" borderId="0" xfId="21" applyFont="1" applyAlignment="1">
      <alignment vertical="center"/>
      <protection/>
    </xf>
    <xf numFmtId="0" fontId="11" fillId="3" borderId="19" xfId="20" applyFont="1" applyFill="1" applyBorder="1" applyAlignment="1">
      <alignment horizontal="left" wrapText="1"/>
      <protection/>
    </xf>
    <xf numFmtId="4" fontId="18" fillId="0" borderId="24" xfId="20" applyNumberFormat="1" applyFont="1" applyBorder="1">
      <alignment/>
      <protection/>
    </xf>
    <xf numFmtId="4" fontId="20" fillId="0" borderId="25" xfId="20" applyNumberFormat="1" applyFont="1" applyBorder="1" applyAlignment="1">
      <alignment horizontal="right"/>
      <protection/>
    </xf>
    <xf numFmtId="4" fontId="20" fillId="0" borderId="24" xfId="20" applyNumberFormat="1" applyFont="1" applyBorder="1">
      <alignment/>
      <protection/>
    </xf>
    <xf numFmtId="49" fontId="19" fillId="0" borderId="27" xfId="0" applyNumberFormat="1" applyFont="1" applyBorder="1" applyAlignment="1">
      <alignment horizontal="left" vertical="top" wrapText="1"/>
    </xf>
    <xf numFmtId="0" fontId="4" fillId="0" borderId="14" xfId="20" applyFont="1" applyBorder="1" applyAlignment="1">
      <alignment horizontal="center" wrapText="1"/>
      <protection/>
    </xf>
    <xf numFmtId="49" fontId="11" fillId="0" borderId="24" xfId="20" applyNumberFormat="1" applyFont="1" applyBorder="1" applyAlignment="1">
      <alignment vertical="top" wrapText="1"/>
      <protection/>
    </xf>
    <xf numFmtId="0" fontId="0" fillId="0" borderId="0" xfId="20" applyAlignment="1">
      <alignment wrapText="1"/>
      <protection/>
    </xf>
    <xf numFmtId="0" fontId="10" fillId="0" borderId="0" xfId="20" applyFont="1" applyAlignment="1">
      <alignment wrapText="1"/>
      <protection/>
    </xf>
    <xf numFmtId="0" fontId="10" fillId="0" borderId="0" xfId="20" applyFont="1" applyAlignment="1">
      <alignment wrapText="1"/>
      <protection/>
    </xf>
    <xf numFmtId="49" fontId="19" fillId="0" borderId="28" xfId="0" applyNumberFormat="1" applyFont="1" applyBorder="1" applyAlignment="1">
      <alignment horizontal="left" vertical="top" wrapText="1"/>
    </xf>
    <xf numFmtId="4" fontId="13" fillId="3" borderId="12" xfId="20" applyNumberFormat="1" applyFont="1" applyFill="1" applyBorder="1" applyAlignment="1">
      <alignment horizontal="right" wrapText="1"/>
      <protection/>
    </xf>
    <xf numFmtId="0" fontId="13" fillId="3" borderId="12" xfId="20" applyFont="1" applyFill="1" applyBorder="1" applyAlignment="1">
      <alignment horizontal="left" wrapText="1"/>
      <protection/>
    </xf>
    <xf numFmtId="0" fontId="13" fillId="0" borderId="12" xfId="0" applyFont="1" applyBorder="1" applyAlignment="1">
      <alignment horizontal="right" wrapText="1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49" fontId="24" fillId="4" borderId="33" xfId="0" applyNumberFormat="1" applyFont="1" applyFill="1" applyBorder="1"/>
    <xf numFmtId="49" fontId="0" fillId="4" borderId="20" xfId="0" applyNumberFormat="1" applyFill="1" applyBorder="1"/>
    <xf numFmtId="0" fontId="0" fillId="4" borderId="0" xfId="0" applyFill="1"/>
    <xf numFmtId="0" fontId="0" fillId="0" borderId="9" xfId="0" applyBorder="1"/>
    <xf numFmtId="0" fontId="0" fillId="4" borderId="34" xfId="0" applyFill="1" applyBorder="1"/>
    <xf numFmtId="0" fontId="0" fillId="4" borderId="26" xfId="0" applyFill="1" applyBorder="1"/>
    <xf numFmtId="0" fontId="0" fillId="4" borderId="35" xfId="0" applyFill="1" applyBorder="1"/>
    <xf numFmtId="0" fontId="0" fillId="0" borderId="36" xfId="0" applyBorder="1"/>
    <xf numFmtId="0" fontId="0" fillId="0" borderId="37" xfId="0" applyBorder="1"/>
    <xf numFmtId="49" fontId="0" fillId="0" borderId="19" xfId="0" applyNumberFormat="1" applyBorder="1" applyAlignment="1">
      <alignment horizontal="left"/>
    </xf>
    <xf numFmtId="0" fontId="0" fillId="0" borderId="34" xfId="0" applyBorder="1"/>
    <xf numFmtId="0" fontId="0" fillId="0" borderId="35" xfId="0" applyBorder="1"/>
    <xf numFmtId="3" fontId="0" fillId="0" borderId="37" xfId="0" applyNumberFormat="1" applyBorder="1"/>
    <xf numFmtId="0" fontId="0" fillId="0" borderId="38" xfId="0" applyBorder="1"/>
    <xf numFmtId="0" fontId="0" fillId="0" borderId="16" xfId="0" applyBorder="1"/>
    <xf numFmtId="0" fontId="0" fillId="0" borderId="15" xfId="0" applyBorder="1"/>
    <xf numFmtId="0" fontId="0" fillId="0" borderId="39" xfId="0" applyBorder="1"/>
    <xf numFmtId="0" fontId="0" fillId="0" borderId="33" xfId="0" applyBorder="1"/>
    <xf numFmtId="0" fontId="0" fillId="0" borderId="19" xfId="0" applyBorder="1"/>
    <xf numFmtId="0" fontId="23" fillId="0" borderId="40" xfId="0" applyFont="1" applyBorder="1" applyAlignment="1">
      <alignment horizontal="centerContinuous" vertical="center"/>
    </xf>
    <xf numFmtId="0" fontId="27" fillId="0" borderId="41" xfId="0" applyFont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3" xfId="0" applyBorder="1"/>
    <xf numFmtId="0" fontId="0" fillId="0" borderId="23" xfId="0" applyBorder="1"/>
    <xf numFmtId="3" fontId="0" fillId="0" borderId="44" xfId="0" applyNumberFormat="1" applyBorder="1"/>
    <xf numFmtId="0" fontId="0" fillId="0" borderId="45" xfId="0" applyBorder="1"/>
    <xf numFmtId="3" fontId="0" fillId="0" borderId="46" xfId="0" applyNumberFormat="1" applyBorder="1"/>
    <xf numFmtId="0" fontId="0" fillId="0" borderId="47" xfId="0" applyBorder="1"/>
    <xf numFmtId="3" fontId="0" fillId="0" borderId="16" xfId="0" applyNumberFormat="1" applyBorder="1"/>
    <xf numFmtId="0" fontId="0" fillId="0" borderId="13" xfId="0" applyBorder="1"/>
    <xf numFmtId="0" fontId="0" fillId="0" borderId="48" xfId="0" applyBorder="1"/>
    <xf numFmtId="0" fontId="0" fillId="0" borderId="49" xfId="0" applyBorder="1"/>
    <xf numFmtId="0" fontId="0" fillId="0" borderId="38" xfId="0" applyFont="1" applyBorder="1"/>
    <xf numFmtId="3" fontId="0" fillId="0" borderId="50" xfId="0" applyNumberFormat="1" applyBorder="1"/>
    <xf numFmtId="0" fontId="0" fillId="0" borderId="51" xfId="0" applyBorder="1"/>
    <xf numFmtId="3" fontId="0" fillId="0" borderId="52" xfId="0" applyNumberFormat="1" applyBorder="1"/>
    <xf numFmtId="0" fontId="0" fillId="0" borderId="53" xfId="0" applyBorder="1"/>
    <xf numFmtId="0" fontId="0" fillId="0" borderId="54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6" xfId="0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/>
    <xf numFmtId="0" fontId="27" fillId="0" borderId="51" xfId="0" applyFont="1" applyBorder="1"/>
    <xf numFmtId="0" fontId="27" fillId="0" borderId="52" xfId="0" applyFont="1" applyBorder="1"/>
    <xf numFmtId="0" fontId="27" fillId="0" borderId="55" xfId="0" applyFont="1" applyBorder="1"/>
    <xf numFmtId="165" fontId="27" fillId="0" borderId="52" xfId="0" applyNumberFormat="1" applyFont="1" applyBorder="1"/>
    <xf numFmtId="0" fontId="27" fillId="0" borderId="56" xfId="0" applyFont="1" applyBorder="1"/>
    <xf numFmtId="49" fontId="3" fillId="0" borderId="57" xfId="20" applyNumberFormat="1" applyFont="1" applyBorder="1">
      <alignment/>
      <protection/>
    </xf>
    <xf numFmtId="4" fontId="0" fillId="0" borderId="0" xfId="20" applyNumberFormat="1">
      <alignment/>
      <protection/>
    </xf>
    <xf numFmtId="4" fontId="13" fillId="0" borderId="18" xfId="20" applyNumberFormat="1" applyFont="1" applyBorder="1" applyAlignment="1">
      <alignment horizontal="right" wrapText="1"/>
      <protection/>
    </xf>
    <xf numFmtId="0" fontId="0" fillId="0" borderId="12" xfId="20" applyBorder="1">
      <alignment/>
      <protection/>
    </xf>
    <xf numFmtId="0" fontId="28" fillId="0" borderId="12" xfId="21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vertical="center" wrapText="1"/>
    </xf>
    <xf numFmtId="49" fontId="11" fillId="0" borderId="24" xfId="20" applyNumberFormat="1" applyFont="1" applyBorder="1" applyAlignment="1">
      <alignment horizontal="left" vertical="top"/>
      <protection/>
    </xf>
    <xf numFmtId="0" fontId="25" fillId="4" borderId="57" xfId="0" applyFont="1" applyFill="1" applyBorder="1" applyAlignment="1">
      <alignment wrapText="1"/>
    </xf>
    <xf numFmtId="0" fontId="0" fillId="4" borderId="23" xfId="0" applyFont="1" applyFill="1" applyBorder="1"/>
    <xf numFmtId="0" fontId="0" fillId="4" borderId="22" xfId="0" applyFont="1" applyFill="1" applyBorder="1"/>
    <xf numFmtId="0" fontId="26" fillId="0" borderId="16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center"/>
      <protection/>
    </xf>
    <xf numFmtId="0" fontId="17" fillId="0" borderId="63" xfId="20" applyFont="1" applyBorder="1" applyAlignment="1">
      <alignment horizontal="center" shrinkToFit="1"/>
      <protection/>
    </xf>
    <xf numFmtId="0" fontId="17" fillId="0" borderId="2" xfId="20" applyFont="1" applyBorder="1" applyAlignment="1">
      <alignment horizontal="center" shrinkToFit="1"/>
      <protection/>
    </xf>
    <xf numFmtId="0" fontId="17" fillId="0" borderId="64" xfId="20" applyFont="1" applyBorder="1" applyAlignment="1">
      <alignment horizontal="center" shrinkToFit="1"/>
      <protection/>
    </xf>
    <xf numFmtId="49" fontId="13" fillId="3" borderId="65" xfId="20" applyNumberFormat="1" applyFont="1" applyFill="1" applyBorder="1" applyAlignment="1">
      <alignment horizontal="left" wrapText="1"/>
      <protection/>
    </xf>
    <xf numFmtId="49" fontId="13" fillId="3" borderId="66" xfId="20" applyNumberFormat="1" applyFont="1" applyFill="1" applyBorder="1" applyAlignment="1">
      <alignment horizontal="left" wrapText="1"/>
      <protection/>
    </xf>
    <xf numFmtId="0" fontId="7" fillId="0" borderId="0" xfId="20" applyFont="1" applyAlignment="1">
      <alignment horizontal="center"/>
      <protection/>
    </xf>
    <xf numFmtId="49" fontId="1" fillId="0" borderId="61" xfId="20" applyNumberFormat="1" applyFont="1" applyBorder="1" applyAlignment="1">
      <alignment horizontal="center"/>
      <protection/>
    </xf>
    <xf numFmtId="49" fontId="13" fillId="0" borderId="65" xfId="20" applyNumberFormat="1" applyFont="1" applyBorder="1" applyAlignment="1">
      <alignment horizontal="left" wrapText="1"/>
      <protection/>
    </xf>
    <xf numFmtId="49" fontId="13" fillId="0" borderId="66" xfId="20" applyNumberFormat="1" applyFont="1" applyBorder="1" applyAlignment="1">
      <alignment horizontal="left" wrapText="1"/>
      <protection/>
    </xf>
    <xf numFmtId="49" fontId="13" fillId="0" borderId="65" xfId="20" applyNumberFormat="1" applyFont="1" applyBorder="1" applyAlignment="1">
      <alignment horizontal="left" vertical="center" wrapText="1"/>
      <protection/>
    </xf>
    <xf numFmtId="49" fontId="13" fillId="0" borderId="66" xfId="20" applyNumberFormat="1" applyFont="1" applyBorder="1" applyAlignment="1">
      <alignment horizontal="left" vertical="center" wrapText="1"/>
      <protection/>
    </xf>
    <xf numFmtId="0" fontId="0" fillId="0" borderId="17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49" fontId="13" fillId="3" borderId="12" xfId="20" applyNumberFormat="1" applyFont="1" applyFill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Zadávací podklad pro profes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 topLeftCell="A1">
      <selection activeCell="I28" sqref="I28:J28"/>
    </sheetView>
  </sheetViews>
  <sheetFormatPr defaultColWidth="9.00390625" defaultRowHeight="12.75"/>
  <cols>
    <col min="3" max="3" width="13.875" style="0" customWidth="1"/>
    <col min="6" max="6" width="18.75390625" style="0" customWidth="1"/>
    <col min="7" max="7" width="13.625" style="0" customWidth="1"/>
  </cols>
  <sheetData>
    <row r="1" spans="1:7" ht="18">
      <c r="A1" s="110" t="s">
        <v>350</v>
      </c>
      <c r="B1" s="111"/>
      <c r="C1" s="111"/>
      <c r="D1" s="111"/>
      <c r="E1" s="111"/>
      <c r="F1" s="111"/>
      <c r="G1" s="111"/>
    </row>
    <row r="2" ht="13.5" thickBot="1"/>
    <row r="3" spans="1:7" ht="12.75">
      <c r="A3" s="112" t="s">
        <v>2</v>
      </c>
      <c r="B3" s="113"/>
      <c r="C3" s="114" t="s">
        <v>351</v>
      </c>
      <c r="D3" s="114"/>
      <c r="E3" s="114"/>
      <c r="F3" s="114" t="s">
        <v>352</v>
      </c>
      <c r="G3" s="115"/>
    </row>
    <row r="4" spans="1:7" ht="15">
      <c r="A4" s="116"/>
      <c r="B4" s="117"/>
      <c r="C4" s="170" t="s">
        <v>345</v>
      </c>
      <c r="D4" s="118"/>
      <c r="E4" s="118"/>
      <c r="G4" s="119"/>
    </row>
    <row r="5" spans="1:7" ht="12.75">
      <c r="A5" s="120" t="s">
        <v>1</v>
      </c>
      <c r="B5" s="121"/>
      <c r="C5" s="118" t="s">
        <v>353</v>
      </c>
      <c r="D5" s="122"/>
      <c r="E5" s="122"/>
      <c r="F5" s="123" t="s">
        <v>354</v>
      </c>
      <c r="G5" s="124"/>
    </row>
    <row r="6" spans="1:7" ht="15">
      <c r="A6" s="116"/>
      <c r="B6" s="117"/>
      <c r="C6" s="177" t="s">
        <v>344</v>
      </c>
      <c r="D6" s="178"/>
      <c r="E6" s="179"/>
      <c r="F6" s="125"/>
      <c r="G6" s="119"/>
    </row>
    <row r="7" spans="1:7" ht="12.75">
      <c r="A7" s="126" t="s">
        <v>355</v>
      </c>
      <c r="B7" s="127"/>
      <c r="C7" s="180"/>
      <c r="D7" s="181"/>
      <c r="E7" s="123" t="s">
        <v>356</v>
      </c>
      <c r="F7" s="127"/>
      <c r="G7" s="124">
        <v>0</v>
      </c>
    </row>
    <row r="8" spans="1:7" ht="12.75">
      <c r="A8" s="126" t="s">
        <v>357</v>
      </c>
      <c r="B8" s="127"/>
      <c r="C8" s="180"/>
      <c r="D8" s="181"/>
      <c r="E8" s="123" t="s">
        <v>358</v>
      </c>
      <c r="F8" s="127"/>
      <c r="G8" s="128">
        <v>0</v>
      </c>
    </row>
    <row r="9" spans="1:7" ht="12.75">
      <c r="A9" s="129" t="s">
        <v>359</v>
      </c>
      <c r="B9" s="130"/>
      <c r="C9" s="130"/>
      <c r="D9" s="130"/>
      <c r="E9" s="131" t="s">
        <v>360</v>
      </c>
      <c r="F9" s="130"/>
      <c r="G9" s="132"/>
    </row>
    <row r="10" spans="1:7" ht="12.75">
      <c r="A10" s="133" t="s">
        <v>361</v>
      </c>
      <c r="C10" t="s">
        <v>362</v>
      </c>
      <c r="E10" s="134" t="s">
        <v>363</v>
      </c>
      <c r="G10" s="119"/>
    </row>
    <row r="11" spans="1:7" ht="12.75">
      <c r="A11" s="133"/>
      <c r="E11" s="182"/>
      <c r="F11" s="183"/>
      <c r="G11" s="184"/>
    </row>
    <row r="12" spans="1:7" ht="18.75" thickBot="1">
      <c r="A12" s="135" t="s">
        <v>364</v>
      </c>
      <c r="B12" s="136"/>
      <c r="C12" s="136"/>
      <c r="D12" s="136"/>
      <c r="E12" s="137"/>
      <c r="F12" s="137"/>
      <c r="G12" s="138"/>
    </row>
    <row r="13" spans="1:7" ht="13.5" thickBot="1">
      <c r="A13" s="139" t="s">
        <v>365</v>
      </c>
      <c r="B13" s="140"/>
      <c r="C13" s="141"/>
      <c r="D13" s="142" t="s">
        <v>366</v>
      </c>
      <c r="E13" s="143"/>
      <c r="F13" s="143"/>
      <c r="G13" s="141"/>
    </row>
    <row r="14" spans="1:7" ht="12.75">
      <c r="A14" s="144"/>
      <c r="B14" s="145" t="s">
        <v>367</v>
      </c>
      <c r="C14" s="146">
        <f>Dodavka</f>
        <v>0</v>
      </c>
      <c r="D14" s="147"/>
      <c r="E14" s="148"/>
      <c r="F14" s="149"/>
      <c r="G14" s="146"/>
    </row>
    <row r="15" spans="1:7" ht="12.75">
      <c r="A15" s="144" t="s">
        <v>368</v>
      </c>
      <c r="B15" s="145" t="s">
        <v>369</v>
      </c>
      <c r="C15" s="146">
        <f>Mont</f>
        <v>0</v>
      </c>
      <c r="D15" s="129"/>
      <c r="E15" s="150"/>
      <c r="F15" s="151"/>
      <c r="G15" s="146"/>
    </row>
    <row r="16" spans="1:7" ht="12.75">
      <c r="A16" s="144" t="s">
        <v>370</v>
      </c>
      <c r="B16" s="145" t="s">
        <v>371</v>
      </c>
      <c r="C16" s="146">
        <f>HSV</f>
        <v>0</v>
      </c>
      <c r="D16" s="129"/>
      <c r="E16" s="150"/>
      <c r="F16" s="151"/>
      <c r="G16" s="146"/>
    </row>
    <row r="17" spans="1:7" ht="12.75">
      <c r="A17" s="152" t="s">
        <v>372</v>
      </c>
      <c r="B17" s="145" t="s">
        <v>373</v>
      </c>
      <c r="C17" s="146">
        <f>PSV</f>
        <v>0</v>
      </c>
      <c r="D17" s="129"/>
      <c r="E17" s="150"/>
      <c r="F17" s="151"/>
      <c r="G17" s="146"/>
    </row>
    <row r="18" spans="1:7" ht="12.75">
      <c r="A18" s="153" t="s">
        <v>374</v>
      </c>
      <c r="B18" s="145"/>
      <c r="C18" s="146">
        <f>SUM(C14:C17)</f>
        <v>0</v>
      </c>
      <c r="D18" s="154"/>
      <c r="E18" s="150"/>
      <c r="F18" s="151"/>
      <c r="G18" s="146"/>
    </row>
    <row r="19" spans="1:7" ht="12.75">
      <c r="A19" s="153"/>
      <c r="B19" s="145"/>
      <c r="C19" s="146"/>
      <c r="D19" s="129"/>
      <c r="E19" s="150"/>
      <c r="F19" s="151"/>
      <c r="G19" s="146"/>
    </row>
    <row r="20" spans="1:7" ht="12.75">
      <c r="A20" s="153" t="s">
        <v>0</v>
      </c>
      <c r="B20" s="145"/>
      <c r="C20" s="146">
        <f>HZS</f>
        <v>0</v>
      </c>
      <c r="D20" s="129"/>
      <c r="E20" s="150"/>
      <c r="F20" s="151"/>
      <c r="G20" s="146"/>
    </row>
    <row r="21" spans="1:7" ht="12.75">
      <c r="A21" s="133" t="s">
        <v>375</v>
      </c>
      <c r="C21" s="146">
        <f>C18+C20</f>
        <v>0</v>
      </c>
      <c r="D21" s="129" t="s">
        <v>376</v>
      </c>
      <c r="E21" s="150"/>
      <c r="F21" s="151"/>
      <c r="G21" s="146">
        <v>0</v>
      </c>
    </row>
    <row r="22" spans="1:7" ht="13.5" thickBot="1">
      <c r="A22" s="129" t="s">
        <v>377</v>
      </c>
      <c r="B22" s="130"/>
      <c r="C22" s="155">
        <f>C21+G22</f>
        <v>0</v>
      </c>
      <c r="D22" s="156" t="s">
        <v>378</v>
      </c>
      <c r="E22" s="157"/>
      <c r="F22" s="158"/>
      <c r="G22" s="146">
        <v>0</v>
      </c>
    </row>
    <row r="23" spans="1:7" ht="12.75">
      <c r="A23" s="112" t="s">
        <v>379</v>
      </c>
      <c r="B23" s="114"/>
      <c r="C23" s="159" t="s">
        <v>380</v>
      </c>
      <c r="D23" s="114"/>
      <c r="E23" s="159" t="s">
        <v>381</v>
      </c>
      <c r="F23" s="114"/>
      <c r="G23" s="115"/>
    </row>
    <row r="24" spans="1:7" ht="12.75">
      <c r="A24" s="126"/>
      <c r="B24" s="127"/>
      <c r="C24" s="123" t="s">
        <v>382</v>
      </c>
      <c r="D24" s="127"/>
      <c r="E24" s="123" t="s">
        <v>382</v>
      </c>
      <c r="F24" s="127"/>
      <c r="G24" s="124"/>
    </row>
    <row r="25" spans="1:7" ht="12.75">
      <c r="A25" s="133" t="s">
        <v>383</v>
      </c>
      <c r="B25" s="160"/>
      <c r="C25" s="134" t="s">
        <v>383</v>
      </c>
      <c r="E25" s="134" t="s">
        <v>383</v>
      </c>
      <c r="G25" s="119"/>
    </row>
    <row r="26" spans="1:7" ht="12.75">
      <c r="A26" s="133"/>
      <c r="B26" s="161"/>
      <c r="C26" s="134" t="s">
        <v>384</v>
      </c>
      <c r="E26" s="134" t="s">
        <v>385</v>
      </c>
      <c r="G26" s="119"/>
    </row>
    <row r="27" spans="1:7" ht="12.75">
      <c r="A27" s="133"/>
      <c r="C27" s="134"/>
      <c r="E27" s="134"/>
      <c r="G27" s="119"/>
    </row>
    <row r="28" spans="1:7" ht="12.75">
      <c r="A28" s="133"/>
      <c r="C28" s="134"/>
      <c r="E28" s="134"/>
      <c r="G28" s="119"/>
    </row>
    <row r="29" spans="1:7" ht="12.75">
      <c r="A29" s="126" t="s">
        <v>386</v>
      </c>
      <c r="B29" s="127"/>
      <c r="C29" s="162">
        <v>0</v>
      </c>
      <c r="D29" s="127" t="s">
        <v>387</v>
      </c>
      <c r="E29" s="123"/>
      <c r="F29" s="163">
        <v>0</v>
      </c>
      <c r="G29" s="124"/>
    </row>
    <row r="30" spans="1:7" ht="12.75">
      <c r="A30" s="126" t="s">
        <v>386</v>
      </c>
      <c r="B30" s="127"/>
      <c r="C30" s="162">
        <v>10</v>
      </c>
      <c r="D30" s="127" t="s">
        <v>387</v>
      </c>
      <c r="E30" s="123"/>
      <c r="F30" s="163">
        <v>0</v>
      </c>
      <c r="G30" s="124"/>
    </row>
    <row r="31" spans="1:7" ht="12.75">
      <c r="A31" s="126" t="s">
        <v>388</v>
      </c>
      <c r="B31" s="127"/>
      <c r="C31" s="162">
        <v>10</v>
      </c>
      <c r="D31" s="127" t="s">
        <v>387</v>
      </c>
      <c r="E31" s="123"/>
      <c r="F31" s="164">
        <f>ROUND(PRODUCT(F30,C31/100),1)</f>
        <v>0</v>
      </c>
      <c r="G31" s="132"/>
    </row>
    <row r="32" spans="1:7" ht="12.75">
      <c r="A32" s="126" t="s">
        <v>386</v>
      </c>
      <c r="B32" s="127"/>
      <c r="C32" s="162">
        <v>21</v>
      </c>
      <c r="D32" s="127" t="s">
        <v>387</v>
      </c>
      <c r="E32" s="123"/>
      <c r="F32" s="163">
        <f>C22</f>
        <v>0</v>
      </c>
      <c r="G32" s="124"/>
    </row>
    <row r="33" spans="1:7" ht="12.75">
      <c r="A33" s="126" t="s">
        <v>388</v>
      </c>
      <c r="B33" s="127"/>
      <c r="C33" s="162">
        <v>21</v>
      </c>
      <c r="D33" s="127" t="s">
        <v>387</v>
      </c>
      <c r="E33" s="123"/>
      <c r="F33" s="164">
        <f>ROUND(PRODUCT(F32,C33/100),1)</f>
        <v>0</v>
      </c>
      <c r="G33" s="132"/>
    </row>
    <row r="34" spans="1:7" ht="16.5" thickBot="1">
      <c r="A34" s="165" t="s">
        <v>389</v>
      </c>
      <c r="B34" s="166"/>
      <c r="C34" s="166"/>
      <c r="D34" s="166"/>
      <c r="E34" s="167"/>
      <c r="F34" s="168">
        <f>CEILING(SUM(F29:F33),IF(SUM(F29:F33)&gt;=0,1,-1))</f>
        <v>0</v>
      </c>
      <c r="G34" s="169"/>
    </row>
  </sheetData>
  <mergeCells count="4">
    <mergeCell ref="C6:E6"/>
    <mergeCell ref="C7:D7"/>
    <mergeCell ref="C8:D8"/>
    <mergeCell ref="E11:G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1</v>
      </c>
      <c r="B1" s="186"/>
      <c r="C1" s="2" t="s">
        <v>344</v>
      </c>
      <c r="D1" s="3"/>
      <c r="E1" s="4"/>
      <c r="F1" s="3"/>
      <c r="G1" s="33" t="s">
        <v>11</v>
      </c>
      <c r="H1" s="34" t="s">
        <v>346</v>
      </c>
      <c r="I1" s="35"/>
    </row>
    <row r="2" spans="1:9" ht="13.5" thickBot="1">
      <c r="A2" s="187" t="s">
        <v>2</v>
      </c>
      <c r="B2" s="188"/>
      <c r="C2" s="5" t="s">
        <v>345</v>
      </c>
      <c r="D2" s="6"/>
      <c r="E2" s="7"/>
      <c r="F2" s="6"/>
      <c r="G2" s="189" t="s">
        <v>150</v>
      </c>
      <c r="H2" s="190"/>
      <c r="I2" s="191"/>
    </row>
    <row r="3" spans="1:9" ht="13.5" thickTop="1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8" t="s">
        <v>3</v>
      </c>
      <c r="B4" s="9"/>
      <c r="C4" s="9"/>
      <c r="D4" s="9"/>
      <c r="E4" s="9"/>
      <c r="F4" s="9"/>
      <c r="G4" s="9"/>
      <c r="H4" s="9"/>
      <c r="I4" s="9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0"/>
      <c r="B6" s="11" t="s">
        <v>4</v>
      </c>
      <c r="C6" s="11"/>
      <c r="D6" s="12"/>
      <c r="E6" s="13" t="s">
        <v>5</v>
      </c>
      <c r="F6" s="14" t="s">
        <v>6</v>
      </c>
      <c r="G6" s="14" t="s">
        <v>7</v>
      </c>
      <c r="H6" s="14" t="s">
        <v>8</v>
      </c>
      <c r="I6" s="15" t="s">
        <v>0</v>
      </c>
    </row>
    <row r="7" spans="1:9" ht="12.75">
      <c r="A7" s="84" t="s">
        <v>347</v>
      </c>
      <c r="B7" s="16" t="str">
        <f>Položky!C7</f>
        <v>Kotelny</v>
      </c>
      <c r="C7" s="1"/>
      <c r="D7" s="17"/>
      <c r="E7" s="75">
        <f>Položky!G42</f>
        <v>0</v>
      </c>
      <c r="F7" s="76">
        <v>0</v>
      </c>
      <c r="G7" s="76">
        <v>0</v>
      </c>
      <c r="H7" s="76">
        <v>0</v>
      </c>
      <c r="I7" s="77">
        <v>0</v>
      </c>
    </row>
    <row r="8" spans="1:9" ht="12.75">
      <c r="A8" s="84" t="str">
        <f>Položky!B43</f>
        <v>732</v>
      </c>
      <c r="B8" s="16" t="str">
        <f>Položky!C43</f>
        <v>Strojovny</v>
      </c>
      <c r="C8" s="1"/>
      <c r="D8" s="17"/>
      <c r="E8" s="75">
        <f>Položky!G76</f>
        <v>0</v>
      </c>
      <c r="F8" s="76">
        <v>0</v>
      </c>
      <c r="G8" s="76">
        <v>0</v>
      </c>
      <c r="H8" s="76">
        <v>0</v>
      </c>
      <c r="I8" s="77">
        <v>0</v>
      </c>
    </row>
    <row r="9" spans="1:9" ht="12.75">
      <c r="A9" s="84" t="str">
        <f>Položky!B77</f>
        <v>733</v>
      </c>
      <c r="B9" s="16" t="str">
        <f>Položky!C77</f>
        <v>Rozvod potrubí</v>
      </c>
      <c r="C9" s="1"/>
      <c r="D9" s="17"/>
      <c r="E9" s="75">
        <f>Položky!G144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ht="12.75">
      <c r="A10" s="84" t="str">
        <f>Položky!B145</f>
        <v>713</v>
      </c>
      <c r="B10" s="16" t="str">
        <f>Položky!C145</f>
        <v>Izolace tepelné</v>
      </c>
      <c r="C10" s="1"/>
      <c r="D10" s="17"/>
      <c r="E10" s="75">
        <f>Položky!G194</f>
        <v>0</v>
      </c>
      <c r="F10" s="76">
        <v>0</v>
      </c>
      <c r="G10" s="76">
        <v>0</v>
      </c>
      <c r="H10" s="76">
        <v>0</v>
      </c>
      <c r="I10" s="77">
        <v>0</v>
      </c>
    </row>
    <row r="11" spans="1:9" ht="12.75">
      <c r="A11" s="84" t="str">
        <f>Položky!B195</f>
        <v>734</v>
      </c>
      <c r="B11" s="16" t="str">
        <f>Položky!C195</f>
        <v>Armatury</v>
      </c>
      <c r="C11" s="1"/>
      <c r="D11" s="17"/>
      <c r="E11" s="75">
        <f>Položky!G336</f>
        <v>0</v>
      </c>
      <c r="F11" s="76">
        <v>0</v>
      </c>
      <c r="G11" s="76">
        <v>0</v>
      </c>
      <c r="H11" s="76">
        <v>0</v>
      </c>
      <c r="I11" s="77">
        <v>0</v>
      </c>
    </row>
    <row r="12" spans="1:9" ht="12.75">
      <c r="A12" s="84" t="str">
        <f>Položky!B337</f>
        <v>735</v>
      </c>
      <c r="B12" s="16" t="str">
        <f>Položky!C337</f>
        <v>Otopná tělesa</v>
      </c>
      <c r="C12" s="1"/>
      <c r="D12" s="17"/>
      <c r="E12" s="75">
        <f>Položky!G458</f>
        <v>0</v>
      </c>
      <c r="F12" s="76">
        <v>0</v>
      </c>
      <c r="G12" s="76">
        <v>0</v>
      </c>
      <c r="H12" s="76">
        <v>0</v>
      </c>
      <c r="I12" s="77">
        <v>0</v>
      </c>
    </row>
    <row r="13" spans="1:9" ht="12.75">
      <c r="A13" s="84" t="str">
        <f>Položky!B459</f>
        <v>767</v>
      </c>
      <c r="B13" s="16" t="str">
        <f>Položky!C459</f>
        <v>Pomocné ocel.konstrukce</v>
      </c>
      <c r="C13" s="1"/>
      <c r="D13" s="17"/>
      <c r="E13" s="75">
        <f>Položky!G485</f>
        <v>0</v>
      </c>
      <c r="F13" s="76">
        <v>0</v>
      </c>
      <c r="G13" s="76">
        <v>0</v>
      </c>
      <c r="H13" s="76">
        <v>0</v>
      </c>
      <c r="I13" s="77">
        <v>0</v>
      </c>
    </row>
    <row r="14" spans="1:9" ht="13.5" thickBot="1">
      <c r="A14" s="84" t="str">
        <f>Položky!B486</f>
        <v>730</v>
      </c>
      <c r="B14" s="16" t="str">
        <f>Položky!C486</f>
        <v>Ústřední vytápění</v>
      </c>
      <c r="C14" s="1"/>
      <c r="D14" s="17"/>
      <c r="E14" s="75">
        <v>0</v>
      </c>
      <c r="F14" s="76">
        <f>Položky!G514</f>
        <v>0</v>
      </c>
      <c r="G14" s="76">
        <v>0</v>
      </c>
      <c r="H14" s="76">
        <v>0</v>
      </c>
      <c r="I14" s="77">
        <v>0</v>
      </c>
    </row>
    <row r="15" spans="1:9" s="23" customFormat="1" ht="13.5" thickBot="1">
      <c r="A15" s="18"/>
      <c r="B15" s="19" t="s">
        <v>9</v>
      </c>
      <c r="C15" s="19"/>
      <c r="D15" s="20"/>
      <c r="E15" s="21">
        <f>SUM(E7:E14)</f>
        <v>0</v>
      </c>
      <c r="F15" s="22">
        <f>SUM(F8:F14)</f>
        <v>0</v>
      </c>
      <c r="G15" s="22">
        <f aca="true" t="shared" si="0" ref="G15:I15">SUM(G8:G14)</f>
        <v>0</v>
      </c>
      <c r="H15" s="22">
        <f t="shared" si="0"/>
        <v>0</v>
      </c>
      <c r="I15" s="22">
        <f t="shared" si="0"/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8" spans="2:9" ht="12.75">
      <c r="B18" s="23"/>
      <c r="F18" s="24"/>
      <c r="G18" s="25"/>
      <c r="H18" s="25"/>
      <c r="I18" s="26"/>
    </row>
    <row r="19" spans="6:9" ht="12.75">
      <c r="F19" s="24"/>
      <c r="G19" s="25"/>
      <c r="H19" s="25"/>
      <c r="I19" s="26"/>
    </row>
    <row r="20" spans="6:9" ht="12.75">
      <c r="F20" s="24"/>
      <c r="G20" s="25"/>
      <c r="H20" s="25"/>
      <c r="I20" s="26"/>
    </row>
    <row r="21" spans="6:9" ht="12.75">
      <c r="F21" s="24"/>
      <c r="G21" s="25"/>
      <c r="H21" s="25"/>
      <c r="I21" s="26"/>
    </row>
    <row r="22" spans="6:9" ht="12.75">
      <c r="F22" s="24"/>
      <c r="G22" s="25"/>
      <c r="H22" s="25"/>
      <c r="I22" s="26"/>
    </row>
    <row r="23" spans="6:9" ht="12.75">
      <c r="F23" s="24"/>
      <c r="G23" s="25"/>
      <c r="H23" s="25"/>
      <c r="I23" s="26"/>
    </row>
    <row r="24" spans="6:9" ht="12.75">
      <c r="F24" s="24"/>
      <c r="G24" s="25"/>
      <c r="H24" s="25"/>
      <c r="I24" s="26"/>
    </row>
    <row r="25" spans="6:9" ht="12.75">
      <c r="F25" s="24"/>
      <c r="G25" s="25"/>
      <c r="H25" s="25"/>
      <c r="I25" s="26"/>
    </row>
    <row r="26" spans="6:9" ht="12.75">
      <c r="F26" s="24"/>
      <c r="G26" s="25"/>
      <c r="H26" s="25"/>
      <c r="I26" s="26"/>
    </row>
    <row r="27" spans="6:9" ht="12.75">
      <c r="F27" s="24"/>
      <c r="G27" s="25"/>
      <c r="H27" s="25"/>
      <c r="I27" s="26"/>
    </row>
    <row r="28" spans="6:9" ht="12.75">
      <c r="F28" s="24"/>
      <c r="G28" s="25"/>
      <c r="H28" s="25"/>
      <c r="I28" s="26"/>
    </row>
    <row r="29" spans="6:9" ht="12.75">
      <c r="F29" s="24"/>
      <c r="G29" s="25"/>
      <c r="H29" s="25"/>
      <c r="I29" s="26"/>
    </row>
    <row r="30" spans="6:9" ht="12.75">
      <c r="F30" s="24"/>
      <c r="G30" s="25"/>
      <c r="H30" s="25"/>
      <c r="I30" s="26"/>
    </row>
    <row r="31" spans="6:9" ht="12.75">
      <c r="F31" s="24"/>
      <c r="G31" s="25"/>
      <c r="H31" s="25"/>
      <c r="I31" s="26"/>
    </row>
    <row r="32" spans="6:9" ht="12.75">
      <c r="F32" s="24"/>
      <c r="G32" s="25"/>
      <c r="H32" s="25"/>
      <c r="I32" s="26"/>
    </row>
    <row r="33" spans="6:9" ht="12.75">
      <c r="F33" s="24"/>
      <c r="G33" s="25"/>
      <c r="H33" s="25"/>
      <c r="I33" s="26"/>
    </row>
    <row r="34" spans="6:9" ht="12.75">
      <c r="F34" s="24"/>
      <c r="G34" s="25"/>
      <c r="H34" s="25"/>
      <c r="I34" s="26"/>
    </row>
    <row r="35" spans="6:9" ht="12.75">
      <c r="F35" s="24"/>
      <c r="G35" s="25"/>
      <c r="H35" s="25"/>
      <c r="I35" s="26"/>
    </row>
    <row r="36" spans="6:9" ht="12.75">
      <c r="F36" s="24"/>
      <c r="G36" s="25"/>
      <c r="H36" s="25"/>
      <c r="I36" s="26"/>
    </row>
    <row r="37" spans="6:9" ht="12.75">
      <c r="F37" s="24"/>
      <c r="G37" s="25"/>
      <c r="H37" s="25"/>
      <c r="I37" s="26"/>
    </row>
    <row r="38" spans="6:9" ht="12.75">
      <c r="F38" s="24"/>
      <c r="G38" s="25"/>
      <c r="H38" s="25"/>
      <c r="I38" s="26"/>
    </row>
    <row r="39" spans="6:9" ht="12.75">
      <c r="F39" s="24"/>
      <c r="G39" s="25"/>
      <c r="H39" s="25"/>
      <c r="I39" s="26"/>
    </row>
    <row r="40" spans="6:9" ht="12.75">
      <c r="F40" s="24"/>
      <c r="G40" s="25"/>
      <c r="H40" s="25"/>
      <c r="I40" s="26"/>
    </row>
    <row r="41" spans="6:9" ht="12.75">
      <c r="F41" s="24"/>
      <c r="G41" s="25"/>
      <c r="H41" s="25"/>
      <c r="I41" s="26"/>
    </row>
    <row r="42" spans="6:9" ht="12.75">
      <c r="F42" s="24"/>
      <c r="G42" s="25"/>
      <c r="H42" s="25"/>
      <c r="I42" s="26"/>
    </row>
    <row r="43" spans="6:9" ht="12.75">
      <c r="F43" s="24"/>
      <c r="G43" s="25"/>
      <c r="H43" s="25"/>
      <c r="I43" s="26"/>
    </row>
    <row r="44" spans="6:9" ht="12.75">
      <c r="F44" s="24"/>
      <c r="G44" s="25"/>
      <c r="H44" s="25"/>
      <c r="I44" s="26"/>
    </row>
    <row r="45" spans="6:9" ht="12.75">
      <c r="F45" s="24"/>
      <c r="G45" s="25"/>
      <c r="H45" s="25"/>
      <c r="I45" s="26"/>
    </row>
    <row r="46" spans="6:9" ht="12.75">
      <c r="F46" s="24"/>
      <c r="G46" s="25"/>
      <c r="H46" s="25"/>
      <c r="I46" s="26"/>
    </row>
    <row r="47" spans="6:9" ht="12.75">
      <c r="F47" s="24"/>
      <c r="G47" s="25"/>
      <c r="H47" s="25"/>
      <c r="I47" s="26"/>
    </row>
    <row r="48" spans="6:9" ht="12.75">
      <c r="F48" s="24"/>
      <c r="G48" s="25"/>
      <c r="H48" s="25"/>
      <c r="I48" s="26"/>
    </row>
    <row r="49" spans="6:9" ht="12.75">
      <c r="F49" s="24"/>
      <c r="G49" s="25"/>
      <c r="H49" s="25"/>
      <c r="I49" s="26"/>
    </row>
    <row r="50" spans="6:9" ht="12.75">
      <c r="F50" s="24"/>
      <c r="G50" s="25"/>
      <c r="H50" s="25"/>
      <c r="I50" s="26"/>
    </row>
    <row r="51" spans="6:9" ht="12.75">
      <c r="F51" s="24"/>
      <c r="G51" s="25"/>
      <c r="H51" s="25"/>
      <c r="I51" s="26"/>
    </row>
    <row r="52" spans="6:9" ht="12.75">
      <c r="F52" s="24"/>
      <c r="G52" s="25"/>
      <c r="H52" s="25"/>
      <c r="I52" s="26"/>
    </row>
    <row r="53" spans="6:9" ht="12.75">
      <c r="F53" s="24"/>
      <c r="G53" s="25"/>
      <c r="H53" s="25"/>
      <c r="I53" s="26"/>
    </row>
    <row r="54" spans="6:9" ht="12.75">
      <c r="F54" s="24"/>
      <c r="G54" s="25"/>
      <c r="H54" s="25"/>
      <c r="I54" s="26"/>
    </row>
    <row r="55" spans="6:9" ht="12.75">
      <c r="F55" s="24"/>
      <c r="G55" s="25"/>
      <c r="H55" s="25"/>
      <c r="I55" s="26"/>
    </row>
    <row r="56" spans="6:9" ht="12.75">
      <c r="F56" s="24"/>
      <c r="G56" s="25"/>
      <c r="H56" s="25"/>
      <c r="I56" s="26"/>
    </row>
    <row r="57" spans="6:9" ht="12.75">
      <c r="F57" s="24"/>
      <c r="G57" s="25"/>
      <c r="H57" s="25"/>
      <c r="I57" s="26"/>
    </row>
    <row r="58" spans="6:9" ht="12.75">
      <c r="F58" s="24"/>
      <c r="G58" s="25"/>
      <c r="H58" s="25"/>
      <c r="I58" s="26"/>
    </row>
    <row r="59" spans="6:9" ht="12.75">
      <c r="F59" s="24"/>
      <c r="G59" s="25"/>
      <c r="H59" s="25"/>
      <c r="I59" s="26"/>
    </row>
    <row r="60" spans="6:9" ht="12.75">
      <c r="F60" s="24"/>
      <c r="G60" s="25"/>
      <c r="H60" s="25"/>
      <c r="I60" s="26"/>
    </row>
    <row r="61" spans="6:9" ht="12.75">
      <c r="F61" s="24"/>
      <c r="G61" s="25"/>
      <c r="H61" s="25"/>
      <c r="I61" s="26"/>
    </row>
    <row r="62" spans="6:9" ht="12.75">
      <c r="F62" s="24"/>
      <c r="G62" s="25"/>
      <c r="H62" s="25"/>
      <c r="I62" s="26"/>
    </row>
    <row r="63" spans="6:9" ht="12.75">
      <c r="F63" s="24"/>
      <c r="G63" s="25"/>
      <c r="H63" s="25"/>
      <c r="I63" s="26"/>
    </row>
    <row r="64" spans="6:9" ht="12.75">
      <c r="F64" s="24"/>
      <c r="G64" s="25"/>
      <c r="H64" s="25"/>
      <c r="I64" s="26"/>
    </row>
    <row r="65" spans="6:9" ht="12.75">
      <c r="F65" s="24"/>
      <c r="G65" s="25"/>
      <c r="H65" s="25"/>
      <c r="I65" s="26"/>
    </row>
    <row r="66" spans="6:9" ht="12.75">
      <c r="F66" s="24"/>
      <c r="G66" s="25"/>
      <c r="H66" s="25"/>
      <c r="I66" s="26"/>
    </row>
    <row r="67" spans="6:9" ht="12.75">
      <c r="F67" s="24"/>
      <c r="G67" s="25"/>
      <c r="H67" s="25"/>
      <c r="I67" s="2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583"/>
  <sheetViews>
    <sheetView showGridLines="0" showZeros="0" zoomScale="115" zoomScaleNormal="115" workbookViewId="0" topLeftCell="A1">
      <selection activeCell="L9" sqref="L9"/>
    </sheetView>
  </sheetViews>
  <sheetFormatPr defaultColWidth="9.125" defaultRowHeight="12.75"/>
  <cols>
    <col min="1" max="1" width="4.375" style="27" customWidth="1"/>
    <col min="2" max="2" width="11.625" style="27" customWidth="1"/>
    <col min="3" max="3" width="40.375" style="27" customWidth="1"/>
    <col min="4" max="4" width="5.625" style="27" customWidth="1"/>
    <col min="5" max="5" width="8.625" style="71" customWidth="1"/>
    <col min="6" max="6" width="9.875" style="27" customWidth="1"/>
    <col min="7" max="7" width="13.875" style="27" customWidth="1"/>
    <col min="8" max="11" width="9.125" style="27" customWidth="1"/>
    <col min="12" max="12" width="75.375" style="27" customWidth="1"/>
    <col min="13" max="13" width="45.25390625" style="27" customWidth="1"/>
    <col min="14" max="16384" width="9.125" style="27" customWidth="1"/>
  </cols>
  <sheetData>
    <row r="1" spans="1:7" ht="15.75">
      <c r="A1" s="194" t="s">
        <v>10</v>
      </c>
      <c r="B1" s="194"/>
      <c r="C1" s="194"/>
      <c r="D1" s="194"/>
      <c r="E1" s="194"/>
      <c r="F1" s="194"/>
      <c r="G1" s="194"/>
    </row>
    <row r="2" spans="1:7" ht="14.25" customHeight="1" thickBot="1">
      <c r="A2" s="28"/>
      <c r="B2" s="29"/>
      <c r="C2" s="30"/>
      <c r="D2" s="30"/>
      <c r="E2" s="31"/>
      <c r="F2" s="30"/>
      <c r="G2" s="30"/>
    </row>
    <row r="3" spans="1:7" ht="13.5" thickTop="1">
      <c r="A3" s="185" t="s">
        <v>1</v>
      </c>
      <c r="B3" s="186"/>
      <c r="C3" s="2" t="s">
        <v>344</v>
      </c>
      <c r="D3" s="32"/>
      <c r="E3" s="33" t="s">
        <v>11</v>
      </c>
      <c r="F3" s="34" t="s">
        <v>346</v>
      </c>
      <c r="G3" s="35"/>
    </row>
    <row r="4" spans="1:7" ht="13.5" thickBot="1">
      <c r="A4" s="195" t="s">
        <v>2</v>
      </c>
      <c r="B4" s="188"/>
      <c r="C4" s="5" t="s">
        <v>345</v>
      </c>
      <c r="D4" s="36"/>
      <c r="E4" s="189" t="s">
        <v>150</v>
      </c>
      <c r="F4" s="190"/>
      <c r="G4" s="191"/>
    </row>
    <row r="5" spans="1:7" ht="13.5" thickTop="1">
      <c r="A5" s="37"/>
      <c r="B5" s="28"/>
      <c r="C5" s="28"/>
      <c r="D5" s="28"/>
      <c r="E5" s="38"/>
      <c r="F5" s="28"/>
      <c r="G5" s="28"/>
    </row>
    <row r="6" spans="1:7" ht="12.75">
      <c r="A6" s="39" t="s">
        <v>12</v>
      </c>
      <c r="B6" s="40" t="s">
        <v>13</v>
      </c>
      <c r="C6" s="40" t="s">
        <v>14</v>
      </c>
      <c r="D6" s="40" t="s">
        <v>15</v>
      </c>
      <c r="E6" s="40" t="s">
        <v>16</v>
      </c>
      <c r="F6" s="40" t="s">
        <v>17</v>
      </c>
      <c r="G6" s="41" t="s">
        <v>18</v>
      </c>
    </row>
    <row r="7" spans="1:7" ht="12.75">
      <c r="A7" s="42" t="s">
        <v>19</v>
      </c>
      <c r="B7" s="43" t="s">
        <v>347</v>
      </c>
      <c r="C7" s="44" t="s">
        <v>348</v>
      </c>
      <c r="D7" s="45"/>
      <c r="E7" s="46"/>
      <c r="F7" s="46"/>
      <c r="G7" s="47"/>
    </row>
    <row r="8" spans="1:7" ht="22.5">
      <c r="A8" s="49">
        <v>1</v>
      </c>
      <c r="B8" s="50" t="s">
        <v>349</v>
      </c>
      <c r="C8" s="51" t="s">
        <v>392</v>
      </c>
      <c r="D8" s="52" t="s">
        <v>48</v>
      </c>
      <c r="E8" s="81">
        <v>2</v>
      </c>
      <c r="F8" s="85"/>
      <c r="G8" s="54">
        <f>E8*F8</f>
        <v>0</v>
      </c>
    </row>
    <row r="9" spans="1:7" ht="12.75">
      <c r="A9" s="82"/>
      <c r="B9" s="83"/>
      <c r="C9" s="192" t="s">
        <v>393</v>
      </c>
      <c r="D9" s="193"/>
      <c r="E9" s="80"/>
      <c r="F9" s="79"/>
      <c r="G9" s="78"/>
    </row>
    <row r="10" spans="1:7" ht="12.75">
      <c r="A10" s="49">
        <v>2</v>
      </c>
      <c r="B10" s="50" t="s">
        <v>151</v>
      </c>
      <c r="C10" s="51" t="s">
        <v>395</v>
      </c>
      <c r="D10" s="52" t="s">
        <v>48</v>
      </c>
      <c r="E10" s="81">
        <v>2</v>
      </c>
      <c r="F10" s="85"/>
      <c r="G10" s="54">
        <f>E10*F10</f>
        <v>0</v>
      </c>
    </row>
    <row r="11" spans="1:7" ht="12.75">
      <c r="A11" s="82"/>
      <c r="B11" s="83"/>
      <c r="C11" s="192" t="s">
        <v>394</v>
      </c>
      <c r="D11" s="193"/>
      <c r="E11" s="80"/>
      <c r="F11" s="79"/>
      <c r="G11" s="78"/>
    </row>
    <row r="12" spans="1:7" ht="22.5">
      <c r="A12" s="49">
        <v>3</v>
      </c>
      <c r="B12" s="50" t="s">
        <v>152</v>
      </c>
      <c r="C12" s="51" t="s">
        <v>396</v>
      </c>
      <c r="D12" s="52" t="s">
        <v>48</v>
      </c>
      <c r="E12" s="81">
        <v>2</v>
      </c>
      <c r="F12" s="85"/>
      <c r="G12" s="54">
        <f>E12*F12</f>
        <v>0</v>
      </c>
    </row>
    <row r="13" spans="1:7" ht="12.75">
      <c r="A13" s="82"/>
      <c r="B13" s="83"/>
      <c r="C13" s="192" t="s">
        <v>394</v>
      </c>
      <c r="D13" s="193"/>
      <c r="E13" s="80"/>
      <c r="F13" s="79"/>
      <c r="G13" s="78"/>
    </row>
    <row r="14" spans="1:7" ht="22.5">
      <c r="A14" s="49">
        <v>4</v>
      </c>
      <c r="B14" s="50" t="s">
        <v>153</v>
      </c>
      <c r="C14" s="51" t="s">
        <v>397</v>
      </c>
      <c r="D14" s="52" t="s">
        <v>48</v>
      </c>
      <c r="E14" s="81">
        <v>2</v>
      </c>
      <c r="F14" s="85"/>
      <c r="G14" s="54">
        <f>E14*F14</f>
        <v>0</v>
      </c>
    </row>
    <row r="15" spans="1:7" ht="12.75">
      <c r="A15" s="82"/>
      <c r="B15" s="83"/>
      <c r="C15" s="192" t="s">
        <v>394</v>
      </c>
      <c r="D15" s="193"/>
      <c r="E15" s="80"/>
      <c r="F15" s="79"/>
      <c r="G15" s="78"/>
    </row>
    <row r="16" spans="1:7" ht="13.5" customHeight="1">
      <c r="A16" s="49">
        <v>5</v>
      </c>
      <c r="B16" s="50" t="s">
        <v>594</v>
      </c>
      <c r="C16" s="51" t="s">
        <v>402</v>
      </c>
      <c r="D16" s="52" t="s">
        <v>48</v>
      </c>
      <c r="E16" s="81">
        <v>2</v>
      </c>
      <c r="F16" s="85"/>
      <c r="G16" s="54">
        <f>E16*F16</f>
        <v>0</v>
      </c>
    </row>
    <row r="17" spans="1:7" ht="12.75">
      <c r="A17" s="82"/>
      <c r="B17" s="83"/>
      <c r="C17" s="192" t="s">
        <v>398</v>
      </c>
      <c r="D17" s="193"/>
      <c r="E17" s="80"/>
      <c r="F17" s="79"/>
      <c r="G17" s="78"/>
    </row>
    <row r="18" spans="1:7" ht="22.5">
      <c r="A18" s="49">
        <v>6</v>
      </c>
      <c r="B18" s="50" t="s">
        <v>154</v>
      </c>
      <c r="C18" s="51" t="s">
        <v>401</v>
      </c>
      <c r="D18" s="52" t="s">
        <v>48</v>
      </c>
      <c r="E18" s="81">
        <v>2</v>
      </c>
      <c r="F18" s="85"/>
      <c r="G18" s="54">
        <f>E18*F18</f>
        <v>0</v>
      </c>
    </row>
    <row r="19" spans="1:7" ht="12.75">
      <c r="A19" s="82"/>
      <c r="B19" s="83"/>
      <c r="C19" s="192" t="s">
        <v>394</v>
      </c>
      <c r="D19" s="193"/>
      <c r="E19" s="80"/>
      <c r="F19" s="79"/>
      <c r="G19" s="78"/>
    </row>
    <row r="20" spans="1:7" ht="13.5" customHeight="1">
      <c r="A20" s="49">
        <v>7</v>
      </c>
      <c r="B20" s="50" t="s">
        <v>595</v>
      </c>
      <c r="C20" s="51" t="s">
        <v>400</v>
      </c>
      <c r="D20" s="52" t="s">
        <v>48</v>
      </c>
      <c r="E20" s="81">
        <v>2</v>
      </c>
      <c r="F20" s="85"/>
      <c r="G20" s="54">
        <f>E20*F20</f>
        <v>0</v>
      </c>
    </row>
    <row r="21" spans="1:7" ht="12.75">
      <c r="A21" s="82"/>
      <c r="B21" s="83"/>
      <c r="C21" s="192" t="s">
        <v>394</v>
      </c>
      <c r="D21" s="193"/>
      <c r="E21" s="80"/>
      <c r="F21" s="79"/>
      <c r="G21" s="78"/>
    </row>
    <row r="22" spans="1:7" ht="12.75">
      <c r="A22" s="49">
        <v>8</v>
      </c>
      <c r="B22" s="50" t="s">
        <v>155</v>
      </c>
      <c r="C22" s="51" t="s">
        <v>399</v>
      </c>
      <c r="D22" s="52" t="s">
        <v>48</v>
      </c>
      <c r="E22" s="81">
        <v>2</v>
      </c>
      <c r="F22" s="85"/>
      <c r="G22" s="54">
        <f>E22*F22</f>
        <v>0</v>
      </c>
    </row>
    <row r="23" spans="1:7" ht="12.75">
      <c r="A23" s="82"/>
      <c r="B23" s="83"/>
      <c r="C23" s="192" t="s">
        <v>404</v>
      </c>
      <c r="D23" s="193"/>
      <c r="E23" s="80"/>
      <c r="F23" s="79"/>
      <c r="G23" s="78"/>
    </row>
    <row r="24" spans="1:7" ht="22.5">
      <c r="A24" s="49">
        <v>9</v>
      </c>
      <c r="B24" s="50" t="s">
        <v>156</v>
      </c>
      <c r="C24" s="51" t="s">
        <v>403</v>
      </c>
      <c r="D24" s="52" t="s">
        <v>48</v>
      </c>
      <c r="E24" s="81">
        <v>2</v>
      </c>
      <c r="F24" s="85"/>
      <c r="G24" s="54">
        <f>E24*F24</f>
        <v>0</v>
      </c>
    </row>
    <row r="25" spans="1:7" ht="12.75">
      <c r="A25" s="82"/>
      <c r="B25" s="83"/>
      <c r="C25" s="192" t="s">
        <v>394</v>
      </c>
      <c r="D25" s="193"/>
      <c r="E25" s="80"/>
      <c r="F25" s="79"/>
      <c r="G25" s="78"/>
    </row>
    <row r="26" spans="1:7" ht="12.75" customHeight="1">
      <c r="A26" s="49">
        <v>10</v>
      </c>
      <c r="B26" s="50" t="s">
        <v>157</v>
      </c>
      <c r="C26" s="51" t="s">
        <v>405</v>
      </c>
      <c r="D26" s="52" t="s">
        <v>48</v>
      </c>
      <c r="E26" s="81">
        <v>1</v>
      </c>
      <c r="F26" s="85"/>
      <c r="G26" s="54">
        <f>E26*F26</f>
        <v>0</v>
      </c>
    </row>
    <row r="27" spans="1:7" ht="12.75">
      <c r="A27" s="82"/>
      <c r="B27" s="83"/>
      <c r="C27" s="192" t="s">
        <v>394</v>
      </c>
      <c r="D27" s="193"/>
      <c r="E27" s="80"/>
      <c r="F27" s="79"/>
      <c r="G27" s="78"/>
    </row>
    <row r="28" spans="1:7" ht="22.5">
      <c r="A28" s="49">
        <v>11</v>
      </c>
      <c r="B28" s="50" t="s">
        <v>158</v>
      </c>
      <c r="C28" s="51" t="s">
        <v>406</v>
      </c>
      <c r="D28" s="52" t="s">
        <v>48</v>
      </c>
      <c r="E28" s="81">
        <v>1</v>
      </c>
      <c r="F28" s="85"/>
      <c r="G28" s="54">
        <f>E28*F28</f>
        <v>0</v>
      </c>
    </row>
    <row r="29" spans="1:7" ht="12.75">
      <c r="A29" s="82"/>
      <c r="B29" s="83"/>
      <c r="C29" s="192" t="s">
        <v>394</v>
      </c>
      <c r="D29" s="193"/>
      <c r="E29" s="80"/>
      <c r="F29" s="79"/>
      <c r="G29" s="78"/>
    </row>
    <row r="30" spans="1:7" ht="35.25" customHeight="1">
      <c r="A30" s="49">
        <v>12</v>
      </c>
      <c r="B30" s="50" t="s">
        <v>159</v>
      </c>
      <c r="C30" s="51" t="s">
        <v>409</v>
      </c>
      <c r="D30" s="52" t="s">
        <v>48</v>
      </c>
      <c r="E30" s="81">
        <v>1</v>
      </c>
      <c r="F30" s="85"/>
      <c r="G30" s="54">
        <f>E30*F30</f>
        <v>0</v>
      </c>
    </row>
    <row r="31" spans="1:7" ht="12.75" customHeight="1">
      <c r="A31" s="82"/>
      <c r="B31" s="83"/>
      <c r="C31" s="192" t="s">
        <v>407</v>
      </c>
      <c r="D31" s="193"/>
      <c r="E31" s="80"/>
      <c r="F31" s="79"/>
      <c r="G31" s="78"/>
    </row>
    <row r="32" spans="1:7" ht="12.75">
      <c r="A32" s="49">
        <v>13</v>
      </c>
      <c r="B32" s="50" t="s">
        <v>160</v>
      </c>
      <c r="C32" s="51" t="s">
        <v>408</v>
      </c>
      <c r="D32" s="52" t="s">
        <v>48</v>
      </c>
      <c r="E32" s="81">
        <v>2</v>
      </c>
      <c r="F32" s="85"/>
      <c r="G32" s="54">
        <f>E32*F32</f>
        <v>0</v>
      </c>
    </row>
    <row r="33" spans="1:7" ht="12.75">
      <c r="A33" s="82"/>
      <c r="B33" s="83"/>
      <c r="C33" s="192" t="s">
        <v>394</v>
      </c>
      <c r="D33" s="193"/>
      <c r="E33" s="80"/>
      <c r="F33" s="79"/>
      <c r="G33" s="78"/>
    </row>
    <row r="34" spans="1:7" ht="33.75">
      <c r="A34" s="49">
        <v>14</v>
      </c>
      <c r="B34" s="50" t="s">
        <v>161</v>
      </c>
      <c r="C34" s="51" t="s">
        <v>582</v>
      </c>
      <c r="D34" s="52" t="s">
        <v>48</v>
      </c>
      <c r="E34" s="81">
        <v>2</v>
      </c>
      <c r="F34" s="85"/>
      <c r="G34" s="54">
        <f>E34*F34</f>
        <v>0</v>
      </c>
    </row>
    <row r="35" spans="1:7" ht="12.75">
      <c r="A35" s="82"/>
      <c r="B35" s="83"/>
      <c r="C35" s="192" t="s">
        <v>584</v>
      </c>
      <c r="D35" s="193"/>
      <c r="E35" s="80"/>
      <c r="F35" s="79"/>
      <c r="G35" s="78"/>
    </row>
    <row r="36" spans="1:7" ht="15.75" customHeight="1">
      <c r="A36" s="49">
        <v>15</v>
      </c>
      <c r="B36" s="50" t="s">
        <v>162</v>
      </c>
      <c r="C36" s="51" t="s">
        <v>593</v>
      </c>
      <c r="D36" s="52" t="s">
        <v>48</v>
      </c>
      <c r="E36" s="81">
        <v>1</v>
      </c>
      <c r="F36" s="85"/>
      <c r="G36" s="54">
        <f>E36*F36</f>
        <v>0</v>
      </c>
    </row>
    <row r="37" spans="1:7" ht="12.75">
      <c r="A37" s="82"/>
      <c r="B37" s="83"/>
      <c r="C37" s="192" t="s">
        <v>394</v>
      </c>
      <c r="D37" s="193"/>
      <c r="E37" s="80"/>
      <c r="F37" s="79"/>
      <c r="G37" s="78"/>
    </row>
    <row r="38" spans="1:7" ht="35.25" customHeight="1">
      <c r="A38" s="49">
        <v>16</v>
      </c>
      <c r="B38" s="50" t="s">
        <v>163</v>
      </c>
      <c r="C38" s="51" t="s">
        <v>591</v>
      </c>
      <c r="D38" s="52" t="s">
        <v>48</v>
      </c>
      <c r="E38" s="81">
        <v>2</v>
      </c>
      <c r="F38" s="85"/>
      <c r="G38" s="54">
        <f>E38*F38</f>
        <v>0</v>
      </c>
    </row>
    <row r="39" spans="1:7" ht="12.75">
      <c r="A39" s="82"/>
      <c r="B39" s="83"/>
      <c r="C39" s="192" t="s">
        <v>394</v>
      </c>
      <c r="D39" s="193"/>
      <c r="E39" s="80"/>
      <c r="F39" s="79"/>
      <c r="G39" s="78"/>
    </row>
    <row r="40" spans="1:7" ht="24" customHeight="1">
      <c r="A40" s="49">
        <v>17</v>
      </c>
      <c r="B40" s="50" t="s">
        <v>164</v>
      </c>
      <c r="C40" s="51" t="s">
        <v>592</v>
      </c>
      <c r="D40" s="52" t="s">
        <v>48</v>
      </c>
      <c r="E40" s="81">
        <v>2</v>
      </c>
      <c r="F40" s="85"/>
      <c r="G40" s="54">
        <f>E40*F40</f>
        <v>0</v>
      </c>
    </row>
    <row r="41" spans="1:7" ht="12.75">
      <c r="A41" s="82"/>
      <c r="B41" s="83"/>
      <c r="C41" s="192" t="s">
        <v>394</v>
      </c>
      <c r="D41" s="193"/>
      <c r="E41" s="80"/>
      <c r="F41" s="79"/>
      <c r="G41" s="78"/>
    </row>
    <row r="42" spans="1:7" ht="12.75">
      <c r="A42" s="62"/>
      <c r="B42" s="63" t="s">
        <v>20</v>
      </c>
      <c r="C42" s="64" t="str">
        <f>CONCATENATE(B7," ",C7)</f>
        <v>731 Kotelny</v>
      </c>
      <c r="D42" s="65"/>
      <c r="E42" s="66"/>
      <c r="F42" s="67"/>
      <c r="G42" s="68">
        <f>SUM(G8:G41)</f>
        <v>0</v>
      </c>
    </row>
    <row r="43" spans="1:7" ht="12.75">
      <c r="A43" s="42" t="s">
        <v>19</v>
      </c>
      <c r="B43" s="43" t="s">
        <v>133</v>
      </c>
      <c r="C43" s="44" t="s">
        <v>134</v>
      </c>
      <c r="D43" s="45"/>
      <c r="E43" s="46"/>
      <c r="F43" s="46"/>
      <c r="G43" s="47"/>
    </row>
    <row r="44" spans="1:7" ht="33.75">
      <c r="A44" s="49">
        <v>18</v>
      </c>
      <c r="B44" s="50" t="s">
        <v>165</v>
      </c>
      <c r="C44" s="51" t="s">
        <v>586</v>
      </c>
      <c r="D44" s="52" t="s">
        <v>48</v>
      </c>
      <c r="E44" s="81">
        <v>1</v>
      </c>
      <c r="F44" s="85"/>
      <c r="G44" s="54">
        <f>E44*F44</f>
        <v>0</v>
      </c>
    </row>
    <row r="45" spans="1:7" ht="12.75">
      <c r="A45" s="82"/>
      <c r="B45" s="83"/>
      <c r="C45" s="192" t="s">
        <v>587</v>
      </c>
      <c r="D45" s="193"/>
      <c r="E45" s="80"/>
      <c r="F45" s="79"/>
      <c r="G45" s="78"/>
    </row>
    <row r="46" spans="1:7" ht="22.5">
      <c r="A46" s="49">
        <v>19</v>
      </c>
      <c r="B46" s="50" t="s">
        <v>596</v>
      </c>
      <c r="C46" s="51" t="s">
        <v>124</v>
      </c>
      <c r="D46" s="52" t="s">
        <v>48</v>
      </c>
      <c r="E46" s="81">
        <v>1</v>
      </c>
      <c r="F46" s="85"/>
      <c r="G46" s="54">
        <f>E46*F46</f>
        <v>0</v>
      </c>
    </row>
    <row r="47" spans="1:7" ht="12.75">
      <c r="A47" s="82"/>
      <c r="B47" s="83"/>
      <c r="C47" s="192" t="s">
        <v>588</v>
      </c>
      <c r="D47" s="193"/>
      <c r="E47" s="80"/>
      <c r="F47" s="79"/>
      <c r="G47" s="78"/>
    </row>
    <row r="48" spans="1:7" ht="22.5">
      <c r="A48" s="49">
        <v>20</v>
      </c>
      <c r="B48" s="50" t="s">
        <v>166</v>
      </c>
      <c r="C48" s="51" t="s">
        <v>590</v>
      </c>
      <c r="D48" s="52" t="s">
        <v>48</v>
      </c>
      <c r="E48" s="81">
        <v>1</v>
      </c>
      <c r="F48" s="85"/>
      <c r="G48" s="54">
        <f>E48*F48</f>
        <v>0</v>
      </c>
    </row>
    <row r="49" spans="1:7" ht="12.75">
      <c r="A49" s="82"/>
      <c r="B49" s="83"/>
      <c r="C49" s="192" t="s">
        <v>589</v>
      </c>
      <c r="D49" s="193"/>
      <c r="E49" s="80"/>
      <c r="F49" s="79"/>
      <c r="G49" s="78"/>
    </row>
    <row r="50" spans="1:7" ht="33.75">
      <c r="A50" s="49">
        <v>22</v>
      </c>
      <c r="B50" s="50" t="s">
        <v>167</v>
      </c>
      <c r="C50" s="92" t="s">
        <v>614</v>
      </c>
      <c r="D50" s="52" t="s">
        <v>48</v>
      </c>
      <c r="E50" s="81">
        <v>1</v>
      </c>
      <c r="F50" s="53"/>
      <c r="G50" s="54">
        <f>E50*F50</f>
        <v>0</v>
      </c>
    </row>
    <row r="51" spans="1:7" ht="12.75">
      <c r="A51" s="82"/>
      <c r="B51" s="83"/>
      <c r="C51" s="192" t="s">
        <v>615</v>
      </c>
      <c r="D51" s="193"/>
      <c r="E51" s="80"/>
      <c r="F51" s="79"/>
      <c r="G51" s="78"/>
    </row>
    <row r="52" spans="1:7" ht="35.25" customHeight="1">
      <c r="A52" s="49">
        <v>23</v>
      </c>
      <c r="B52" s="50" t="s">
        <v>168</v>
      </c>
      <c r="C52" s="92" t="s">
        <v>617</v>
      </c>
      <c r="D52" s="52" t="s">
        <v>48</v>
      </c>
      <c r="E52" s="81">
        <v>2</v>
      </c>
      <c r="F52" s="53"/>
      <c r="G52" s="54">
        <f>E52*F52</f>
        <v>0</v>
      </c>
    </row>
    <row r="53" spans="1:7" ht="12.75">
      <c r="A53" s="82"/>
      <c r="B53" s="83"/>
      <c r="C53" s="192" t="s">
        <v>616</v>
      </c>
      <c r="D53" s="193"/>
      <c r="E53" s="80"/>
      <c r="F53" s="79"/>
      <c r="G53" s="78"/>
    </row>
    <row r="54" spans="1:7" ht="33.75">
      <c r="A54" s="49">
        <v>24</v>
      </c>
      <c r="B54" s="50" t="s">
        <v>169</v>
      </c>
      <c r="C54" s="92" t="s">
        <v>583</v>
      </c>
      <c r="D54" s="52" t="s">
        <v>48</v>
      </c>
      <c r="E54" s="81">
        <v>1</v>
      </c>
      <c r="F54" s="85"/>
      <c r="G54" s="54">
        <f>E54*F54</f>
        <v>0</v>
      </c>
    </row>
    <row r="55" spans="1:7" ht="12.75">
      <c r="A55" s="82"/>
      <c r="B55" s="83"/>
      <c r="C55" s="192" t="s">
        <v>585</v>
      </c>
      <c r="D55" s="193"/>
      <c r="E55" s="80"/>
      <c r="F55" s="79"/>
      <c r="G55" s="78"/>
    </row>
    <row r="56" spans="1:7" ht="33.75">
      <c r="A56" s="49">
        <v>25</v>
      </c>
      <c r="B56" s="50" t="s">
        <v>170</v>
      </c>
      <c r="C56" s="92" t="s">
        <v>125</v>
      </c>
      <c r="D56" s="52" t="s">
        <v>48</v>
      </c>
      <c r="E56" s="81">
        <v>1</v>
      </c>
      <c r="F56" s="85"/>
      <c r="G56" s="54">
        <f>E56*F56</f>
        <v>0</v>
      </c>
    </row>
    <row r="57" spans="1:7" ht="12.75">
      <c r="A57" s="82"/>
      <c r="B57" s="83"/>
      <c r="C57" s="192" t="s">
        <v>587</v>
      </c>
      <c r="D57" s="193"/>
      <c r="E57" s="80"/>
      <c r="F57" s="79"/>
      <c r="G57" s="78"/>
    </row>
    <row r="58" spans="1:7" ht="24" customHeight="1">
      <c r="A58" s="49">
        <v>26</v>
      </c>
      <c r="B58" s="50" t="s">
        <v>171</v>
      </c>
      <c r="C58" s="92" t="s">
        <v>601</v>
      </c>
      <c r="D58" s="52" t="s">
        <v>48</v>
      </c>
      <c r="E58" s="81">
        <v>1</v>
      </c>
      <c r="F58" s="85"/>
      <c r="G58" s="54">
        <f>E58*F58</f>
        <v>0</v>
      </c>
    </row>
    <row r="59" spans="1:7" ht="12.75">
      <c r="A59" s="82"/>
      <c r="B59" s="83"/>
      <c r="C59" s="192" t="s">
        <v>602</v>
      </c>
      <c r="D59" s="193"/>
      <c r="E59" s="80"/>
      <c r="F59" s="79"/>
      <c r="G59" s="78"/>
    </row>
    <row r="60" spans="1:7" ht="12.75">
      <c r="A60" s="49">
        <v>27</v>
      </c>
      <c r="B60" s="50" t="s">
        <v>172</v>
      </c>
      <c r="C60" s="92" t="s">
        <v>603</v>
      </c>
      <c r="D60" s="52" t="s">
        <v>48</v>
      </c>
      <c r="E60" s="81">
        <v>1</v>
      </c>
      <c r="F60" s="85"/>
      <c r="G60" s="54">
        <f>E60*F60</f>
        <v>0</v>
      </c>
    </row>
    <row r="61" spans="1:7" ht="12.75">
      <c r="A61" s="82"/>
      <c r="B61" s="83"/>
      <c r="C61" s="192" t="s">
        <v>394</v>
      </c>
      <c r="D61" s="193"/>
      <c r="E61" s="80"/>
      <c r="F61" s="79"/>
      <c r="G61" s="78"/>
    </row>
    <row r="62" spans="1:7" ht="46.5" customHeight="1">
      <c r="A62" s="49">
        <v>28</v>
      </c>
      <c r="B62" s="50" t="s">
        <v>173</v>
      </c>
      <c r="C62" s="51" t="s">
        <v>613</v>
      </c>
      <c r="D62" s="52" t="s">
        <v>48</v>
      </c>
      <c r="E62" s="81">
        <v>1</v>
      </c>
      <c r="F62" s="85"/>
      <c r="G62" s="54">
        <f>E62*F62</f>
        <v>0</v>
      </c>
    </row>
    <row r="63" spans="1:7" ht="12.75">
      <c r="A63" s="82"/>
      <c r="B63" s="83"/>
      <c r="C63" s="192" t="s">
        <v>604</v>
      </c>
      <c r="D63" s="193"/>
      <c r="E63" s="80"/>
      <c r="F63" s="79"/>
      <c r="G63" s="78"/>
    </row>
    <row r="64" spans="1:7" ht="48" customHeight="1">
      <c r="A64" s="49">
        <v>29</v>
      </c>
      <c r="B64" s="50" t="s">
        <v>174</v>
      </c>
      <c r="C64" s="51" t="s">
        <v>612</v>
      </c>
      <c r="D64" s="52" t="s">
        <v>48</v>
      </c>
      <c r="E64" s="81">
        <v>1</v>
      </c>
      <c r="F64" s="85"/>
      <c r="G64" s="54">
        <f>E64*F64</f>
        <v>0</v>
      </c>
    </row>
    <row r="65" spans="1:7" ht="12.75">
      <c r="A65" s="82"/>
      <c r="B65" s="83"/>
      <c r="C65" s="192" t="s">
        <v>605</v>
      </c>
      <c r="D65" s="193"/>
      <c r="E65" s="80"/>
      <c r="F65" s="79"/>
      <c r="G65" s="78"/>
    </row>
    <row r="66" spans="1:7" ht="46.5" customHeight="1">
      <c r="A66" s="49">
        <v>30</v>
      </c>
      <c r="B66" s="50" t="s">
        <v>175</v>
      </c>
      <c r="C66" s="51" t="s">
        <v>611</v>
      </c>
      <c r="D66" s="52" t="s">
        <v>48</v>
      </c>
      <c r="E66" s="81">
        <v>1</v>
      </c>
      <c r="F66" s="85"/>
      <c r="G66" s="54">
        <f>E66*F66</f>
        <v>0</v>
      </c>
    </row>
    <row r="67" spans="1:7" ht="12.75">
      <c r="A67" s="82"/>
      <c r="B67" s="83"/>
      <c r="C67" s="192" t="s">
        <v>606</v>
      </c>
      <c r="D67" s="193"/>
      <c r="E67" s="80"/>
      <c r="F67" s="79"/>
      <c r="G67" s="78"/>
    </row>
    <row r="68" spans="1:7" ht="46.5" customHeight="1">
      <c r="A68" s="49">
        <v>31</v>
      </c>
      <c r="B68" s="50" t="s">
        <v>176</v>
      </c>
      <c r="C68" s="51" t="s">
        <v>610</v>
      </c>
      <c r="D68" s="52" t="s">
        <v>48</v>
      </c>
      <c r="E68" s="81">
        <v>1</v>
      </c>
      <c r="F68" s="85"/>
      <c r="G68" s="54">
        <f>E68*F68</f>
        <v>0</v>
      </c>
    </row>
    <row r="69" spans="1:7" ht="12.75">
      <c r="A69" s="82"/>
      <c r="B69" s="83"/>
      <c r="C69" s="192" t="s">
        <v>607</v>
      </c>
      <c r="D69" s="193"/>
      <c r="E69" s="80"/>
      <c r="F69" s="79"/>
      <c r="G69" s="78"/>
    </row>
    <row r="70" spans="1:7" ht="46.5" customHeight="1">
      <c r="A70" s="49">
        <v>32</v>
      </c>
      <c r="B70" s="50" t="s">
        <v>177</v>
      </c>
      <c r="C70" s="51" t="s">
        <v>609</v>
      </c>
      <c r="D70" s="52" t="s">
        <v>48</v>
      </c>
      <c r="E70" s="81">
        <v>1</v>
      </c>
      <c r="F70" s="85"/>
      <c r="G70" s="54">
        <f>E70*F70</f>
        <v>0</v>
      </c>
    </row>
    <row r="71" spans="1:7" ht="13.5" customHeight="1">
      <c r="A71" s="82"/>
      <c r="B71" s="83"/>
      <c r="C71" s="192" t="s">
        <v>608</v>
      </c>
      <c r="D71" s="193"/>
      <c r="E71" s="80"/>
      <c r="F71" s="79"/>
      <c r="G71" s="78"/>
    </row>
    <row r="72" spans="1:7" ht="22.5">
      <c r="A72" s="49">
        <v>33</v>
      </c>
      <c r="B72" s="50" t="s">
        <v>178</v>
      </c>
      <c r="C72" s="92" t="s">
        <v>620</v>
      </c>
      <c r="D72" s="52" t="s">
        <v>48</v>
      </c>
      <c r="E72" s="81">
        <v>2</v>
      </c>
      <c r="F72" s="85"/>
      <c r="G72" s="54">
        <f>E72*F72</f>
        <v>0</v>
      </c>
    </row>
    <row r="73" spans="1:7" ht="12.75">
      <c r="A73" s="82"/>
      <c r="B73" s="83"/>
      <c r="C73" s="192" t="s">
        <v>618</v>
      </c>
      <c r="D73" s="193"/>
      <c r="E73" s="80"/>
      <c r="F73" s="79"/>
      <c r="G73" s="78"/>
    </row>
    <row r="74" spans="1:7" ht="22.5">
      <c r="A74" s="49">
        <v>34</v>
      </c>
      <c r="B74" s="50" t="s">
        <v>179</v>
      </c>
      <c r="C74" s="92" t="s">
        <v>621</v>
      </c>
      <c r="D74" s="52" t="s">
        <v>48</v>
      </c>
      <c r="E74" s="81">
        <v>3</v>
      </c>
      <c r="F74" s="85"/>
      <c r="G74" s="54">
        <f>E74*F74</f>
        <v>0</v>
      </c>
    </row>
    <row r="75" spans="1:7" ht="12.75">
      <c r="A75" s="82"/>
      <c r="B75" s="83"/>
      <c r="C75" s="192" t="s">
        <v>619</v>
      </c>
      <c r="D75" s="193"/>
      <c r="E75" s="80"/>
      <c r="F75" s="79"/>
      <c r="G75" s="78"/>
    </row>
    <row r="76" spans="1:7" ht="12.75">
      <c r="A76" s="62"/>
      <c r="B76" s="63" t="s">
        <v>20</v>
      </c>
      <c r="C76" s="64" t="str">
        <f>CONCATENATE(B43," ",C43)</f>
        <v>732 Strojovny</v>
      </c>
      <c r="D76" s="65"/>
      <c r="E76" s="66"/>
      <c r="F76" s="67"/>
      <c r="G76" s="68">
        <f>SUM(G44:G75)</f>
        <v>0</v>
      </c>
    </row>
    <row r="77" spans="1:15" ht="12.75">
      <c r="A77" s="42" t="s">
        <v>19</v>
      </c>
      <c r="B77" s="43" t="s">
        <v>39</v>
      </c>
      <c r="C77" s="44" t="s">
        <v>38</v>
      </c>
      <c r="D77" s="45"/>
      <c r="E77" s="46"/>
      <c r="F77" s="46"/>
      <c r="G77" s="47"/>
      <c r="O77" s="48">
        <v>1</v>
      </c>
    </row>
    <row r="78" spans="1:14" ht="12.75">
      <c r="A78" s="49">
        <v>35</v>
      </c>
      <c r="B78" s="50" t="s">
        <v>180</v>
      </c>
      <c r="C78" s="51" t="s">
        <v>500</v>
      </c>
      <c r="D78" s="52" t="s">
        <v>31</v>
      </c>
      <c r="E78" s="98">
        <v>3704</v>
      </c>
      <c r="F78" s="85"/>
      <c r="G78" s="54">
        <f>E78*F78</f>
        <v>0</v>
      </c>
      <c r="N78" s="48"/>
    </row>
    <row r="79" spans="1:14" ht="12.75">
      <c r="A79" s="82"/>
      <c r="B79" s="83"/>
      <c r="C79" s="192" t="s">
        <v>496</v>
      </c>
      <c r="D79" s="193"/>
      <c r="E79" s="99"/>
      <c r="F79" s="88"/>
      <c r="G79" s="78"/>
      <c r="N79" s="48"/>
    </row>
    <row r="80" spans="1:14" ht="12.75">
      <c r="A80" s="49">
        <v>36</v>
      </c>
      <c r="B80" s="50" t="s">
        <v>181</v>
      </c>
      <c r="C80" s="51" t="s">
        <v>501</v>
      </c>
      <c r="D80" s="52" t="s">
        <v>31</v>
      </c>
      <c r="E80" s="98">
        <v>545</v>
      </c>
      <c r="F80" s="87"/>
      <c r="G80" s="54">
        <f>E80*F80</f>
        <v>0</v>
      </c>
      <c r="N80" s="48"/>
    </row>
    <row r="81" spans="1:14" ht="12.75">
      <c r="A81" s="82"/>
      <c r="B81" s="83"/>
      <c r="C81" s="192" t="s">
        <v>555</v>
      </c>
      <c r="D81" s="193"/>
      <c r="E81" s="99"/>
      <c r="F81" s="79"/>
      <c r="G81" s="78"/>
      <c r="N81" s="48"/>
    </row>
    <row r="82" spans="1:14" ht="12.75">
      <c r="A82" s="49">
        <v>37</v>
      </c>
      <c r="B82" s="50" t="s">
        <v>182</v>
      </c>
      <c r="C82" s="51" t="s">
        <v>502</v>
      </c>
      <c r="D82" s="52" t="s">
        <v>31</v>
      </c>
      <c r="E82" s="98">
        <v>170</v>
      </c>
      <c r="F82" s="87"/>
      <c r="G82" s="54">
        <f>E82*F82</f>
        <v>0</v>
      </c>
      <c r="N82" s="48"/>
    </row>
    <row r="83" spans="1:14" ht="12.75">
      <c r="A83" s="82"/>
      <c r="B83" s="83"/>
      <c r="C83" s="192" t="s">
        <v>497</v>
      </c>
      <c r="D83" s="193"/>
      <c r="E83" s="99"/>
      <c r="F83" s="79"/>
      <c r="G83" s="78"/>
      <c r="N83" s="48"/>
    </row>
    <row r="84" spans="1:14" ht="12.75">
      <c r="A84" s="49">
        <v>38</v>
      </c>
      <c r="B84" s="50" t="s">
        <v>183</v>
      </c>
      <c r="C84" s="51" t="s">
        <v>503</v>
      </c>
      <c r="D84" s="52" t="s">
        <v>31</v>
      </c>
      <c r="E84" s="98">
        <v>192</v>
      </c>
      <c r="F84" s="87"/>
      <c r="G84" s="54">
        <f>E84*F84</f>
        <v>0</v>
      </c>
      <c r="N84" s="48"/>
    </row>
    <row r="85" spans="1:14" ht="12.75">
      <c r="A85" s="82"/>
      <c r="B85" s="83"/>
      <c r="C85" s="192" t="s">
        <v>499</v>
      </c>
      <c r="D85" s="193"/>
      <c r="E85" s="99"/>
      <c r="F85" s="79"/>
      <c r="G85" s="78"/>
      <c r="N85" s="48"/>
    </row>
    <row r="86" spans="1:14" ht="12.75">
      <c r="A86" s="49">
        <v>39</v>
      </c>
      <c r="B86" s="50" t="s">
        <v>184</v>
      </c>
      <c r="C86" s="51" t="s">
        <v>504</v>
      </c>
      <c r="D86" s="52" t="s">
        <v>31</v>
      </c>
      <c r="E86" s="98">
        <v>30</v>
      </c>
      <c r="F86" s="87"/>
      <c r="G86" s="54">
        <f>E86*F86</f>
        <v>0</v>
      </c>
      <c r="N86" s="48"/>
    </row>
    <row r="87" spans="1:14" ht="12.75">
      <c r="A87" s="82"/>
      <c r="B87" s="83"/>
      <c r="C87" s="192" t="s">
        <v>498</v>
      </c>
      <c r="D87" s="193"/>
      <c r="E87" s="99"/>
      <c r="F87" s="79"/>
      <c r="G87" s="78"/>
      <c r="N87" s="48"/>
    </row>
    <row r="88" spans="1:14" ht="22.5">
      <c r="A88" s="49">
        <v>40</v>
      </c>
      <c r="B88" s="50" t="s">
        <v>185</v>
      </c>
      <c r="C88" s="51" t="s">
        <v>505</v>
      </c>
      <c r="D88" s="52" t="s">
        <v>31</v>
      </c>
      <c r="E88" s="98">
        <v>12</v>
      </c>
      <c r="F88" s="87"/>
      <c r="G88" s="54">
        <f>E88*F88</f>
        <v>0</v>
      </c>
      <c r="N88" s="48"/>
    </row>
    <row r="89" spans="1:14" ht="12.75">
      <c r="A89" s="82"/>
      <c r="B89" s="83"/>
      <c r="C89" s="192" t="s">
        <v>515</v>
      </c>
      <c r="D89" s="193"/>
      <c r="E89" s="99"/>
      <c r="F89" s="79"/>
      <c r="G89" s="78"/>
      <c r="N89" s="48"/>
    </row>
    <row r="90" spans="1:14" ht="22.5">
      <c r="A90" s="49">
        <v>41</v>
      </c>
      <c r="B90" s="50" t="s">
        <v>186</v>
      </c>
      <c r="C90" s="51" t="s">
        <v>506</v>
      </c>
      <c r="D90" s="52" t="s">
        <v>31</v>
      </c>
      <c r="E90" s="98">
        <v>401</v>
      </c>
      <c r="F90" s="87"/>
      <c r="G90" s="54">
        <f>E90*F90</f>
        <v>0</v>
      </c>
      <c r="N90" s="48"/>
    </row>
    <row r="91" spans="1:14" ht="12.75">
      <c r="A91" s="82"/>
      <c r="B91" s="83"/>
      <c r="C91" s="192" t="s">
        <v>516</v>
      </c>
      <c r="D91" s="193"/>
      <c r="E91" s="99"/>
      <c r="F91" s="79"/>
      <c r="G91" s="78"/>
      <c r="N91" s="48"/>
    </row>
    <row r="92" spans="1:14" ht="22.5">
      <c r="A92" s="49">
        <v>42</v>
      </c>
      <c r="B92" s="50" t="s">
        <v>187</v>
      </c>
      <c r="C92" s="51" t="s">
        <v>507</v>
      </c>
      <c r="D92" s="52" t="s">
        <v>31</v>
      </c>
      <c r="E92" s="98">
        <v>231</v>
      </c>
      <c r="F92" s="87"/>
      <c r="G92" s="54">
        <f>E92*F92</f>
        <v>0</v>
      </c>
      <c r="N92" s="48"/>
    </row>
    <row r="93" spans="1:14" ht="12.75">
      <c r="A93" s="82"/>
      <c r="B93" s="83"/>
      <c r="C93" s="192" t="s">
        <v>517</v>
      </c>
      <c r="D93" s="193"/>
      <c r="E93" s="99"/>
      <c r="F93" s="79"/>
      <c r="G93" s="78"/>
      <c r="N93" s="48"/>
    </row>
    <row r="94" spans="1:14" ht="22.5">
      <c r="A94" s="49">
        <v>43</v>
      </c>
      <c r="B94" s="50" t="s">
        <v>188</v>
      </c>
      <c r="C94" s="51" t="s">
        <v>508</v>
      </c>
      <c r="D94" s="52" t="s">
        <v>31</v>
      </c>
      <c r="E94" s="98">
        <v>81</v>
      </c>
      <c r="F94" s="87"/>
      <c r="G94" s="54">
        <f>E94*F94</f>
        <v>0</v>
      </c>
      <c r="N94" s="48"/>
    </row>
    <row r="95" spans="1:14" ht="12.75">
      <c r="A95" s="82"/>
      <c r="B95" s="83"/>
      <c r="C95" s="192" t="s">
        <v>518</v>
      </c>
      <c r="D95" s="193"/>
      <c r="E95" s="99"/>
      <c r="F95" s="79"/>
      <c r="G95" s="78"/>
      <c r="N95" s="48"/>
    </row>
    <row r="96" spans="1:14" ht="22.5">
      <c r="A96" s="49">
        <v>44</v>
      </c>
      <c r="B96" s="50" t="s">
        <v>189</v>
      </c>
      <c r="C96" s="51" t="s">
        <v>509</v>
      </c>
      <c r="D96" s="52" t="s">
        <v>31</v>
      </c>
      <c r="E96" s="98">
        <v>33</v>
      </c>
      <c r="F96" s="87"/>
      <c r="G96" s="54">
        <f>E96*F96</f>
        <v>0</v>
      </c>
      <c r="N96" s="48"/>
    </row>
    <row r="97" spans="1:14" ht="12.75">
      <c r="A97" s="82"/>
      <c r="B97" s="83"/>
      <c r="C97" s="192" t="s">
        <v>519</v>
      </c>
      <c r="D97" s="193"/>
      <c r="E97" s="99"/>
      <c r="F97" s="79"/>
      <c r="G97" s="78"/>
      <c r="N97" s="48"/>
    </row>
    <row r="98" spans="1:14" ht="22.5">
      <c r="A98" s="49">
        <v>45</v>
      </c>
      <c r="B98" s="50" t="s">
        <v>190</v>
      </c>
      <c r="C98" s="51" t="s">
        <v>510</v>
      </c>
      <c r="D98" s="52" t="s">
        <v>31</v>
      </c>
      <c r="E98" s="98">
        <v>282</v>
      </c>
      <c r="F98" s="87"/>
      <c r="G98" s="54">
        <f>E98*F98</f>
        <v>0</v>
      </c>
      <c r="N98" s="48"/>
    </row>
    <row r="99" spans="1:14" ht="12.75">
      <c r="A99" s="82"/>
      <c r="B99" s="83"/>
      <c r="C99" s="192" t="s">
        <v>520</v>
      </c>
      <c r="D99" s="193"/>
      <c r="E99" s="99"/>
      <c r="F99" s="79"/>
      <c r="G99" s="78"/>
      <c r="N99" s="48"/>
    </row>
    <row r="100" spans="1:14" ht="22.5">
      <c r="A100" s="49">
        <v>46</v>
      </c>
      <c r="B100" s="50" t="s">
        <v>191</v>
      </c>
      <c r="C100" s="51" t="s">
        <v>511</v>
      </c>
      <c r="D100" s="52" t="s">
        <v>31</v>
      </c>
      <c r="E100" s="98">
        <v>168</v>
      </c>
      <c r="F100" s="87"/>
      <c r="G100" s="54">
        <f>E100*F100</f>
        <v>0</v>
      </c>
      <c r="N100" s="48"/>
    </row>
    <row r="101" spans="1:14" ht="12.75">
      <c r="A101" s="82"/>
      <c r="B101" s="83"/>
      <c r="C101" s="192" t="s">
        <v>521</v>
      </c>
      <c r="D101" s="193"/>
      <c r="E101" s="99"/>
      <c r="F101" s="79"/>
      <c r="G101" s="78"/>
      <c r="N101" s="48"/>
    </row>
    <row r="102" spans="1:14" ht="22.5">
      <c r="A102" s="49">
        <v>47</v>
      </c>
      <c r="B102" s="50" t="s">
        <v>192</v>
      </c>
      <c r="C102" s="51" t="s">
        <v>512</v>
      </c>
      <c r="D102" s="52" t="s">
        <v>31</v>
      </c>
      <c r="E102" s="98">
        <v>127</v>
      </c>
      <c r="F102" s="87"/>
      <c r="G102" s="54">
        <f>E102*F102</f>
        <v>0</v>
      </c>
      <c r="N102" s="48"/>
    </row>
    <row r="103" spans="1:14" ht="12.75">
      <c r="A103" s="82"/>
      <c r="B103" s="83"/>
      <c r="C103" s="192" t="s">
        <v>522</v>
      </c>
      <c r="D103" s="193"/>
      <c r="E103" s="99"/>
      <c r="F103" s="79"/>
      <c r="G103" s="78"/>
      <c r="N103" s="48"/>
    </row>
    <row r="104" spans="1:14" ht="22.5">
      <c r="A104" s="49">
        <v>48</v>
      </c>
      <c r="B104" s="50" t="s">
        <v>193</v>
      </c>
      <c r="C104" s="51" t="s">
        <v>513</v>
      </c>
      <c r="D104" s="52" t="s">
        <v>31</v>
      </c>
      <c r="E104" s="98">
        <v>8</v>
      </c>
      <c r="F104" s="87"/>
      <c r="G104" s="54">
        <f>E104*F104</f>
        <v>0</v>
      </c>
      <c r="N104" s="48"/>
    </row>
    <row r="105" spans="1:14" ht="12.75">
      <c r="A105" s="82"/>
      <c r="B105" s="83"/>
      <c r="C105" s="192" t="s">
        <v>523</v>
      </c>
      <c r="D105" s="193"/>
      <c r="E105" s="99"/>
      <c r="F105" s="79"/>
      <c r="G105" s="78"/>
      <c r="N105" s="48"/>
    </row>
    <row r="106" spans="1:14" ht="22.5">
      <c r="A106" s="49">
        <v>49</v>
      </c>
      <c r="B106" s="50" t="s">
        <v>194</v>
      </c>
      <c r="C106" s="51" t="s">
        <v>514</v>
      </c>
      <c r="D106" s="52" t="s">
        <v>31</v>
      </c>
      <c r="E106" s="98">
        <v>114</v>
      </c>
      <c r="F106" s="87"/>
      <c r="G106" s="54">
        <f>E106*F106</f>
        <v>0</v>
      </c>
      <c r="N106" s="48"/>
    </row>
    <row r="107" spans="1:14" ht="12.75">
      <c r="A107" s="82"/>
      <c r="B107" s="83"/>
      <c r="C107" s="192" t="s">
        <v>524</v>
      </c>
      <c r="D107" s="193"/>
      <c r="E107" s="97"/>
      <c r="F107" s="79"/>
      <c r="G107" s="78"/>
      <c r="N107" s="48"/>
    </row>
    <row r="108" spans="1:14" ht="12.75">
      <c r="A108" s="49">
        <v>50</v>
      </c>
      <c r="B108" s="50" t="s">
        <v>195</v>
      </c>
      <c r="C108" s="51" t="s">
        <v>34</v>
      </c>
      <c r="D108" s="52" t="s">
        <v>31</v>
      </c>
      <c r="E108" s="81">
        <v>3704</v>
      </c>
      <c r="F108" s="87"/>
      <c r="G108" s="54">
        <f aca="true" t="shared" si="0" ref="G108:G140">E108*F108</f>
        <v>0</v>
      </c>
      <c r="N108" s="48"/>
    </row>
    <row r="109" spans="1:14" ht="12.75">
      <c r="A109" s="49">
        <v>51</v>
      </c>
      <c r="B109" s="50" t="s">
        <v>673</v>
      </c>
      <c r="C109" s="51" t="s">
        <v>35</v>
      </c>
      <c r="D109" s="52" t="s">
        <v>31</v>
      </c>
      <c r="E109" s="81">
        <v>545</v>
      </c>
      <c r="F109" s="87"/>
      <c r="G109" s="54">
        <f aca="true" t="shared" si="1" ref="G109:G111">E109*F109</f>
        <v>0</v>
      </c>
      <c r="N109" s="48"/>
    </row>
    <row r="110" spans="1:14" ht="12.75">
      <c r="A110" s="49">
        <v>52</v>
      </c>
      <c r="B110" s="50" t="s">
        <v>196</v>
      </c>
      <c r="C110" s="51" t="s">
        <v>525</v>
      </c>
      <c r="D110" s="52" t="s">
        <v>31</v>
      </c>
      <c r="E110" s="81">
        <v>170</v>
      </c>
      <c r="F110" s="87"/>
      <c r="G110" s="54">
        <f t="shared" si="1"/>
        <v>0</v>
      </c>
      <c r="N110" s="48"/>
    </row>
    <row r="111" spans="1:14" ht="12.75">
      <c r="A111" s="49">
        <v>53</v>
      </c>
      <c r="B111" s="50" t="s">
        <v>674</v>
      </c>
      <c r="C111" s="51" t="s">
        <v>526</v>
      </c>
      <c r="D111" s="52" t="s">
        <v>31</v>
      </c>
      <c r="E111" s="81">
        <v>192</v>
      </c>
      <c r="F111" s="87"/>
      <c r="G111" s="54">
        <f t="shared" si="1"/>
        <v>0</v>
      </c>
      <c r="N111" s="48"/>
    </row>
    <row r="112" spans="1:14" ht="12.75">
      <c r="A112" s="49">
        <v>54</v>
      </c>
      <c r="B112" s="50" t="s">
        <v>675</v>
      </c>
      <c r="C112" s="51" t="s">
        <v>527</v>
      </c>
      <c r="D112" s="52" t="s">
        <v>31</v>
      </c>
      <c r="E112" s="81">
        <v>30</v>
      </c>
      <c r="F112" s="87"/>
      <c r="G112" s="54">
        <f t="shared" si="0"/>
        <v>0</v>
      </c>
      <c r="N112" s="48"/>
    </row>
    <row r="113" spans="1:14" ht="12.75">
      <c r="A113" s="49">
        <v>55</v>
      </c>
      <c r="B113" s="50" t="s">
        <v>676</v>
      </c>
      <c r="C113" s="51" t="s">
        <v>36</v>
      </c>
      <c r="D113" s="52" t="s">
        <v>31</v>
      </c>
      <c r="E113" s="81">
        <v>12</v>
      </c>
      <c r="F113" s="87"/>
      <c r="G113" s="54">
        <f aca="true" t="shared" si="2" ref="G113:G128">E113*F113</f>
        <v>0</v>
      </c>
      <c r="N113" s="48"/>
    </row>
    <row r="114" spans="1:15" ht="12.75">
      <c r="A114" s="49">
        <v>56</v>
      </c>
      <c r="B114" s="50" t="s">
        <v>197</v>
      </c>
      <c r="C114" s="51" t="s">
        <v>37</v>
      </c>
      <c r="D114" s="52" t="s">
        <v>31</v>
      </c>
      <c r="E114" s="81">
        <v>401</v>
      </c>
      <c r="F114" s="87"/>
      <c r="G114" s="54">
        <f t="shared" si="2"/>
        <v>0</v>
      </c>
      <c r="O114" s="48"/>
    </row>
    <row r="115" spans="1:15" ht="12.75">
      <c r="A115" s="49">
        <v>57</v>
      </c>
      <c r="B115" s="50" t="s">
        <v>677</v>
      </c>
      <c r="C115" s="86" t="s">
        <v>66</v>
      </c>
      <c r="D115" s="52" t="s">
        <v>31</v>
      </c>
      <c r="E115" s="81">
        <v>231</v>
      </c>
      <c r="F115" s="87"/>
      <c r="G115" s="54">
        <f t="shared" si="2"/>
        <v>0</v>
      </c>
      <c r="O115" s="48"/>
    </row>
    <row r="116" spans="1:15" ht="12.75">
      <c r="A116" s="49">
        <v>58</v>
      </c>
      <c r="B116" s="50" t="s">
        <v>678</v>
      </c>
      <c r="C116" s="86" t="s">
        <v>67</v>
      </c>
      <c r="D116" s="52" t="s">
        <v>31</v>
      </c>
      <c r="E116" s="81">
        <v>81</v>
      </c>
      <c r="F116" s="87"/>
      <c r="G116" s="54">
        <f t="shared" si="2"/>
        <v>0</v>
      </c>
      <c r="O116" s="48"/>
    </row>
    <row r="117" spans="1:15" ht="12.75">
      <c r="A117" s="49">
        <v>59</v>
      </c>
      <c r="B117" s="50" t="s">
        <v>198</v>
      </c>
      <c r="C117" s="86" t="s">
        <v>68</v>
      </c>
      <c r="D117" s="52" t="s">
        <v>31</v>
      </c>
      <c r="E117" s="81">
        <v>33</v>
      </c>
      <c r="F117" s="87"/>
      <c r="G117" s="54">
        <f t="shared" si="2"/>
        <v>0</v>
      </c>
      <c r="O117" s="48"/>
    </row>
    <row r="118" spans="1:15" ht="22.5">
      <c r="A118" s="49">
        <v>60</v>
      </c>
      <c r="B118" s="50" t="s">
        <v>199</v>
      </c>
      <c r="C118" s="86" t="s">
        <v>69</v>
      </c>
      <c r="D118" s="52" t="s">
        <v>31</v>
      </c>
      <c r="E118" s="81">
        <v>282</v>
      </c>
      <c r="F118" s="87"/>
      <c r="G118" s="54">
        <f t="shared" si="2"/>
        <v>0</v>
      </c>
      <c r="O118" s="48"/>
    </row>
    <row r="119" spans="1:15" ht="22.5">
      <c r="A119" s="49">
        <v>61</v>
      </c>
      <c r="B119" s="50" t="s">
        <v>200</v>
      </c>
      <c r="C119" s="86" t="s">
        <v>70</v>
      </c>
      <c r="D119" s="52" t="s">
        <v>31</v>
      </c>
      <c r="E119" s="81">
        <v>168</v>
      </c>
      <c r="F119" s="87"/>
      <c r="G119" s="54">
        <f t="shared" si="2"/>
        <v>0</v>
      </c>
      <c r="O119" s="48"/>
    </row>
    <row r="120" spans="1:15" ht="22.5">
      <c r="A120" s="49">
        <v>62</v>
      </c>
      <c r="B120" s="50" t="s">
        <v>201</v>
      </c>
      <c r="C120" s="86" t="s">
        <v>71</v>
      </c>
      <c r="D120" s="52" t="s">
        <v>31</v>
      </c>
      <c r="E120" s="81">
        <v>127</v>
      </c>
      <c r="F120" s="87"/>
      <c r="G120" s="54">
        <f t="shared" si="2"/>
        <v>0</v>
      </c>
      <c r="O120" s="48"/>
    </row>
    <row r="121" spans="1:15" ht="22.5">
      <c r="A121" s="49">
        <v>63</v>
      </c>
      <c r="B121" s="50" t="s">
        <v>202</v>
      </c>
      <c r="C121" s="86" t="s">
        <v>72</v>
      </c>
      <c r="D121" s="52" t="s">
        <v>31</v>
      </c>
      <c r="E121" s="81">
        <v>8</v>
      </c>
      <c r="F121" s="87"/>
      <c r="G121" s="54">
        <f t="shared" si="2"/>
        <v>0</v>
      </c>
      <c r="O121" s="48"/>
    </row>
    <row r="122" spans="1:15" ht="22.5">
      <c r="A122" s="49">
        <v>64</v>
      </c>
      <c r="B122" s="50" t="s">
        <v>203</v>
      </c>
      <c r="C122" s="86" t="s">
        <v>73</v>
      </c>
      <c r="D122" s="52" t="s">
        <v>31</v>
      </c>
      <c r="E122" s="81">
        <v>114</v>
      </c>
      <c r="F122" s="87"/>
      <c r="G122" s="54">
        <f t="shared" si="2"/>
        <v>0</v>
      </c>
      <c r="O122" s="48"/>
    </row>
    <row r="123" spans="1:15" ht="22.5">
      <c r="A123" s="49">
        <v>65</v>
      </c>
      <c r="B123" s="50" t="s">
        <v>204</v>
      </c>
      <c r="C123" s="51" t="s">
        <v>43</v>
      </c>
      <c r="D123" s="52" t="s">
        <v>31</v>
      </c>
      <c r="E123" s="81">
        <v>1040</v>
      </c>
      <c r="F123" s="87"/>
      <c r="G123" s="54">
        <f t="shared" si="2"/>
        <v>0</v>
      </c>
      <c r="O123" s="48"/>
    </row>
    <row r="124" spans="1:15" ht="22.5">
      <c r="A124" s="49">
        <v>66</v>
      </c>
      <c r="B124" s="50" t="s">
        <v>205</v>
      </c>
      <c r="C124" s="51" t="s">
        <v>99</v>
      </c>
      <c r="D124" s="52" t="s">
        <v>31</v>
      </c>
      <c r="E124" s="81">
        <v>303</v>
      </c>
      <c r="F124" s="87"/>
      <c r="G124" s="54">
        <f t="shared" si="2"/>
        <v>0</v>
      </c>
      <c r="O124" s="48"/>
    </row>
    <row r="125" spans="1:15" ht="22.5">
      <c r="A125" s="49">
        <v>67</v>
      </c>
      <c r="B125" s="50" t="s">
        <v>206</v>
      </c>
      <c r="C125" s="51" t="s">
        <v>100</v>
      </c>
      <c r="D125" s="52" t="s">
        <v>31</v>
      </c>
      <c r="E125" s="81">
        <v>114</v>
      </c>
      <c r="F125" s="87"/>
      <c r="G125" s="54">
        <f t="shared" si="2"/>
        <v>0</v>
      </c>
      <c r="O125" s="48"/>
    </row>
    <row r="126" spans="1:15" ht="22.5">
      <c r="A126" s="49">
        <v>68</v>
      </c>
      <c r="B126" s="50" t="s">
        <v>207</v>
      </c>
      <c r="C126" s="51" t="s">
        <v>44</v>
      </c>
      <c r="D126" s="52" t="s">
        <v>31</v>
      </c>
      <c r="E126" s="81">
        <v>1040</v>
      </c>
      <c r="F126" s="87"/>
      <c r="G126" s="54">
        <f t="shared" si="2"/>
        <v>0</v>
      </c>
      <c r="O126" s="48"/>
    </row>
    <row r="127" spans="1:15" ht="22.5">
      <c r="A127" s="49">
        <v>69</v>
      </c>
      <c r="B127" s="50" t="s">
        <v>208</v>
      </c>
      <c r="C127" s="51" t="s">
        <v>101</v>
      </c>
      <c r="D127" s="52" t="s">
        <v>31</v>
      </c>
      <c r="E127" s="81">
        <v>303</v>
      </c>
      <c r="F127" s="87"/>
      <c r="G127" s="54">
        <f t="shared" si="2"/>
        <v>0</v>
      </c>
      <c r="O127" s="48"/>
    </row>
    <row r="128" spans="1:15" ht="22.5">
      <c r="A128" s="49">
        <v>70</v>
      </c>
      <c r="B128" s="50" t="s">
        <v>209</v>
      </c>
      <c r="C128" s="51" t="s">
        <v>102</v>
      </c>
      <c r="D128" s="52" t="s">
        <v>31</v>
      </c>
      <c r="E128" s="81">
        <v>114</v>
      </c>
      <c r="F128" s="87"/>
      <c r="G128" s="54">
        <f t="shared" si="2"/>
        <v>0</v>
      </c>
      <c r="O128" s="48"/>
    </row>
    <row r="129" spans="1:15" ht="33.75">
      <c r="A129" s="49">
        <v>71</v>
      </c>
      <c r="B129" s="50" t="s">
        <v>210</v>
      </c>
      <c r="C129" s="51" t="s">
        <v>143</v>
      </c>
      <c r="D129" s="52" t="s">
        <v>301</v>
      </c>
      <c r="E129" s="81">
        <v>1</v>
      </c>
      <c r="F129" s="87"/>
      <c r="G129" s="54">
        <f t="shared" si="0"/>
        <v>0</v>
      </c>
      <c r="O129" s="48"/>
    </row>
    <row r="130" spans="1:15" ht="33.75">
      <c r="A130" s="49">
        <v>72</v>
      </c>
      <c r="B130" s="50" t="s">
        <v>211</v>
      </c>
      <c r="C130" s="51" t="s">
        <v>533</v>
      </c>
      <c r="D130" s="52" t="s">
        <v>48</v>
      </c>
      <c r="E130" s="81">
        <v>1</v>
      </c>
      <c r="F130" s="87"/>
      <c r="G130" s="54">
        <f t="shared" si="0"/>
        <v>0</v>
      </c>
      <c r="O130" s="48"/>
    </row>
    <row r="131" spans="1:15" ht="12.75">
      <c r="A131" s="82"/>
      <c r="B131" s="83"/>
      <c r="C131" s="192" t="s">
        <v>476</v>
      </c>
      <c r="D131" s="193"/>
      <c r="E131" s="80"/>
      <c r="F131" s="88"/>
      <c r="G131" s="78"/>
      <c r="O131" s="48"/>
    </row>
    <row r="132" spans="1:15" ht="33.75">
      <c r="A132" s="49">
        <v>73</v>
      </c>
      <c r="B132" s="50" t="s">
        <v>212</v>
      </c>
      <c r="C132" s="51" t="s">
        <v>532</v>
      </c>
      <c r="D132" s="52" t="s">
        <v>48</v>
      </c>
      <c r="E132" s="81">
        <v>4</v>
      </c>
      <c r="F132" s="87"/>
      <c r="G132" s="54">
        <f aca="true" t="shared" si="3" ref="G132">E132*F132</f>
        <v>0</v>
      </c>
      <c r="O132" s="48"/>
    </row>
    <row r="133" spans="1:15" ht="12.75">
      <c r="A133" s="82"/>
      <c r="B133" s="83"/>
      <c r="C133" s="192" t="s">
        <v>474</v>
      </c>
      <c r="D133" s="193"/>
      <c r="E133" s="80"/>
      <c r="F133" s="88"/>
      <c r="G133" s="78"/>
      <c r="O133" s="48"/>
    </row>
    <row r="134" spans="1:15" ht="33.75">
      <c r="A134" s="49">
        <v>74</v>
      </c>
      <c r="B134" s="50" t="s">
        <v>213</v>
      </c>
      <c r="C134" s="51" t="s">
        <v>122</v>
      </c>
      <c r="D134" s="52" t="s">
        <v>48</v>
      </c>
      <c r="E134" s="81">
        <v>1</v>
      </c>
      <c r="F134" s="87"/>
      <c r="G134" s="54">
        <f t="shared" si="0"/>
        <v>0</v>
      </c>
      <c r="O134" s="48"/>
    </row>
    <row r="135" spans="1:15" ht="12.75">
      <c r="A135" s="82"/>
      <c r="B135" s="83"/>
      <c r="C135" s="192" t="s">
        <v>476</v>
      </c>
      <c r="D135" s="193"/>
      <c r="E135" s="80"/>
      <c r="F135" s="88"/>
      <c r="G135" s="78"/>
      <c r="O135" s="48"/>
    </row>
    <row r="136" spans="1:15" ht="33.75">
      <c r="A136" s="49">
        <v>75</v>
      </c>
      <c r="B136" s="50" t="s">
        <v>214</v>
      </c>
      <c r="C136" s="51" t="s">
        <v>531</v>
      </c>
      <c r="D136" s="52" t="s">
        <v>48</v>
      </c>
      <c r="E136" s="81">
        <v>2</v>
      </c>
      <c r="F136" s="87"/>
      <c r="G136" s="54">
        <f t="shared" si="0"/>
        <v>0</v>
      </c>
      <c r="O136" s="48"/>
    </row>
    <row r="137" spans="1:15" ht="12.75">
      <c r="A137" s="82"/>
      <c r="B137" s="83"/>
      <c r="C137" s="192" t="s">
        <v>475</v>
      </c>
      <c r="D137" s="193"/>
      <c r="E137" s="80"/>
      <c r="F137" s="88"/>
      <c r="G137" s="78"/>
      <c r="O137" s="48"/>
    </row>
    <row r="138" spans="1:15" ht="33.75">
      <c r="A138" s="49">
        <v>76</v>
      </c>
      <c r="B138" s="50" t="s">
        <v>215</v>
      </c>
      <c r="C138" s="51" t="s">
        <v>123</v>
      </c>
      <c r="D138" s="52" t="s">
        <v>48</v>
      </c>
      <c r="E138" s="81">
        <v>4</v>
      </c>
      <c r="F138" s="87"/>
      <c r="G138" s="54">
        <f t="shared" si="0"/>
        <v>0</v>
      </c>
      <c r="O138" s="48"/>
    </row>
    <row r="139" spans="1:15" ht="12.75">
      <c r="A139" s="82"/>
      <c r="B139" s="83"/>
      <c r="C139" s="192" t="s">
        <v>534</v>
      </c>
      <c r="D139" s="193"/>
      <c r="E139" s="80"/>
      <c r="F139" s="88"/>
      <c r="G139" s="78"/>
      <c r="O139" s="48"/>
    </row>
    <row r="140" spans="1:15" ht="33.75">
      <c r="A140" s="49">
        <v>77</v>
      </c>
      <c r="B140" s="50" t="s">
        <v>216</v>
      </c>
      <c r="C140" s="51" t="s">
        <v>529</v>
      </c>
      <c r="D140" s="52" t="s">
        <v>48</v>
      </c>
      <c r="E140" s="81">
        <v>14</v>
      </c>
      <c r="F140" s="87"/>
      <c r="G140" s="54">
        <f t="shared" si="0"/>
        <v>0</v>
      </c>
      <c r="O140" s="48"/>
    </row>
    <row r="141" spans="1:15" ht="12.75">
      <c r="A141" s="82"/>
      <c r="B141" s="83"/>
      <c r="C141" s="192" t="s">
        <v>530</v>
      </c>
      <c r="D141" s="193"/>
      <c r="E141" s="80"/>
      <c r="F141" s="88"/>
      <c r="G141" s="78"/>
      <c r="O141" s="48"/>
    </row>
    <row r="142" spans="1:15" ht="12.75">
      <c r="A142" s="49">
        <v>78</v>
      </c>
      <c r="B142" s="50" t="s">
        <v>217</v>
      </c>
      <c r="C142" s="51" t="s">
        <v>528</v>
      </c>
      <c r="D142" s="52" t="s">
        <v>48</v>
      </c>
      <c r="E142" s="81">
        <v>28</v>
      </c>
      <c r="F142" s="91"/>
      <c r="G142" s="54">
        <f aca="true" t="shared" si="4" ref="G142:G143">E142*F142</f>
        <v>0</v>
      </c>
      <c r="O142" s="48"/>
    </row>
    <row r="143" spans="1:15" ht="12.75">
      <c r="A143" s="49">
        <v>79</v>
      </c>
      <c r="B143" s="50" t="s">
        <v>218</v>
      </c>
      <c r="C143" s="51" t="s">
        <v>74</v>
      </c>
      <c r="D143" s="52" t="s">
        <v>48</v>
      </c>
      <c r="E143" s="53">
        <v>3</v>
      </c>
      <c r="F143" s="89"/>
      <c r="G143" s="54">
        <f t="shared" si="4"/>
        <v>0</v>
      </c>
      <c r="O143" s="48"/>
    </row>
    <row r="144" spans="1:15" ht="12.75">
      <c r="A144" s="62"/>
      <c r="B144" s="63" t="s">
        <v>20</v>
      </c>
      <c r="C144" s="64" t="str">
        <f>CONCATENATE(B77," ",C77)</f>
        <v>733 Rozvod potrubí</v>
      </c>
      <c r="D144" s="65"/>
      <c r="E144" s="66"/>
      <c r="F144" s="67"/>
      <c r="G144" s="68">
        <f>SUM(G77:G143)</f>
        <v>0</v>
      </c>
      <c r="O144" s="48">
        <v>1</v>
      </c>
    </row>
    <row r="145" spans="1:104" ht="22.5" customHeight="1">
      <c r="A145" s="42" t="s">
        <v>19</v>
      </c>
      <c r="B145" s="43" t="s">
        <v>32</v>
      </c>
      <c r="C145" s="44" t="s">
        <v>33</v>
      </c>
      <c r="D145" s="45"/>
      <c r="E145" s="46"/>
      <c r="F145" s="46"/>
      <c r="G145" s="47"/>
      <c r="O145" s="48">
        <v>2</v>
      </c>
      <c r="AA145" s="27">
        <v>1</v>
      </c>
      <c r="AB145" s="27">
        <v>1</v>
      </c>
      <c r="AC145" s="27">
        <v>1</v>
      </c>
      <c r="AZ145" s="27">
        <v>1</v>
      </c>
      <c r="BA145" s="27">
        <f>IF(AZ145=1,G146,0)</f>
        <v>0</v>
      </c>
      <c r="BB145" s="27">
        <f>IF(AZ145=2,G146,0)</f>
        <v>0</v>
      </c>
      <c r="BC145" s="27">
        <f>IF(AZ145=3,G146,0)</f>
        <v>0</v>
      </c>
      <c r="BD145" s="27">
        <f>IF(AZ145=4,G146,0)</f>
        <v>0</v>
      </c>
      <c r="BE145" s="27">
        <f>IF(AZ145=5,G146,0)</f>
        <v>0</v>
      </c>
      <c r="CA145" s="55">
        <v>1</v>
      </c>
      <c r="CB145" s="55">
        <v>1</v>
      </c>
      <c r="CZ145" s="27">
        <v>0</v>
      </c>
    </row>
    <row r="146" spans="1:15" ht="22.5">
      <c r="A146" s="49">
        <v>80</v>
      </c>
      <c r="B146" s="50" t="s">
        <v>219</v>
      </c>
      <c r="C146" s="51" t="s">
        <v>543</v>
      </c>
      <c r="D146" s="52" t="s">
        <v>31</v>
      </c>
      <c r="E146" s="85">
        <v>2804</v>
      </c>
      <c r="F146" s="85"/>
      <c r="G146" s="54">
        <f>E146*F146</f>
        <v>0</v>
      </c>
      <c r="M146" s="57" t="s">
        <v>21</v>
      </c>
      <c r="O146" s="48"/>
    </row>
    <row r="147" spans="1:15" ht="12.75">
      <c r="A147" s="82"/>
      <c r="B147" s="83"/>
      <c r="C147" s="192" t="s">
        <v>553</v>
      </c>
      <c r="D147" s="193"/>
      <c r="E147" s="97">
        <v>0</v>
      </c>
      <c r="F147" s="88"/>
      <c r="G147" s="78"/>
      <c r="M147" s="57"/>
      <c r="O147" s="48"/>
    </row>
    <row r="148" spans="1:15" ht="22.5">
      <c r="A148" s="49">
        <v>81</v>
      </c>
      <c r="B148" s="50" t="s">
        <v>679</v>
      </c>
      <c r="C148" s="51" t="s">
        <v>544</v>
      </c>
      <c r="D148" s="52" t="s">
        <v>31</v>
      </c>
      <c r="E148" s="85">
        <v>407</v>
      </c>
      <c r="F148" s="85"/>
      <c r="G148" s="54">
        <f>E148*F148</f>
        <v>0</v>
      </c>
      <c r="M148" s="57"/>
      <c r="O148" s="48"/>
    </row>
    <row r="149" spans="1:104" ht="12.75">
      <c r="A149" s="82"/>
      <c r="B149" s="83"/>
      <c r="C149" s="192" t="s">
        <v>554</v>
      </c>
      <c r="D149" s="193"/>
      <c r="E149" s="80">
        <v>0</v>
      </c>
      <c r="F149" s="79"/>
      <c r="G149" s="78"/>
      <c r="O149" s="48">
        <v>2</v>
      </c>
      <c r="AA149" s="27">
        <v>1</v>
      </c>
      <c r="AB149" s="27">
        <v>1</v>
      </c>
      <c r="AC149" s="27">
        <v>1</v>
      </c>
      <c r="AZ149" s="27">
        <v>1</v>
      </c>
      <c r="BA149" s="27">
        <f>IF(AZ149=1,G150,0)</f>
        <v>0</v>
      </c>
      <c r="BB149" s="27">
        <f>IF(AZ149=2,G150,0)</f>
        <v>0</v>
      </c>
      <c r="BC149" s="27">
        <f>IF(AZ149=3,G150,0)</f>
        <v>0</v>
      </c>
      <c r="BD149" s="27">
        <f>IF(AZ149=4,G150,0)</f>
        <v>0</v>
      </c>
      <c r="BE149" s="27">
        <f>IF(AZ149=5,G150,0)</f>
        <v>0</v>
      </c>
      <c r="CA149" s="55">
        <v>1</v>
      </c>
      <c r="CB149" s="55">
        <v>1</v>
      </c>
      <c r="CZ149" s="27">
        <v>0</v>
      </c>
    </row>
    <row r="150" spans="1:15" ht="45">
      <c r="A150" s="49">
        <v>82</v>
      </c>
      <c r="B150" s="50" t="s">
        <v>680</v>
      </c>
      <c r="C150" s="51" t="s">
        <v>546</v>
      </c>
      <c r="D150" s="52" t="s">
        <v>31</v>
      </c>
      <c r="E150" s="53">
        <v>900</v>
      </c>
      <c r="F150" s="85"/>
      <c r="G150" s="54">
        <f>E150*F150</f>
        <v>0</v>
      </c>
      <c r="M150" s="57" t="s">
        <v>22</v>
      </c>
      <c r="O150" s="48"/>
    </row>
    <row r="151" spans="1:104" ht="12.75">
      <c r="A151" s="56"/>
      <c r="B151" s="83"/>
      <c r="C151" s="192" t="s">
        <v>551</v>
      </c>
      <c r="D151" s="193"/>
      <c r="E151" s="59"/>
      <c r="F151" s="60"/>
      <c r="G151" s="61"/>
      <c r="O151" s="48">
        <v>2</v>
      </c>
      <c r="AA151" s="27">
        <v>1</v>
      </c>
      <c r="AB151" s="27">
        <v>1</v>
      </c>
      <c r="AC151" s="27">
        <v>1</v>
      </c>
      <c r="AZ151" s="27">
        <v>1</v>
      </c>
      <c r="BA151" s="27">
        <f>IF(AZ151=1,G158,0)</f>
        <v>0</v>
      </c>
      <c r="BB151" s="27">
        <f>IF(AZ151=2,G158,0)</f>
        <v>0</v>
      </c>
      <c r="BC151" s="27">
        <f>IF(AZ151=3,G158,0)</f>
        <v>0</v>
      </c>
      <c r="BD151" s="27">
        <f>IF(AZ151=4,G158,0)</f>
        <v>0</v>
      </c>
      <c r="BE151" s="27">
        <f>IF(AZ151=5,G158,0)</f>
        <v>0</v>
      </c>
      <c r="CA151" s="55">
        <v>1</v>
      </c>
      <c r="CB151" s="55">
        <v>1</v>
      </c>
      <c r="CZ151" s="27">
        <v>0</v>
      </c>
    </row>
    <row r="152" spans="1:15" ht="45">
      <c r="A152" s="49">
        <v>83</v>
      </c>
      <c r="B152" s="50" t="s">
        <v>681</v>
      </c>
      <c r="C152" s="51" t="s">
        <v>547</v>
      </c>
      <c r="D152" s="52" t="s">
        <v>31</v>
      </c>
      <c r="E152" s="53">
        <v>138</v>
      </c>
      <c r="F152" s="85"/>
      <c r="G152" s="54">
        <f>E152*F152</f>
        <v>0</v>
      </c>
      <c r="M152" s="57" t="s">
        <v>23</v>
      </c>
      <c r="O152" s="48"/>
    </row>
    <row r="153" spans="1:104" ht="12.75">
      <c r="A153" s="56"/>
      <c r="B153" s="83"/>
      <c r="C153" s="192" t="s">
        <v>552</v>
      </c>
      <c r="D153" s="193"/>
      <c r="E153" s="59"/>
      <c r="F153" s="60"/>
      <c r="G153" s="61"/>
      <c r="O153" s="48">
        <v>2</v>
      </c>
      <c r="AA153" s="27">
        <v>1</v>
      </c>
      <c r="AB153" s="27">
        <v>1</v>
      </c>
      <c r="AC153" s="27">
        <v>1</v>
      </c>
      <c r="AZ153" s="27">
        <v>1</v>
      </c>
      <c r="BA153" s="27">
        <f>IF(AZ153=1,G154,0)</f>
        <v>0</v>
      </c>
      <c r="BB153" s="27">
        <f>IF(AZ153=2,G154,0)</f>
        <v>0</v>
      </c>
      <c r="BC153" s="27">
        <f>IF(AZ153=3,G154,0)</f>
        <v>0</v>
      </c>
      <c r="BD153" s="27">
        <f>IF(AZ153=4,G154,0)</f>
        <v>0</v>
      </c>
      <c r="BE153" s="27">
        <f>IF(AZ153=5,G154,0)</f>
        <v>0</v>
      </c>
      <c r="CA153" s="55">
        <v>1</v>
      </c>
      <c r="CB153" s="55">
        <v>1</v>
      </c>
      <c r="CZ153" s="27">
        <v>0</v>
      </c>
    </row>
    <row r="154" spans="1:15" ht="45">
      <c r="A154" s="49">
        <v>84</v>
      </c>
      <c r="B154" s="50" t="s">
        <v>682</v>
      </c>
      <c r="C154" s="51" t="s">
        <v>548</v>
      </c>
      <c r="D154" s="52" t="s">
        <v>31</v>
      </c>
      <c r="E154" s="53">
        <v>170</v>
      </c>
      <c r="F154" s="85"/>
      <c r="G154" s="54">
        <f>E154*F154</f>
        <v>0</v>
      </c>
      <c r="M154" s="57" t="s">
        <v>23</v>
      </c>
      <c r="O154" s="48"/>
    </row>
    <row r="155" spans="1:104" ht="12.75">
      <c r="A155" s="56"/>
      <c r="B155" s="83"/>
      <c r="C155" s="192" t="s">
        <v>497</v>
      </c>
      <c r="D155" s="193"/>
      <c r="E155" s="59"/>
      <c r="F155" s="60"/>
      <c r="G155" s="61"/>
      <c r="O155" s="48">
        <v>2</v>
      </c>
      <c r="AA155" s="27">
        <v>1</v>
      </c>
      <c r="AB155" s="27">
        <v>1</v>
      </c>
      <c r="AC155" s="27">
        <v>1</v>
      </c>
      <c r="AZ155" s="27">
        <v>1</v>
      </c>
      <c r="BA155" s="27">
        <f>IF(AZ155=1,G158,0)</f>
        <v>0</v>
      </c>
      <c r="BB155" s="27">
        <f>IF(AZ155=2,G158,0)</f>
        <v>0</v>
      </c>
      <c r="BC155" s="27">
        <f>IF(AZ155=3,G158,0)</f>
        <v>0</v>
      </c>
      <c r="BD155" s="27">
        <f>IF(AZ155=4,G158,0)</f>
        <v>0</v>
      </c>
      <c r="BE155" s="27">
        <f>IF(AZ155=5,G158,0)</f>
        <v>0</v>
      </c>
      <c r="CA155" s="55">
        <v>1</v>
      </c>
      <c r="CB155" s="55">
        <v>1</v>
      </c>
      <c r="CZ155" s="27">
        <v>0</v>
      </c>
    </row>
    <row r="156" spans="1:15" ht="45">
      <c r="A156" s="49">
        <v>85</v>
      </c>
      <c r="B156" s="50" t="s">
        <v>683</v>
      </c>
      <c r="C156" s="51" t="s">
        <v>549</v>
      </c>
      <c r="D156" s="52" t="s">
        <v>31</v>
      </c>
      <c r="E156" s="53">
        <v>192</v>
      </c>
      <c r="F156" s="85"/>
      <c r="G156" s="54">
        <f>E156*F156</f>
        <v>0</v>
      </c>
      <c r="M156" s="57" t="s">
        <v>23</v>
      </c>
      <c r="O156" s="48"/>
    </row>
    <row r="157" spans="1:104" ht="12.75">
      <c r="A157" s="56"/>
      <c r="B157" s="83"/>
      <c r="C157" s="192" t="s">
        <v>499</v>
      </c>
      <c r="D157" s="193"/>
      <c r="E157" s="59"/>
      <c r="F157" s="60"/>
      <c r="G157" s="61"/>
      <c r="O157" s="48">
        <v>2</v>
      </c>
      <c r="AA157" s="27">
        <v>1</v>
      </c>
      <c r="AB157" s="27">
        <v>1</v>
      </c>
      <c r="AC157" s="27">
        <v>1</v>
      </c>
      <c r="AZ157" s="27">
        <v>1</v>
      </c>
      <c r="BA157" s="27">
        <f>IF(AZ157=1,G158,0)</f>
        <v>0</v>
      </c>
      <c r="BB157" s="27">
        <f>IF(AZ157=2,G158,0)</f>
        <v>0</v>
      </c>
      <c r="BC157" s="27">
        <f>IF(AZ157=3,G158,0)</f>
        <v>0</v>
      </c>
      <c r="BD157" s="27">
        <f>IF(AZ157=4,G158,0)</f>
        <v>0</v>
      </c>
      <c r="BE157" s="27">
        <f>IF(AZ157=5,G158,0)</f>
        <v>0</v>
      </c>
      <c r="CA157" s="55">
        <v>1</v>
      </c>
      <c r="CB157" s="55">
        <v>1</v>
      </c>
      <c r="CZ157" s="27">
        <v>0</v>
      </c>
    </row>
    <row r="158" spans="1:15" ht="45">
      <c r="A158" s="49">
        <v>86</v>
      </c>
      <c r="B158" s="50" t="s">
        <v>684</v>
      </c>
      <c r="C158" s="51" t="s">
        <v>550</v>
      </c>
      <c r="D158" s="52" t="s">
        <v>31</v>
      </c>
      <c r="E158" s="53">
        <v>30</v>
      </c>
      <c r="F158" s="85"/>
      <c r="G158" s="54">
        <f>E158*F158</f>
        <v>0</v>
      </c>
      <c r="M158" s="57" t="s">
        <v>23</v>
      </c>
      <c r="O158" s="48"/>
    </row>
    <row r="159" spans="1:104" ht="12.75">
      <c r="A159" s="56"/>
      <c r="B159" s="83"/>
      <c r="C159" s="192" t="s">
        <v>498</v>
      </c>
      <c r="D159" s="193"/>
      <c r="E159" s="59"/>
      <c r="F159" s="60"/>
      <c r="G159" s="61"/>
      <c r="O159" s="48">
        <v>2</v>
      </c>
      <c r="AA159" s="27">
        <v>1</v>
      </c>
      <c r="AB159" s="27">
        <v>1</v>
      </c>
      <c r="AC159" s="27">
        <v>1</v>
      </c>
      <c r="AZ159" s="27">
        <v>1</v>
      </c>
      <c r="BA159" s="27">
        <f>IF(AZ159=1,G160,0)</f>
        <v>0</v>
      </c>
      <c r="BB159" s="27">
        <f>IF(AZ159=2,G160,0)</f>
        <v>0</v>
      </c>
      <c r="BC159" s="27">
        <f>IF(AZ159=3,G160,0)</f>
        <v>0</v>
      </c>
      <c r="BD159" s="27">
        <f>IF(AZ159=4,G160,0)</f>
        <v>0</v>
      </c>
      <c r="BE159" s="27">
        <f>IF(AZ159=5,G160,0)</f>
        <v>0</v>
      </c>
      <c r="CA159" s="55">
        <v>1</v>
      </c>
      <c r="CB159" s="55">
        <v>1</v>
      </c>
      <c r="CZ159" s="27">
        <v>0</v>
      </c>
    </row>
    <row r="160" spans="1:15" ht="45">
      <c r="A160" s="49">
        <v>87</v>
      </c>
      <c r="B160" s="50" t="s">
        <v>685</v>
      </c>
      <c r="C160" s="51" t="s">
        <v>40</v>
      </c>
      <c r="D160" s="52" t="s">
        <v>31</v>
      </c>
      <c r="E160" s="53">
        <v>12</v>
      </c>
      <c r="F160" s="85"/>
      <c r="G160" s="54">
        <f aca="true" t="shared" si="5" ref="G160:G169">E160*F160</f>
        <v>0</v>
      </c>
      <c r="M160" s="57" t="s">
        <v>24</v>
      </c>
      <c r="O160" s="48"/>
    </row>
    <row r="161" spans="1:15" ht="45">
      <c r="A161" s="49">
        <v>88</v>
      </c>
      <c r="B161" s="50" t="s">
        <v>686</v>
      </c>
      <c r="C161" s="51" t="s">
        <v>41</v>
      </c>
      <c r="D161" s="52" t="s">
        <v>31</v>
      </c>
      <c r="E161" s="53">
        <v>401</v>
      </c>
      <c r="F161" s="85"/>
      <c r="G161" s="54">
        <f t="shared" si="5"/>
        <v>0</v>
      </c>
      <c r="M161" s="57" t="s">
        <v>25</v>
      </c>
      <c r="O161" s="48"/>
    </row>
    <row r="162" spans="1:15" ht="45">
      <c r="A162" s="49">
        <v>89</v>
      </c>
      <c r="B162" s="50" t="s">
        <v>687</v>
      </c>
      <c r="C162" s="51" t="s">
        <v>75</v>
      </c>
      <c r="D162" s="52" t="s">
        <v>31</v>
      </c>
      <c r="E162" s="53">
        <v>231</v>
      </c>
      <c r="F162" s="85"/>
      <c r="G162" s="54">
        <f t="shared" si="5"/>
        <v>0</v>
      </c>
      <c r="M162" s="57"/>
      <c r="O162" s="48"/>
    </row>
    <row r="163" spans="1:15" ht="45">
      <c r="A163" s="49">
        <v>90</v>
      </c>
      <c r="B163" s="50" t="s">
        <v>688</v>
      </c>
      <c r="C163" s="51" t="s">
        <v>76</v>
      </c>
      <c r="D163" s="52" t="s">
        <v>31</v>
      </c>
      <c r="E163" s="53">
        <v>81</v>
      </c>
      <c r="F163" s="85"/>
      <c r="G163" s="54">
        <f t="shared" si="5"/>
        <v>0</v>
      </c>
      <c r="M163" s="57"/>
      <c r="O163" s="48"/>
    </row>
    <row r="164" spans="1:15" ht="45">
      <c r="A164" s="49">
        <v>91</v>
      </c>
      <c r="B164" s="50" t="s">
        <v>689</v>
      </c>
      <c r="C164" s="51" t="s">
        <v>545</v>
      </c>
      <c r="D164" s="52" t="s">
        <v>31</v>
      </c>
      <c r="E164" s="53">
        <v>33</v>
      </c>
      <c r="F164" s="85"/>
      <c r="G164" s="54">
        <f t="shared" si="5"/>
        <v>0</v>
      </c>
      <c r="M164" s="57"/>
      <c r="O164" s="48"/>
    </row>
    <row r="165" spans="1:15" ht="45">
      <c r="A165" s="49">
        <v>92</v>
      </c>
      <c r="B165" s="50" t="s">
        <v>690</v>
      </c>
      <c r="C165" s="51" t="s">
        <v>77</v>
      </c>
      <c r="D165" s="52" t="s">
        <v>31</v>
      </c>
      <c r="E165" s="53">
        <v>282</v>
      </c>
      <c r="F165" s="85"/>
      <c r="G165" s="54">
        <f t="shared" si="5"/>
        <v>0</v>
      </c>
      <c r="M165" s="57"/>
      <c r="O165" s="48"/>
    </row>
    <row r="166" spans="1:15" ht="45">
      <c r="A166" s="49">
        <v>93</v>
      </c>
      <c r="B166" s="50" t="s">
        <v>691</v>
      </c>
      <c r="C166" s="51" t="s">
        <v>78</v>
      </c>
      <c r="D166" s="52" t="s">
        <v>31</v>
      </c>
      <c r="E166" s="53">
        <v>168</v>
      </c>
      <c r="F166" s="85"/>
      <c r="G166" s="54">
        <f t="shared" si="5"/>
        <v>0</v>
      </c>
      <c r="M166" s="57"/>
      <c r="O166" s="48"/>
    </row>
    <row r="167" spans="1:15" ht="45">
      <c r="A167" s="49">
        <v>94</v>
      </c>
      <c r="B167" s="50" t="s">
        <v>692</v>
      </c>
      <c r="C167" s="51" t="s">
        <v>79</v>
      </c>
      <c r="D167" s="52" t="s">
        <v>31</v>
      </c>
      <c r="E167" s="53">
        <v>127</v>
      </c>
      <c r="F167" s="85"/>
      <c r="G167" s="54">
        <f t="shared" si="5"/>
        <v>0</v>
      </c>
      <c r="M167" s="57"/>
      <c r="O167" s="48"/>
    </row>
    <row r="168" spans="1:15" ht="45">
      <c r="A168" s="49">
        <v>95</v>
      </c>
      <c r="B168" s="50" t="s">
        <v>541</v>
      </c>
      <c r="C168" s="51" t="s">
        <v>80</v>
      </c>
      <c r="D168" s="52" t="s">
        <v>31</v>
      </c>
      <c r="E168" s="53">
        <v>8</v>
      </c>
      <c r="F168" s="85"/>
      <c r="G168" s="54">
        <f t="shared" si="5"/>
        <v>0</v>
      </c>
      <c r="M168" s="57"/>
      <c r="O168" s="48"/>
    </row>
    <row r="169" spans="1:15" ht="45">
      <c r="A169" s="49">
        <v>96</v>
      </c>
      <c r="B169" s="50" t="s">
        <v>542</v>
      </c>
      <c r="C169" s="51" t="s">
        <v>81</v>
      </c>
      <c r="D169" s="52" t="s">
        <v>31</v>
      </c>
      <c r="E169" s="53">
        <v>114</v>
      </c>
      <c r="F169" s="85"/>
      <c r="G169" s="54">
        <f t="shared" si="5"/>
        <v>0</v>
      </c>
      <c r="M169" s="57"/>
      <c r="O169" s="48"/>
    </row>
    <row r="170" spans="1:80" ht="22.5">
      <c r="A170" s="49">
        <v>97</v>
      </c>
      <c r="B170" s="50" t="s">
        <v>220</v>
      </c>
      <c r="C170" s="51" t="s">
        <v>42</v>
      </c>
      <c r="D170" s="52" t="s">
        <v>31</v>
      </c>
      <c r="E170" s="53">
        <v>2804</v>
      </c>
      <c r="F170" s="53"/>
      <c r="G170" s="54">
        <f aca="true" t="shared" si="6" ref="G170:G174">E170*F170</f>
        <v>0</v>
      </c>
      <c r="O170" s="48"/>
      <c r="CA170" s="55"/>
      <c r="CB170" s="55"/>
    </row>
    <row r="171" spans="1:80" ht="22.5">
      <c r="A171" s="49">
        <v>98</v>
      </c>
      <c r="B171" s="50" t="s">
        <v>221</v>
      </c>
      <c r="C171" s="51" t="s">
        <v>82</v>
      </c>
      <c r="D171" s="52" t="s">
        <v>31</v>
      </c>
      <c r="E171" s="53">
        <v>407</v>
      </c>
      <c r="F171" s="53"/>
      <c r="G171" s="54">
        <f t="shared" si="6"/>
        <v>0</v>
      </c>
      <c r="O171" s="48"/>
      <c r="CA171" s="55"/>
      <c r="CB171" s="55"/>
    </row>
    <row r="172" spans="1:80" ht="22.5">
      <c r="A172" s="49">
        <v>99</v>
      </c>
      <c r="B172" s="50" t="s">
        <v>222</v>
      </c>
      <c r="C172" s="51" t="s">
        <v>83</v>
      </c>
      <c r="D172" s="52" t="s">
        <v>31</v>
      </c>
      <c r="E172" s="53">
        <v>2470</v>
      </c>
      <c r="F172" s="53"/>
      <c r="G172" s="54">
        <f t="shared" si="6"/>
        <v>0</v>
      </c>
      <c r="O172" s="48"/>
      <c r="CA172" s="55"/>
      <c r="CB172" s="55"/>
    </row>
    <row r="173" spans="1:80" ht="22.5">
      <c r="A173" s="49">
        <v>100</v>
      </c>
      <c r="B173" s="50" t="s">
        <v>223</v>
      </c>
      <c r="C173" s="51" t="s">
        <v>84</v>
      </c>
      <c r="D173" s="52" t="s">
        <v>31</v>
      </c>
      <c r="E173" s="53">
        <v>303</v>
      </c>
      <c r="F173" s="53"/>
      <c r="G173" s="54">
        <f t="shared" si="6"/>
        <v>0</v>
      </c>
      <c r="O173" s="48"/>
      <c r="CA173" s="55"/>
      <c r="CB173" s="55"/>
    </row>
    <row r="174" spans="1:104" ht="22.5">
      <c r="A174" s="49">
        <v>101</v>
      </c>
      <c r="B174" s="50" t="s">
        <v>224</v>
      </c>
      <c r="C174" s="51" t="s">
        <v>85</v>
      </c>
      <c r="D174" s="52" t="s">
        <v>31</v>
      </c>
      <c r="E174" s="53">
        <v>114</v>
      </c>
      <c r="F174" s="53"/>
      <c r="G174" s="54">
        <f t="shared" si="6"/>
        <v>0</v>
      </c>
      <c r="O174" s="48">
        <v>2</v>
      </c>
      <c r="AA174" s="27">
        <v>1</v>
      </c>
      <c r="AB174" s="27">
        <v>1</v>
      </c>
      <c r="AC174" s="27">
        <v>1</v>
      </c>
      <c r="AZ174" s="27">
        <v>1</v>
      </c>
      <c r="BA174" s="27" t="e">
        <f>IF(AZ174=1,#REF!,0)</f>
        <v>#REF!</v>
      </c>
      <c r="BB174" s="27">
        <f>IF(AZ174=2,#REF!,0)</f>
        <v>0</v>
      </c>
      <c r="BC174" s="27">
        <f>IF(AZ174=3,#REF!,0)</f>
        <v>0</v>
      </c>
      <c r="BD174" s="27">
        <f>IF(AZ174=4,#REF!,0)</f>
        <v>0</v>
      </c>
      <c r="BE174" s="27">
        <f>IF(AZ174=5,#REF!,0)</f>
        <v>0</v>
      </c>
      <c r="CA174" s="55">
        <v>1</v>
      </c>
      <c r="CB174" s="55">
        <v>1</v>
      </c>
      <c r="CZ174" s="27">
        <v>0</v>
      </c>
    </row>
    <row r="175" spans="1:80" ht="45">
      <c r="A175" s="49">
        <v>102</v>
      </c>
      <c r="B175" s="50" t="s">
        <v>225</v>
      </c>
      <c r="C175" s="51" t="s">
        <v>538</v>
      </c>
      <c r="D175" s="52" t="s">
        <v>536</v>
      </c>
      <c r="E175" s="53">
        <v>3</v>
      </c>
      <c r="F175" s="85"/>
      <c r="G175" s="54">
        <f>E175*F175</f>
        <v>0</v>
      </c>
      <c r="O175" s="48"/>
      <c r="CA175" s="55"/>
      <c r="CB175" s="55"/>
    </row>
    <row r="176" spans="1:80" ht="12.75">
      <c r="A176" s="56"/>
      <c r="B176" s="58"/>
      <c r="C176" s="192" t="s">
        <v>540</v>
      </c>
      <c r="D176" s="193"/>
      <c r="E176" s="172"/>
      <c r="F176" s="60"/>
      <c r="G176" s="61"/>
      <c r="O176" s="48"/>
      <c r="CA176" s="55"/>
      <c r="CB176" s="55"/>
    </row>
    <row r="177" spans="1:80" ht="33.75">
      <c r="A177" s="49">
        <v>103</v>
      </c>
      <c r="B177" s="50" t="s">
        <v>226</v>
      </c>
      <c r="C177" s="51" t="s">
        <v>539</v>
      </c>
      <c r="D177" s="52" t="s">
        <v>31</v>
      </c>
      <c r="E177" s="53">
        <v>3</v>
      </c>
      <c r="F177" s="53"/>
      <c r="G177" s="54">
        <f aca="true" t="shared" si="7" ref="G177">E177*F177</f>
        <v>0</v>
      </c>
      <c r="O177" s="48"/>
      <c r="CA177" s="55"/>
      <c r="CB177" s="55"/>
    </row>
    <row r="178" spans="1:80" ht="56.25">
      <c r="A178" s="49">
        <v>104</v>
      </c>
      <c r="B178" s="50" t="s">
        <v>227</v>
      </c>
      <c r="C178" s="51" t="s">
        <v>307</v>
      </c>
      <c r="D178" s="52" t="s">
        <v>301</v>
      </c>
      <c r="E178" s="53">
        <v>30</v>
      </c>
      <c r="F178" s="53"/>
      <c r="G178" s="54">
        <f>E178*F178</f>
        <v>0</v>
      </c>
      <c r="O178" s="48"/>
      <c r="CA178" s="55"/>
      <c r="CB178" s="55"/>
    </row>
    <row r="179" spans="1:80" ht="12.75">
      <c r="A179" s="56"/>
      <c r="B179" s="58"/>
      <c r="C179" s="196" t="s">
        <v>498</v>
      </c>
      <c r="D179" s="197"/>
      <c r="E179" s="59"/>
      <c r="F179" s="60"/>
      <c r="G179" s="61"/>
      <c r="O179" s="48"/>
      <c r="CA179" s="55"/>
      <c r="CB179" s="55"/>
    </row>
    <row r="180" spans="1:80" ht="56.25">
      <c r="A180" s="49">
        <v>105</v>
      </c>
      <c r="B180" s="50" t="s">
        <v>228</v>
      </c>
      <c r="C180" s="51" t="s">
        <v>313</v>
      </c>
      <c r="D180" s="52" t="s">
        <v>301</v>
      </c>
      <c r="E180" s="53">
        <v>22</v>
      </c>
      <c r="F180" s="53"/>
      <c r="G180" s="54">
        <f>E180*F180</f>
        <v>0</v>
      </c>
      <c r="O180" s="48"/>
      <c r="CA180" s="55"/>
      <c r="CB180" s="55"/>
    </row>
    <row r="181" spans="1:80" ht="12.75">
      <c r="A181" s="56"/>
      <c r="B181" s="58"/>
      <c r="C181" s="198" t="s">
        <v>557</v>
      </c>
      <c r="D181" s="199"/>
      <c r="E181" s="59"/>
      <c r="F181" s="60"/>
      <c r="G181" s="61"/>
      <c r="O181" s="48"/>
      <c r="CA181" s="55"/>
      <c r="CB181" s="55"/>
    </row>
    <row r="182" spans="1:80" ht="56.25">
      <c r="A182" s="49">
        <v>106</v>
      </c>
      <c r="B182" s="50" t="s">
        <v>229</v>
      </c>
      <c r="C182" s="51" t="s">
        <v>312</v>
      </c>
      <c r="D182" s="52" t="s">
        <v>301</v>
      </c>
      <c r="E182" s="53">
        <v>38</v>
      </c>
      <c r="F182" s="53"/>
      <c r="G182" s="54">
        <f>E182*F182</f>
        <v>0</v>
      </c>
      <c r="O182" s="48"/>
      <c r="CA182" s="55"/>
      <c r="CB182" s="55"/>
    </row>
    <row r="183" spans="1:80" ht="12.75">
      <c r="A183" s="56"/>
      <c r="B183" s="58"/>
      <c r="C183" s="196" t="s">
        <v>558</v>
      </c>
      <c r="D183" s="197"/>
      <c r="E183" s="59"/>
      <c r="F183" s="60"/>
      <c r="G183" s="61"/>
      <c r="O183" s="48"/>
      <c r="CA183" s="55"/>
      <c r="CB183" s="55"/>
    </row>
    <row r="184" spans="1:80" ht="56.25">
      <c r="A184" s="49">
        <v>107</v>
      </c>
      <c r="B184" s="50" t="s">
        <v>230</v>
      </c>
      <c r="C184" s="51" t="s">
        <v>311</v>
      </c>
      <c r="D184" s="52" t="s">
        <v>301</v>
      </c>
      <c r="E184" s="53">
        <v>16</v>
      </c>
      <c r="F184" s="53"/>
      <c r="G184" s="54">
        <f>E184*F184</f>
        <v>0</v>
      </c>
      <c r="O184" s="48"/>
      <c r="CA184" s="55"/>
      <c r="CB184" s="55"/>
    </row>
    <row r="185" spans="1:80" ht="12.75">
      <c r="A185" s="56"/>
      <c r="B185" s="58"/>
      <c r="C185" s="196" t="s">
        <v>559</v>
      </c>
      <c r="D185" s="197"/>
      <c r="E185" s="59"/>
      <c r="F185" s="60"/>
      <c r="G185" s="61"/>
      <c r="O185" s="48"/>
      <c r="CA185" s="55"/>
      <c r="CB185" s="55"/>
    </row>
    <row r="186" spans="1:80" ht="56.25">
      <c r="A186" s="49">
        <v>108</v>
      </c>
      <c r="B186" s="50" t="s">
        <v>231</v>
      </c>
      <c r="C186" s="51" t="s">
        <v>310</v>
      </c>
      <c r="D186" s="52" t="s">
        <v>301</v>
      </c>
      <c r="E186" s="53">
        <v>10</v>
      </c>
      <c r="F186" s="53"/>
      <c r="G186" s="54">
        <f>E186*F186</f>
        <v>0</v>
      </c>
      <c r="O186" s="48"/>
      <c r="CA186" s="55"/>
      <c r="CB186" s="55"/>
    </row>
    <row r="187" spans="1:80" ht="12.75">
      <c r="A187" s="56"/>
      <c r="B187" s="58"/>
      <c r="C187" s="196" t="s">
        <v>560</v>
      </c>
      <c r="D187" s="197"/>
      <c r="E187" s="59"/>
      <c r="F187" s="60"/>
      <c r="G187" s="61"/>
      <c r="O187" s="48"/>
      <c r="CA187" s="55"/>
      <c r="CB187" s="55"/>
    </row>
    <row r="188" spans="1:80" ht="56.25">
      <c r="A188" s="49">
        <v>109</v>
      </c>
      <c r="B188" s="50" t="s">
        <v>232</v>
      </c>
      <c r="C188" s="51" t="s">
        <v>343</v>
      </c>
      <c r="D188" s="52" t="s">
        <v>301</v>
      </c>
      <c r="E188" s="53">
        <v>12</v>
      </c>
      <c r="F188" s="53"/>
      <c r="G188" s="54">
        <f>E188*F188</f>
        <v>0</v>
      </c>
      <c r="O188" s="48"/>
      <c r="CA188" s="55"/>
      <c r="CB188" s="55"/>
    </row>
    <row r="189" spans="1:80" ht="12.75">
      <c r="A189" s="56"/>
      <c r="B189" s="58"/>
      <c r="C189" s="196" t="s">
        <v>561</v>
      </c>
      <c r="D189" s="197"/>
      <c r="E189" s="59"/>
      <c r="F189" s="60"/>
      <c r="G189" s="61"/>
      <c r="O189" s="48"/>
      <c r="CA189" s="55"/>
      <c r="CB189" s="55"/>
    </row>
    <row r="190" spans="1:80" ht="55.5" customHeight="1">
      <c r="A190" s="49">
        <v>110</v>
      </c>
      <c r="B190" s="50" t="s">
        <v>233</v>
      </c>
      <c r="C190" s="51" t="s">
        <v>309</v>
      </c>
      <c r="D190" s="52" t="s">
        <v>301</v>
      </c>
      <c r="E190" s="53">
        <v>10</v>
      </c>
      <c r="F190" s="53"/>
      <c r="G190" s="54">
        <f>E190*F190</f>
        <v>0</v>
      </c>
      <c r="O190" s="48"/>
      <c r="CA190" s="55"/>
      <c r="CB190" s="55"/>
    </row>
    <row r="191" spans="1:80" ht="12.75" customHeight="1">
      <c r="A191" s="56"/>
      <c r="B191" s="58"/>
      <c r="C191" s="196" t="s">
        <v>562</v>
      </c>
      <c r="D191" s="197"/>
      <c r="E191" s="59"/>
      <c r="F191" s="60"/>
      <c r="G191" s="61"/>
      <c r="O191" s="48"/>
      <c r="CA191" s="55"/>
      <c r="CB191" s="55"/>
    </row>
    <row r="192" spans="1:80" ht="56.25">
      <c r="A192" s="49">
        <v>111</v>
      </c>
      <c r="B192" s="50" t="s">
        <v>234</v>
      </c>
      <c r="C192" s="51" t="s">
        <v>308</v>
      </c>
      <c r="D192" s="52" t="s">
        <v>301</v>
      </c>
      <c r="E192" s="53">
        <v>6</v>
      </c>
      <c r="F192" s="53"/>
      <c r="G192" s="54">
        <f>E192*F192</f>
        <v>0</v>
      </c>
      <c r="O192" s="48"/>
      <c r="CA192" s="55"/>
      <c r="CB192" s="55"/>
    </row>
    <row r="193" spans="1:80" ht="12.75">
      <c r="A193" s="56"/>
      <c r="B193" s="58"/>
      <c r="C193" s="196" t="s">
        <v>477</v>
      </c>
      <c r="D193" s="197"/>
      <c r="E193" s="59"/>
      <c r="F193" s="60"/>
      <c r="G193" s="61"/>
      <c r="O193" s="48"/>
      <c r="CA193" s="55"/>
      <c r="CB193" s="55"/>
    </row>
    <row r="194" spans="1:15" ht="12.75">
      <c r="A194" s="62"/>
      <c r="B194" s="63" t="s">
        <v>20</v>
      </c>
      <c r="C194" s="64" t="str">
        <f>CONCATENATE(B145," ",C145)</f>
        <v>713 Izolace tepelné</v>
      </c>
      <c r="D194" s="65"/>
      <c r="E194" s="66"/>
      <c r="F194" s="67"/>
      <c r="G194" s="68">
        <f>SUM(G145:G193)</f>
        <v>0</v>
      </c>
      <c r="O194" s="48">
        <v>1</v>
      </c>
    </row>
    <row r="195" spans="1:104" ht="12.75">
      <c r="A195" s="42" t="s">
        <v>19</v>
      </c>
      <c r="B195" s="43" t="s">
        <v>45</v>
      </c>
      <c r="C195" s="44" t="s">
        <v>46</v>
      </c>
      <c r="D195" s="45"/>
      <c r="E195" s="46"/>
      <c r="F195" s="46"/>
      <c r="G195" s="47"/>
      <c r="O195" s="48">
        <v>2</v>
      </c>
      <c r="AA195" s="27">
        <v>1</v>
      </c>
      <c r="AB195" s="27">
        <v>1</v>
      </c>
      <c r="AC195" s="27">
        <v>1</v>
      </c>
      <c r="AZ195" s="27">
        <v>1</v>
      </c>
      <c r="BA195" s="27">
        <f>IF(AZ195=1,G197,0)</f>
        <v>0</v>
      </c>
      <c r="BB195" s="27">
        <f>IF(AZ195=2,G197,0)</f>
        <v>0</v>
      </c>
      <c r="BC195" s="27">
        <f>IF(AZ195=3,G197,0)</f>
        <v>0</v>
      </c>
      <c r="BD195" s="27">
        <f>IF(AZ195=4,G197,0)</f>
        <v>0</v>
      </c>
      <c r="BE195" s="27">
        <f>IF(AZ195=5,G197,0)</f>
        <v>0</v>
      </c>
      <c r="CA195" s="55">
        <v>1</v>
      </c>
      <c r="CB195" s="55">
        <v>1</v>
      </c>
      <c r="CZ195" s="27">
        <v>2.16</v>
      </c>
    </row>
    <row r="196" spans="1:79" ht="12.75">
      <c r="A196" s="49">
        <v>112</v>
      </c>
      <c r="B196" s="50" t="s">
        <v>693</v>
      </c>
      <c r="C196" s="51" t="s">
        <v>132</v>
      </c>
      <c r="D196" s="52" t="s">
        <v>48</v>
      </c>
      <c r="E196" s="53">
        <v>4</v>
      </c>
      <c r="F196" s="53"/>
      <c r="G196" s="54">
        <f>E196*F196</f>
        <v>0</v>
      </c>
      <c r="N196" s="48"/>
      <c r="BZ196" s="55"/>
      <c r="CA196" s="55"/>
    </row>
    <row r="197" spans="1:103" ht="12.75">
      <c r="A197" s="49">
        <v>113</v>
      </c>
      <c r="B197" s="50" t="s">
        <v>235</v>
      </c>
      <c r="C197" s="51" t="s">
        <v>47</v>
      </c>
      <c r="D197" s="52" t="s">
        <v>48</v>
      </c>
      <c r="E197" s="53">
        <v>14</v>
      </c>
      <c r="F197" s="53"/>
      <c r="G197" s="54">
        <f>E197*F197</f>
        <v>0</v>
      </c>
      <c r="N197" s="48">
        <v>2</v>
      </c>
      <c r="Z197" s="27">
        <v>1</v>
      </c>
      <c r="AA197" s="27">
        <v>1</v>
      </c>
      <c r="AB197" s="27">
        <v>1</v>
      </c>
      <c r="AY197" s="27">
        <v>1</v>
      </c>
      <c r="AZ197" s="27">
        <f>IF(AY197=1,G198,0)</f>
        <v>0</v>
      </c>
      <c r="BA197" s="27">
        <f>IF(AY197=2,G198,0)</f>
        <v>0</v>
      </c>
      <c r="BB197" s="27">
        <f>IF(AY197=3,G198,0)</f>
        <v>0</v>
      </c>
      <c r="BC197" s="27">
        <f>IF(AY197=4,G198,0)</f>
        <v>0</v>
      </c>
      <c r="BD197" s="27">
        <f>IF(AY197=5,G198,0)</f>
        <v>0</v>
      </c>
      <c r="BZ197" s="55">
        <v>1</v>
      </c>
      <c r="CA197" s="55">
        <v>1</v>
      </c>
      <c r="CY197" s="27">
        <v>2.525</v>
      </c>
    </row>
    <row r="198" spans="1:79" ht="12.75">
      <c r="A198" s="49">
        <v>114</v>
      </c>
      <c r="B198" s="50" t="s">
        <v>236</v>
      </c>
      <c r="C198" s="51" t="s">
        <v>86</v>
      </c>
      <c r="D198" s="52" t="s">
        <v>48</v>
      </c>
      <c r="E198" s="53">
        <v>80</v>
      </c>
      <c r="F198" s="53"/>
      <c r="G198" s="54">
        <f>E198*F198</f>
        <v>0</v>
      </c>
      <c r="N198" s="48"/>
      <c r="BZ198" s="55"/>
      <c r="CA198" s="55"/>
    </row>
    <row r="199" spans="1:79" ht="12.75">
      <c r="A199" s="49">
        <v>115</v>
      </c>
      <c r="B199" s="50" t="s">
        <v>237</v>
      </c>
      <c r="C199" s="51" t="s">
        <v>87</v>
      </c>
      <c r="D199" s="52" t="s">
        <v>48</v>
      </c>
      <c r="E199" s="53">
        <v>42</v>
      </c>
      <c r="F199" s="53"/>
      <c r="G199" s="54">
        <f>E199*F199</f>
        <v>0</v>
      </c>
      <c r="N199" s="48"/>
      <c r="BZ199" s="55"/>
      <c r="CA199" s="55"/>
    </row>
    <row r="200" spans="1:79" ht="12.75">
      <c r="A200" s="49">
        <v>116</v>
      </c>
      <c r="B200" s="50" t="s">
        <v>238</v>
      </c>
      <c r="C200" s="51" t="s">
        <v>88</v>
      </c>
      <c r="D200" s="52" t="s">
        <v>48</v>
      </c>
      <c r="E200" s="53">
        <v>17</v>
      </c>
      <c r="F200" s="53"/>
      <c r="G200" s="54">
        <f aca="true" t="shared" si="8" ref="G200:G210">E200*F200</f>
        <v>0</v>
      </c>
      <c r="N200" s="48"/>
      <c r="BZ200" s="55"/>
      <c r="CA200" s="55"/>
    </row>
    <row r="201" spans="1:79" ht="12.75">
      <c r="A201" s="49">
        <v>117</v>
      </c>
      <c r="B201" s="50" t="s">
        <v>316</v>
      </c>
      <c r="C201" s="51" t="s">
        <v>89</v>
      </c>
      <c r="D201" s="52" t="s">
        <v>48</v>
      </c>
      <c r="E201" s="53">
        <v>10</v>
      </c>
      <c r="F201" s="53"/>
      <c r="G201" s="54">
        <f t="shared" si="8"/>
        <v>0</v>
      </c>
      <c r="N201" s="48"/>
      <c r="BZ201" s="55"/>
      <c r="CA201" s="55"/>
    </row>
    <row r="202" spans="1:79" ht="12.75">
      <c r="A202" s="49">
        <v>118</v>
      </c>
      <c r="B202" s="50" t="s">
        <v>239</v>
      </c>
      <c r="C202" s="51" t="s">
        <v>90</v>
      </c>
      <c r="D202" s="52" t="s">
        <v>48</v>
      </c>
      <c r="E202" s="53">
        <v>30</v>
      </c>
      <c r="F202" s="53"/>
      <c r="G202" s="54">
        <f t="shared" si="8"/>
        <v>0</v>
      </c>
      <c r="N202" s="48"/>
      <c r="BZ202" s="55"/>
      <c r="CA202" s="55"/>
    </row>
    <row r="203" spans="1:79" ht="22.5">
      <c r="A203" s="49">
        <v>119</v>
      </c>
      <c r="B203" s="50" t="s">
        <v>694</v>
      </c>
      <c r="C203" s="51" t="s">
        <v>145</v>
      </c>
      <c r="D203" s="52" t="s">
        <v>48</v>
      </c>
      <c r="E203" s="53">
        <v>18</v>
      </c>
      <c r="F203" s="53"/>
      <c r="G203" s="54">
        <f t="shared" si="8"/>
        <v>0</v>
      </c>
      <c r="N203" s="48"/>
      <c r="BZ203" s="55"/>
      <c r="CA203" s="55"/>
    </row>
    <row r="204" spans="1:79" ht="22.5">
      <c r="A204" s="49">
        <v>120</v>
      </c>
      <c r="B204" s="50" t="s">
        <v>695</v>
      </c>
      <c r="C204" s="51" t="s">
        <v>146</v>
      </c>
      <c r="D204" s="52" t="s">
        <v>48</v>
      </c>
      <c r="E204" s="53">
        <v>8</v>
      </c>
      <c r="F204" s="53"/>
      <c r="G204" s="54">
        <f t="shared" si="8"/>
        <v>0</v>
      </c>
      <c r="N204" s="48"/>
      <c r="BZ204" s="55"/>
      <c r="CA204" s="55"/>
    </row>
    <row r="205" spans="1:79" ht="22.5">
      <c r="A205" s="49">
        <v>121</v>
      </c>
      <c r="B205" s="50" t="s">
        <v>696</v>
      </c>
      <c r="C205" s="51" t="s">
        <v>656</v>
      </c>
      <c r="D205" s="52" t="s">
        <v>48</v>
      </c>
      <c r="E205" s="53">
        <v>4</v>
      </c>
      <c r="F205" s="53"/>
      <c r="G205" s="54">
        <f aca="true" t="shared" si="9" ref="G205">E205*F205</f>
        <v>0</v>
      </c>
      <c r="N205" s="48"/>
      <c r="BZ205" s="55"/>
      <c r="CA205" s="55"/>
    </row>
    <row r="206" spans="1:79" ht="22.5">
      <c r="A206" s="49">
        <v>122</v>
      </c>
      <c r="B206" s="50" t="s">
        <v>697</v>
      </c>
      <c r="C206" s="51" t="s">
        <v>147</v>
      </c>
      <c r="D206" s="52" t="s">
        <v>48</v>
      </c>
      <c r="E206" s="53">
        <v>6</v>
      </c>
      <c r="F206" s="53"/>
      <c r="G206" s="54">
        <f t="shared" si="8"/>
        <v>0</v>
      </c>
      <c r="N206" s="48"/>
      <c r="BZ206" s="55"/>
      <c r="CA206" s="55"/>
    </row>
    <row r="207" spans="1:79" ht="22.5">
      <c r="A207" s="49">
        <v>123</v>
      </c>
      <c r="B207" s="50" t="s">
        <v>698</v>
      </c>
      <c r="C207" s="51" t="s">
        <v>148</v>
      </c>
      <c r="D207" s="52" t="s">
        <v>48</v>
      </c>
      <c r="E207" s="85">
        <v>65</v>
      </c>
      <c r="F207" s="53"/>
      <c r="G207" s="54">
        <f t="shared" si="8"/>
        <v>0</v>
      </c>
      <c r="N207" s="48"/>
      <c r="BZ207" s="55"/>
      <c r="CA207" s="55"/>
    </row>
    <row r="208" spans="1:79" ht="22.5">
      <c r="A208" s="49">
        <v>124</v>
      </c>
      <c r="B208" s="50" t="s">
        <v>240</v>
      </c>
      <c r="C208" s="51" t="s">
        <v>149</v>
      </c>
      <c r="D208" s="52" t="s">
        <v>48</v>
      </c>
      <c r="E208" s="53">
        <v>75</v>
      </c>
      <c r="F208" s="53"/>
      <c r="G208" s="54">
        <f t="shared" si="8"/>
        <v>0</v>
      </c>
      <c r="N208" s="48"/>
      <c r="BZ208" s="55"/>
      <c r="CA208" s="55"/>
    </row>
    <row r="209" spans="1:79" ht="12.75">
      <c r="A209" s="49">
        <v>125</v>
      </c>
      <c r="B209" s="50" t="s">
        <v>241</v>
      </c>
      <c r="C209" s="51" t="s">
        <v>103</v>
      </c>
      <c r="D209" s="52" t="s">
        <v>48</v>
      </c>
      <c r="E209" s="53">
        <v>33</v>
      </c>
      <c r="F209" s="53"/>
      <c r="G209" s="54">
        <f t="shared" si="8"/>
        <v>0</v>
      </c>
      <c r="N209" s="48"/>
      <c r="BZ209" s="55"/>
      <c r="CA209" s="55"/>
    </row>
    <row r="210" spans="1:79" ht="22.5">
      <c r="A210" s="49">
        <v>126</v>
      </c>
      <c r="B210" s="50" t="s">
        <v>242</v>
      </c>
      <c r="C210" s="51" t="s">
        <v>104</v>
      </c>
      <c r="D210" s="52" t="s">
        <v>48</v>
      </c>
      <c r="E210" s="53">
        <v>33</v>
      </c>
      <c r="F210" s="53"/>
      <c r="G210" s="54">
        <f t="shared" si="8"/>
        <v>0</v>
      </c>
      <c r="N210" s="48"/>
      <c r="BZ210" s="55"/>
      <c r="CA210" s="55"/>
    </row>
    <row r="211" spans="1:79" ht="22.5">
      <c r="A211" s="49">
        <v>127</v>
      </c>
      <c r="B211" s="50" t="s">
        <v>243</v>
      </c>
      <c r="C211" s="51" t="s">
        <v>130</v>
      </c>
      <c r="D211" s="52" t="s">
        <v>48</v>
      </c>
      <c r="E211" s="53">
        <v>1</v>
      </c>
      <c r="F211" s="53"/>
      <c r="G211" s="54">
        <f aca="true" t="shared" si="10" ref="G211:G217">E211*F211</f>
        <v>0</v>
      </c>
      <c r="N211" s="48"/>
      <c r="BZ211" s="55"/>
      <c r="CA211" s="55"/>
    </row>
    <row r="212" spans="1:79" ht="22.5">
      <c r="A212" s="49">
        <v>128</v>
      </c>
      <c r="B212" s="50" t="s">
        <v>244</v>
      </c>
      <c r="C212" s="51" t="s">
        <v>129</v>
      </c>
      <c r="D212" s="52" t="s">
        <v>48</v>
      </c>
      <c r="E212" s="53">
        <v>3</v>
      </c>
      <c r="F212" s="53"/>
      <c r="G212" s="54">
        <f t="shared" si="10"/>
        <v>0</v>
      </c>
      <c r="N212" s="48"/>
      <c r="BZ212" s="55"/>
      <c r="CA212" s="55"/>
    </row>
    <row r="213" spans="1:79" ht="22.5">
      <c r="A213" s="49">
        <v>129</v>
      </c>
      <c r="B213" s="50" t="s">
        <v>245</v>
      </c>
      <c r="C213" s="51" t="s">
        <v>128</v>
      </c>
      <c r="D213" s="52" t="s">
        <v>48</v>
      </c>
      <c r="E213" s="53">
        <v>3</v>
      </c>
      <c r="F213" s="53"/>
      <c r="G213" s="54">
        <f t="shared" si="10"/>
        <v>0</v>
      </c>
      <c r="N213" s="48"/>
      <c r="BZ213" s="55"/>
      <c r="CA213" s="55"/>
    </row>
    <row r="214" spans="1:79" ht="22.5">
      <c r="A214" s="49">
        <v>130</v>
      </c>
      <c r="B214" s="50" t="s">
        <v>246</v>
      </c>
      <c r="C214" s="51" t="s">
        <v>127</v>
      </c>
      <c r="D214" s="52" t="s">
        <v>48</v>
      </c>
      <c r="E214" s="53">
        <v>1</v>
      </c>
      <c r="F214" s="53"/>
      <c r="G214" s="54">
        <f t="shared" si="10"/>
        <v>0</v>
      </c>
      <c r="N214" s="48"/>
      <c r="BZ214" s="55"/>
      <c r="CA214" s="55"/>
    </row>
    <row r="215" spans="1:79" ht="22.5">
      <c r="A215" s="49">
        <v>131</v>
      </c>
      <c r="B215" s="50" t="s">
        <v>247</v>
      </c>
      <c r="C215" s="51" t="s">
        <v>126</v>
      </c>
      <c r="D215" s="52" t="s">
        <v>48</v>
      </c>
      <c r="E215" s="53">
        <v>3</v>
      </c>
      <c r="F215" s="53"/>
      <c r="G215" s="54">
        <f t="shared" si="10"/>
        <v>0</v>
      </c>
      <c r="N215" s="48"/>
      <c r="BZ215" s="55"/>
      <c r="CA215" s="55"/>
    </row>
    <row r="216" spans="1:79" ht="12.75">
      <c r="A216" s="49">
        <v>132</v>
      </c>
      <c r="B216" s="50" t="s">
        <v>248</v>
      </c>
      <c r="C216" s="51" t="s">
        <v>657</v>
      </c>
      <c r="D216" s="52" t="s">
        <v>48</v>
      </c>
      <c r="E216" s="53">
        <v>11</v>
      </c>
      <c r="F216" s="53"/>
      <c r="G216" s="54">
        <f t="shared" si="10"/>
        <v>0</v>
      </c>
      <c r="N216" s="48"/>
      <c r="BZ216" s="55"/>
      <c r="CA216" s="55"/>
    </row>
    <row r="217" spans="1:14" ht="12.75">
      <c r="A217" s="49">
        <v>133</v>
      </c>
      <c r="B217" s="50" t="s">
        <v>249</v>
      </c>
      <c r="C217" s="51" t="s">
        <v>49</v>
      </c>
      <c r="D217" s="52" t="s">
        <v>48</v>
      </c>
      <c r="E217" s="53">
        <v>4</v>
      </c>
      <c r="F217" s="85"/>
      <c r="G217" s="54">
        <f t="shared" si="10"/>
        <v>0</v>
      </c>
      <c r="L217" s="57" t="s">
        <v>27</v>
      </c>
      <c r="N217" s="48"/>
    </row>
    <row r="218" spans="1:103" ht="12.75">
      <c r="A218" s="56"/>
      <c r="B218" s="58"/>
      <c r="C218" s="192" t="s">
        <v>476</v>
      </c>
      <c r="D218" s="193"/>
      <c r="E218" s="59"/>
      <c r="F218" s="60"/>
      <c r="G218" s="61"/>
      <c r="N218" s="48">
        <v>2</v>
      </c>
      <c r="Z218" s="27">
        <v>1</v>
      </c>
      <c r="AA218" s="27">
        <v>1</v>
      </c>
      <c r="AB218" s="27">
        <v>1</v>
      </c>
      <c r="AY218" s="27">
        <v>1</v>
      </c>
      <c r="AZ218" s="27">
        <f>IF(AY218=1,G219,0)</f>
        <v>0</v>
      </c>
      <c r="BA218" s="27">
        <f>IF(AY218=2,G219,0)</f>
        <v>0</v>
      </c>
      <c r="BB218" s="27">
        <f>IF(AY218=3,G219,0)</f>
        <v>0</v>
      </c>
      <c r="BC218" s="27">
        <f>IF(AY218=4,G219,0)</f>
        <v>0</v>
      </c>
      <c r="BD218" s="27">
        <f>IF(AY218=5,G219,0)</f>
        <v>0</v>
      </c>
      <c r="BZ218" s="55">
        <v>1</v>
      </c>
      <c r="CA218" s="55">
        <v>1</v>
      </c>
      <c r="CY218" s="27">
        <v>1.05702</v>
      </c>
    </row>
    <row r="219" spans="1:14" ht="12.75">
      <c r="A219" s="49">
        <v>134</v>
      </c>
      <c r="B219" s="50" t="s">
        <v>250</v>
      </c>
      <c r="C219" s="51" t="s">
        <v>50</v>
      </c>
      <c r="D219" s="52" t="s">
        <v>48</v>
      </c>
      <c r="E219" s="53">
        <v>31</v>
      </c>
      <c r="F219" s="85"/>
      <c r="G219" s="54">
        <f>E219*F219</f>
        <v>0</v>
      </c>
      <c r="L219" s="57" t="s">
        <v>29</v>
      </c>
      <c r="N219" s="48"/>
    </row>
    <row r="220" spans="1:14" ht="12.75">
      <c r="A220" s="56"/>
      <c r="B220" s="58"/>
      <c r="C220" s="192" t="s">
        <v>658</v>
      </c>
      <c r="D220" s="193"/>
      <c r="E220" s="59"/>
      <c r="F220" s="60"/>
      <c r="G220" s="61"/>
      <c r="L220" s="57"/>
      <c r="N220" s="48"/>
    </row>
    <row r="221" spans="1:14" ht="12.75">
      <c r="A221" s="49">
        <v>135</v>
      </c>
      <c r="B221" s="50" t="s">
        <v>251</v>
      </c>
      <c r="C221" s="51" t="s">
        <v>91</v>
      </c>
      <c r="D221" s="52" t="s">
        <v>48</v>
      </c>
      <c r="E221" s="53">
        <v>24</v>
      </c>
      <c r="F221" s="85"/>
      <c r="G221" s="54">
        <f>E221*F221</f>
        <v>0</v>
      </c>
      <c r="L221" s="57"/>
      <c r="N221" s="48"/>
    </row>
    <row r="222" spans="1:14" ht="12.75">
      <c r="A222" s="56"/>
      <c r="B222" s="58"/>
      <c r="C222" s="192" t="s">
        <v>659</v>
      </c>
      <c r="D222" s="193"/>
      <c r="E222" s="59"/>
      <c r="F222" s="60"/>
      <c r="G222" s="61"/>
      <c r="L222" s="57"/>
      <c r="N222" s="48"/>
    </row>
    <row r="223" spans="1:14" ht="12.75">
      <c r="A223" s="49">
        <v>136</v>
      </c>
      <c r="B223" s="50" t="s">
        <v>252</v>
      </c>
      <c r="C223" s="51" t="s">
        <v>92</v>
      </c>
      <c r="D223" s="52" t="s">
        <v>48</v>
      </c>
      <c r="E223" s="53">
        <v>7</v>
      </c>
      <c r="F223" s="85"/>
      <c r="G223" s="54">
        <f>E223*F223</f>
        <v>0</v>
      </c>
      <c r="L223" s="57"/>
      <c r="N223" s="48"/>
    </row>
    <row r="224" spans="1:14" ht="12.75">
      <c r="A224" s="56"/>
      <c r="B224" s="58"/>
      <c r="C224" s="192" t="s">
        <v>660</v>
      </c>
      <c r="D224" s="193"/>
      <c r="E224" s="59"/>
      <c r="F224" s="60"/>
      <c r="G224" s="61"/>
      <c r="L224" s="57"/>
      <c r="N224" s="48"/>
    </row>
    <row r="225" spans="1:14" ht="12.75">
      <c r="A225" s="49">
        <v>137</v>
      </c>
      <c r="B225" s="50" t="s">
        <v>253</v>
      </c>
      <c r="C225" s="51" t="s">
        <v>93</v>
      </c>
      <c r="D225" s="52" t="s">
        <v>48</v>
      </c>
      <c r="E225" s="53">
        <v>1</v>
      </c>
      <c r="F225" s="85"/>
      <c r="G225" s="54">
        <f>E225*F225</f>
        <v>0</v>
      </c>
      <c r="L225" s="57"/>
      <c r="N225" s="48"/>
    </row>
    <row r="226" spans="1:14" ht="12.75">
      <c r="A226" s="56"/>
      <c r="B226" s="58"/>
      <c r="C226" s="192" t="s">
        <v>476</v>
      </c>
      <c r="D226" s="193"/>
      <c r="E226" s="59"/>
      <c r="F226" s="60"/>
      <c r="G226" s="61"/>
      <c r="L226" s="57"/>
      <c r="N226" s="48"/>
    </row>
    <row r="227" spans="1:14" ht="12.75">
      <c r="A227" s="49">
        <v>138</v>
      </c>
      <c r="B227" s="50" t="s">
        <v>254</v>
      </c>
      <c r="C227" s="51" t="s">
        <v>94</v>
      </c>
      <c r="D227" s="52" t="s">
        <v>48</v>
      </c>
      <c r="E227" s="53">
        <v>19</v>
      </c>
      <c r="F227" s="85"/>
      <c r="G227" s="54">
        <f>E227*F227</f>
        <v>0</v>
      </c>
      <c r="L227" s="57"/>
      <c r="N227" s="48"/>
    </row>
    <row r="228" spans="1:14" ht="12.75">
      <c r="A228" s="56"/>
      <c r="B228" s="58"/>
      <c r="C228" s="192" t="s">
        <v>662</v>
      </c>
      <c r="D228" s="193"/>
      <c r="E228" s="59"/>
      <c r="F228" s="60"/>
      <c r="G228" s="61"/>
      <c r="L228" s="57"/>
      <c r="N228" s="48"/>
    </row>
    <row r="229" spans="1:14" ht="12.75">
      <c r="A229" s="49">
        <v>139</v>
      </c>
      <c r="B229" s="50" t="s">
        <v>255</v>
      </c>
      <c r="C229" s="51" t="s">
        <v>631</v>
      </c>
      <c r="D229" s="52" t="s">
        <v>48</v>
      </c>
      <c r="E229" s="53">
        <v>14</v>
      </c>
      <c r="F229" s="85"/>
      <c r="G229" s="54">
        <f>E229*F229</f>
        <v>0</v>
      </c>
      <c r="L229" s="57" t="s">
        <v>29</v>
      </c>
      <c r="N229" s="48"/>
    </row>
    <row r="230" spans="1:14" ht="12.75">
      <c r="A230" s="56"/>
      <c r="B230" s="58"/>
      <c r="C230" s="192" t="s">
        <v>530</v>
      </c>
      <c r="D230" s="193"/>
      <c r="E230" s="59"/>
      <c r="F230" s="60"/>
      <c r="G230" s="61"/>
      <c r="L230" s="57"/>
      <c r="N230" s="48"/>
    </row>
    <row r="231" spans="1:14" ht="12.75">
      <c r="A231" s="49">
        <v>140</v>
      </c>
      <c r="B231" s="50" t="s">
        <v>256</v>
      </c>
      <c r="C231" s="51" t="s">
        <v>95</v>
      </c>
      <c r="D231" s="52" t="s">
        <v>48</v>
      </c>
      <c r="E231" s="53">
        <v>10</v>
      </c>
      <c r="F231" s="85"/>
      <c r="G231" s="54">
        <f>E231*F231</f>
        <v>0</v>
      </c>
      <c r="L231" s="57"/>
      <c r="N231" s="48"/>
    </row>
    <row r="232" spans="1:14" ht="12.75">
      <c r="A232" s="56"/>
      <c r="B232" s="58"/>
      <c r="C232" s="192" t="s">
        <v>661</v>
      </c>
      <c r="D232" s="193"/>
      <c r="E232" s="59"/>
      <c r="F232" s="60"/>
      <c r="G232" s="61"/>
      <c r="L232" s="57"/>
      <c r="N232" s="48"/>
    </row>
    <row r="233" spans="1:14" ht="12.75">
      <c r="A233" s="49">
        <v>141</v>
      </c>
      <c r="B233" s="50" t="s">
        <v>257</v>
      </c>
      <c r="C233" s="51" t="s">
        <v>96</v>
      </c>
      <c r="D233" s="52" t="s">
        <v>48</v>
      </c>
      <c r="E233" s="53">
        <v>3</v>
      </c>
      <c r="F233" s="85"/>
      <c r="G233" s="54">
        <f>E233*F233</f>
        <v>0</v>
      </c>
      <c r="L233" s="57"/>
      <c r="N233" s="48"/>
    </row>
    <row r="234" spans="1:14" ht="12.75">
      <c r="A234" s="56"/>
      <c r="B234" s="58"/>
      <c r="C234" s="192" t="s">
        <v>479</v>
      </c>
      <c r="D234" s="193"/>
      <c r="E234" s="59"/>
      <c r="F234" s="90"/>
      <c r="G234" s="61"/>
      <c r="L234" s="57"/>
      <c r="N234" s="48"/>
    </row>
    <row r="235" spans="1:14" ht="12.75">
      <c r="A235" s="49">
        <v>142</v>
      </c>
      <c r="B235" s="50" t="s">
        <v>258</v>
      </c>
      <c r="C235" s="51" t="s">
        <v>622</v>
      </c>
      <c r="D235" s="52" t="s">
        <v>48</v>
      </c>
      <c r="E235" s="53">
        <v>2</v>
      </c>
      <c r="F235" s="85"/>
      <c r="G235" s="54">
        <f>E235*F235</f>
        <v>0</v>
      </c>
      <c r="L235" s="57"/>
      <c r="N235" s="48"/>
    </row>
    <row r="236" spans="1:14" ht="12.75">
      <c r="A236" s="56"/>
      <c r="B236" s="58"/>
      <c r="C236" s="192" t="s">
        <v>475</v>
      </c>
      <c r="D236" s="193"/>
      <c r="E236" s="59"/>
      <c r="F236" s="60"/>
      <c r="G236" s="61"/>
      <c r="L236" s="57"/>
      <c r="N236" s="48"/>
    </row>
    <row r="237" spans="1:14" ht="12.75">
      <c r="A237" s="49">
        <v>143</v>
      </c>
      <c r="B237" s="50" t="s">
        <v>259</v>
      </c>
      <c r="C237" s="51" t="s">
        <v>97</v>
      </c>
      <c r="D237" s="52" t="s">
        <v>48</v>
      </c>
      <c r="E237" s="53">
        <v>5</v>
      </c>
      <c r="F237" s="85"/>
      <c r="G237" s="54">
        <f>E237*F237</f>
        <v>0</v>
      </c>
      <c r="L237" s="57"/>
      <c r="N237" s="48"/>
    </row>
    <row r="238" spans="1:14" ht="12.75">
      <c r="A238" s="56"/>
      <c r="B238" s="58"/>
      <c r="C238" s="192" t="s">
        <v>478</v>
      </c>
      <c r="D238" s="193"/>
      <c r="E238" s="59"/>
      <c r="F238" s="60"/>
      <c r="G238" s="61"/>
      <c r="L238" s="57"/>
      <c r="N238" s="48"/>
    </row>
    <row r="239" spans="1:14" ht="12.75">
      <c r="A239" s="49">
        <v>144</v>
      </c>
      <c r="B239" s="50" t="s">
        <v>260</v>
      </c>
      <c r="C239" s="51" t="s">
        <v>105</v>
      </c>
      <c r="D239" s="52" t="s">
        <v>48</v>
      </c>
      <c r="E239" s="53">
        <v>2</v>
      </c>
      <c r="F239" s="85"/>
      <c r="G239" s="54">
        <f>E239*F239</f>
        <v>0</v>
      </c>
      <c r="L239" s="57"/>
      <c r="N239" s="48"/>
    </row>
    <row r="240" spans="1:14" ht="12.75">
      <c r="A240" s="56"/>
      <c r="B240" s="58"/>
      <c r="C240" s="192" t="s">
        <v>475</v>
      </c>
      <c r="D240" s="193"/>
      <c r="E240" s="59"/>
      <c r="F240" s="60"/>
      <c r="G240" s="61"/>
      <c r="L240" s="57"/>
      <c r="N240" s="48"/>
    </row>
    <row r="241" spans="1:14" ht="12.75">
      <c r="A241" s="49">
        <v>145</v>
      </c>
      <c r="B241" s="50" t="s">
        <v>261</v>
      </c>
      <c r="C241" s="51" t="s">
        <v>623</v>
      </c>
      <c r="D241" s="52" t="s">
        <v>48</v>
      </c>
      <c r="E241" s="53">
        <v>3</v>
      </c>
      <c r="F241" s="85"/>
      <c r="G241" s="54">
        <f>E241*F241</f>
        <v>0</v>
      </c>
      <c r="L241" s="57"/>
      <c r="N241" s="48"/>
    </row>
    <row r="242" spans="1:14" ht="12.75">
      <c r="A242" s="56"/>
      <c r="B242" s="58"/>
      <c r="C242" s="192" t="s">
        <v>479</v>
      </c>
      <c r="D242" s="193"/>
      <c r="E242" s="59"/>
      <c r="F242" s="60"/>
      <c r="G242" s="61"/>
      <c r="L242" s="57"/>
      <c r="N242" s="48"/>
    </row>
    <row r="243" spans="1:14" ht="12.75">
      <c r="A243" s="49">
        <v>146</v>
      </c>
      <c r="B243" s="50" t="s">
        <v>262</v>
      </c>
      <c r="C243" s="51" t="s">
        <v>106</v>
      </c>
      <c r="D243" s="52" t="s">
        <v>48</v>
      </c>
      <c r="E243" s="53">
        <v>2</v>
      </c>
      <c r="F243" s="85"/>
      <c r="G243" s="54">
        <f>E243*F243</f>
        <v>0</v>
      </c>
      <c r="L243" s="57"/>
      <c r="N243" s="48"/>
    </row>
    <row r="244" spans="1:14" ht="12.75">
      <c r="A244" s="56"/>
      <c r="B244" s="58"/>
      <c r="C244" s="192" t="s">
        <v>475</v>
      </c>
      <c r="D244" s="193"/>
      <c r="E244" s="59"/>
      <c r="F244" s="60"/>
      <c r="G244" s="61"/>
      <c r="L244" s="57"/>
      <c r="N244" s="48"/>
    </row>
    <row r="245" spans="1:14" ht="12.75">
      <c r="A245" s="49">
        <v>147</v>
      </c>
      <c r="B245" s="50" t="s">
        <v>263</v>
      </c>
      <c r="C245" s="51" t="s">
        <v>107</v>
      </c>
      <c r="D245" s="52" t="s">
        <v>48</v>
      </c>
      <c r="E245" s="53">
        <v>2</v>
      </c>
      <c r="F245" s="85"/>
      <c r="G245" s="54">
        <f>E245*F245</f>
        <v>0</v>
      </c>
      <c r="L245" s="57"/>
      <c r="N245" s="48"/>
    </row>
    <row r="246" spans="1:14" ht="12.75">
      <c r="A246" s="56"/>
      <c r="B246" s="58"/>
      <c r="C246" s="192" t="s">
        <v>475</v>
      </c>
      <c r="D246" s="193"/>
      <c r="E246" s="59"/>
      <c r="F246" s="60"/>
      <c r="G246" s="61"/>
      <c r="L246" s="57"/>
      <c r="N246" s="48"/>
    </row>
    <row r="247" spans="1:14" ht="12.75">
      <c r="A247" s="49">
        <v>148</v>
      </c>
      <c r="B247" s="50" t="s">
        <v>264</v>
      </c>
      <c r="C247" s="51" t="s">
        <v>108</v>
      </c>
      <c r="D247" s="52" t="s">
        <v>48</v>
      </c>
      <c r="E247" s="53">
        <v>1</v>
      </c>
      <c r="F247" s="85"/>
      <c r="G247" s="54">
        <f>E247*F247</f>
        <v>0</v>
      </c>
      <c r="L247" s="57"/>
      <c r="N247" s="48"/>
    </row>
    <row r="248" spans="1:14" ht="12.75">
      <c r="A248" s="56"/>
      <c r="B248" s="58"/>
      <c r="C248" s="192" t="s">
        <v>476</v>
      </c>
      <c r="D248" s="193"/>
      <c r="E248" s="59"/>
      <c r="F248" s="60"/>
      <c r="G248" s="61"/>
      <c r="L248" s="57"/>
      <c r="N248" s="48"/>
    </row>
    <row r="249" spans="1:14" ht="12.75">
      <c r="A249" s="49">
        <v>149</v>
      </c>
      <c r="B249" s="50" t="s">
        <v>265</v>
      </c>
      <c r="C249" s="51" t="s">
        <v>109</v>
      </c>
      <c r="D249" s="52" t="s">
        <v>48</v>
      </c>
      <c r="E249" s="53">
        <v>5</v>
      </c>
      <c r="F249" s="85"/>
      <c r="G249" s="54">
        <f>E249*F249</f>
        <v>0</v>
      </c>
      <c r="L249" s="57"/>
      <c r="N249" s="48"/>
    </row>
    <row r="250" spans="1:14" ht="12.75">
      <c r="A250" s="56"/>
      <c r="B250" s="58"/>
      <c r="C250" s="192" t="s">
        <v>534</v>
      </c>
      <c r="D250" s="193"/>
      <c r="E250" s="59"/>
      <c r="F250" s="60"/>
      <c r="G250" s="61"/>
      <c r="L250" s="57"/>
      <c r="N250" s="48"/>
    </row>
    <row r="251" spans="1:14" ht="12.75">
      <c r="A251" s="49">
        <v>150</v>
      </c>
      <c r="B251" s="50" t="s">
        <v>266</v>
      </c>
      <c r="C251" s="51" t="s">
        <v>624</v>
      </c>
      <c r="D251" s="52" t="s">
        <v>48</v>
      </c>
      <c r="E251" s="53">
        <v>3</v>
      </c>
      <c r="F251" s="85"/>
      <c r="G251" s="54">
        <f>E251*F251</f>
        <v>0</v>
      </c>
      <c r="L251" s="57"/>
      <c r="N251" s="48"/>
    </row>
    <row r="252" spans="1:14" ht="12.75">
      <c r="A252" s="56"/>
      <c r="B252" s="58"/>
      <c r="C252" s="192" t="s">
        <v>479</v>
      </c>
      <c r="D252" s="193"/>
      <c r="E252" s="59"/>
      <c r="F252" s="60"/>
      <c r="G252" s="61"/>
      <c r="L252" s="57"/>
      <c r="N252" s="48"/>
    </row>
    <row r="253" spans="1:14" ht="12.75">
      <c r="A253" s="49">
        <v>151</v>
      </c>
      <c r="B253" s="50" t="s">
        <v>267</v>
      </c>
      <c r="C253" s="51" t="s">
        <v>625</v>
      </c>
      <c r="D253" s="52" t="s">
        <v>48</v>
      </c>
      <c r="E253" s="53">
        <v>1</v>
      </c>
      <c r="F253" s="85"/>
      <c r="G253" s="54">
        <f>E253*F253</f>
        <v>0</v>
      </c>
      <c r="L253" s="57"/>
      <c r="N253" s="48"/>
    </row>
    <row r="254" spans="1:14" ht="12.75">
      <c r="A254" s="56"/>
      <c r="B254" s="58"/>
      <c r="C254" s="192" t="s">
        <v>476</v>
      </c>
      <c r="D254" s="193"/>
      <c r="E254" s="59"/>
      <c r="F254" s="60"/>
      <c r="G254" s="61"/>
      <c r="L254" s="57"/>
      <c r="N254" s="48"/>
    </row>
    <row r="255" spans="1:14" ht="12.75">
      <c r="A255" s="49">
        <v>152</v>
      </c>
      <c r="B255" s="50" t="s">
        <v>268</v>
      </c>
      <c r="C255" s="51" t="s">
        <v>626</v>
      </c>
      <c r="D255" s="52" t="s">
        <v>48</v>
      </c>
      <c r="E255" s="53">
        <v>1</v>
      </c>
      <c r="F255" s="85"/>
      <c r="G255" s="54">
        <f>E255*F255</f>
        <v>0</v>
      </c>
      <c r="L255" s="57"/>
      <c r="N255" s="48"/>
    </row>
    <row r="256" spans="1:14" ht="12.75">
      <c r="A256" s="56"/>
      <c r="B256" s="58"/>
      <c r="C256" s="192" t="s">
        <v>476</v>
      </c>
      <c r="D256" s="193"/>
      <c r="E256" s="59"/>
      <c r="F256" s="60"/>
      <c r="G256" s="61"/>
      <c r="L256" s="57"/>
      <c r="N256" s="48"/>
    </row>
    <row r="257" spans="1:14" ht="12.75">
      <c r="A257" s="49">
        <v>153</v>
      </c>
      <c r="B257" s="50" t="s">
        <v>269</v>
      </c>
      <c r="C257" s="51" t="s">
        <v>627</v>
      </c>
      <c r="D257" s="52" t="s">
        <v>48</v>
      </c>
      <c r="E257" s="53">
        <v>2</v>
      </c>
      <c r="F257" s="85"/>
      <c r="G257" s="54">
        <f>E257*F257</f>
        <v>0</v>
      </c>
      <c r="L257" s="57"/>
      <c r="N257" s="48"/>
    </row>
    <row r="258" spans="1:14" ht="12.75">
      <c r="A258" s="56"/>
      <c r="B258" s="58"/>
      <c r="C258" s="192" t="s">
        <v>475</v>
      </c>
      <c r="D258" s="193"/>
      <c r="E258" s="59"/>
      <c r="F258" s="60"/>
      <c r="G258" s="61"/>
      <c r="L258" s="57"/>
      <c r="N258" s="48"/>
    </row>
    <row r="259" spans="1:14" ht="12.75">
      <c r="A259" s="49">
        <v>154</v>
      </c>
      <c r="B259" s="50" t="s">
        <v>270</v>
      </c>
      <c r="C259" s="51" t="s">
        <v>131</v>
      </c>
      <c r="D259" s="52" t="s">
        <v>48</v>
      </c>
      <c r="E259" s="53">
        <v>5</v>
      </c>
      <c r="F259" s="85"/>
      <c r="G259" s="54">
        <f>E259*F259</f>
        <v>0</v>
      </c>
      <c r="L259" s="57"/>
      <c r="N259" s="48"/>
    </row>
    <row r="260" spans="1:14" ht="12.75">
      <c r="A260" s="56"/>
      <c r="B260" s="58"/>
      <c r="C260" s="192" t="s">
        <v>478</v>
      </c>
      <c r="D260" s="193"/>
      <c r="E260" s="59"/>
      <c r="F260" s="60"/>
      <c r="G260" s="61"/>
      <c r="L260" s="57"/>
      <c r="N260" s="48"/>
    </row>
    <row r="261" spans="1:14" ht="12.75">
      <c r="A261" s="49">
        <v>155</v>
      </c>
      <c r="B261" s="50" t="s">
        <v>271</v>
      </c>
      <c r="C261" s="51" t="s">
        <v>110</v>
      </c>
      <c r="D261" s="52" t="s">
        <v>48</v>
      </c>
      <c r="E261" s="53">
        <v>4</v>
      </c>
      <c r="F261" s="85"/>
      <c r="G261" s="54">
        <f>E261*F261</f>
        <v>0</v>
      </c>
      <c r="L261" s="57"/>
      <c r="N261" s="48"/>
    </row>
    <row r="262" spans="1:14" ht="12.75">
      <c r="A262" s="56"/>
      <c r="B262" s="58"/>
      <c r="C262" s="192" t="s">
        <v>474</v>
      </c>
      <c r="D262" s="193"/>
      <c r="E262" s="59"/>
      <c r="F262" s="60"/>
      <c r="G262" s="61"/>
      <c r="L262" s="57"/>
      <c r="N262" s="48"/>
    </row>
    <row r="263" spans="1:14" ht="12.75">
      <c r="A263" s="49">
        <v>156</v>
      </c>
      <c r="B263" s="50" t="s">
        <v>272</v>
      </c>
      <c r="C263" s="51" t="s">
        <v>628</v>
      </c>
      <c r="D263" s="52" t="s">
        <v>48</v>
      </c>
      <c r="E263" s="53">
        <v>3</v>
      </c>
      <c r="F263" s="85"/>
      <c r="G263" s="54">
        <f>E263*F263</f>
        <v>0</v>
      </c>
      <c r="L263" s="57"/>
      <c r="N263" s="48"/>
    </row>
    <row r="264" spans="1:14" ht="12.75">
      <c r="A264" s="56"/>
      <c r="B264" s="58"/>
      <c r="C264" s="192" t="s">
        <v>664</v>
      </c>
      <c r="D264" s="193"/>
      <c r="E264" s="59"/>
      <c r="F264" s="60"/>
      <c r="G264" s="61"/>
      <c r="L264" s="57"/>
      <c r="N264" s="48"/>
    </row>
    <row r="265" spans="1:14" ht="12.75">
      <c r="A265" s="49">
        <v>157</v>
      </c>
      <c r="B265" s="50" t="s">
        <v>273</v>
      </c>
      <c r="C265" s="51" t="s">
        <v>111</v>
      </c>
      <c r="D265" s="52" t="s">
        <v>48</v>
      </c>
      <c r="E265" s="53">
        <v>3</v>
      </c>
      <c r="F265" s="85"/>
      <c r="G265" s="54">
        <f>E265*F265</f>
        <v>0</v>
      </c>
      <c r="L265" s="57"/>
      <c r="N265" s="48"/>
    </row>
    <row r="266" spans="1:14" ht="12.75">
      <c r="A266" s="56"/>
      <c r="B266" s="58"/>
      <c r="C266" s="192" t="s">
        <v>663</v>
      </c>
      <c r="D266" s="193"/>
      <c r="E266" s="59"/>
      <c r="F266" s="60"/>
      <c r="G266" s="61"/>
      <c r="L266" s="57"/>
      <c r="N266" s="48"/>
    </row>
    <row r="267" spans="1:14" ht="12.75">
      <c r="A267" s="49">
        <v>158</v>
      </c>
      <c r="B267" s="50" t="s">
        <v>274</v>
      </c>
      <c r="C267" s="51" t="s">
        <v>112</v>
      </c>
      <c r="D267" s="52" t="s">
        <v>48</v>
      </c>
      <c r="E267" s="53">
        <v>1</v>
      </c>
      <c r="F267" s="85"/>
      <c r="G267" s="54">
        <f>E267*F267</f>
        <v>0</v>
      </c>
      <c r="L267" s="57"/>
      <c r="N267" s="48"/>
    </row>
    <row r="268" spans="1:14" ht="12.75">
      <c r="A268" s="56"/>
      <c r="B268" s="58"/>
      <c r="C268" s="192" t="s">
        <v>476</v>
      </c>
      <c r="D268" s="193"/>
      <c r="E268" s="59"/>
      <c r="F268" s="60"/>
      <c r="G268" s="61"/>
      <c r="L268" s="57"/>
      <c r="N268" s="48"/>
    </row>
    <row r="269" spans="1:14" ht="12.75">
      <c r="A269" s="49">
        <v>159</v>
      </c>
      <c r="B269" s="50" t="s">
        <v>275</v>
      </c>
      <c r="C269" s="51" t="s">
        <v>113</v>
      </c>
      <c r="D269" s="52" t="s">
        <v>48</v>
      </c>
      <c r="E269" s="53">
        <v>3</v>
      </c>
      <c r="F269" s="85"/>
      <c r="G269" s="54">
        <f>E269*F269</f>
        <v>0</v>
      </c>
      <c r="L269" s="57"/>
      <c r="N269" s="48"/>
    </row>
    <row r="270" spans="1:14" ht="12.75">
      <c r="A270" s="56"/>
      <c r="B270" s="58"/>
      <c r="C270" s="192" t="s">
        <v>479</v>
      </c>
      <c r="D270" s="193"/>
      <c r="E270" s="59"/>
      <c r="F270" s="60"/>
      <c r="G270" s="61"/>
      <c r="L270" s="57"/>
      <c r="N270" s="48"/>
    </row>
    <row r="271" spans="1:14" ht="12.75">
      <c r="A271" s="49">
        <v>160</v>
      </c>
      <c r="B271" s="50" t="s">
        <v>699</v>
      </c>
      <c r="C271" s="51" t="s">
        <v>114</v>
      </c>
      <c r="D271" s="52" t="s">
        <v>48</v>
      </c>
      <c r="E271" s="53">
        <v>1</v>
      </c>
      <c r="F271" s="85"/>
      <c r="G271" s="54">
        <f>E271*F271</f>
        <v>0</v>
      </c>
      <c r="L271" s="57"/>
      <c r="N271" s="48"/>
    </row>
    <row r="272" spans="1:14" ht="12.75">
      <c r="A272" s="56"/>
      <c r="B272" s="58"/>
      <c r="C272" s="192" t="s">
        <v>476</v>
      </c>
      <c r="D272" s="193"/>
      <c r="E272" s="59"/>
      <c r="F272" s="60"/>
      <c r="G272" s="61"/>
      <c r="L272" s="57"/>
      <c r="N272" s="48"/>
    </row>
    <row r="273" spans="1:14" ht="12.75">
      <c r="A273" s="49">
        <v>161</v>
      </c>
      <c r="B273" s="50" t="s">
        <v>276</v>
      </c>
      <c r="C273" s="51" t="s">
        <v>629</v>
      </c>
      <c r="D273" s="52" t="s">
        <v>48</v>
      </c>
      <c r="E273" s="53">
        <v>2</v>
      </c>
      <c r="F273" s="85"/>
      <c r="G273" s="54">
        <f>E273*F273</f>
        <v>0</v>
      </c>
      <c r="L273" s="57"/>
      <c r="N273" s="48"/>
    </row>
    <row r="274" spans="1:103" ht="12.75">
      <c r="A274" s="56"/>
      <c r="B274" s="58"/>
      <c r="C274" s="192" t="s">
        <v>475</v>
      </c>
      <c r="D274" s="193"/>
      <c r="E274" s="59"/>
      <c r="F274" s="60"/>
      <c r="G274" s="61"/>
      <c r="N274" s="48">
        <v>2</v>
      </c>
      <c r="Z274" s="27">
        <v>1</v>
      </c>
      <c r="AA274" s="27">
        <v>1</v>
      </c>
      <c r="AB274" s="27">
        <v>1</v>
      </c>
      <c r="AY274" s="27">
        <v>1</v>
      </c>
      <c r="AZ274" s="27">
        <f>IF(AY274=1,G275,0)</f>
        <v>0</v>
      </c>
      <c r="BA274" s="27">
        <f>IF(AY274=2,G275,0)</f>
        <v>0</v>
      </c>
      <c r="BB274" s="27">
        <f>IF(AY274=3,G275,0)</f>
        <v>0</v>
      </c>
      <c r="BC274" s="27">
        <f>IF(AY274=4,G275,0)</f>
        <v>0</v>
      </c>
      <c r="BD274" s="27">
        <f>IF(AY274=5,G275,0)</f>
        <v>0</v>
      </c>
      <c r="BZ274" s="55">
        <v>1</v>
      </c>
      <c r="CA274" s="55">
        <v>1</v>
      </c>
      <c r="CY274" s="27">
        <v>1.175</v>
      </c>
    </row>
    <row r="275" spans="1:14" ht="12.75">
      <c r="A275" s="49">
        <v>162</v>
      </c>
      <c r="B275" s="50" t="s">
        <v>700</v>
      </c>
      <c r="C275" s="51" t="s">
        <v>630</v>
      </c>
      <c r="D275" s="52" t="s">
        <v>48</v>
      </c>
      <c r="E275" s="85">
        <v>68</v>
      </c>
      <c r="F275" s="85"/>
      <c r="G275" s="54">
        <f>E275*F275</f>
        <v>0</v>
      </c>
      <c r="L275" s="57" t="s">
        <v>26</v>
      </c>
      <c r="N275" s="48"/>
    </row>
    <row r="276" spans="1:14" ht="12.75">
      <c r="A276" s="56"/>
      <c r="B276" s="58"/>
      <c r="C276" s="192" t="s">
        <v>665</v>
      </c>
      <c r="D276" s="193"/>
      <c r="E276" s="59"/>
      <c r="F276" s="60"/>
      <c r="G276" s="61"/>
      <c r="L276" s="57"/>
      <c r="N276" s="48"/>
    </row>
    <row r="277" spans="1:14" ht="12.75">
      <c r="A277" s="49">
        <v>163</v>
      </c>
      <c r="B277" s="50" t="s">
        <v>277</v>
      </c>
      <c r="C277" s="51" t="s">
        <v>98</v>
      </c>
      <c r="D277" s="52" t="s">
        <v>48</v>
      </c>
      <c r="E277" s="53">
        <v>75</v>
      </c>
      <c r="F277" s="85"/>
      <c r="G277" s="54">
        <f>E277*F277</f>
        <v>0</v>
      </c>
      <c r="L277" s="57"/>
      <c r="N277" s="48"/>
    </row>
    <row r="278" spans="1:14" ht="12.75">
      <c r="A278" s="56"/>
      <c r="B278" s="58"/>
      <c r="C278" s="192" t="s">
        <v>666</v>
      </c>
      <c r="D278" s="193"/>
      <c r="E278" s="59"/>
      <c r="F278" s="60"/>
      <c r="G278" s="61"/>
      <c r="L278" s="57"/>
      <c r="N278" s="48"/>
    </row>
    <row r="279" spans="1:14" ht="12.75">
      <c r="A279" s="49">
        <v>164</v>
      </c>
      <c r="B279" s="50" t="s">
        <v>278</v>
      </c>
      <c r="C279" s="51" t="s">
        <v>115</v>
      </c>
      <c r="D279" s="52" t="s">
        <v>48</v>
      </c>
      <c r="E279" s="53">
        <v>33</v>
      </c>
      <c r="F279" s="85"/>
      <c r="G279" s="54">
        <f>E279*F279</f>
        <v>0</v>
      </c>
      <c r="L279" s="57"/>
      <c r="N279" s="48"/>
    </row>
    <row r="280" spans="1:14" ht="12.75">
      <c r="A280" s="56"/>
      <c r="B280" s="58"/>
      <c r="C280" s="192" t="s">
        <v>667</v>
      </c>
      <c r="D280" s="193"/>
      <c r="E280" s="59"/>
      <c r="F280" s="60"/>
      <c r="G280" s="61"/>
      <c r="L280" s="57"/>
      <c r="N280" s="48"/>
    </row>
    <row r="281" spans="1:14" ht="33.75">
      <c r="A281" s="49">
        <v>165</v>
      </c>
      <c r="B281" s="50" t="s">
        <v>701</v>
      </c>
      <c r="C281" s="51" t="s">
        <v>121</v>
      </c>
      <c r="D281" s="52" t="s">
        <v>48</v>
      </c>
      <c r="E281" s="53">
        <v>33</v>
      </c>
      <c r="F281" s="85"/>
      <c r="G281" s="54">
        <f>E281*F281</f>
        <v>0</v>
      </c>
      <c r="L281" s="57"/>
      <c r="N281" s="48"/>
    </row>
    <row r="282" spans="1:103" ht="12.75">
      <c r="A282" s="56"/>
      <c r="B282" s="58"/>
      <c r="C282" s="192" t="s">
        <v>667</v>
      </c>
      <c r="D282" s="193"/>
      <c r="E282" s="59"/>
      <c r="F282" s="60"/>
      <c r="G282" s="61"/>
      <c r="N282" s="48">
        <v>2</v>
      </c>
      <c r="Z282" s="27">
        <v>1</v>
      </c>
      <c r="AA282" s="27">
        <v>1</v>
      </c>
      <c r="AB282" s="27">
        <v>1</v>
      </c>
      <c r="AY282" s="27">
        <v>1</v>
      </c>
      <c r="AZ282" s="27">
        <f>IF(AY282=1,G283,0)</f>
        <v>0</v>
      </c>
      <c r="BA282" s="27">
        <f>IF(AY282=2,G283,0)</f>
        <v>0</v>
      </c>
      <c r="BB282" s="27">
        <f>IF(AY282=3,G283,0)</f>
        <v>0</v>
      </c>
      <c r="BC282" s="27">
        <f>IF(AY282=4,G283,0)</f>
        <v>0</v>
      </c>
      <c r="BD282" s="27">
        <f>IF(AY282=5,G283,0)</f>
        <v>0</v>
      </c>
      <c r="BZ282" s="55">
        <v>1</v>
      </c>
      <c r="CA282" s="55">
        <v>1</v>
      </c>
      <c r="CY282" s="27">
        <v>2.525</v>
      </c>
    </row>
    <row r="283" spans="1:14" ht="22.5">
      <c r="A283" s="49">
        <v>166</v>
      </c>
      <c r="B283" s="50" t="s">
        <v>279</v>
      </c>
      <c r="C283" s="51" t="s">
        <v>633</v>
      </c>
      <c r="D283" s="52" t="s">
        <v>48</v>
      </c>
      <c r="E283" s="53">
        <v>4</v>
      </c>
      <c r="F283" s="53"/>
      <c r="G283" s="54">
        <f>E283*F283</f>
        <v>0</v>
      </c>
      <c r="L283" s="57" t="s">
        <v>26</v>
      </c>
      <c r="N283" s="48"/>
    </row>
    <row r="284" spans="1:14" ht="12.75">
      <c r="A284" s="56"/>
      <c r="B284" s="58"/>
      <c r="C284" s="192" t="s">
        <v>540</v>
      </c>
      <c r="D284" s="193"/>
      <c r="E284" s="59"/>
      <c r="F284" s="60"/>
      <c r="G284" s="61"/>
      <c r="L284" s="57"/>
      <c r="N284" s="48"/>
    </row>
    <row r="285" spans="1:14" ht="22.5">
      <c r="A285" s="49">
        <v>167</v>
      </c>
      <c r="B285" s="50" t="s">
        <v>280</v>
      </c>
      <c r="C285" s="51" t="s">
        <v>634</v>
      </c>
      <c r="D285" s="52" t="s">
        <v>48</v>
      </c>
      <c r="E285" s="53">
        <v>2</v>
      </c>
      <c r="F285" s="53"/>
      <c r="G285" s="54">
        <f>E285*F285</f>
        <v>0</v>
      </c>
      <c r="L285" s="57"/>
      <c r="N285" s="48"/>
    </row>
    <row r="286" spans="1:14" ht="12.75">
      <c r="A286" s="56"/>
      <c r="B286" s="58"/>
      <c r="C286" s="192" t="s">
        <v>475</v>
      </c>
      <c r="D286" s="193"/>
      <c r="E286" s="59"/>
      <c r="F286" s="60"/>
      <c r="G286" s="61"/>
      <c r="L286" s="57"/>
      <c r="N286" s="48"/>
    </row>
    <row r="287" spans="1:14" ht="22.5">
      <c r="A287" s="49">
        <v>168</v>
      </c>
      <c r="B287" s="50" t="s">
        <v>702</v>
      </c>
      <c r="C287" s="51" t="s">
        <v>635</v>
      </c>
      <c r="D287" s="52" t="s">
        <v>48</v>
      </c>
      <c r="E287" s="53">
        <v>6</v>
      </c>
      <c r="F287" s="53"/>
      <c r="G287" s="54">
        <f>E287*F287</f>
        <v>0</v>
      </c>
      <c r="L287" s="57"/>
      <c r="N287" s="48"/>
    </row>
    <row r="288" spans="1:14" ht="12.75">
      <c r="A288" s="56"/>
      <c r="B288" s="58"/>
      <c r="C288" s="192" t="s">
        <v>477</v>
      </c>
      <c r="D288" s="193"/>
      <c r="E288" s="59"/>
      <c r="F288" s="60"/>
      <c r="G288" s="61"/>
      <c r="L288" s="57"/>
      <c r="N288" s="48"/>
    </row>
    <row r="289" spans="1:14" ht="22.5">
      <c r="A289" s="49">
        <v>169</v>
      </c>
      <c r="B289" s="50" t="s">
        <v>281</v>
      </c>
      <c r="C289" s="51" t="s">
        <v>632</v>
      </c>
      <c r="D289" s="52" t="s">
        <v>48</v>
      </c>
      <c r="E289" s="53">
        <v>9</v>
      </c>
      <c r="F289" s="53"/>
      <c r="G289" s="54">
        <f>E289*F289</f>
        <v>0</v>
      </c>
      <c r="L289" s="57"/>
      <c r="N289" s="48"/>
    </row>
    <row r="290" spans="1:14" ht="12.75">
      <c r="A290" s="56"/>
      <c r="B290" s="58"/>
      <c r="C290" s="192" t="s">
        <v>661</v>
      </c>
      <c r="D290" s="193"/>
      <c r="E290" s="59"/>
      <c r="F290" s="60"/>
      <c r="G290" s="61"/>
      <c r="L290" s="57"/>
      <c r="N290" s="48"/>
    </row>
    <row r="291" spans="1:14" ht="22.5">
      <c r="A291" s="49">
        <v>170</v>
      </c>
      <c r="B291" s="50" t="s">
        <v>282</v>
      </c>
      <c r="C291" s="51" t="s">
        <v>636</v>
      </c>
      <c r="D291" s="52" t="s">
        <v>48</v>
      </c>
      <c r="E291" s="53">
        <v>4</v>
      </c>
      <c r="F291" s="53"/>
      <c r="G291" s="54">
        <f>E291*F291</f>
        <v>0</v>
      </c>
      <c r="L291" s="57"/>
      <c r="N291" s="48"/>
    </row>
    <row r="292" spans="1:14" ht="12.75">
      <c r="A292" s="56"/>
      <c r="B292" s="58"/>
      <c r="C292" s="192" t="s">
        <v>474</v>
      </c>
      <c r="D292" s="193"/>
      <c r="E292" s="59"/>
      <c r="F292" s="60"/>
      <c r="G292" s="61"/>
      <c r="L292" s="57"/>
      <c r="N292" s="48"/>
    </row>
    <row r="293" spans="1:14" ht="22.5">
      <c r="A293" s="49">
        <v>171</v>
      </c>
      <c r="B293" s="50" t="s">
        <v>283</v>
      </c>
      <c r="C293" s="51" t="s">
        <v>642</v>
      </c>
      <c r="D293" s="52" t="s">
        <v>48</v>
      </c>
      <c r="E293" s="53">
        <v>1</v>
      </c>
      <c r="F293" s="53"/>
      <c r="G293" s="54">
        <f>E293*F293</f>
        <v>0</v>
      </c>
      <c r="L293" s="57"/>
      <c r="N293" s="48"/>
    </row>
    <row r="294" spans="1:14" ht="12.75">
      <c r="A294" s="56"/>
      <c r="B294" s="58"/>
      <c r="C294" s="192" t="s">
        <v>476</v>
      </c>
      <c r="D294" s="193"/>
      <c r="E294" s="59"/>
      <c r="F294" s="60"/>
      <c r="G294" s="61"/>
      <c r="L294" s="57"/>
      <c r="N294" s="48"/>
    </row>
    <row r="295" spans="1:14" ht="22.5">
      <c r="A295" s="49">
        <v>172</v>
      </c>
      <c r="B295" s="50" t="s">
        <v>284</v>
      </c>
      <c r="C295" s="51" t="s">
        <v>637</v>
      </c>
      <c r="D295" s="52" t="s">
        <v>48</v>
      </c>
      <c r="E295" s="81">
        <v>5</v>
      </c>
      <c r="F295" s="85"/>
      <c r="G295" s="54">
        <f>E295*F295</f>
        <v>0</v>
      </c>
      <c r="L295" s="57"/>
      <c r="N295" s="48"/>
    </row>
    <row r="296" spans="1:14" ht="12.75">
      <c r="A296" s="56"/>
      <c r="B296" s="58"/>
      <c r="C296" s="192" t="s">
        <v>668</v>
      </c>
      <c r="D296" s="193"/>
      <c r="E296" s="59"/>
      <c r="F296" s="60"/>
      <c r="G296" s="61"/>
      <c r="L296" s="57"/>
      <c r="N296" s="48"/>
    </row>
    <row r="297" spans="1:14" ht="22.5">
      <c r="A297" s="49">
        <v>173</v>
      </c>
      <c r="B297" s="50" t="s">
        <v>285</v>
      </c>
      <c r="C297" s="51" t="s">
        <v>638</v>
      </c>
      <c r="D297" s="52" t="s">
        <v>48</v>
      </c>
      <c r="E297" s="81">
        <v>2</v>
      </c>
      <c r="F297" s="85"/>
      <c r="G297" s="54">
        <f>E297*F297</f>
        <v>0</v>
      </c>
      <c r="L297" s="57"/>
      <c r="N297" s="48"/>
    </row>
    <row r="298" spans="1:103" ht="12.75">
      <c r="A298" s="56"/>
      <c r="B298" s="58"/>
      <c r="C298" s="192" t="s">
        <v>475</v>
      </c>
      <c r="D298" s="193"/>
      <c r="E298" s="59"/>
      <c r="F298" s="60"/>
      <c r="G298" s="61"/>
      <c r="N298" s="48">
        <v>2</v>
      </c>
      <c r="Z298" s="27">
        <v>1</v>
      </c>
      <c r="AA298" s="27">
        <v>1</v>
      </c>
      <c r="AB298" s="27">
        <v>1</v>
      </c>
      <c r="AY298" s="27">
        <v>1</v>
      </c>
      <c r="AZ298" s="27">
        <f>IF(AY298=1,G301,0)</f>
        <v>0</v>
      </c>
      <c r="BA298" s="27">
        <f>IF(AY298=2,G301,0)</f>
        <v>0</v>
      </c>
      <c r="BB298" s="27">
        <f>IF(AY298=3,G301,0)</f>
        <v>0</v>
      </c>
      <c r="BC298" s="27">
        <f>IF(AY298=4,G301,0)</f>
        <v>0</v>
      </c>
      <c r="BD298" s="27">
        <f>IF(AY298=5,G301,0)</f>
        <v>0</v>
      </c>
      <c r="BZ298" s="55">
        <v>1</v>
      </c>
      <c r="CA298" s="55">
        <v>1</v>
      </c>
      <c r="CY298" s="27">
        <v>1.02116</v>
      </c>
    </row>
    <row r="299" spans="1:14" ht="22.5">
      <c r="A299" s="49">
        <v>174</v>
      </c>
      <c r="B299" s="50" t="s">
        <v>286</v>
      </c>
      <c r="C299" s="51" t="s">
        <v>639</v>
      </c>
      <c r="D299" s="52" t="s">
        <v>48</v>
      </c>
      <c r="E299" s="81">
        <v>3</v>
      </c>
      <c r="F299" s="85"/>
      <c r="G299" s="54">
        <f>E299*F299</f>
        <v>0</v>
      </c>
      <c r="L299" s="57"/>
      <c r="N299" s="48"/>
    </row>
    <row r="300" spans="1:103" ht="12.75">
      <c r="A300" s="56"/>
      <c r="B300" s="58"/>
      <c r="C300" s="192" t="s">
        <v>479</v>
      </c>
      <c r="D300" s="193"/>
      <c r="E300" s="59"/>
      <c r="F300" s="60"/>
      <c r="G300" s="61"/>
      <c r="N300" s="48">
        <v>2</v>
      </c>
      <c r="Z300" s="27">
        <v>1</v>
      </c>
      <c r="AA300" s="27">
        <v>1</v>
      </c>
      <c r="AB300" s="27">
        <v>1</v>
      </c>
      <c r="AY300" s="27">
        <v>1</v>
      </c>
      <c r="AZ300" s="27">
        <f>IF(AY300=1,G303,0)</f>
        <v>0</v>
      </c>
      <c r="BA300" s="27">
        <f>IF(AY300=2,G303,0)</f>
        <v>0</v>
      </c>
      <c r="BB300" s="27">
        <f>IF(AY300=3,G303,0)</f>
        <v>0</v>
      </c>
      <c r="BC300" s="27">
        <f>IF(AY300=4,G303,0)</f>
        <v>0</v>
      </c>
      <c r="BD300" s="27">
        <f>IF(AY300=5,G303,0)</f>
        <v>0</v>
      </c>
      <c r="BZ300" s="55">
        <v>1</v>
      </c>
      <c r="CA300" s="55">
        <v>1</v>
      </c>
      <c r="CY300" s="27">
        <v>1.02116</v>
      </c>
    </row>
    <row r="301" spans="1:14" ht="22.5">
      <c r="A301" s="49">
        <v>175</v>
      </c>
      <c r="B301" s="50" t="s">
        <v>703</v>
      </c>
      <c r="C301" s="51" t="s">
        <v>640</v>
      </c>
      <c r="D301" s="52" t="s">
        <v>48</v>
      </c>
      <c r="E301" s="53">
        <v>4</v>
      </c>
      <c r="F301" s="53"/>
      <c r="G301" s="54">
        <f>E301*F301</f>
        <v>0</v>
      </c>
      <c r="L301" s="57" t="s">
        <v>30</v>
      </c>
      <c r="N301" s="48"/>
    </row>
    <row r="302" spans="1:14" ht="12.75">
      <c r="A302" s="56"/>
      <c r="B302" s="58"/>
      <c r="C302" s="192" t="s">
        <v>474</v>
      </c>
      <c r="D302" s="193"/>
      <c r="E302" s="59"/>
      <c r="F302" s="60"/>
      <c r="G302" s="61"/>
      <c r="L302" s="57"/>
      <c r="N302" s="48"/>
    </row>
    <row r="303" spans="1:14" ht="22.5">
      <c r="A303" s="49">
        <v>176</v>
      </c>
      <c r="B303" s="50" t="s">
        <v>704</v>
      </c>
      <c r="C303" s="51" t="s">
        <v>641</v>
      </c>
      <c r="D303" s="52" t="s">
        <v>48</v>
      </c>
      <c r="E303" s="53">
        <v>7</v>
      </c>
      <c r="F303" s="53"/>
      <c r="G303" s="54">
        <f>E303*F303</f>
        <v>0</v>
      </c>
      <c r="L303" s="57"/>
      <c r="N303" s="48"/>
    </row>
    <row r="304" spans="1:14" ht="12.75">
      <c r="A304" s="56"/>
      <c r="B304" s="58"/>
      <c r="C304" s="192" t="s">
        <v>660</v>
      </c>
      <c r="D304" s="193"/>
      <c r="E304" s="59"/>
      <c r="F304" s="60"/>
      <c r="G304" s="61"/>
      <c r="L304" s="57"/>
      <c r="N304" s="48"/>
    </row>
    <row r="305" spans="1:78" ht="33.75">
      <c r="A305" s="49">
        <v>177</v>
      </c>
      <c r="B305" s="50" t="s">
        <v>287</v>
      </c>
      <c r="C305" s="51" t="s">
        <v>648</v>
      </c>
      <c r="D305" s="52" t="s">
        <v>48</v>
      </c>
      <c r="E305" s="53">
        <v>1</v>
      </c>
      <c r="F305" s="53"/>
      <c r="G305" s="54">
        <f>E305*F305</f>
        <v>0</v>
      </c>
      <c r="M305" s="48"/>
      <c r="BY305" s="55"/>
      <c r="BZ305" s="55"/>
    </row>
    <row r="306" spans="1:78" ht="12.75">
      <c r="A306" s="56"/>
      <c r="B306" s="176"/>
      <c r="C306" s="192" t="s">
        <v>476</v>
      </c>
      <c r="D306" s="193"/>
      <c r="E306" s="59">
        <v>0</v>
      </c>
      <c r="F306" s="96"/>
      <c r="G306" s="61"/>
      <c r="M306" s="48"/>
      <c r="BY306" s="55"/>
      <c r="BZ306" s="55"/>
    </row>
    <row r="307" spans="1:78" ht="33.75">
      <c r="A307" s="49">
        <v>178</v>
      </c>
      <c r="B307" s="50" t="s">
        <v>288</v>
      </c>
      <c r="C307" s="51" t="s">
        <v>645</v>
      </c>
      <c r="D307" s="52" t="s">
        <v>48</v>
      </c>
      <c r="E307" s="53">
        <v>14</v>
      </c>
      <c r="F307" s="53"/>
      <c r="G307" s="54">
        <f>E307*F307</f>
        <v>0</v>
      </c>
      <c r="M307" s="48"/>
      <c r="BY307" s="55"/>
      <c r="BZ307" s="55"/>
    </row>
    <row r="308" spans="1:78" ht="12.75">
      <c r="A308" s="56"/>
      <c r="B308" s="176"/>
      <c r="C308" s="192" t="s">
        <v>530</v>
      </c>
      <c r="D308" s="193"/>
      <c r="E308" s="59">
        <v>0</v>
      </c>
      <c r="F308" s="96"/>
      <c r="G308" s="61"/>
      <c r="M308" s="48"/>
      <c r="BY308" s="55"/>
      <c r="BZ308" s="55"/>
    </row>
    <row r="309" spans="1:78" ht="33.75">
      <c r="A309" s="49">
        <v>179</v>
      </c>
      <c r="B309" s="50" t="s">
        <v>705</v>
      </c>
      <c r="C309" s="51" t="s">
        <v>649</v>
      </c>
      <c r="D309" s="52" t="s">
        <v>48</v>
      </c>
      <c r="E309" s="53">
        <v>3</v>
      </c>
      <c r="F309" s="53"/>
      <c r="G309" s="54">
        <f>E309*F309</f>
        <v>0</v>
      </c>
      <c r="M309" s="48"/>
      <c r="BY309" s="55"/>
      <c r="BZ309" s="55"/>
    </row>
    <row r="310" spans="1:78" ht="12.75">
      <c r="A310" s="56"/>
      <c r="B310" s="176"/>
      <c r="C310" s="192" t="s">
        <v>479</v>
      </c>
      <c r="D310" s="193"/>
      <c r="E310" s="59">
        <v>0</v>
      </c>
      <c r="F310" s="96"/>
      <c r="G310" s="61"/>
      <c r="M310" s="48"/>
      <c r="BY310" s="55"/>
      <c r="BZ310" s="55"/>
    </row>
    <row r="311" spans="1:78" ht="33.75">
      <c r="A311" s="49">
        <v>180</v>
      </c>
      <c r="B311" s="50" t="s">
        <v>706</v>
      </c>
      <c r="C311" s="51" t="s">
        <v>646</v>
      </c>
      <c r="D311" s="52" t="s">
        <v>48</v>
      </c>
      <c r="E311" s="53">
        <v>1</v>
      </c>
      <c r="F311" s="53"/>
      <c r="G311" s="54">
        <f>E311*F311</f>
        <v>0</v>
      </c>
      <c r="M311" s="48"/>
      <c r="BY311" s="55"/>
      <c r="BZ311" s="55"/>
    </row>
    <row r="312" spans="1:78" ht="12.75">
      <c r="A312" s="56"/>
      <c r="B312" s="176"/>
      <c r="C312" s="192" t="s">
        <v>669</v>
      </c>
      <c r="D312" s="193"/>
      <c r="E312" s="59"/>
      <c r="F312" s="96"/>
      <c r="G312" s="61"/>
      <c r="M312" s="48"/>
      <c r="BY312" s="55"/>
      <c r="BZ312" s="55"/>
    </row>
    <row r="313" spans="1:78" ht="33.75">
      <c r="A313" s="49">
        <v>181</v>
      </c>
      <c r="B313" s="50" t="s">
        <v>707</v>
      </c>
      <c r="C313" s="51" t="s">
        <v>647</v>
      </c>
      <c r="D313" s="52" t="s">
        <v>48</v>
      </c>
      <c r="E313" s="53">
        <v>3</v>
      </c>
      <c r="F313" s="53"/>
      <c r="G313" s="54">
        <f>E313*F313</f>
        <v>0</v>
      </c>
      <c r="M313" s="48"/>
      <c r="BY313" s="55"/>
      <c r="BZ313" s="55"/>
    </row>
    <row r="314" spans="1:78" ht="12.75">
      <c r="A314" s="56"/>
      <c r="B314" s="58"/>
      <c r="C314" s="192" t="s">
        <v>663</v>
      </c>
      <c r="D314" s="193"/>
      <c r="E314" s="59"/>
      <c r="F314" s="96"/>
      <c r="G314" s="61"/>
      <c r="M314" s="48"/>
      <c r="BY314" s="55"/>
      <c r="BZ314" s="55"/>
    </row>
    <row r="315" spans="1:14" ht="24" customHeight="1">
      <c r="A315" s="49">
        <v>182</v>
      </c>
      <c r="B315" s="50" t="s">
        <v>708</v>
      </c>
      <c r="C315" s="51" t="s">
        <v>650</v>
      </c>
      <c r="D315" s="52" t="s">
        <v>48</v>
      </c>
      <c r="E315" s="53">
        <v>1</v>
      </c>
      <c r="F315" s="53"/>
      <c r="G315" s="54">
        <f>E315*F315</f>
        <v>0</v>
      </c>
      <c r="L315" s="57"/>
      <c r="N315" s="48"/>
    </row>
    <row r="316" spans="1:14" ht="12.75">
      <c r="A316" s="56"/>
      <c r="B316" s="58"/>
      <c r="C316" s="192" t="s">
        <v>476</v>
      </c>
      <c r="D316" s="193"/>
      <c r="E316" s="59"/>
      <c r="F316" s="60"/>
      <c r="G316" s="61"/>
      <c r="L316" s="57"/>
      <c r="N316" s="48"/>
    </row>
    <row r="317" spans="1:14" ht="24" customHeight="1">
      <c r="A317" s="49">
        <v>183</v>
      </c>
      <c r="B317" s="50" t="s">
        <v>289</v>
      </c>
      <c r="C317" s="51" t="s">
        <v>651</v>
      </c>
      <c r="D317" s="52" t="s">
        <v>48</v>
      </c>
      <c r="E317" s="53">
        <v>1</v>
      </c>
      <c r="F317" s="53"/>
      <c r="G317" s="54">
        <f>E317*F317</f>
        <v>0</v>
      </c>
      <c r="L317" s="57"/>
      <c r="N317" s="48"/>
    </row>
    <row r="318" spans="1:14" ht="12.75">
      <c r="A318" s="56"/>
      <c r="B318" s="58"/>
      <c r="C318" s="192" t="s">
        <v>476</v>
      </c>
      <c r="D318" s="193"/>
      <c r="E318" s="59"/>
      <c r="F318" s="60"/>
      <c r="G318" s="61"/>
      <c r="L318" s="57"/>
      <c r="N318" s="48"/>
    </row>
    <row r="319" spans="1:14" ht="22.5">
      <c r="A319" s="49">
        <v>184</v>
      </c>
      <c r="B319" s="50" t="s">
        <v>709</v>
      </c>
      <c r="C319" s="51" t="s">
        <v>653</v>
      </c>
      <c r="D319" s="52" t="s">
        <v>48</v>
      </c>
      <c r="E319" s="53">
        <v>55</v>
      </c>
      <c r="F319" s="53"/>
      <c r="G319" s="54">
        <f>E319*F319</f>
        <v>0</v>
      </c>
      <c r="L319" s="57"/>
      <c r="N319" s="48"/>
    </row>
    <row r="320" spans="1:14" ht="12.75">
      <c r="A320" s="56"/>
      <c r="B320" s="58"/>
      <c r="C320" s="192" t="s">
        <v>670</v>
      </c>
      <c r="D320" s="193"/>
      <c r="E320" s="59"/>
      <c r="F320" s="60"/>
      <c r="G320" s="61"/>
      <c r="L320" s="57"/>
      <c r="N320" s="48"/>
    </row>
    <row r="321" spans="1:14" ht="33.75">
      <c r="A321" s="49">
        <v>185</v>
      </c>
      <c r="B321" s="50" t="s">
        <v>710</v>
      </c>
      <c r="C321" s="51" t="s">
        <v>135</v>
      </c>
      <c r="D321" s="52" t="s">
        <v>48</v>
      </c>
      <c r="E321" s="53">
        <v>6</v>
      </c>
      <c r="F321" s="53"/>
      <c r="G321" s="54">
        <f>E321*F321</f>
        <v>0</v>
      </c>
      <c r="L321" s="57"/>
      <c r="N321" s="48"/>
    </row>
    <row r="322" spans="1:14" ht="12.75">
      <c r="A322" s="56"/>
      <c r="B322" s="58"/>
      <c r="C322" s="192" t="s">
        <v>670</v>
      </c>
      <c r="D322" s="193"/>
      <c r="E322" s="59"/>
      <c r="F322" s="60"/>
      <c r="G322" s="61"/>
      <c r="L322" s="57"/>
      <c r="N322" s="48"/>
    </row>
    <row r="323" spans="1:14" ht="22.5">
      <c r="A323" s="49">
        <v>186</v>
      </c>
      <c r="B323" s="50" t="s">
        <v>711</v>
      </c>
      <c r="C323" s="51" t="s">
        <v>654</v>
      </c>
      <c r="D323" s="52" t="s">
        <v>48</v>
      </c>
      <c r="E323" s="53">
        <v>55</v>
      </c>
      <c r="F323" s="53"/>
      <c r="G323" s="54">
        <f>E323*F323</f>
        <v>0</v>
      </c>
      <c r="L323" s="57"/>
      <c r="N323" s="48"/>
    </row>
    <row r="324" spans="1:14" ht="12" customHeight="1">
      <c r="A324" s="56"/>
      <c r="B324" s="58"/>
      <c r="C324" s="192" t="s">
        <v>670</v>
      </c>
      <c r="D324" s="193"/>
      <c r="E324" s="59"/>
      <c r="F324" s="60"/>
      <c r="G324" s="61"/>
      <c r="L324" s="57"/>
      <c r="N324" s="48"/>
    </row>
    <row r="325" spans="1:14" ht="33.75">
      <c r="A325" s="49">
        <v>187</v>
      </c>
      <c r="B325" s="50" t="s">
        <v>712</v>
      </c>
      <c r="C325" s="51" t="s">
        <v>655</v>
      </c>
      <c r="D325" s="52" t="s">
        <v>48</v>
      </c>
      <c r="E325" s="53">
        <v>108</v>
      </c>
      <c r="F325" s="53"/>
      <c r="G325" s="54">
        <f>E325*F325</f>
        <v>0</v>
      </c>
      <c r="L325" s="57"/>
      <c r="N325" s="48"/>
    </row>
    <row r="326" spans="1:14" ht="12.75">
      <c r="A326" s="56"/>
      <c r="B326" s="58"/>
      <c r="C326" s="192" t="s">
        <v>670</v>
      </c>
      <c r="D326" s="193"/>
      <c r="E326" s="59"/>
      <c r="F326" s="60"/>
      <c r="G326" s="61"/>
      <c r="L326" s="57"/>
      <c r="N326" s="48"/>
    </row>
    <row r="327" spans="1:14" ht="22.5">
      <c r="A327" s="49">
        <v>188</v>
      </c>
      <c r="B327" s="50" t="s">
        <v>713</v>
      </c>
      <c r="C327" s="51" t="s">
        <v>643</v>
      </c>
      <c r="D327" s="52" t="s">
        <v>48</v>
      </c>
      <c r="E327" s="53">
        <v>328</v>
      </c>
      <c r="F327" s="53"/>
      <c r="G327" s="54">
        <f>E327*F327</f>
        <v>0</v>
      </c>
      <c r="L327" s="57"/>
      <c r="N327" s="48"/>
    </row>
    <row r="328" spans="1:14" ht="12.75">
      <c r="A328" s="56"/>
      <c r="B328" s="58"/>
      <c r="C328" s="192" t="s">
        <v>670</v>
      </c>
      <c r="D328" s="193"/>
      <c r="E328" s="59"/>
      <c r="F328" s="60"/>
      <c r="G328" s="61"/>
      <c r="L328" s="57"/>
      <c r="N328" s="48"/>
    </row>
    <row r="329" spans="1:14" ht="33.75">
      <c r="A329" s="49">
        <v>189</v>
      </c>
      <c r="B329" s="50" t="s">
        <v>714</v>
      </c>
      <c r="C329" s="92" t="s">
        <v>644</v>
      </c>
      <c r="D329" s="52" t="s">
        <v>48</v>
      </c>
      <c r="E329" s="53">
        <v>1</v>
      </c>
      <c r="F329" s="85"/>
      <c r="G329" s="54">
        <f>E329*F329</f>
        <v>0</v>
      </c>
      <c r="L329" s="57"/>
      <c r="N329" s="48"/>
    </row>
    <row r="330" spans="1:14" ht="12.75">
      <c r="A330" s="56"/>
      <c r="B330" s="58"/>
      <c r="C330" s="192" t="s">
        <v>476</v>
      </c>
      <c r="D330" s="193"/>
      <c r="E330" s="59"/>
      <c r="F330" s="60"/>
      <c r="G330" s="61"/>
      <c r="L330" s="57"/>
      <c r="N330" s="48"/>
    </row>
    <row r="331" spans="1:14" ht="12.75">
      <c r="A331" s="49">
        <v>190</v>
      </c>
      <c r="B331" s="50" t="s">
        <v>290</v>
      </c>
      <c r="C331" s="51" t="s">
        <v>652</v>
      </c>
      <c r="D331" s="52" t="s">
        <v>48</v>
      </c>
      <c r="E331" s="53">
        <v>2</v>
      </c>
      <c r="F331" s="53"/>
      <c r="G331" s="54">
        <f>E331*F331</f>
        <v>0</v>
      </c>
      <c r="L331" s="57"/>
      <c r="N331" s="48"/>
    </row>
    <row r="332" spans="1:14" ht="12.75">
      <c r="A332" s="56"/>
      <c r="B332" s="58"/>
      <c r="C332" s="192" t="s">
        <v>476</v>
      </c>
      <c r="D332" s="193"/>
      <c r="E332" s="59"/>
      <c r="F332" s="60"/>
      <c r="G332" s="61"/>
      <c r="L332" s="57"/>
      <c r="N332" s="48"/>
    </row>
    <row r="333" spans="1:14" ht="67.5">
      <c r="A333" s="49">
        <v>191</v>
      </c>
      <c r="B333" s="50" t="s">
        <v>715</v>
      </c>
      <c r="C333" s="51" t="s">
        <v>672</v>
      </c>
      <c r="D333" s="52" t="s">
        <v>48</v>
      </c>
      <c r="E333" s="53">
        <v>1</v>
      </c>
      <c r="F333" s="53"/>
      <c r="G333" s="54">
        <f>E333*F333</f>
        <v>0</v>
      </c>
      <c r="L333" s="57"/>
      <c r="N333" s="48"/>
    </row>
    <row r="334" spans="1:14" ht="12.75">
      <c r="A334" s="56"/>
      <c r="B334" s="58"/>
      <c r="C334" s="192" t="s">
        <v>671</v>
      </c>
      <c r="D334" s="193"/>
      <c r="E334" s="59"/>
      <c r="F334" s="60"/>
      <c r="G334" s="61"/>
      <c r="L334" s="57"/>
      <c r="N334" s="48"/>
    </row>
    <row r="335" spans="1:103" ht="12.75">
      <c r="A335" s="49">
        <v>192</v>
      </c>
      <c r="B335" s="50" t="s">
        <v>716</v>
      </c>
      <c r="C335" s="51" t="s">
        <v>51</v>
      </c>
      <c r="D335" s="52" t="s">
        <v>301</v>
      </c>
      <c r="E335" s="53">
        <v>1</v>
      </c>
      <c r="F335" s="53"/>
      <c r="G335" s="54">
        <f>E335*F335</f>
        <v>0</v>
      </c>
      <c r="N335" s="48">
        <v>2</v>
      </c>
      <c r="Z335" s="27">
        <v>3</v>
      </c>
      <c r="AA335" s="27">
        <v>1</v>
      </c>
      <c r="AB335" s="27">
        <v>69366198</v>
      </c>
      <c r="AY335" s="27">
        <v>1</v>
      </c>
      <c r="AZ335" s="27" t="e">
        <f>IF(AY335=1,#REF!,0)</f>
        <v>#REF!</v>
      </c>
      <c r="BA335" s="27">
        <f>IF(AY335=2,#REF!,0)</f>
        <v>0</v>
      </c>
      <c r="BB335" s="27">
        <f>IF(AY335=3,#REF!,0)</f>
        <v>0</v>
      </c>
      <c r="BC335" s="27">
        <f>IF(AY335=4,#REF!,0)</f>
        <v>0</v>
      </c>
      <c r="BD335" s="27">
        <f>IF(AY335=5,#REF!,0)</f>
        <v>0</v>
      </c>
      <c r="BZ335" s="55">
        <v>3</v>
      </c>
      <c r="CA335" s="55">
        <v>1</v>
      </c>
      <c r="CY335" s="27">
        <v>0.0003</v>
      </c>
    </row>
    <row r="336" spans="1:14" ht="12.75">
      <c r="A336" s="62"/>
      <c r="B336" s="63" t="s">
        <v>20</v>
      </c>
      <c r="C336" s="64" t="str">
        <f>CONCATENATE(B195," ",C195)</f>
        <v>734 Armatury</v>
      </c>
      <c r="D336" s="65"/>
      <c r="E336" s="66"/>
      <c r="F336" s="67"/>
      <c r="G336" s="68">
        <f>SUM(G195:G335)</f>
        <v>0</v>
      </c>
      <c r="N336" s="48">
        <v>1</v>
      </c>
    </row>
    <row r="337" spans="1:104" ht="12.75">
      <c r="A337" s="42" t="s">
        <v>19</v>
      </c>
      <c r="B337" s="43" t="s">
        <v>53</v>
      </c>
      <c r="C337" s="44" t="s">
        <v>52</v>
      </c>
      <c r="D337" s="45"/>
      <c r="E337" s="46"/>
      <c r="F337" s="46"/>
      <c r="G337" s="47"/>
      <c r="O337" s="48">
        <v>2</v>
      </c>
      <c r="AA337" s="27">
        <v>1</v>
      </c>
      <c r="AB337" s="27">
        <v>1</v>
      </c>
      <c r="AC337" s="27">
        <v>1</v>
      </c>
      <c r="AZ337" s="27">
        <v>1</v>
      </c>
      <c r="BA337" s="27">
        <f>IF(AZ337=1,G338,0)</f>
        <v>0</v>
      </c>
      <c r="BB337" s="27">
        <f>IF(AZ337=2,G338,0)</f>
        <v>0</v>
      </c>
      <c r="BC337" s="27">
        <f>IF(AZ337=3,G338,0)</f>
        <v>0</v>
      </c>
      <c r="BD337" s="27">
        <f>IF(AZ337=4,G338,0)</f>
        <v>0</v>
      </c>
      <c r="BE337" s="27">
        <f>IF(AZ337=5,G338,0)</f>
        <v>0</v>
      </c>
      <c r="CA337" s="55">
        <v>1</v>
      </c>
      <c r="CB337" s="55">
        <v>1</v>
      </c>
      <c r="CZ337" s="27">
        <v>0.3412</v>
      </c>
    </row>
    <row r="338" spans="1:104" ht="12.75">
      <c r="A338" s="49">
        <v>193</v>
      </c>
      <c r="B338" s="50" t="s">
        <v>717</v>
      </c>
      <c r="C338" s="51" t="s">
        <v>54</v>
      </c>
      <c r="D338" s="52" t="s">
        <v>48</v>
      </c>
      <c r="E338" s="53">
        <v>328</v>
      </c>
      <c r="F338" s="53"/>
      <c r="G338" s="54">
        <f aca="true" t="shared" si="11" ref="G338:G342">E338*F338</f>
        <v>0</v>
      </c>
      <c r="I338" s="171"/>
      <c r="O338" s="48">
        <v>2</v>
      </c>
      <c r="AA338" s="27">
        <v>1</v>
      </c>
      <c r="AB338" s="27">
        <v>1</v>
      </c>
      <c r="AC338" s="27">
        <v>1</v>
      </c>
      <c r="AZ338" s="27">
        <v>1</v>
      </c>
      <c r="BA338" s="27">
        <f>IF(AZ338=1,G339,0)</f>
        <v>0</v>
      </c>
      <c r="BB338" s="27">
        <f>IF(AZ338=2,G339,0)</f>
        <v>0</v>
      </c>
      <c r="BC338" s="27">
        <f>IF(AZ338=3,G339,0)</f>
        <v>0</v>
      </c>
      <c r="BD338" s="27">
        <f>IF(AZ338=4,G339,0)</f>
        <v>0</v>
      </c>
      <c r="BE338" s="27">
        <f>IF(AZ338=5,G339,0)</f>
        <v>0</v>
      </c>
      <c r="CA338" s="55">
        <v>1</v>
      </c>
      <c r="CB338" s="55">
        <v>1</v>
      </c>
      <c r="CZ338" s="27">
        <v>0.33477</v>
      </c>
    </row>
    <row r="339" spans="1:104" ht="22.5">
      <c r="A339" s="49">
        <v>194</v>
      </c>
      <c r="B339" s="50" t="s">
        <v>718</v>
      </c>
      <c r="C339" s="51" t="s">
        <v>467</v>
      </c>
      <c r="D339" s="52" t="s">
        <v>48</v>
      </c>
      <c r="E339" s="53">
        <v>165</v>
      </c>
      <c r="F339" s="53"/>
      <c r="G339" s="54">
        <f t="shared" si="11"/>
        <v>0</v>
      </c>
      <c r="O339" s="48">
        <v>2</v>
      </c>
      <c r="AA339" s="27">
        <v>1</v>
      </c>
      <c r="AB339" s="27">
        <v>1</v>
      </c>
      <c r="AC339" s="27">
        <v>1</v>
      </c>
      <c r="AZ339" s="27">
        <v>1</v>
      </c>
      <c r="BA339" s="27">
        <f>IF(AZ339=1,G340,0)</f>
        <v>0</v>
      </c>
      <c r="BB339" s="27">
        <f>IF(AZ339=2,G340,0)</f>
        <v>0</v>
      </c>
      <c r="BC339" s="27">
        <f>IF(AZ339=3,G340,0)</f>
        <v>0</v>
      </c>
      <c r="BD339" s="27">
        <f>IF(AZ339=4,G340,0)</f>
        <v>0</v>
      </c>
      <c r="BE339" s="27">
        <f>IF(AZ339=5,G340,0)</f>
        <v>0</v>
      </c>
      <c r="CA339" s="55">
        <v>1</v>
      </c>
      <c r="CB339" s="55">
        <v>1</v>
      </c>
      <c r="CZ339" s="27">
        <v>2.53999</v>
      </c>
    </row>
    <row r="340" spans="1:104" ht="22.5">
      <c r="A340" s="49">
        <v>195</v>
      </c>
      <c r="B340" s="50" t="s">
        <v>719</v>
      </c>
      <c r="C340" s="51" t="s">
        <v>468</v>
      </c>
      <c r="D340" s="52" t="s">
        <v>48</v>
      </c>
      <c r="E340" s="53">
        <v>55</v>
      </c>
      <c r="F340" s="53"/>
      <c r="G340" s="54">
        <f t="shared" si="11"/>
        <v>0</v>
      </c>
      <c r="O340" s="48">
        <v>2</v>
      </c>
      <c r="AA340" s="27">
        <v>1</v>
      </c>
      <c r="AB340" s="27">
        <v>1</v>
      </c>
      <c r="AC340" s="27">
        <v>1</v>
      </c>
      <c r="AZ340" s="27">
        <v>1</v>
      </c>
      <c r="BA340" s="27" t="e">
        <f>IF(AZ340=1,#REF!,0)</f>
        <v>#REF!</v>
      </c>
      <c r="BB340" s="27">
        <f>IF(AZ340=2,#REF!,0)</f>
        <v>0</v>
      </c>
      <c r="BC340" s="27">
        <f>IF(AZ340=3,#REF!,0)</f>
        <v>0</v>
      </c>
      <c r="BD340" s="27">
        <f>IF(AZ340=4,#REF!,0)</f>
        <v>0</v>
      </c>
      <c r="BE340" s="27">
        <f>IF(AZ340=5,#REF!,0)</f>
        <v>0</v>
      </c>
      <c r="CA340" s="55">
        <v>1</v>
      </c>
      <c r="CB340" s="55">
        <v>1</v>
      </c>
      <c r="CZ340" s="27">
        <v>0.03808</v>
      </c>
    </row>
    <row r="341" spans="1:104" ht="22.5">
      <c r="A341" s="49">
        <v>196</v>
      </c>
      <c r="B341" s="50" t="s">
        <v>720</v>
      </c>
      <c r="C341" s="51" t="s">
        <v>55</v>
      </c>
      <c r="D341" s="52" t="s">
        <v>48</v>
      </c>
      <c r="E341" s="53">
        <v>108</v>
      </c>
      <c r="F341" s="53"/>
      <c r="G341" s="54">
        <f aca="true" t="shared" si="12" ref="G341">E341*F341</f>
        <v>0</v>
      </c>
      <c r="O341" s="48">
        <v>2</v>
      </c>
      <c r="AA341" s="27">
        <v>1</v>
      </c>
      <c r="AB341" s="27">
        <v>1</v>
      </c>
      <c r="AC341" s="27">
        <v>1</v>
      </c>
      <c r="AZ341" s="27">
        <v>1</v>
      </c>
      <c r="BA341" s="27" t="e">
        <f>IF(AZ341=1,#REF!,0)</f>
        <v>#REF!</v>
      </c>
      <c r="BB341" s="27">
        <f>IF(AZ341=2,#REF!,0)</f>
        <v>0</v>
      </c>
      <c r="BC341" s="27">
        <f>IF(AZ341=3,#REF!,0)</f>
        <v>0</v>
      </c>
      <c r="BD341" s="27">
        <f>IF(AZ341=4,#REF!,0)</f>
        <v>0</v>
      </c>
      <c r="BE341" s="27">
        <f>IF(AZ341=5,#REF!,0)</f>
        <v>0</v>
      </c>
      <c r="CA341" s="55">
        <v>1</v>
      </c>
      <c r="CB341" s="55">
        <v>1</v>
      </c>
      <c r="CZ341" s="27">
        <v>0</v>
      </c>
    </row>
    <row r="342" spans="1:80" ht="45">
      <c r="A342" s="49">
        <v>197</v>
      </c>
      <c r="B342" s="50" t="s">
        <v>721</v>
      </c>
      <c r="C342" s="51" t="s">
        <v>414</v>
      </c>
      <c r="D342" s="52" t="s">
        <v>48</v>
      </c>
      <c r="E342" s="53">
        <v>4</v>
      </c>
      <c r="F342" s="53"/>
      <c r="G342" s="54">
        <f t="shared" si="11"/>
        <v>0</v>
      </c>
      <c r="O342" s="48"/>
      <c r="CA342" s="55"/>
      <c r="CB342" s="55"/>
    </row>
    <row r="343" spans="1:15" ht="12.75">
      <c r="A343" s="56"/>
      <c r="B343" s="58"/>
      <c r="C343" s="192" t="s">
        <v>474</v>
      </c>
      <c r="D343" s="193"/>
      <c r="E343" s="59"/>
      <c r="F343" s="60"/>
      <c r="G343" s="61"/>
      <c r="M343" s="57"/>
      <c r="O343" s="48"/>
    </row>
    <row r="344" spans="1:80" ht="45">
      <c r="A344" s="49">
        <v>198</v>
      </c>
      <c r="B344" s="50" t="s">
        <v>722</v>
      </c>
      <c r="C344" s="51" t="s">
        <v>413</v>
      </c>
      <c r="D344" s="52" t="s">
        <v>48</v>
      </c>
      <c r="E344" s="53">
        <v>2</v>
      </c>
      <c r="F344" s="53"/>
      <c r="G344" s="54">
        <f aca="true" t="shared" si="13" ref="G344">E344*F344</f>
        <v>0</v>
      </c>
      <c r="O344" s="48"/>
      <c r="CA344" s="55"/>
      <c r="CB344" s="55"/>
    </row>
    <row r="345" spans="1:15" ht="12.75">
      <c r="A345" s="56"/>
      <c r="B345" s="58"/>
      <c r="C345" s="192" t="s">
        <v>475</v>
      </c>
      <c r="D345" s="193"/>
      <c r="E345" s="59"/>
      <c r="F345" s="60"/>
      <c r="G345" s="61"/>
      <c r="M345" s="57"/>
      <c r="O345" s="48"/>
    </row>
    <row r="346" spans="1:15" ht="45">
      <c r="A346" s="49">
        <v>199</v>
      </c>
      <c r="B346" s="50" t="s">
        <v>723</v>
      </c>
      <c r="C346" s="51" t="s">
        <v>412</v>
      </c>
      <c r="D346" s="52" t="s">
        <v>48</v>
      </c>
      <c r="E346" s="53">
        <v>1</v>
      </c>
      <c r="F346" s="53"/>
      <c r="G346" s="54">
        <f aca="true" t="shared" si="14" ref="G346">E346*F346</f>
        <v>0</v>
      </c>
      <c r="M346" s="57"/>
      <c r="O346" s="48"/>
    </row>
    <row r="347" spans="1:15" ht="12.75">
      <c r="A347" s="56"/>
      <c r="B347" s="58"/>
      <c r="C347" s="192" t="s">
        <v>476</v>
      </c>
      <c r="D347" s="193"/>
      <c r="E347" s="59"/>
      <c r="F347" s="60"/>
      <c r="G347" s="61"/>
      <c r="M347" s="57"/>
      <c r="O347" s="48"/>
    </row>
    <row r="348" spans="1:15" ht="45">
      <c r="A348" s="49">
        <v>200</v>
      </c>
      <c r="B348" s="50" t="s">
        <v>724</v>
      </c>
      <c r="C348" s="51" t="s">
        <v>411</v>
      </c>
      <c r="D348" s="52" t="s">
        <v>48</v>
      </c>
      <c r="E348" s="53">
        <v>1</v>
      </c>
      <c r="F348" s="53"/>
      <c r="G348" s="54">
        <f aca="true" t="shared" si="15" ref="G348">E348*F348</f>
        <v>0</v>
      </c>
      <c r="M348" s="57"/>
      <c r="O348" s="48"/>
    </row>
    <row r="349" spans="1:15" ht="12.75">
      <c r="A349" s="56"/>
      <c r="B349" s="58"/>
      <c r="C349" s="192" t="s">
        <v>476</v>
      </c>
      <c r="D349" s="193"/>
      <c r="E349" s="59"/>
      <c r="F349" s="60"/>
      <c r="G349" s="61"/>
      <c r="M349" s="57"/>
      <c r="O349" s="48"/>
    </row>
    <row r="350" spans="1:15" ht="45">
      <c r="A350" s="49">
        <v>201</v>
      </c>
      <c r="B350" s="50" t="s">
        <v>725</v>
      </c>
      <c r="C350" s="51" t="s">
        <v>556</v>
      </c>
      <c r="D350" s="52" t="s">
        <v>48</v>
      </c>
      <c r="E350" s="53">
        <v>1</v>
      </c>
      <c r="F350" s="53"/>
      <c r="G350" s="54">
        <f aca="true" t="shared" si="16" ref="G350">E350*F350</f>
        <v>0</v>
      </c>
      <c r="M350" s="57"/>
      <c r="O350" s="48"/>
    </row>
    <row r="351" spans="1:15" ht="12.75">
      <c r="A351" s="56"/>
      <c r="B351" s="58"/>
      <c r="C351" s="192" t="s">
        <v>476</v>
      </c>
      <c r="D351" s="193"/>
      <c r="E351" s="59"/>
      <c r="F351" s="60"/>
      <c r="G351" s="61"/>
      <c r="M351" s="57"/>
      <c r="O351" s="48"/>
    </row>
    <row r="352" spans="1:15" ht="45">
      <c r="A352" s="49">
        <v>202</v>
      </c>
      <c r="B352" s="50" t="s">
        <v>726</v>
      </c>
      <c r="C352" s="51" t="s">
        <v>416</v>
      </c>
      <c r="D352" s="52" t="s">
        <v>48</v>
      </c>
      <c r="E352" s="53">
        <v>1</v>
      </c>
      <c r="F352" s="53"/>
      <c r="G352" s="54">
        <f aca="true" t="shared" si="17" ref="G352">E352*F352</f>
        <v>0</v>
      </c>
      <c r="M352" s="57"/>
      <c r="O352" s="48"/>
    </row>
    <row r="353" spans="1:15" ht="12.75">
      <c r="A353" s="56"/>
      <c r="B353" s="58"/>
      <c r="C353" s="192" t="s">
        <v>476</v>
      </c>
      <c r="D353" s="193"/>
      <c r="E353" s="59"/>
      <c r="F353" s="60"/>
      <c r="G353" s="61"/>
      <c r="M353" s="57"/>
      <c r="O353" s="48"/>
    </row>
    <row r="354" spans="1:15" ht="45">
      <c r="A354" s="49">
        <v>203</v>
      </c>
      <c r="B354" s="50" t="s">
        <v>727</v>
      </c>
      <c r="C354" s="51" t="s">
        <v>410</v>
      </c>
      <c r="D354" s="52" t="s">
        <v>48</v>
      </c>
      <c r="E354" s="53">
        <v>2</v>
      </c>
      <c r="F354" s="53"/>
      <c r="G354" s="54">
        <f aca="true" t="shared" si="18" ref="G354">E354*F354</f>
        <v>0</v>
      </c>
      <c r="M354" s="57"/>
      <c r="O354" s="48"/>
    </row>
    <row r="355" spans="1:15" ht="12.75">
      <c r="A355" s="56"/>
      <c r="B355" s="58"/>
      <c r="C355" s="192" t="s">
        <v>475</v>
      </c>
      <c r="D355" s="193"/>
      <c r="E355" s="59"/>
      <c r="F355" s="60"/>
      <c r="G355" s="61"/>
      <c r="M355" s="57"/>
      <c r="O355" s="48"/>
    </row>
    <row r="356" spans="1:15" ht="45">
      <c r="A356" s="49">
        <v>204</v>
      </c>
      <c r="B356" s="50" t="s">
        <v>728</v>
      </c>
      <c r="C356" s="51" t="s">
        <v>415</v>
      </c>
      <c r="D356" s="52" t="s">
        <v>48</v>
      </c>
      <c r="E356" s="53">
        <v>1</v>
      </c>
      <c r="F356" s="53"/>
      <c r="G356" s="54">
        <f aca="true" t="shared" si="19" ref="G356">E356*F356</f>
        <v>0</v>
      </c>
      <c r="M356" s="57"/>
      <c r="O356" s="48"/>
    </row>
    <row r="357" spans="1:15" ht="12.75">
      <c r="A357" s="56"/>
      <c r="B357" s="58"/>
      <c r="C357" s="192" t="s">
        <v>476</v>
      </c>
      <c r="D357" s="193"/>
      <c r="E357" s="59"/>
      <c r="F357" s="60"/>
      <c r="G357" s="61"/>
      <c r="M357" s="57"/>
      <c r="O357" s="48"/>
    </row>
    <row r="358" spans="1:15" ht="45">
      <c r="A358" s="49">
        <v>205</v>
      </c>
      <c r="B358" s="50" t="s">
        <v>729</v>
      </c>
      <c r="C358" s="51" t="s">
        <v>417</v>
      </c>
      <c r="D358" s="52" t="s">
        <v>48</v>
      </c>
      <c r="E358" s="53">
        <v>1</v>
      </c>
      <c r="F358" s="53"/>
      <c r="G358" s="54">
        <f aca="true" t="shared" si="20" ref="G358">E358*F358</f>
        <v>0</v>
      </c>
      <c r="M358" s="57"/>
      <c r="O358" s="48"/>
    </row>
    <row r="359" spans="1:15" ht="12.75">
      <c r="A359" s="56"/>
      <c r="B359" s="58"/>
      <c r="C359" s="192" t="s">
        <v>476</v>
      </c>
      <c r="D359" s="193"/>
      <c r="E359" s="59"/>
      <c r="F359" s="60"/>
      <c r="G359" s="61"/>
      <c r="M359" s="57"/>
      <c r="O359" s="48"/>
    </row>
    <row r="360" spans="1:15" ht="45">
      <c r="A360" s="49">
        <v>206</v>
      </c>
      <c r="B360" s="50" t="s">
        <v>730</v>
      </c>
      <c r="C360" s="51" t="s">
        <v>418</v>
      </c>
      <c r="D360" s="52" t="s">
        <v>48</v>
      </c>
      <c r="E360" s="53">
        <v>1</v>
      </c>
      <c r="F360" s="53"/>
      <c r="G360" s="54">
        <f aca="true" t="shared" si="21" ref="G360">E360*F360</f>
        <v>0</v>
      </c>
      <c r="M360" s="57"/>
      <c r="O360" s="48"/>
    </row>
    <row r="361" spans="1:15" ht="12.75">
      <c r="A361" s="56"/>
      <c r="B361" s="58"/>
      <c r="C361" s="192" t="s">
        <v>476</v>
      </c>
      <c r="D361" s="193"/>
      <c r="E361" s="59"/>
      <c r="F361" s="60"/>
      <c r="G361" s="61"/>
      <c r="M361" s="57"/>
      <c r="O361" s="48"/>
    </row>
    <row r="362" spans="1:15" ht="45">
      <c r="A362" s="49">
        <v>207</v>
      </c>
      <c r="B362" s="50" t="s">
        <v>731</v>
      </c>
      <c r="C362" s="51" t="s">
        <v>419</v>
      </c>
      <c r="D362" s="52" t="s">
        <v>48</v>
      </c>
      <c r="E362" s="53">
        <v>1</v>
      </c>
      <c r="F362" s="53"/>
      <c r="G362" s="54">
        <f aca="true" t="shared" si="22" ref="G362">E362*F362</f>
        <v>0</v>
      </c>
      <c r="M362" s="57"/>
      <c r="O362" s="48"/>
    </row>
    <row r="363" spans="1:15" ht="12.75">
      <c r="A363" s="56"/>
      <c r="B363" s="58"/>
      <c r="C363" s="192" t="s">
        <v>476</v>
      </c>
      <c r="D363" s="193"/>
      <c r="E363" s="59"/>
      <c r="F363" s="60"/>
      <c r="G363" s="61"/>
      <c r="M363" s="57"/>
      <c r="O363" s="48"/>
    </row>
    <row r="364" spans="1:15" ht="45">
      <c r="A364" s="49">
        <v>208</v>
      </c>
      <c r="B364" s="50" t="s">
        <v>732</v>
      </c>
      <c r="C364" s="51" t="s">
        <v>420</v>
      </c>
      <c r="D364" s="52" t="s">
        <v>48</v>
      </c>
      <c r="E364" s="53">
        <v>1</v>
      </c>
      <c r="F364" s="53"/>
      <c r="G364" s="54">
        <f aca="true" t="shared" si="23" ref="G364">E364*F364</f>
        <v>0</v>
      </c>
      <c r="M364" s="57"/>
      <c r="O364" s="48"/>
    </row>
    <row r="365" spans="1:15" ht="12.75">
      <c r="A365" s="56"/>
      <c r="B365" s="58"/>
      <c r="C365" s="192" t="s">
        <v>476</v>
      </c>
      <c r="D365" s="193"/>
      <c r="E365" s="59"/>
      <c r="F365" s="60"/>
      <c r="G365" s="61"/>
      <c r="M365" s="57"/>
      <c r="O365" s="48"/>
    </row>
    <row r="366" spans="1:15" ht="45">
      <c r="A366" s="49">
        <v>209</v>
      </c>
      <c r="B366" s="50" t="s">
        <v>733</v>
      </c>
      <c r="C366" s="51" t="s">
        <v>421</v>
      </c>
      <c r="D366" s="52" t="s">
        <v>48</v>
      </c>
      <c r="E366" s="53">
        <v>2</v>
      </c>
      <c r="F366" s="53"/>
      <c r="G366" s="54">
        <f aca="true" t="shared" si="24" ref="G366">E366*F366</f>
        <v>0</v>
      </c>
      <c r="M366" s="57"/>
      <c r="O366" s="48"/>
    </row>
    <row r="367" spans="1:15" ht="12.75">
      <c r="A367" s="56"/>
      <c r="B367" s="58"/>
      <c r="C367" s="192" t="s">
        <v>476</v>
      </c>
      <c r="D367" s="193"/>
      <c r="E367" s="59"/>
      <c r="F367" s="60"/>
      <c r="G367" s="61"/>
      <c r="M367" s="57"/>
      <c r="O367" s="48"/>
    </row>
    <row r="368" spans="1:15" ht="45">
      <c r="A368" s="49">
        <v>210</v>
      </c>
      <c r="B368" s="50" t="s">
        <v>734</v>
      </c>
      <c r="C368" s="51" t="s">
        <v>422</v>
      </c>
      <c r="D368" s="52" t="s">
        <v>48</v>
      </c>
      <c r="E368" s="53">
        <v>2</v>
      </c>
      <c r="F368" s="53"/>
      <c r="G368" s="54">
        <f aca="true" t="shared" si="25" ref="G368">E368*F368</f>
        <v>0</v>
      </c>
      <c r="M368" s="57"/>
      <c r="O368" s="48"/>
    </row>
    <row r="369" spans="1:15" ht="12.75">
      <c r="A369" s="56"/>
      <c r="B369" s="58"/>
      <c r="C369" s="192" t="s">
        <v>475</v>
      </c>
      <c r="D369" s="193"/>
      <c r="E369" s="59"/>
      <c r="F369" s="60"/>
      <c r="G369" s="61"/>
      <c r="M369" s="57"/>
      <c r="O369" s="48"/>
    </row>
    <row r="370" spans="1:15" ht="45">
      <c r="A370" s="49">
        <v>211</v>
      </c>
      <c r="B370" s="50" t="s">
        <v>735</v>
      </c>
      <c r="C370" s="51" t="s">
        <v>423</v>
      </c>
      <c r="D370" s="52" t="s">
        <v>48</v>
      </c>
      <c r="E370" s="53">
        <v>1</v>
      </c>
      <c r="F370" s="53"/>
      <c r="G370" s="54">
        <f aca="true" t="shared" si="26" ref="G370">E370*F370</f>
        <v>0</v>
      </c>
      <c r="M370" s="57"/>
      <c r="O370" s="48"/>
    </row>
    <row r="371" spans="1:15" ht="12.75">
      <c r="A371" s="56"/>
      <c r="B371" s="58"/>
      <c r="C371" s="192" t="s">
        <v>476</v>
      </c>
      <c r="D371" s="193"/>
      <c r="E371" s="59"/>
      <c r="F371" s="60"/>
      <c r="G371" s="61"/>
      <c r="M371" s="57"/>
      <c r="O371" s="48"/>
    </row>
    <row r="372" spans="1:15" ht="45">
      <c r="A372" s="49">
        <v>212</v>
      </c>
      <c r="B372" s="50" t="s">
        <v>572</v>
      </c>
      <c r="C372" s="51" t="s">
        <v>424</v>
      </c>
      <c r="D372" s="52" t="s">
        <v>48</v>
      </c>
      <c r="E372" s="53">
        <v>6</v>
      </c>
      <c r="F372" s="53"/>
      <c r="G372" s="54">
        <f aca="true" t="shared" si="27" ref="G372">E372*F372</f>
        <v>0</v>
      </c>
      <c r="M372" s="57"/>
      <c r="O372" s="48"/>
    </row>
    <row r="373" spans="1:15" ht="12.75">
      <c r="A373" s="56"/>
      <c r="B373" s="58"/>
      <c r="C373" s="192" t="s">
        <v>477</v>
      </c>
      <c r="D373" s="193"/>
      <c r="E373" s="59"/>
      <c r="F373" s="60"/>
      <c r="G373" s="61"/>
      <c r="M373" s="57"/>
      <c r="O373" s="48"/>
    </row>
    <row r="374" spans="1:15" ht="45">
      <c r="A374" s="49">
        <v>213</v>
      </c>
      <c r="B374" s="50" t="s">
        <v>573</v>
      </c>
      <c r="C374" s="51" t="s">
        <v>425</v>
      </c>
      <c r="D374" s="52" t="s">
        <v>48</v>
      </c>
      <c r="E374" s="53">
        <v>5</v>
      </c>
      <c r="F374" s="53"/>
      <c r="G374" s="54">
        <f aca="true" t="shared" si="28" ref="G374">E374*F374</f>
        <v>0</v>
      </c>
      <c r="M374" s="57"/>
      <c r="O374" s="48"/>
    </row>
    <row r="375" spans="1:15" ht="12.75">
      <c r="A375" s="56"/>
      <c r="B375" s="58"/>
      <c r="C375" s="192" t="s">
        <v>478</v>
      </c>
      <c r="D375" s="193"/>
      <c r="E375" s="59"/>
      <c r="F375" s="60"/>
      <c r="G375" s="61"/>
      <c r="M375" s="57"/>
      <c r="O375" s="48"/>
    </row>
    <row r="376" spans="1:15" ht="45">
      <c r="A376" s="49">
        <v>214</v>
      </c>
      <c r="B376" s="50" t="s">
        <v>736</v>
      </c>
      <c r="C376" s="51" t="s">
        <v>426</v>
      </c>
      <c r="D376" s="52" t="s">
        <v>48</v>
      </c>
      <c r="E376" s="53">
        <v>1</v>
      </c>
      <c r="F376" s="53"/>
      <c r="G376" s="54">
        <f aca="true" t="shared" si="29" ref="G376">E376*F376</f>
        <v>0</v>
      </c>
      <c r="M376" s="57"/>
      <c r="O376" s="48"/>
    </row>
    <row r="377" spans="1:15" ht="12.75">
      <c r="A377" s="56"/>
      <c r="B377" s="58"/>
      <c r="C377" s="192" t="s">
        <v>476</v>
      </c>
      <c r="D377" s="193"/>
      <c r="E377" s="59"/>
      <c r="F377" s="60"/>
      <c r="G377" s="61"/>
      <c r="M377" s="57"/>
      <c r="O377" s="48"/>
    </row>
    <row r="378" spans="1:15" ht="45">
      <c r="A378" s="49">
        <v>215</v>
      </c>
      <c r="B378" s="50" t="s">
        <v>737</v>
      </c>
      <c r="C378" s="51" t="s">
        <v>427</v>
      </c>
      <c r="D378" s="52" t="s">
        <v>48</v>
      </c>
      <c r="E378" s="53">
        <v>2</v>
      </c>
      <c r="F378" s="53"/>
      <c r="G378" s="54">
        <f aca="true" t="shared" si="30" ref="G378">E378*F378</f>
        <v>0</v>
      </c>
      <c r="M378" s="57"/>
      <c r="O378" s="48"/>
    </row>
    <row r="379" spans="1:15" ht="12.75">
      <c r="A379" s="56"/>
      <c r="B379" s="58"/>
      <c r="C379" s="192" t="s">
        <v>475</v>
      </c>
      <c r="D379" s="193"/>
      <c r="E379" s="59"/>
      <c r="F379" s="60"/>
      <c r="G379" s="61"/>
      <c r="M379" s="57"/>
      <c r="O379" s="48"/>
    </row>
    <row r="380" spans="1:15" ht="45">
      <c r="A380" s="49">
        <v>216</v>
      </c>
      <c r="B380" s="50" t="s">
        <v>738</v>
      </c>
      <c r="C380" s="51" t="s">
        <v>428</v>
      </c>
      <c r="D380" s="52" t="s">
        <v>48</v>
      </c>
      <c r="E380" s="53">
        <v>1</v>
      </c>
      <c r="F380" s="53"/>
      <c r="G380" s="54">
        <f aca="true" t="shared" si="31" ref="G380">E380*F380</f>
        <v>0</v>
      </c>
      <c r="M380" s="57"/>
      <c r="O380" s="48"/>
    </row>
    <row r="381" spans="1:15" ht="12.75">
      <c r="A381" s="56"/>
      <c r="B381" s="58"/>
      <c r="C381" s="192" t="s">
        <v>476</v>
      </c>
      <c r="D381" s="193"/>
      <c r="E381" s="59"/>
      <c r="F381" s="60"/>
      <c r="G381" s="61"/>
      <c r="M381" s="57"/>
      <c r="O381" s="48"/>
    </row>
    <row r="382" spans="1:15" ht="45">
      <c r="A382" s="49">
        <v>217</v>
      </c>
      <c r="B382" s="50" t="s">
        <v>739</v>
      </c>
      <c r="C382" s="51" t="s">
        <v>430</v>
      </c>
      <c r="D382" s="52" t="s">
        <v>48</v>
      </c>
      <c r="E382" s="53">
        <v>1</v>
      </c>
      <c r="F382" s="53"/>
      <c r="G382" s="54">
        <f aca="true" t="shared" si="32" ref="G382">E382*F382</f>
        <v>0</v>
      </c>
      <c r="M382" s="57"/>
      <c r="O382" s="48"/>
    </row>
    <row r="383" spans="1:15" ht="12.75">
      <c r="A383" s="56"/>
      <c r="B383" s="58"/>
      <c r="C383" s="192" t="s">
        <v>476</v>
      </c>
      <c r="D383" s="193"/>
      <c r="E383" s="59"/>
      <c r="F383" s="60"/>
      <c r="G383" s="61"/>
      <c r="M383" s="57"/>
      <c r="O383" s="48"/>
    </row>
    <row r="384" spans="1:15" ht="45">
      <c r="A384" s="49">
        <v>218</v>
      </c>
      <c r="B384" s="50" t="s">
        <v>740</v>
      </c>
      <c r="C384" s="51" t="s">
        <v>431</v>
      </c>
      <c r="D384" s="52" t="s">
        <v>48</v>
      </c>
      <c r="E384" s="53">
        <v>3</v>
      </c>
      <c r="F384" s="53"/>
      <c r="G384" s="54">
        <f aca="true" t="shared" si="33" ref="G384">E384*F384</f>
        <v>0</v>
      </c>
      <c r="M384" s="57"/>
      <c r="O384" s="48"/>
    </row>
    <row r="385" spans="1:15" ht="12.75">
      <c r="A385" s="56"/>
      <c r="B385" s="58"/>
      <c r="C385" s="192" t="s">
        <v>479</v>
      </c>
      <c r="D385" s="193"/>
      <c r="E385" s="59"/>
      <c r="F385" s="60"/>
      <c r="G385" s="61"/>
      <c r="M385" s="57"/>
      <c r="O385" s="48"/>
    </row>
    <row r="386" spans="1:15" ht="45">
      <c r="A386" s="49">
        <v>219</v>
      </c>
      <c r="B386" s="50" t="s">
        <v>741</v>
      </c>
      <c r="C386" s="51" t="s">
        <v>432</v>
      </c>
      <c r="D386" s="52" t="s">
        <v>48</v>
      </c>
      <c r="E386" s="53">
        <v>3</v>
      </c>
      <c r="F386" s="53"/>
      <c r="G386" s="54">
        <f aca="true" t="shared" si="34" ref="G386">E386*F386</f>
        <v>0</v>
      </c>
      <c r="M386" s="57"/>
      <c r="O386" s="48"/>
    </row>
    <row r="387" spans="1:15" ht="12.75">
      <c r="A387" s="56"/>
      <c r="B387" s="58"/>
      <c r="C387" s="192" t="s">
        <v>479</v>
      </c>
      <c r="D387" s="193"/>
      <c r="E387" s="59"/>
      <c r="F387" s="60"/>
      <c r="G387" s="61"/>
      <c r="M387" s="57"/>
      <c r="O387" s="48"/>
    </row>
    <row r="388" spans="1:15" ht="45">
      <c r="A388" s="49">
        <v>220</v>
      </c>
      <c r="B388" s="50" t="s">
        <v>742</v>
      </c>
      <c r="C388" s="51" t="s">
        <v>433</v>
      </c>
      <c r="D388" s="52" t="s">
        <v>48</v>
      </c>
      <c r="E388" s="53">
        <v>2</v>
      </c>
      <c r="F388" s="53"/>
      <c r="G388" s="54">
        <f aca="true" t="shared" si="35" ref="G388">E388*F388</f>
        <v>0</v>
      </c>
      <c r="M388" s="57"/>
      <c r="O388" s="48"/>
    </row>
    <row r="389" spans="1:15" ht="12.75">
      <c r="A389" s="56"/>
      <c r="B389" s="58"/>
      <c r="C389" s="192" t="s">
        <v>475</v>
      </c>
      <c r="D389" s="193"/>
      <c r="E389" s="59"/>
      <c r="F389" s="60"/>
      <c r="G389" s="61"/>
      <c r="M389" s="57"/>
      <c r="O389" s="48"/>
    </row>
    <row r="390" spans="1:15" ht="45">
      <c r="A390" s="49">
        <v>221</v>
      </c>
      <c r="B390" s="50" t="s">
        <v>743</v>
      </c>
      <c r="C390" s="51" t="s">
        <v>429</v>
      </c>
      <c r="D390" s="52" t="s">
        <v>48</v>
      </c>
      <c r="E390" s="53">
        <v>2</v>
      </c>
      <c r="F390" s="53"/>
      <c r="G390" s="54">
        <f aca="true" t="shared" si="36" ref="G390">E390*F390</f>
        <v>0</v>
      </c>
      <c r="M390" s="57"/>
      <c r="O390" s="48"/>
    </row>
    <row r="391" spans="1:15" ht="12.75">
      <c r="A391" s="56"/>
      <c r="B391" s="58"/>
      <c r="C391" s="192" t="s">
        <v>475</v>
      </c>
      <c r="D391" s="193"/>
      <c r="E391" s="59"/>
      <c r="F391" s="60"/>
      <c r="G391" s="61"/>
      <c r="M391" s="57"/>
      <c r="O391" s="48"/>
    </row>
    <row r="392" spans="1:15" ht="45">
      <c r="A392" s="49">
        <v>222</v>
      </c>
      <c r="B392" s="50" t="s">
        <v>744</v>
      </c>
      <c r="C392" s="51" t="s">
        <v>434</v>
      </c>
      <c r="D392" s="52" t="s">
        <v>48</v>
      </c>
      <c r="E392" s="53">
        <v>1</v>
      </c>
      <c r="F392" s="53"/>
      <c r="G392" s="54">
        <f>E392*F392</f>
        <v>0</v>
      </c>
      <c r="M392" s="57"/>
      <c r="O392" s="48"/>
    </row>
    <row r="393" spans="1:15" ht="12.75">
      <c r="A393" s="56"/>
      <c r="B393" s="58"/>
      <c r="C393" s="192" t="s">
        <v>476</v>
      </c>
      <c r="D393" s="193"/>
      <c r="E393" s="59"/>
      <c r="F393" s="60"/>
      <c r="G393" s="61"/>
      <c r="M393" s="57"/>
      <c r="O393" s="48"/>
    </row>
    <row r="394" spans="1:15" ht="45">
      <c r="A394" s="49">
        <v>223</v>
      </c>
      <c r="B394" s="50" t="s">
        <v>291</v>
      </c>
      <c r="C394" s="51" t="s">
        <v>435</v>
      </c>
      <c r="D394" s="52" t="s">
        <v>48</v>
      </c>
      <c r="E394" s="53">
        <v>1</v>
      </c>
      <c r="F394" s="53"/>
      <c r="G394" s="54">
        <f>E394*F394</f>
        <v>0</v>
      </c>
      <c r="M394" s="57"/>
      <c r="O394" s="48"/>
    </row>
    <row r="395" spans="1:15" ht="12.75">
      <c r="A395" s="56"/>
      <c r="B395" s="58"/>
      <c r="C395" s="192" t="s">
        <v>476</v>
      </c>
      <c r="D395" s="193"/>
      <c r="E395" s="59"/>
      <c r="F395" s="60"/>
      <c r="G395" s="61"/>
      <c r="M395" s="57"/>
      <c r="O395" s="48"/>
    </row>
    <row r="396" spans="1:15" ht="45">
      <c r="A396" s="49">
        <v>224</v>
      </c>
      <c r="B396" s="50" t="s">
        <v>314</v>
      </c>
      <c r="C396" s="51" t="s">
        <v>436</v>
      </c>
      <c r="D396" s="52" t="s">
        <v>48</v>
      </c>
      <c r="E396" s="53">
        <v>1</v>
      </c>
      <c r="F396" s="53"/>
      <c r="G396" s="54">
        <f>E396*F396</f>
        <v>0</v>
      </c>
      <c r="M396" s="57"/>
      <c r="O396" s="48"/>
    </row>
    <row r="397" spans="1:15" ht="12.75">
      <c r="A397" s="56"/>
      <c r="B397" s="58"/>
      <c r="C397" s="192" t="s">
        <v>476</v>
      </c>
      <c r="D397" s="193"/>
      <c r="E397" s="59"/>
      <c r="F397" s="60"/>
      <c r="G397" s="61"/>
      <c r="M397" s="57"/>
      <c r="O397" s="48"/>
    </row>
    <row r="398" spans="1:15" ht="45">
      <c r="A398" s="49">
        <v>225</v>
      </c>
      <c r="B398" s="50" t="s">
        <v>315</v>
      </c>
      <c r="C398" s="51" t="s">
        <v>437</v>
      </c>
      <c r="D398" s="52" t="s">
        <v>48</v>
      </c>
      <c r="E398" s="53">
        <v>1</v>
      </c>
      <c r="F398" s="53"/>
      <c r="G398" s="54">
        <f>E398*F398</f>
        <v>0</v>
      </c>
      <c r="M398" s="57"/>
      <c r="O398" s="48"/>
    </row>
    <row r="399" spans="1:15" ht="12.75">
      <c r="A399" s="56"/>
      <c r="B399" s="58"/>
      <c r="C399" s="192" t="s">
        <v>476</v>
      </c>
      <c r="D399" s="193"/>
      <c r="E399" s="59"/>
      <c r="F399" s="60"/>
      <c r="G399" s="61"/>
      <c r="M399" s="57"/>
      <c r="O399" s="48"/>
    </row>
    <row r="400" spans="1:15" ht="45">
      <c r="A400" s="49">
        <v>226</v>
      </c>
      <c r="B400" s="50" t="s">
        <v>745</v>
      </c>
      <c r="C400" s="51" t="s">
        <v>438</v>
      </c>
      <c r="D400" s="52" t="s">
        <v>48</v>
      </c>
      <c r="E400" s="53">
        <v>1</v>
      </c>
      <c r="F400" s="53"/>
      <c r="G400" s="54">
        <f>E400*F400</f>
        <v>0</v>
      </c>
      <c r="M400" s="57"/>
      <c r="O400" s="48"/>
    </row>
    <row r="401" spans="1:15" ht="12.75">
      <c r="A401" s="56"/>
      <c r="B401" s="58"/>
      <c r="C401" s="192" t="s">
        <v>476</v>
      </c>
      <c r="D401" s="193"/>
      <c r="E401" s="59"/>
      <c r="F401" s="60"/>
      <c r="G401" s="61"/>
      <c r="M401" s="57"/>
      <c r="O401" s="48"/>
    </row>
    <row r="402" spans="1:15" ht="45">
      <c r="A402" s="49">
        <v>227</v>
      </c>
      <c r="B402" s="50" t="s">
        <v>746</v>
      </c>
      <c r="C402" s="51" t="s">
        <v>439</v>
      </c>
      <c r="D402" s="52" t="s">
        <v>48</v>
      </c>
      <c r="E402" s="53">
        <v>2</v>
      </c>
      <c r="F402" s="53"/>
      <c r="G402" s="54">
        <f>E402*F402</f>
        <v>0</v>
      </c>
      <c r="M402" s="57"/>
      <c r="O402" s="48"/>
    </row>
    <row r="403" spans="1:15" ht="12.75">
      <c r="A403" s="56"/>
      <c r="B403" s="58"/>
      <c r="C403" s="192" t="s">
        <v>475</v>
      </c>
      <c r="D403" s="193"/>
      <c r="E403" s="59"/>
      <c r="F403" s="60"/>
      <c r="G403" s="61"/>
      <c r="M403" s="57"/>
      <c r="O403" s="48"/>
    </row>
    <row r="404" spans="1:15" ht="45">
      <c r="A404" s="49">
        <v>228</v>
      </c>
      <c r="B404" s="50" t="s">
        <v>747</v>
      </c>
      <c r="C404" s="51" t="s">
        <v>440</v>
      </c>
      <c r="D404" s="52" t="s">
        <v>48</v>
      </c>
      <c r="E404" s="53">
        <v>6</v>
      </c>
      <c r="F404" s="53"/>
      <c r="G404" s="54">
        <f>E404*F404</f>
        <v>0</v>
      </c>
      <c r="M404" s="57"/>
      <c r="O404" s="48"/>
    </row>
    <row r="405" spans="1:15" ht="12.75">
      <c r="A405" s="56"/>
      <c r="B405" s="58"/>
      <c r="C405" s="192" t="s">
        <v>480</v>
      </c>
      <c r="D405" s="193"/>
      <c r="E405" s="59"/>
      <c r="F405" s="60"/>
      <c r="G405" s="61"/>
      <c r="M405" s="57"/>
      <c r="O405" s="48"/>
    </row>
    <row r="406" spans="1:15" ht="45">
      <c r="A406" s="49">
        <v>229</v>
      </c>
      <c r="B406" s="50" t="s">
        <v>748</v>
      </c>
      <c r="C406" s="51" t="s">
        <v>441</v>
      </c>
      <c r="D406" s="52" t="s">
        <v>48</v>
      </c>
      <c r="E406" s="53">
        <v>2</v>
      </c>
      <c r="F406" s="53"/>
      <c r="G406" s="54">
        <f>E406*F406</f>
        <v>0</v>
      </c>
      <c r="M406" s="57"/>
      <c r="O406" s="48"/>
    </row>
    <row r="407" spans="1:15" ht="12.75">
      <c r="A407" s="56"/>
      <c r="B407" s="58"/>
      <c r="C407" s="192" t="s">
        <v>473</v>
      </c>
      <c r="D407" s="193"/>
      <c r="E407" s="59"/>
      <c r="F407" s="60"/>
      <c r="G407" s="61"/>
      <c r="M407" s="57"/>
      <c r="O407" s="48"/>
    </row>
    <row r="408" spans="1:15" ht="45">
      <c r="A408" s="49">
        <v>230</v>
      </c>
      <c r="B408" s="50" t="s">
        <v>317</v>
      </c>
      <c r="C408" s="51" t="s">
        <v>442</v>
      </c>
      <c r="D408" s="52" t="s">
        <v>48</v>
      </c>
      <c r="E408" s="53">
        <v>1</v>
      </c>
      <c r="F408" s="53"/>
      <c r="G408" s="54">
        <f>E408*F408</f>
        <v>0</v>
      </c>
      <c r="M408" s="57"/>
      <c r="O408" s="48"/>
    </row>
    <row r="409" spans="1:15" ht="12.75">
      <c r="A409" s="56"/>
      <c r="B409" s="58"/>
      <c r="C409" s="192" t="s">
        <v>481</v>
      </c>
      <c r="D409" s="193"/>
      <c r="E409" s="59"/>
      <c r="F409" s="60"/>
      <c r="G409" s="61"/>
      <c r="M409" s="57"/>
      <c r="O409" s="48"/>
    </row>
    <row r="410" spans="1:15" ht="45">
      <c r="A410" s="49">
        <v>231</v>
      </c>
      <c r="B410" s="50" t="s">
        <v>318</v>
      </c>
      <c r="C410" s="51" t="s">
        <v>444</v>
      </c>
      <c r="D410" s="52" t="s">
        <v>48</v>
      </c>
      <c r="E410" s="53">
        <v>3</v>
      </c>
      <c r="F410" s="53"/>
      <c r="G410" s="54">
        <f>E410*F410</f>
        <v>0</v>
      </c>
      <c r="M410" s="57"/>
      <c r="O410" s="48"/>
    </row>
    <row r="411" spans="1:15" ht="12.75">
      <c r="A411" s="56"/>
      <c r="B411" s="58"/>
      <c r="C411" s="192" t="s">
        <v>482</v>
      </c>
      <c r="D411" s="193"/>
      <c r="E411" s="59"/>
      <c r="F411" s="60"/>
      <c r="G411" s="61"/>
      <c r="M411" s="57"/>
      <c r="O411" s="48"/>
    </row>
    <row r="412" spans="1:15" ht="45">
      <c r="A412" s="49">
        <v>232</v>
      </c>
      <c r="B412" s="50" t="s">
        <v>749</v>
      </c>
      <c r="C412" s="51" t="s">
        <v>445</v>
      </c>
      <c r="D412" s="52" t="s">
        <v>48</v>
      </c>
      <c r="E412" s="53">
        <v>5</v>
      </c>
      <c r="F412" s="53"/>
      <c r="G412" s="54">
        <f>E412*F412</f>
        <v>0</v>
      </c>
      <c r="M412" s="57"/>
      <c r="O412" s="48"/>
    </row>
    <row r="413" spans="1:15" ht="12.75">
      <c r="A413" s="56"/>
      <c r="B413" s="58"/>
      <c r="C413" s="192" t="s">
        <v>483</v>
      </c>
      <c r="D413" s="193"/>
      <c r="E413" s="59"/>
      <c r="F413" s="60"/>
      <c r="G413" s="61"/>
      <c r="M413" s="57"/>
      <c r="O413" s="48"/>
    </row>
    <row r="414" spans="1:15" ht="45">
      <c r="A414" s="49">
        <v>233</v>
      </c>
      <c r="B414" s="50" t="s">
        <v>319</v>
      </c>
      <c r="C414" s="51" t="s">
        <v>443</v>
      </c>
      <c r="D414" s="52" t="s">
        <v>48</v>
      </c>
      <c r="E414" s="53">
        <v>1</v>
      </c>
      <c r="F414" s="53"/>
      <c r="G414" s="54">
        <f>E414*F414</f>
        <v>0</v>
      </c>
      <c r="M414" s="57"/>
      <c r="O414" s="48"/>
    </row>
    <row r="415" spans="1:15" ht="12.75">
      <c r="A415" s="56"/>
      <c r="B415" s="58"/>
      <c r="C415" s="192" t="s">
        <v>484</v>
      </c>
      <c r="D415" s="193"/>
      <c r="E415" s="59"/>
      <c r="F415" s="60"/>
      <c r="G415" s="61"/>
      <c r="M415" s="57"/>
      <c r="O415" s="48"/>
    </row>
    <row r="416" spans="1:15" ht="45">
      <c r="A416" s="49">
        <v>234</v>
      </c>
      <c r="B416" s="50" t="s">
        <v>320</v>
      </c>
      <c r="C416" s="51" t="s">
        <v>446</v>
      </c>
      <c r="D416" s="52" t="s">
        <v>48</v>
      </c>
      <c r="E416" s="53">
        <v>5</v>
      </c>
      <c r="F416" s="53"/>
      <c r="G416" s="54">
        <f>E416*F416</f>
        <v>0</v>
      </c>
      <c r="M416" s="57"/>
      <c r="O416" s="48"/>
    </row>
    <row r="417" spans="1:15" ht="12.75">
      <c r="A417" s="56"/>
      <c r="B417" s="58"/>
      <c r="C417" s="192" t="s">
        <v>483</v>
      </c>
      <c r="D417" s="193"/>
      <c r="E417" s="59"/>
      <c r="F417" s="60"/>
      <c r="G417" s="61"/>
      <c r="M417" s="57"/>
      <c r="O417" s="48"/>
    </row>
    <row r="418" spans="1:15" ht="45">
      <c r="A418" s="49">
        <v>235</v>
      </c>
      <c r="B418" s="50" t="s">
        <v>321</v>
      </c>
      <c r="C418" s="51" t="s">
        <v>447</v>
      </c>
      <c r="D418" s="52" t="s">
        <v>48</v>
      </c>
      <c r="E418" s="53">
        <v>1</v>
      </c>
      <c r="F418" s="53"/>
      <c r="G418" s="54">
        <f>E418*F418</f>
        <v>0</v>
      </c>
      <c r="M418" s="57"/>
      <c r="O418" s="48"/>
    </row>
    <row r="419" spans="1:15" ht="12.75">
      <c r="A419" s="56"/>
      <c r="B419" s="58"/>
      <c r="C419" s="192" t="s">
        <v>484</v>
      </c>
      <c r="D419" s="193"/>
      <c r="E419" s="59"/>
      <c r="F419" s="60"/>
      <c r="G419" s="61"/>
      <c r="M419" s="57"/>
      <c r="O419" s="48"/>
    </row>
    <row r="420" spans="1:15" ht="45">
      <c r="A420" s="49">
        <v>236</v>
      </c>
      <c r="B420" s="50" t="s">
        <v>322</v>
      </c>
      <c r="C420" s="51" t="s">
        <v>448</v>
      </c>
      <c r="D420" s="52" t="s">
        <v>48</v>
      </c>
      <c r="E420" s="53">
        <v>3</v>
      </c>
      <c r="F420" s="53"/>
      <c r="G420" s="54">
        <f>E420*F420</f>
        <v>0</v>
      </c>
      <c r="M420" s="57"/>
      <c r="O420" s="48"/>
    </row>
    <row r="421" spans="1:15" ht="12.75">
      <c r="A421" s="56"/>
      <c r="B421" s="58"/>
      <c r="C421" s="192" t="s">
        <v>485</v>
      </c>
      <c r="D421" s="193"/>
      <c r="E421" s="59"/>
      <c r="F421" s="60"/>
      <c r="G421" s="61"/>
      <c r="M421" s="57"/>
      <c r="O421" s="48"/>
    </row>
    <row r="422" spans="1:15" ht="45">
      <c r="A422" s="49">
        <v>237</v>
      </c>
      <c r="B422" s="50" t="s">
        <v>323</v>
      </c>
      <c r="C422" s="51" t="s">
        <v>449</v>
      </c>
      <c r="D422" s="52" t="s">
        <v>48</v>
      </c>
      <c r="E422" s="53">
        <v>2</v>
      </c>
      <c r="F422" s="53"/>
      <c r="G422" s="54">
        <f>E422*F422</f>
        <v>0</v>
      </c>
      <c r="M422" s="57"/>
      <c r="O422" s="48"/>
    </row>
    <row r="423" spans="1:15" ht="12.75">
      <c r="A423" s="56"/>
      <c r="B423" s="58"/>
      <c r="C423" s="192" t="s">
        <v>486</v>
      </c>
      <c r="D423" s="193"/>
      <c r="E423" s="59"/>
      <c r="F423" s="60"/>
      <c r="G423" s="61"/>
      <c r="M423" s="57"/>
      <c r="O423" s="48"/>
    </row>
    <row r="424" spans="1:15" ht="45">
      <c r="A424" s="49">
        <v>238</v>
      </c>
      <c r="B424" s="50" t="s">
        <v>750</v>
      </c>
      <c r="C424" s="51" t="s">
        <v>450</v>
      </c>
      <c r="D424" s="52" t="s">
        <v>48</v>
      </c>
      <c r="E424" s="53">
        <v>8</v>
      </c>
      <c r="F424" s="53"/>
      <c r="G424" s="54">
        <f>E424*F424</f>
        <v>0</v>
      </c>
      <c r="M424" s="57"/>
      <c r="O424" s="48"/>
    </row>
    <row r="425" spans="1:15" ht="12.75">
      <c r="A425" s="56"/>
      <c r="B425" s="58"/>
      <c r="C425" s="192" t="s">
        <v>487</v>
      </c>
      <c r="D425" s="193"/>
      <c r="E425" s="59"/>
      <c r="F425" s="60"/>
      <c r="G425" s="61"/>
      <c r="M425" s="57"/>
      <c r="O425" s="48"/>
    </row>
    <row r="426" spans="1:15" ht="45">
      <c r="A426" s="49">
        <v>239</v>
      </c>
      <c r="B426" s="50" t="s">
        <v>324</v>
      </c>
      <c r="C426" s="51" t="s">
        <v>451</v>
      </c>
      <c r="D426" s="52" t="s">
        <v>48</v>
      </c>
      <c r="E426" s="53">
        <v>16</v>
      </c>
      <c r="F426" s="53"/>
      <c r="G426" s="54">
        <f>E426*F426</f>
        <v>0</v>
      </c>
      <c r="M426" s="57"/>
      <c r="O426" s="48"/>
    </row>
    <row r="427" spans="1:15" ht="12.75">
      <c r="A427" s="56"/>
      <c r="B427" s="58"/>
      <c r="C427" s="192" t="s">
        <v>488</v>
      </c>
      <c r="D427" s="193"/>
      <c r="E427" s="59"/>
      <c r="F427" s="60"/>
      <c r="G427" s="61"/>
      <c r="M427" s="57"/>
      <c r="O427" s="48"/>
    </row>
    <row r="428" spans="1:15" ht="45">
      <c r="A428" s="49">
        <v>240</v>
      </c>
      <c r="B428" s="50" t="s">
        <v>751</v>
      </c>
      <c r="C428" s="51" t="s">
        <v>452</v>
      </c>
      <c r="D428" s="52" t="s">
        <v>48</v>
      </c>
      <c r="E428" s="53">
        <v>22</v>
      </c>
      <c r="F428" s="53"/>
      <c r="G428" s="54">
        <f>E428*F428</f>
        <v>0</v>
      </c>
      <c r="M428" s="57"/>
      <c r="O428" s="48"/>
    </row>
    <row r="429" spans="1:15" ht="12.75">
      <c r="A429" s="56"/>
      <c r="B429" s="58"/>
      <c r="C429" s="192" t="s">
        <v>489</v>
      </c>
      <c r="D429" s="193"/>
      <c r="E429" s="59"/>
      <c r="F429" s="60"/>
      <c r="G429" s="61"/>
      <c r="M429" s="57"/>
      <c r="O429" s="48"/>
    </row>
    <row r="430" spans="1:15" ht="45">
      <c r="A430" s="49">
        <v>241</v>
      </c>
      <c r="B430" s="50" t="s">
        <v>325</v>
      </c>
      <c r="C430" s="51" t="s">
        <v>453</v>
      </c>
      <c r="D430" s="52" t="s">
        <v>48</v>
      </c>
      <c r="E430" s="53">
        <v>34</v>
      </c>
      <c r="F430" s="53"/>
      <c r="G430" s="54">
        <f>E430*F430</f>
        <v>0</v>
      </c>
      <c r="M430" s="57"/>
      <c r="O430" s="48"/>
    </row>
    <row r="431" spans="1:15" ht="12.75">
      <c r="A431" s="56"/>
      <c r="B431" s="58"/>
      <c r="C431" s="192" t="s">
        <v>490</v>
      </c>
      <c r="D431" s="193"/>
      <c r="E431" s="59"/>
      <c r="F431" s="60"/>
      <c r="G431" s="61"/>
      <c r="M431" s="57"/>
      <c r="O431" s="48"/>
    </row>
    <row r="432" spans="1:15" ht="45">
      <c r="A432" s="49">
        <v>242</v>
      </c>
      <c r="B432" s="50" t="s">
        <v>752</v>
      </c>
      <c r="C432" s="51" t="s">
        <v>454</v>
      </c>
      <c r="D432" s="52" t="s">
        <v>48</v>
      </c>
      <c r="E432" s="53">
        <v>8</v>
      </c>
      <c r="F432" s="53"/>
      <c r="G432" s="54">
        <f>E432*F432</f>
        <v>0</v>
      </c>
      <c r="M432" s="57"/>
      <c r="O432" s="48"/>
    </row>
    <row r="433" spans="1:15" ht="12.75">
      <c r="A433" s="56"/>
      <c r="B433" s="58"/>
      <c r="C433" s="192" t="s">
        <v>491</v>
      </c>
      <c r="D433" s="193"/>
      <c r="E433" s="59"/>
      <c r="F433" s="60"/>
      <c r="G433" s="61"/>
      <c r="M433" s="57"/>
      <c r="O433" s="48"/>
    </row>
    <row r="434" spans="1:15" ht="45">
      <c r="A434" s="49">
        <v>243</v>
      </c>
      <c r="B434" s="50" t="s">
        <v>326</v>
      </c>
      <c r="C434" s="51" t="s">
        <v>455</v>
      </c>
      <c r="D434" s="52" t="s">
        <v>48</v>
      </c>
      <c r="E434" s="53">
        <v>12</v>
      </c>
      <c r="F434" s="53"/>
      <c r="G434" s="54">
        <f>E434*F434</f>
        <v>0</v>
      </c>
      <c r="M434" s="57"/>
      <c r="O434" s="48"/>
    </row>
    <row r="435" spans="1:15" ht="12.75">
      <c r="A435" s="56"/>
      <c r="B435" s="58"/>
      <c r="C435" s="192" t="s">
        <v>492</v>
      </c>
      <c r="D435" s="193"/>
      <c r="E435" s="59"/>
      <c r="F435" s="60"/>
      <c r="G435" s="61"/>
      <c r="M435" s="57"/>
      <c r="O435" s="48"/>
    </row>
    <row r="436" spans="1:15" ht="45">
      <c r="A436" s="49">
        <v>244</v>
      </c>
      <c r="B436" s="50" t="s">
        <v>327</v>
      </c>
      <c r="C436" s="51" t="s">
        <v>456</v>
      </c>
      <c r="D436" s="52" t="s">
        <v>48</v>
      </c>
      <c r="E436" s="53">
        <v>18</v>
      </c>
      <c r="F436" s="53"/>
      <c r="G436" s="54">
        <f>E436*F436</f>
        <v>0</v>
      </c>
      <c r="M436" s="57"/>
      <c r="O436" s="48"/>
    </row>
    <row r="437" spans="1:15" ht="12.75">
      <c r="A437" s="56"/>
      <c r="B437" s="58"/>
      <c r="C437" s="192" t="s">
        <v>493</v>
      </c>
      <c r="D437" s="193"/>
      <c r="E437" s="59"/>
      <c r="F437" s="60"/>
      <c r="G437" s="61"/>
      <c r="M437" s="57"/>
      <c r="O437" s="48"/>
    </row>
    <row r="438" spans="1:15" ht="45">
      <c r="A438" s="49">
        <v>245</v>
      </c>
      <c r="B438" s="50" t="s">
        <v>753</v>
      </c>
      <c r="C438" s="51" t="s">
        <v>457</v>
      </c>
      <c r="D438" s="52" t="s">
        <v>48</v>
      </c>
      <c r="E438" s="53">
        <v>2</v>
      </c>
      <c r="F438" s="53"/>
      <c r="G438" s="54">
        <f>E438*F438</f>
        <v>0</v>
      </c>
      <c r="M438" s="57"/>
      <c r="O438" s="48"/>
    </row>
    <row r="439" spans="1:15" ht="12.75">
      <c r="A439" s="56"/>
      <c r="B439" s="58"/>
      <c r="C439" s="192" t="s">
        <v>486</v>
      </c>
      <c r="D439" s="193"/>
      <c r="E439" s="59"/>
      <c r="F439" s="60"/>
      <c r="G439" s="61"/>
      <c r="M439" s="57"/>
      <c r="O439" s="48"/>
    </row>
    <row r="440" spans="1:15" ht="45">
      <c r="A440" s="49">
        <v>246</v>
      </c>
      <c r="B440" s="50" t="s">
        <v>754</v>
      </c>
      <c r="C440" s="51" t="s">
        <v>458</v>
      </c>
      <c r="D440" s="52" t="s">
        <v>48</v>
      </c>
      <c r="E440" s="53">
        <v>7</v>
      </c>
      <c r="F440" s="53"/>
      <c r="G440" s="54">
        <f>E440*F440</f>
        <v>0</v>
      </c>
      <c r="M440" s="57"/>
      <c r="O440" s="48"/>
    </row>
    <row r="441" spans="1:15" ht="12.75">
      <c r="A441" s="56"/>
      <c r="B441" s="58"/>
      <c r="C441" s="192" t="s">
        <v>494</v>
      </c>
      <c r="D441" s="193"/>
      <c r="E441" s="59"/>
      <c r="F441" s="60"/>
      <c r="G441" s="61"/>
      <c r="M441" s="57"/>
      <c r="O441" s="48"/>
    </row>
    <row r="442" spans="1:15" ht="45">
      <c r="A442" s="49">
        <v>247</v>
      </c>
      <c r="B442" s="50" t="s">
        <v>328</v>
      </c>
      <c r="C442" s="51" t="s">
        <v>459</v>
      </c>
      <c r="D442" s="52" t="s">
        <v>48</v>
      </c>
      <c r="E442" s="53">
        <v>3</v>
      </c>
      <c r="F442" s="53"/>
      <c r="G442" s="54">
        <f>E442*F442</f>
        <v>0</v>
      </c>
      <c r="M442" s="57"/>
      <c r="O442" s="48"/>
    </row>
    <row r="443" spans="1:15" ht="12.75">
      <c r="A443" s="56"/>
      <c r="B443" s="58"/>
      <c r="C443" s="192" t="s">
        <v>485</v>
      </c>
      <c r="D443" s="193"/>
      <c r="E443" s="59"/>
      <c r="F443" s="60"/>
      <c r="G443" s="61"/>
      <c r="M443" s="57"/>
      <c r="O443" s="48"/>
    </row>
    <row r="444" spans="1:15" ht="45">
      <c r="A444" s="49">
        <v>248</v>
      </c>
      <c r="B444" s="50" t="s">
        <v>329</v>
      </c>
      <c r="C444" s="51" t="s">
        <v>460</v>
      </c>
      <c r="D444" s="52" t="s">
        <v>48</v>
      </c>
      <c r="E444" s="53">
        <v>4</v>
      </c>
      <c r="F444" s="53"/>
      <c r="G444" s="54">
        <f>E444*F444</f>
        <v>0</v>
      </c>
      <c r="M444" s="57"/>
      <c r="O444" s="48"/>
    </row>
    <row r="445" spans="1:15" ht="12.75">
      <c r="A445" s="56"/>
      <c r="B445" s="58"/>
      <c r="C445" s="192" t="s">
        <v>495</v>
      </c>
      <c r="D445" s="193"/>
      <c r="E445" s="59"/>
      <c r="F445" s="60"/>
      <c r="G445" s="61"/>
      <c r="M445" s="57"/>
      <c r="O445" s="48"/>
    </row>
    <row r="446" spans="1:15" ht="45">
      <c r="A446" s="49">
        <v>249</v>
      </c>
      <c r="B446" s="50" t="s">
        <v>330</v>
      </c>
      <c r="C446" s="51" t="s">
        <v>461</v>
      </c>
      <c r="D446" s="52" t="s">
        <v>48</v>
      </c>
      <c r="E446" s="53">
        <v>2</v>
      </c>
      <c r="F446" s="53"/>
      <c r="G446" s="54">
        <f>E446*F446</f>
        <v>0</v>
      </c>
      <c r="M446" s="57"/>
      <c r="O446" s="48"/>
    </row>
    <row r="447" spans="1:15" ht="12.75">
      <c r="A447" s="56"/>
      <c r="B447" s="58"/>
      <c r="C447" s="192" t="s">
        <v>473</v>
      </c>
      <c r="D447" s="193"/>
      <c r="E447" s="59"/>
      <c r="F447" s="60"/>
      <c r="G447" s="61"/>
      <c r="M447" s="57"/>
      <c r="O447" s="48"/>
    </row>
    <row r="448" spans="1:15" ht="33.75">
      <c r="A448" s="49">
        <v>250</v>
      </c>
      <c r="B448" s="50" t="s">
        <v>331</v>
      </c>
      <c r="C448" s="51" t="s">
        <v>462</v>
      </c>
      <c r="D448" s="52" t="s">
        <v>48</v>
      </c>
      <c r="E448" s="53">
        <v>2</v>
      </c>
      <c r="F448" s="53"/>
      <c r="G448" s="54">
        <f>E448*F448</f>
        <v>0</v>
      </c>
      <c r="M448" s="57"/>
      <c r="O448" s="48"/>
    </row>
    <row r="449" spans="1:15" ht="12.75">
      <c r="A449" s="56"/>
      <c r="B449" s="58"/>
      <c r="C449" s="192" t="s">
        <v>469</v>
      </c>
      <c r="D449" s="193"/>
      <c r="E449" s="59"/>
      <c r="F449" s="60"/>
      <c r="G449" s="61"/>
      <c r="M449" s="57"/>
      <c r="O449" s="48"/>
    </row>
    <row r="450" spans="1:15" ht="33.75">
      <c r="A450" s="49">
        <v>251</v>
      </c>
      <c r="B450" s="50" t="s">
        <v>332</v>
      </c>
      <c r="C450" s="51" t="s">
        <v>463</v>
      </c>
      <c r="D450" s="52" t="s">
        <v>48</v>
      </c>
      <c r="E450" s="53">
        <v>82</v>
      </c>
      <c r="F450" s="53"/>
      <c r="G450" s="54">
        <f>E450*F450</f>
        <v>0</v>
      </c>
      <c r="M450" s="57"/>
      <c r="O450" s="48"/>
    </row>
    <row r="451" spans="1:15" ht="12.75" customHeight="1">
      <c r="A451" s="56"/>
      <c r="B451" s="58"/>
      <c r="C451" s="192" t="s">
        <v>470</v>
      </c>
      <c r="D451" s="193"/>
      <c r="E451" s="59"/>
      <c r="F451" s="60"/>
      <c r="G451" s="61"/>
      <c r="M451" s="57"/>
      <c r="O451" s="48"/>
    </row>
    <row r="452" spans="1:15" ht="33.75">
      <c r="A452" s="49">
        <v>252</v>
      </c>
      <c r="B452" s="50" t="s">
        <v>333</v>
      </c>
      <c r="C452" s="51" t="s">
        <v>464</v>
      </c>
      <c r="D452" s="52" t="s">
        <v>48</v>
      </c>
      <c r="E452" s="53">
        <v>16</v>
      </c>
      <c r="F452" s="53"/>
      <c r="G452" s="54">
        <f>E452*F452</f>
        <v>0</v>
      </c>
      <c r="M452" s="57"/>
      <c r="O452" s="48"/>
    </row>
    <row r="453" spans="1:15" ht="12.75">
      <c r="A453" s="56"/>
      <c r="B453" s="58"/>
      <c r="C453" s="192" t="s">
        <v>471</v>
      </c>
      <c r="D453" s="193"/>
      <c r="E453" s="59"/>
      <c r="F453" s="60"/>
      <c r="G453" s="61"/>
      <c r="M453" s="57"/>
      <c r="O453" s="48"/>
    </row>
    <row r="454" spans="1:15" ht="33.75">
      <c r="A454" s="49">
        <v>253</v>
      </c>
      <c r="B454" s="50" t="s">
        <v>334</v>
      </c>
      <c r="C454" s="51" t="s">
        <v>465</v>
      </c>
      <c r="D454" s="52" t="s">
        <v>48</v>
      </c>
      <c r="E454" s="53">
        <v>6</v>
      </c>
      <c r="F454" s="53"/>
      <c r="G454" s="54">
        <f>E454*F454</f>
        <v>0</v>
      </c>
      <c r="M454" s="57"/>
      <c r="O454" s="48"/>
    </row>
    <row r="455" spans="1:15" ht="12.75" customHeight="1">
      <c r="A455" s="56"/>
      <c r="B455" s="58"/>
      <c r="C455" s="192" t="s">
        <v>472</v>
      </c>
      <c r="D455" s="193"/>
      <c r="E455" s="59"/>
      <c r="F455" s="60"/>
      <c r="G455" s="61"/>
      <c r="M455" s="57"/>
      <c r="O455" s="48"/>
    </row>
    <row r="456" spans="1:15" ht="33.75">
      <c r="A456" s="49">
        <v>254</v>
      </c>
      <c r="B456" s="50" t="s">
        <v>335</v>
      </c>
      <c r="C456" s="51" t="s">
        <v>466</v>
      </c>
      <c r="D456" s="52" t="s">
        <v>48</v>
      </c>
      <c r="E456" s="53">
        <v>2</v>
      </c>
      <c r="F456" s="53"/>
      <c r="G456" s="54">
        <f>E456*F456</f>
        <v>0</v>
      </c>
      <c r="M456" s="57"/>
      <c r="O456" s="48"/>
    </row>
    <row r="457" spans="1:15" ht="12.75">
      <c r="A457" s="56"/>
      <c r="B457" s="58"/>
      <c r="C457" s="192" t="s">
        <v>473</v>
      </c>
      <c r="D457" s="193"/>
      <c r="E457" s="59"/>
      <c r="F457" s="60"/>
      <c r="G457" s="61"/>
      <c r="M457" s="57"/>
      <c r="O457" s="48"/>
    </row>
    <row r="458" spans="1:15" ht="12.75">
      <c r="A458" s="62"/>
      <c r="B458" s="63" t="s">
        <v>20</v>
      </c>
      <c r="C458" s="64" t="str">
        <f>CONCATENATE(B337," ",C337)</f>
        <v>735 Otopná tělesa</v>
      </c>
      <c r="D458" s="65"/>
      <c r="E458" s="66"/>
      <c r="F458" s="67"/>
      <c r="G458" s="68">
        <f>SUM(G337:G457)</f>
        <v>0</v>
      </c>
      <c r="O458" s="48">
        <v>1</v>
      </c>
    </row>
    <row r="459" spans="1:104" ht="12.75">
      <c r="A459" s="42" t="s">
        <v>19</v>
      </c>
      <c r="B459" s="43" t="s">
        <v>57</v>
      </c>
      <c r="C459" s="44" t="s">
        <v>56</v>
      </c>
      <c r="D459" s="45"/>
      <c r="E459" s="46"/>
      <c r="F459" s="46"/>
      <c r="G459" s="47"/>
      <c r="O459" s="48">
        <v>2</v>
      </c>
      <c r="AA459" s="27">
        <v>1</v>
      </c>
      <c r="AB459" s="27">
        <v>1</v>
      </c>
      <c r="AC459" s="27">
        <v>1</v>
      </c>
      <c r="AZ459" s="27">
        <v>1</v>
      </c>
      <c r="BA459" s="27" t="e">
        <f>IF(AZ459=1,#REF!,0)</f>
        <v>#REF!</v>
      </c>
      <c r="BB459" s="27">
        <f>IF(AZ459=2,#REF!,0)</f>
        <v>0</v>
      </c>
      <c r="BC459" s="27">
        <f>IF(AZ459=3,#REF!,0)</f>
        <v>0</v>
      </c>
      <c r="BD459" s="27">
        <f>IF(AZ459=4,#REF!,0)</f>
        <v>0</v>
      </c>
      <c r="BE459" s="27">
        <f>IF(AZ459=5,#REF!,0)</f>
        <v>0</v>
      </c>
      <c r="CA459" s="55">
        <v>1</v>
      </c>
      <c r="CB459" s="55">
        <v>1</v>
      </c>
      <c r="CZ459" s="27">
        <v>0.01852</v>
      </c>
    </row>
    <row r="460" spans="1:80" ht="135">
      <c r="A460" s="49">
        <v>255</v>
      </c>
      <c r="B460" s="50" t="s">
        <v>336</v>
      </c>
      <c r="C460" s="51" t="s">
        <v>299</v>
      </c>
      <c r="D460" s="52" t="s">
        <v>292</v>
      </c>
      <c r="E460" s="53">
        <v>286</v>
      </c>
      <c r="F460" s="53"/>
      <c r="G460" s="54">
        <f>E460*F460</f>
        <v>0</v>
      </c>
      <c r="O460" s="48"/>
      <c r="CA460" s="55"/>
      <c r="CB460" s="55"/>
    </row>
    <row r="461" spans="1:80" ht="12.75">
      <c r="A461" s="56"/>
      <c r="B461" s="58"/>
      <c r="C461" s="192" t="s">
        <v>565</v>
      </c>
      <c r="D461" s="193"/>
      <c r="E461" s="59">
        <v>0</v>
      </c>
      <c r="F461" s="60"/>
      <c r="G461" s="61"/>
      <c r="O461" s="48"/>
      <c r="CA461" s="55"/>
      <c r="CB461" s="55"/>
    </row>
    <row r="462" spans="1:80" ht="135">
      <c r="A462" s="49">
        <v>256</v>
      </c>
      <c r="B462" s="50" t="s">
        <v>337</v>
      </c>
      <c r="C462" s="51" t="s">
        <v>298</v>
      </c>
      <c r="D462" s="52" t="s">
        <v>292</v>
      </c>
      <c r="E462" s="53">
        <v>49</v>
      </c>
      <c r="F462" s="53"/>
      <c r="G462" s="54">
        <f>E462*F462</f>
        <v>0</v>
      </c>
      <c r="O462" s="48"/>
      <c r="CA462" s="55"/>
      <c r="CB462" s="55"/>
    </row>
    <row r="463" spans="1:80" ht="12.75">
      <c r="A463" s="56"/>
      <c r="B463" s="58"/>
      <c r="C463" s="192" t="s">
        <v>566</v>
      </c>
      <c r="D463" s="193"/>
      <c r="E463" s="59">
        <v>0</v>
      </c>
      <c r="F463" s="60"/>
      <c r="G463" s="61"/>
      <c r="O463" s="48"/>
      <c r="CA463" s="55"/>
      <c r="CB463" s="55"/>
    </row>
    <row r="464" spans="1:57" ht="135">
      <c r="A464" s="49">
        <v>257</v>
      </c>
      <c r="B464" s="50" t="s">
        <v>338</v>
      </c>
      <c r="C464" s="51" t="s">
        <v>293</v>
      </c>
      <c r="D464" s="52" t="s">
        <v>292</v>
      </c>
      <c r="E464" s="53">
        <v>38</v>
      </c>
      <c r="F464" s="53"/>
      <c r="G464" s="54">
        <f>E464*F464</f>
        <v>0</v>
      </c>
      <c r="O464" s="48"/>
      <c r="BA464" s="69"/>
      <c r="BB464" s="69"/>
      <c r="BC464" s="69"/>
      <c r="BD464" s="69"/>
      <c r="BE464" s="69"/>
    </row>
    <row r="465" spans="1:57" ht="12.75">
      <c r="A465" s="56"/>
      <c r="B465" s="58"/>
      <c r="C465" s="192" t="s">
        <v>567</v>
      </c>
      <c r="D465" s="193"/>
      <c r="E465" s="59">
        <v>0</v>
      </c>
      <c r="F465" s="60"/>
      <c r="G465" s="61"/>
      <c r="O465" s="48"/>
      <c r="BA465" s="69"/>
      <c r="BB465" s="69"/>
      <c r="BC465" s="69"/>
      <c r="BD465" s="69"/>
      <c r="BE465" s="69"/>
    </row>
    <row r="466" spans="1:57" ht="128.25" customHeight="1">
      <c r="A466" s="49">
        <v>258</v>
      </c>
      <c r="B466" s="50" t="s">
        <v>339</v>
      </c>
      <c r="C466" s="51" t="s">
        <v>294</v>
      </c>
      <c r="D466" s="52" t="s">
        <v>292</v>
      </c>
      <c r="E466" s="53">
        <v>38</v>
      </c>
      <c r="F466" s="53"/>
      <c r="G466" s="54">
        <f>E466*F466</f>
        <v>0</v>
      </c>
      <c r="O466" s="48"/>
      <c r="BA466" s="69"/>
      <c r="BB466" s="69"/>
      <c r="BC466" s="69"/>
      <c r="BD466" s="69"/>
      <c r="BE466" s="69"/>
    </row>
    <row r="467" spans="1:57" ht="12.75">
      <c r="A467" s="56"/>
      <c r="B467" s="58"/>
      <c r="C467" s="192" t="s">
        <v>568</v>
      </c>
      <c r="D467" s="193"/>
      <c r="E467" s="59">
        <v>0</v>
      </c>
      <c r="F467" s="60"/>
      <c r="G467" s="61"/>
      <c r="O467" s="48"/>
      <c r="BA467" s="69"/>
      <c r="BB467" s="69"/>
      <c r="BC467" s="69"/>
      <c r="BD467" s="69"/>
      <c r="BE467" s="69"/>
    </row>
    <row r="468" spans="1:57" ht="135">
      <c r="A468" s="49">
        <v>259</v>
      </c>
      <c r="B468" s="50" t="s">
        <v>340</v>
      </c>
      <c r="C468" s="51" t="s">
        <v>295</v>
      </c>
      <c r="D468" s="52" t="s">
        <v>292</v>
      </c>
      <c r="E468" s="53">
        <v>38</v>
      </c>
      <c r="F468" s="53"/>
      <c r="G468" s="54">
        <f>E468*F468</f>
        <v>0</v>
      </c>
      <c r="O468" s="48"/>
      <c r="BA468" s="69"/>
      <c r="BB468" s="69"/>
      <c r="BC468" s="69"/>
      <c r="BD468" s="69"/>
      <c r="BE468" s="69"/>
    </row>
    <row r="469" spans="1:57" ht="12.75">
      <c r="A469" s="56"/>
      <c r="B469" s="58"/>
      <c r="C469" s="192" t="s">
        <v>569</v>
      </c>
      <c r="D469" s="193"/>
      <c r="E469" s="59">
        <v>0</v>
      </c>
      <c r="F469" s="60"/>
      <c r="G469" s="61"/>
      <c r="O469" s="48"/>
      <c r="BA469" s="69"/>
      <c r="BB469" s="69"/>
      <c r="BC469" s="69"/>
      <c r="BD469" s="69"/>
      <c r="BE469" s="69"/>
    </row>
    <row r="470" spans="1:57" ht="135">
      <c r="A470" s="49">
        <v>260</v>
      </c>
      <c r="B470" s="50" t="s">
        <v>341</v>
      </c>
      <c r="C470" s="51" t="s">
        <v>296</v>
      </c>
      <c r="D470" s="52" t="s">
        <v>292</v>
      </c>
      <c r="E470" s="53">
        <v>96</v>
      </c>
      <c r="F470" s="53"/>
      <c r="G470" s="54">
        <f>E470*F470</f>
        <v>0</v>
      </c>
      <c r="O470" s="48"/>
      <c r="BA470" s="69"/>
      <c r="BB470" s="69"/>
      <c r="BC470" s="69"/>
      <c r="BD470" s="69"/>
      <c r="BE470" s="69"/>
    </row>
    <row r="471" spans="1:57" ht="12.75">
      <c r="A471" s="56"/>
      <c r="B471" s="58"/>
      <c r="C471" s="192" t="s">
        <v>570</v>
      </c>
      <c r="D471" s="193"/>
      <c r="E471" s="59">
        <v>0</v>
      </c>
      <c r="F471" s="60"/>
      <c r="G471" s="61"/>
      <c r="O471" s="48"/>
      <c r="BA471" s="69"/>
      <c r="BB471" s="69"/>
      <c r="BC471" s="69"/>
      <c r="BD471" s="69"/>
      <c r="BE471" s="69"/>
    </row>
    <row r="472" spans="1:57" ht="135">
      <c r="A472" s="49">
        <v>261</v>
      </c>
      <c r="B472" s="50" t="s">
        <v>342</v>
      </c>
      <c r="C472" s="51" t="s">
        <v>297</v>
      </c>
      <c r="D472" s="52" t="s">
        <v>292</v>
      </c>
      <c r="E472" s="53">
        <v>5</v>
      </c>
      <c r="F472" s="53"/>
      <c r="G472" s="54">
        <f>E472*F472</f>
        <v>0</v>
      </c>
      <c r="O472" s="48"/>
      <c r="BA472" s="69"/>
      <c r="BB472" s="69"/>
      <c r="BC472" s="69"/>
      <c r="BD472" s="69"/>
      <c r="BE472" s="69"/>
    </row>
    <row r="473" spans="1:57" ht="12.75">
      <c r="A473" s="56"/>
      <c r="B473" s="58"/>
      <c r="C473" s="192" t="s">
        <v>571</v>
      </c>
      <c r="D473" s="193"/>
      <c r="E473" s="59">
        <v>0</v>
      </c>
      <c r="F473" s="60"/>
      <c r="G473" s="61"/>
      <c r="O473" s="48"/>
      <c r="BA473" s="69"/>
      <c r="BB473" s="69"/>
      <c r="BC473" s="69"/>
      <c r="BD473" s="69"/>
      <c r="BE473" s="69"/>
    </row>
    <row r="474" spans="1:57" ht="90">
      <c r="A474" s="49">
        <v>262</v>
      </c>
      <c r="B474" s="50" t="s">
        <v>755</v>
      </c>
      <c r="C474" s="51" t="s">
        <v>137</v>
      </c>
      <c r="D474" s="52" t="s">
        <v>48</v>
      </c>
      <c r="E474" s="81">
        <v>4</v>
      </c>
      <c r="F474" s="87"/>
      <c r="G474" s="54">
        <f aca="true" t="shared" si="37" ref="G474">E474*F474</f>
        <v>0</v>
      </c>
      <c r="O474" s="48"/>
      <c r="BA474" s="69"/>
      <c r="BB474" s="69"/>
      <c r="BC474" s="69"/>
      <c r="BD474" s="69"/>
      <c r="BE474" s="69"/>
    </row>
    <row r="475" spans="1:57" ht="12.75">
      <c r="A475" s="82"/>
      <c r="B475" s="83"/>
      <c r="C475" s="192" t="s">
        <v>564</v>
      </c>
      <c r="D475" s="193"/>
      <c r="E475" s="80"/>
      <c r="F475" s="88"/>
      <c r="G475" s="78"/>
      <c r="O475" s="48"/>
      <c r="BA475" s="69"/>
      <c r="BB475" s="69"/>
      <c r="BC475" s="69"/>
      <c r="BD475" s="69"/>
      <c r="BE475" s="69"/>
    </row>
    <row r="476" spans="1:57" ht="90">
      <c r="A476" s="49">
        <v>263</v>
      </c>
      <c r="B476" s="50" t="s">
        <v>756</v>
      </c>
      <c r="C476" s="51" t="s">
        <v>138</v>
      </c>
      <c r="D476" s="52" t="s">
        <v>48</v>
      </c>
      <c r="E476" s="81">
        <v>1</v>
      </c>
      <c r="F476" s="87"/>
      <c r="G476" s="54">
        <f aca="true" t="shared" si="38" ref="G476">E476*F476</f>
        <v>0</v>
      </c>
      <c r="O476" s="48"/>
      <c r="BA476" s="69"/>
      <c r="BB476" s="69"/>
      <c r="BC476" s="69"/>
      <c r="BD476" s="69"/>
      <c r="BE476" s="69"/>
    </row>
    <row r="477" spans="1:57" ht="12.75">
      <c r="A477" s="82"/>
      <c r="B477" s="83"/>
      <c r="C477" s="192" t="s">
        <v>476</v>
      </c>
      <c r="D477" s="193"/>
      <c r="E477" s="80"/>
      <c r="F477" s="88"/>
      <c r="G477" s="78"/>
      <c r="O477" s="48"/>
      <c r="BA477" s="69"/>
      <c r="BB477" s="69"/>
      <c r="BC477" s="69"/>
      <c r="BD477" s="69"/>
      <c r="BE477" s="69"/>
    </row>
    <row r="478" spans="1:57" ht="90">
      <c r="A478" s="49">
        <v>264</v>
      </c>
      <c r="B478" s="50" t="s">
        <v>757</v>
      </c>
      <c r="C478" s="51" t="s">
        <v>563</v>
      </c>
      <c r="D478" s="52" t="s">
        <v>48</v>
      </c>
      <c r="E478" s="81">
        <v>3</v>
      </c>
      <c r="F478" s="87"/>
      <c r="G478" s="54">
        <f aca="true" t="shared" si="39" ref="G478">E478*F478</f>
        <v>0</v>
      </c>
      <c r="O478" s="48"/>
      <c r="BA478" s="69"/>
      <c r="BB478" s="69"/>
      <c r="BC478" s="69"/>
      <c r="BD478" s="69"/>
      <c r="BE478" s="69"/>
    </row>
    <row r="479" spans="1:57" ht="12.75">
      <c r="A479" s="82"/>
      <c r="B479" s="83"/>
      <c r="C479" s="192" t="s">
        <v>484</v>
      </c>
      <c r="D479" s="193"/>
      <c r="E479" s="80"/>
      <c r="F479" s="88"/>
      <c r="G479" s="78"/>
      <c r="O479" s="48"/>
      <c r="BA479" s="69"/>
      <c r="BB479" s="69"/>
      <c r="BC479" s="69"/>
      <c r="BD479" s="69"/>
      <c r="BE479" s="69"/>
    </row>
    <row r="480" spans="1:57" ht="90">
      <c r="A480" s="49">
        <v>265</v>
      </c>
      <c r="B480" s="50" t="s">
        <v>758</v>
      </c>
      <c r="C480" s="51" t="s">
        <v>139</v>
      </c>
      <c r="D480" s="52" t="s">
        <v>48</v>
      </c>
      <c r="E480" s="81">
        <v>1</v>
      </c>
      <c r="F480" s="87"/>
      <c r="G480" s="54">
        <f aca="true" t="shared" si="40" ref="G480">E480*F480</f>
        <v>0</v>
      </c>
      <c r="O480" s="48"/>
      <c r="BA480" s="69"/>
      <c r="BB480" s="69"/>
      <c r="BC480" s="69"/>
      <c r="BD480" s="69"/>
      <c r="BE480" s="69"/>
    </row>
    <row r="481" spans="1:57" ht="12.75">
      <c r="A481" s="82"/>
      <c r="B481" s="83"/>
      <c r="C481" s="192" t="s">
        <v>481</v>
      </c>
      <c r="D481" s="193"/>
      <c r="E481" s="80"/>
      <c r="F481" s="88"/>
      <c r="G481" s="78"/>
      <c r="O481" s="48"/>
      <c r="BA481" s="69"/>
      <c r="BB481" s="69"/>
      <c r="BC481" s="69"/>
      <c r="BD481" s="69"/>
      <c r="BE481" s="69"/>
    </row>
    <row r="482" spans="1:57" ht="84.75" customHeight="1">
      <c r="A482" s="49">
        <v>266</v>
      </c>
      <c r="B482" s="50" t="s">
        <v>759</v>
      </c>
      <c r="C482" s="51" t="s">
        <v>140</v>
      </c>
      <c r="D482" s="52" t="s">
        <v>48</v>
      </c>
      <c r="E482" s="81">
        <v>1</v>
      </c>
      <c r="F482" s="87"/>
      <c r="G482" s="54">
        <f aca="true" t="shared" si="41" ref="G482">E482*F482</f>
        <v>0</v>
      </c>
      <c r="O482" s="48"/>
      <c r="BA482" s="69"/>
      <c r="BB482" s="69"/>
      <c r="BC482" s="69"/>
      <c r="BD482" s="69"/>
      <c r="BE482" s="69"/>
    </row>
    <row r="483" spans="1:57" ht="19.5" customHeight="1">
      <c r="A483" s="82"/>
      <c r="B483" s="58"/>
      <c r="C483" s="192" t="s">
        <v>484</v>
      </c>
      <c r="D483" s="193"/>
      <c r="E483" s="80"/>
      <c r="F483" s="88"/>
      <c r="G483" s="78"/>
      <c r="O483" s="48"/>
      <c r="BA483" s="69"/>
      <c r="BB483" s="69"/>
      <c r="BC483" s="69"/>
      <c r="BD483" s="69"/>
      <c r="BE483" s="69"/>
    </row>
    <row r="484" spans="1:15" ht="22.5">
      <c r="A484" s="49">
        <v>267</v>
      </c>
      <c r="B484" s="50" t="s">
        <v>760</v>
      </c>
      <c r="C484" s="51" t="s">
        <v>537</v>
      </c>
      <c r="D484" s="52" t="s">
        <v>536</v>
      </c>
      <c r="E484" s="53">
        <v>3</v>
      </c>
      <c r="F484" s="53"/>
      <c r="G484" s="54">
        <f aca="true" t="shared" si="42" ref="G484">E484*F484</f>
        <v>0</v>
      </c>
      <c r="M484" s="57"/>
      <c r="O484" s="48"/>
    </row>
    <row r="485" spans="1:15" ht="12.75">
      <c r="A485" s="62"/>
      <c r="B485" s="63" t="s">
        <v>20</v>
      </c>
      <c r="C485" s="64" t="str">
        <f>CONCATENATE(B459," ",C459)</f>
        <v>767 Pomocné ocel.konstrukce</v>
      </c>
      <c r="D485" s="65"/>
      <c r="E485" s="66"/>
      <c r="F485" s="67"/>
      <c r="G485" s="68">
        <f>SUM(G460:G484)</f>
        <v>0</v>
      </c>
      <c r="O485" s="48">
        <v>1</v>
      </c>
    </row>
    <row r="486" spans="1:104" ht="12.75">
      <c r="A486" s="42" t="s">
        <v>19</v>
      </c>
      <c r="B486" s="43" t="s">
        <v>59</v>
      </c>
      <c r="C486" s="44" t="s">
        <v>58</v>
      </c>
      <c r="D486" s="45"/>
      <c r="E486" s="46"/>
      <c r="F486" s="46"/>
      <c r="G486" s="47"/>
      <c r="O486" s="48">
        <v>2</v>
      </c>
      <c r="AA486" s="27">
        <v>12</v>
      </c>
      <c r="AB486" s="27">
        <v>0</v>
      </c>
      <c r="AC486" s="27">
        <v>43</v>
      </c>
      <c r="AZ486" s="27">
        <v>1</v>
      </c>
      <c r="BA486" s="27">
        <f>IF(AZ486=1,G496,0)</f>
        <v>0</v>
      </c>
      <c r="BB486" s="27">
        <f>IF(AZ486=2,G496,0)</f>
        <v>0</v>
      </c>
      <c r="BC486" s="27">
        <f>IF(AZ486=3,G496,0)</f>
        <v>0</v>
      </c>
      <c r="BD486" s="27">
        <f>IF(AZ486=4,G496,0)</f>
        <v>0</v>
      </c>
      <c r="BE486" s="27">
        <f>IF(AZ486=5,G496,0)</f>
        <v>0</v>
      </c>
      <c r="CA486" s="55">
        <v>12</v>
      </c>
      <c r="CB486" s="55">
        <v>0</v>
      </c>
      <c r="CZ486" s="27">
        <v>0.12852</v>
      </c>
    </row>
    <row r="487" spans="1:104" ht="22.5">
      <c r="A487" s="49">
        <v>268</v>
      </c>
      <c r="B487" s="50" t="s">
        <v>761</v>
      </c>
      <c r="C487" s="51" t="s">
        <v>535</v>
      </c>
      <c r="D487" s="52" t="s">
        <v>301</v>
      </c>
      <c r="E487" s="53">
        <v>1</v>
      </c>
      <c r="F487" s="53"/>
      <c r="G487" s="54">
        <f aca="true" t="shared" si="43" ref="G487">E487*F487</f>
        <v>0</v>
      </c>
      <c r="O487" s="48">
        <v>2</v>
      </c>
      <c r="AA487" s="27">
        <v>12</v>
      </c>
      <c r="AB487" s="27">
        <v>0</v>
      </c>
      <c r="AC487" s="27">
        <v>43</v>
      </c>
      <c r="AZ487" s="27">
        <v>1</v>
      </c>
      <c r="BA487" s="27">
        <f>IF(AZ487=1,G487,0)</f>
        <v>0</v>
      </c>
      <c r="BB487" s="27">
        <f>IF(AZ487=2,G487,0)</f>
        <v>0</v>
      </c>
      <c r="BC487" s="27">
        <f>IF(AZ487=3,G487,0)</f>
        <v>0</v>
      </c>
      <c r="BD487" s="27">
        <f>IF(AZ487=4,G487,0)</f>
        <v>0</v>
      </c>
      <c r="BE487" s="27">
        <f>IF(AZ487=5,G487,0)</f>
        <v>0</v>
      </c>
      <c r="CA487" s="55">
        <v>12</v>
      </c>
      <c r="CB487" s="55">
        <v>0</v>
      </c>
      <c r="CZ487" s="27">
        <v>0.12852</v>
      </c>
    </row>
    <row r="488" spans="1:80" ht="33.75">
      <c r="A488" s="49">
        <v>269</v>
      </c>
      <c r="B488" s="50" t="s">
        <v>762</v>
      </c>
      <c r="C488" s="51" t="s">
        <v>574</v>
      </c>
      <c r="D488" s="52" t="s">
        <v>31</v>
      </c>
      <c r="E488" s="53">
        <v>1425</v>
      </c>
      <c r="F488" s="53"/>
      <c r="G488" s="54">
        <f>E488*F488</f>
        <v>0</v>
      </c>
      <c r="O488" s="48"/>
      <c r="CA488" s="55"/>
      <c r="CB488" s="55"/>
    </row>
    <row r="489" spans="1:57" ht="12.75">
      <c r="A489" s="82"/>
      <c r="B489" s="83"/>
      <c r="C489" s="192" t="s">
        <v>575</v>
      </c>
      <c r="D489" s="193"/>
      <c r="E489" s="80"/>
      <c r="F489" s="88"/>
      <c r="G489" s="78"/>
      <c r="O489" s="48"/>
      <c r="BA489" s="69"/>
      <c r="BB489" s="69"/>
      <c r="BC489" s="69"/>
      <c r="BD489" s="69"/>
      <c r="BE489" s="69"/>
    </row>
    <row r="490" spans="1:80" ht="33.75">
      <c r="A490" s="49">
        <v>270</v>
      </c>
      <c r="B490" s="50" t="s">
        <v>763</v>
      </c>
      <c r="C490" s="51" t="s">
        <v>576</v>
      </c>
      <c r="D490" s="52" t="s">
        <v>31</v>
      </c>
      <c r="E490" s="53">
        <v>127</v>
      </c>
      <c r="F490" s="53"/>
      <c r="G490" s="54">
        <f>E490*F490</f>
        <v>0</v>
      </c>
      <c r="O490" s="48"/>
      <c r="CA490" s="55"/>
      <c r="CB490" s="55"/>
    </row>
    <row r="491" spans="1:57" ht="12.75">
      <c r="A491" s="82"/>
      <c r="B491" s="83"/>
      <c r="C491" s="192" t="s">
        <v>577</v>
      </c>
      <c r="D491" s="193"/>
      <c r="E491" s="80"/>
      <c r="F491" s="88"/>
      <c r="G491" s="78"/>
      <c r="O491" s="48"/>
      <c r="BA491" s="69"/>
      <c r="BB491" s="69"/>
      <c r="BC491" s="69"/>
      <c r="BD491" s="69"/>
      <c r="BE491" s="69"/>
    </row>
    <row r="492" spans="1:80" ht="33.75">
      <c r="A492" s="49">
        <v>271</v>
      </c>
      <c r="B492" s="50" t="s">
        <v>764</v>
      </c>
      <c r="C492" s="51" t="s">
        <v>578</v>
      </c>
      <c r="D492" s="52" t="s">
        <v>48</v>
      </c>
      <c r="E492" s="53">
        <v>704</v>
      </c>
      <c r="F492" s="53"/>
      <c r="G492" s="54">
        <f>E492*F492</f>
        <v>0</v>
      </c>
      <c r="O492" s="48"/>
      <c r="CA492" s="55"/>
      <c r="CB492" s="55"/>
    </row>
    <row r="493" spans="1:57" ht="12.75">
      <c r="A493" s="82"/>
      <c r="B493" s="83"/>
      <c r="C493" s="192" t="s">
        <v>580</v>
      </c>
      <c r="D493" s="193"/>
      <c r="E493" s="80"/>
      <c r="F493" s="88"/>
      <c r="G493" s="78"/>
      <c r="O493" s="48"/>
      <c r="BA493" s="69"/>
      <c r="BB493" s="69"/>
      <c r="BC493" s="69"/>
      <c r="BD493" s="69"/>
      <c r="BE493" s="69"/>
    </row>
    <row r="494" spans="1:80" ht="33.75">
      <c r="A494" s="49">
        <v>272</v>
      </c>
      <c r="B494" s="50" t="s">
        <v>765</v>
      </c>
      <c r="C494" s="51" t="s">
        <v>579</v>
      </c>
      <c r="D494" s="52" t="s">
        <v>48</v>
      </c>
      <c r="E494" s="53">
        <v>26</v>
      </c>
      <c r="F494" s="53"/>
      <c r="G494" s="54">
        <f>E494*F494</f>
        <v>0</v>
      </c>
      <c r="O494" s="48"/>
      <c r="CA494" s="55"/>
      <c r="CB494" s="55"/>
    </row>
    <row r="495" spans="1:57" ht="12.75">
      <c r="A495" s="82"/>
      <c r="B495" s="83"/>
      <c r="C495" s="192" t="s">
        <v>581</v>
      </c>
      <c r="D495" s="193"/>
      <c r="E495" s="80"/>
      <c r="F495" s="88"/>
      <c r="G495" s="78"/>
      <c r="O495" s="48"/>
      <c r="BA495" s="69"/>
      <c r="BB495" s="69"/>
      <c r="BC495" s="69"/>
      <c r="BD495" s="69"/>
      <c r="BE495" s="69"/>
    </row>
    <row r="496" spans="1:80" ht="22.5">
      <c r="A496" s="49">
        <v>273</v>
      </c>
      <c r="B496" s="50" t="s">
        <v>766</v>
      </c>
      <c r="C496" s="51" t="s">
        <v>61</v>
      </c>
      <c r="D496" s="52" t="s">
        <v>60</v>
      </c>
      <c r="E496" s="53">
        <v>48</v>
      </c>
      <c r="F496" s="53"/>
      <c r="G496" s="54">
        <f>E496*F496</f>
        <v>0</v>
      </c>
      <c r="O496" s="48"/>
      <c r="CA496" s="55"/>
      <c r="CB496" s="55"/>
    </row>
    <row r="497" spans="1:80" ht="12.75">
      <c r="A497" s="49">
        <v>274</v>
      </c>
      <c r="B497" s="50" t="s">
        <v>767</v>
      </c>
      <c r="C497" s="51" t="s">
        <v>62</v>
      </c>
      <c r="D497" s="52" t="s">
        <v>60</v>
      </c>
      <c r="E497" s="53">
        <v>72</v>
      </c>
      <c r="F497" s="53"/>
      <c r="G497" s="54">
        <f aca="true" t="shared" si="44" ref="G497:G513">E497*F497</f>
        <v>0</v>
      </c>
      <c r="O497" s="48"/>
      <c r="CA497" s="55"/>
      <c r="CB497" s="55"/>
    </row>
    <row r="498" spans="1:80" ht="22.5">
      <c r="A498" s="49">
        <v>275</v>
      </c>
      <c r="B498" s="50" t="s">
        <v>768</v>
      </c>
      <c r="C498" s="51" t="s">
        <v>63</v>
      </c>
      <c r="D498" s="52" t="s">
        <v>60</v>
      </c>
      <c r="E498" s="53">
        <v>72</v>
      </c>
      <c r="F498" s="53"/>
      <c r="G498" s="54">
        <f t="shared" si="44"/>
        <v>0</v>
      </c>
      <c r="O498" s="48"/>
      <c r="CA498" s="55"/>
      <c r="CB498" s="55"/>
    </row>
    <row r="499" spans="1:80" ht="12.75">
      <c r="A499" s="49">
        <v>276</v>
      </c>
      <c r="B499" s="50" t="s">
        <v>769</v>
      </c>
      <c r="C499" s="51" t="s">
        <v>64</v>
      </c>
      <c r="D499" s="52" t="s">
        <v>60</v>
      </c>
      <c r="E499" s="53">
        <v>72</v>
      </c>
      <c r="F499" s="53"/>
      <c r="G499" s="54">
        <f t="shared" si="44"/>
        <v>0</v>
      </c>
      <c r="O499" s="48"/>
      <c r="CA499" s="55"/>
      <c r="CB499" s="55"/>
    </row>
    <row r="500" spans="1:80" ht="12.75">
      <c r="A500" s="49">
        <v>277</v>
      </c>
      <c r="B500" s="50" t="s">
        <v>770</v>
      </c>
      <c r="C500" s="51" t="s">
        <v>117</v>
      </c>
      <c r="D500" s="52" t="s">
        <v>301</v>
      </c>
      <c r="E500" s="53">
        <v>1</v>
      </c>
      <c r="F500" s="53"/>
      <c r="G500" s="54">
        <f t="shared" si="44"/>
        <v>0</v>
      </c>
      <c r="O500" s="48"/>
      <c r="CA500" s="55"/>
      <c r="CB500" s="55"/>
    </row>
    <row r="501" spans="1:80" ht="12.75">
      <c r="A501" s="49">
        <v>278</v>
      </c>
      <c r="B501" s="50" t="s">
        <v>771</v>
      </c>
      <c r="C501" s="51" t="s">
        <v>118</v>
      </c>
      <c r="D501" s="52" t="s">
        <v>301</v>
      </c>
      <c r="E501" s="53">
        <v>1</v>
      </c>
      <c r="F501" s="53"/>
      <c r="G501" s="54">
        <f t="shared" si="44"/>
        <v>0</v>
      </c>
      <c r="O501" s="48"/>
      <c r="CA501" s="55"/>
      <c r="CB501" s="55"/>
    </row>
    <row r="502" spans="1:80" ht="12.75">
      <c r="A502" s="49">
        <v>279</v>
      </c>
      <c r="B502" s="50" t="s">
        <v>772</v>
      </c>
      <c r="C502" s="51" t="s">
        <v>119</v>
      </c>
      <c r="D502" s="52" t="s">
        <v>301</v>
      </c>
      <c r="E502" s="53">
        <v>1</v>
      </c>
      <c r="F502" s="53"/>
      <c r="G502" s="54">
        <f t="shared" si="44"/>
        <v>0</v>
      </c>
      <c r="O502" s="48"/>
      <c r="CA502" s="55"/>
      <c r="CB502" s="55"/>
    </row>
    <row r="503" spans="1:80" ht="12.75">
      <c r="A503" s="49">
        <v>280</v>
      </c>
      <c r="B503" s="50" t="s">
        <v>773</v>
      </c>
      <c r="C503" s="51" t="s">
        <v>144</v>
      </c>
      <c r="D503" s="52" t="s">
        <v>301</v>
      </c>
      <c r="E503" s="53">
        <v>1</v>
      </c>
      <c r="F503" s="53"/>
      <c r="G503" s="54">
        <f aca="true" t="shared" si="45" ref="G503">E503*F503</f>
        <v>0</v>
      </c>
      <c r="O503" s="48"/>
      <c r="CA503" s="55"/>
      <c r="CB503" s="55"/>
    </row>
    <row r="504" spans="1:80" ht="12.75">
      <c r="A504" s="49">
        <v>281</v>
      </c>
      <c r="B504" s="50" t="s">
        <v>774</v>
      </c>
      <c r="C504" s="51" t="s">
        <v>120</v>
      </c>
      <c r="D504" s="52" t="s">
        <v>60</v>
      </c>
      <c r="E504" s="53">
        <v>220</v>
      </c>
      <c r="F504" s="53"/>
      <c r="G504" s="54">
        <f t="shared" si="44"/>
        <v>0</v>
      </c>
      <c r="O504" s="48"/>
      <c r="CA504" s="55"/>
      <c r="CB504" s="55"/>
    </row>
    <row r="505" spans="1:80" ht="12.75">
      <c r="A505" s="49">
        <v>282</v>
      </c>
      <c r="B505" s="50" t="s">
        <v>775</v>
      </c>
      <c r="C505" s="51" t="s">
        <v>136</v>
      </c>
      <c r="D505" s="52" t="s">
        <v>28</v>
      </c>
      <c r="E505" s="53">
        <v>62</v>
      </c>
      <c r="F505" s="85"/>
      <c r="G505" s="54">
        <f aca="true" t="shared" si="46" ref="G505:G506">E505*F505</f>
        <v>0</v>
      </c>
      <c r="O505" s="48"/>
      <c r="CA505" s="55"/>
      <c r="CB505" s="55"/>
    </row>
    <row r="506" spans="1:80" ht="12.75">
      <c r="A506" s="49">
        <v>283</v>
      </c>
      <c r="B506" s="50" t="s">
        <v>776</v>
      </c>
      <c r="C506" s="100" t="s">
        <v>300</v>
      </c>
      <c r="D506" s="52" t="s">
        <v>301</v>
      </c>
      <c r="E506" s="53">
        <v>1</v>
      </c>
      <c r="F506" s="53"/>
      <c r="G506" s="54">
        <f t="shared" si="46"/>
        <v>0</v>
      </c>
      <c r="O506" s="48"/>
      <c r="CA506" s="55"/>
      <c r="CB506" s="55"/>
    </row>
    <row r="507" spans="1:80" ht="48" customHeight="1">
      <c r="A507" s="56"/>
      <c r="B507" s="83"/>
      <c r="C507" s="192" t="s">
        <v>302</v>
      </c>
      <c r="D507" s="193"/>
      <c r="E507" s="59">
        <v>0</v>
      </c>
      <c r="F507" s="60"/>
      <c r="G507" s="61"/>
      <c r="O507" s="48"/>
      <c r="CA507" s="55"/>
      <c r="CB507" s="55"/>
    </row>
    <row r="508" spans="1:80" ht="12.75">
      <c r="A508" s="49">
        <v>284</v>
      </c>
      <c r="B508" s="50" t="s">
        <v>777</v>
      </c>
      <c r="C508" s="106" t="s">
        <v>303</v>
      </c>
      <c r="D508" s="52" t="s">
        <v>301</v>
      </c>
      <c r="E508" s="53">
        <v>1</v>
      </c>
      <c r="F508" s="53"/>
      <c r="G508" s="54">
        <f aca="true" t="shared" si="47" ref="G508">E508*F508</f>
        <v>0</v>
      </c>
      <c r="O508" s="48"/>
      <c r="CA508" s="55"/>
      <c r="CB508" s="55"/>
    </row>
    <row r="509" spans="1:80" s="103" customFormat="1" ht="81" customHeight="1">
      <c r="A509" s="101"/>
      <c r="B509" s="102"/>
      <c r="C509" s="203" t="s">
        <v>304</v>
      </c>
      <c r="D509" s="203"/>
      <c r="E509" s="107">
        <v>0</v>
      </c>
      <c r="F509" s="108"/>
      <c r="G509" s="109"/>
      <c r="O509" s="104"/>
      <c r="CA509" s="105"/>
      <c r="CB509" s="105"/>
    </row>
    <row r="510" spans="1:80" ht="12.75">
      <c r="A510" s="49">
        <v>285</v>
      </c>
      <c r="B510" s="50" t="s">
        <v>778</v>
      </c>
      <c r="C510" s="100" t="s">
        <v>305</v>
      </c>
      <c r="D510" s="52" t="s">
        <v>301</v>
      </c>
      <c r="E510" s="53">
        <v>1</v>
      </c>
      <c r="F510" s="53"/>
      <c r="G510" s="54">
        <f aca="true" t="shared" si="48" ref="G510">E510*F510</f>
        <v>0</v>
      </c>
      <c r="O510" s="48"/>
      <c r="CA510" s="55"/>
      <c r="CB510" s="55"/>
    </row>
    <row r="511" spans="1:15" ht="23.25" customHeight="1">
      <c r="A511" s="56"/>
      <c r="B511" s="83"/>
      <c r="C511" s="192" t="s">
        <v>306</v>
      </c>
      <c r="D511" s="193"/>
      <c r="E511" s="59">
        <v>0</v>
      </c>
      <c r="F511" s="60"/>
      <c r="G511" s="61"/>
      <c r="M511" s="57"/>
      <c r="O511" s="48"/>
    </row>
    <row r="512" spans="1:15" ht="12.75">
      <c r="A512" s="49">
        <v>286</v>
      </c>
      <c r="B512" s="50" t="s">
        <v>779</v>
      </c>
      <c r="C512" s="51" t="s">
        <v>65</v>
      </c>
      <c r="D512" s="52" t="s">
        <v>301</v>
      </c>
      <c r="E512" s="53">
        <v>1</v>
      </c>
      <c r="F512" s="53"/>
      <c r="G512" s="54">
        <f t="shared" si="44"/>
        <v>0</v>
      </c>
      <c r="M512" s="57"/>
      <c r="O512" s="48"/>
    </row>
    <row r="513" spans="1:57" ht="12.75">
      <c r="A513" s="49">
        <v>287</v>
      </c>
      <c r="B513" s="50" t="s">
        <v>780</v>
      </c>
      <c r="C513" s="51" t="s">
        <v>116</v>
      </c>
      <c r="D513" s="52" t="s">
        <v>60</v>
      </c>
      <c r="E513" s="53">
        <v>80</v>
      </c>
      <c r="F513" s="53"/>
      <c r="G513" s="54">
        <f t="shared" si="44"/>
        <v>0</v>
      </c>
      <c r="O513" s="48">
        <v>4</v>
      </c>
      <c r="BA513" s="69">
        <f>SUM(BA485:BA486)</f>
        <v>0</v>
      </c>
      <c r="BB513" s="69">
        <f>SUM(BB485:BB486)</f>
        <v>0</v>
      </c>
      <c r="BC513" s="69">
        <f>SUM(BC485:BC486)</f>
        <v>0</v>
      </c>
      <c r="BD513" s="69">
        <f>SUM(BD485:BD486)</f>
        <v>0</v>
      </c>
      <c r="BE513" s="69">
        <f>SUM(BE485:BE486)</f>
        <v>0</v>
      </c>
    </row>
    <row r="514" spans="1:7" ht="12.75">
      <c r="A514" s="62"/>
      <c r="B514" s="63" t="s">
        <v>20</v>
      </c>
      <c r="C514" s="64" t="str">
        <f>CONCATENATE(B486," ",C486)</f>
        <v>730 Ústřední vytápění</v>
      </c>
      <c r="D514" s="65"/>
      <c r="E514" s="66"/>
      <c r="F514" s="67"/>
      <c r="G514" s="68">
        <f>SUM(G487:G513)</f>
        <v>0</v>
      </c>
    </row>
    <row r="515" spans="1:7" ht="12.75">
      <c r="A515" s="173"/>
      <c r="B515" s="173"/>
      <c r="C515" s="173"/>
      <c r="D515" s="173"/>
      <c r="E515" s="173"/>
      <c r="F515" s="173"/>
      <c r="G515" s="173"/>
    </row>
    <row r="516" spans="1:7" ht="12.75">
      <c r="A516" s="200"/>
      <c r="B516" s="200"/>
      <c r="C516" s="93" t="s">
        <v>141</v>
      </c>
      <c r="D516" s="200"/>
      <c r="E516" s="200"/>
      <c r="F516" s="200"/>
      <c r="G516" s="200"/>
    </row>
    <row r="517" spans="1:7" ht="12.75">
      <c r="A517" s="201"/>
      <c r="B517" s="201"/>
      <c r="C517" s="94" t="s">
        <v>142</v>
      </c>
      <c r="D517" s="201"/>
      <c r="E517" s="201"/>
      <c r="F517" s="201"/>
      <c r="G517" s="201"/>
    </row>
    <row r="518" spans="1:7" ht="12.75">
      <c r="A518" s="201"/>
      <c r="B518" s="201"/>
      <c r="C518" s="94" t="s">
        <v>390</v>
      </c>
      <c r="D518" s="201"/>
      <c r="E518" s="201"/>
      <c r="F518" s="201"/>
      <c r="G518" s="201"/>
    </row>
    <row r="519" spans="1:7" ht="12.75">
      <c r="A519" s="202"/>
      <c r="B519" s="202"/>
      <c r="C519" s="95" t="s">
        <v>391</v>
      </c>
      <c r="D519" s="202"/>
      <c r="E519" s="202"/>
      <c r="F519" s="202"/>
      <c r="G519" s="202"/>
    </row>
    <row r="520" spans="1:7" ht="51">
      <c r="A520" s="173"/>
      <c r="B520" s="173" t="s">
        <v>597</v>
      </c>
      <c r="C520" s="174" t="s">
        <v>598</v>
      </c>
      <c r="D520" s="173"/>
      <c r="E520" s="173"/>
      <c r="F520" s="173"/>
      <c r="G520" s="173"/>
    </row>
    <row r="521" spans="1:7" ht="63.75">
      <c r="A521" s="173"/>
      <c r="B521" s="173"/>
      <c r="C521" s="175" t="s">
        <v>599</v>
      </c>
      <c r="D521" s="173"/>
      <c r="E521" s="173"/>
      <c r="F521" s="173"/>
      <c r="G521" s="173"/>
    </row>
    <row r="522" spans="1:7" ht="63.75">
      <c r="A522" s="173"/>
      <c r="B522" s="173"/>
      <c r="C522" s="175" t="s">
        <v>600</v>
      </c>
      <c r="D522" s="173"/>
      <c r="E522" s="173"/>
      <c r="F522" s="173"/>
      <c r="G522" s="173"/>
    </row>
    <row r="523" ht="12.75">
      <c r="E523" s="27"/>
    </row>
    <row r="524" spans="3:5" ht="12.75">
      <c r="C524" s="93"/>
      <c r="E524" s="27"/>
    </row>
    <row r="525" spans="3:5" ht="12.75">
      <c r="C525" s="94"/>
      <c r="E525" s="27"/>
    </row>
    <row r="526" spans="3:5" ht="12.75">
      <c r="C526" s="94"/>
      <c r="E526" s="27"/>
    </row>
    <row r="527" spans="3:5" ht="12.75">
      <c r="C527" s="95"/>
      <c r="E527" s="27"/>
    </row>
    <row r="528" ht="12.75">
      <c r="E528" s="27"/>
    </row>
    <row r="529" ht="12.75">
      <c r="E529" s="27"/>
    </row>
    <row r="530" ht="12.75">
      <c r="E530" s="27"/>
    </row>
    <row r="531" ht="12.75">
      <c r="E531" s="27"/>
    </row>
    <row r="532" ht="12.75">
      <c r="E532" s="27"/>
    </row>
    <row r="533" ht="12.75">
      <c r="E533" s="27"/>
    </row>
    <row r="534" ht="12.75">
      <c r="E534" s="27"/>
    </row>
    <row r="535" ht="12.75">
      <c r="E535" s="27"/>
    </row>
    <row r="536" ht="12.75">
      <c r="E536" s="27"/>
    </row>
    <row r="537" ht="12.75">
      <c r="E537" s="27"/>
    </row>
    <row r="538" ht="12.75">
      <c r="E538" s="27"/>
    </row>
    <row r="539" ht="12.75">
      <c r="E539" s="27"/>
    </row>
    <row r="540" ht="12.75">
      <c r="E540" s="27"/>
    </row>
    <row r="541" ht="12.75">
      <c r="E541" s="27"/>
    </row>
    <row r="542" ht="12.75">
      <c r="E542" s="27"/>
    </row>
    <row r="543" ht="12.75">
      <c r="E543" s="27"/>
    </row>
    <row r="544" ht="12.75">
      <c r="E544" s="27"/>
    </row>
    <row r="545" ht="12.75">
      <c r="E545" s="27"/>
    </row>
    <row r="546" ht="12.75">
      <c r="E546" s="27"/>
    </row>
    <row r="547" ht="12.75">
      <c r="E547" s="27"/>
    </row>
    <row r="548" ht="12.75">
      <c r="E548" s="27"/>
    </row>
    <row r="549" ht="12.75">
      <c r="E549" s="27"/>
    </row>
    <row r="550" ht="12.75">
      <c r="E550" s="27"/>
    </row>
    <row r="551" ht="12.75">
      <c r="E551" s="27"/>
    </row>
    <row r="552" ht="12.75">
      <c r="E552" s="27"/>
    </row>
    <row r="553" ht="12.75">
      <c r="E553" s="27"/>
    </row>
    <row r="554" ht="12.75">
      <c r="E554" s="27"/>
    </row>
    <row r="555" ht="12.75">
      <c r="E555" s="27"/>
    </row>
    <row r="556" ht="12.75">
      <c r="E556" s="27"/>
    </row>
    <row r="557" ht="12.75">
      <c r="E557" s="27"/>
    </row>
    <row r="558" ht="12.75">
      <c r="E558" s="27"/>
    </row>
    <row r="559" ht="12.75">
      <c r="E559" s="27"/>
    </row>
    <row r="560" ht="12.75">
      <c r="E560" s="27"/>
    </row>
    <row r="561" ht="12.75">
      <c r="E561" s="27"/>
    </row>
    <row r="562" ht="12.75">
      <c r="E562" s="27"/>
    </row>
    <row r="563" ht="12.75">
      <c r="E563" s="27"/>
    </row>
    <row r="564" ht="12.75">
      <c r="E564" s="27"/>
    </row>
    <row r="565" ht="12.75">
      <c r="E565" s="27"/>
    </row>
    <row r="566" ht="12.75">
      <c r="E566" s="27"/>
    </row>
    <row r="567" ht="12.75">
      <c r="E567" s="27"/>
    </row>
    <row r="568" ht="12.75">
      <c r="E568" s="27"/>
    </row>
    <row r="569" ht="12.75">
      <c r="E569" s="27"/>
    </row>
    <row r="570" ht="12.75">
      <c r="E570" s="27"/>
    </row>
    <row r="571" ht="12.75">
      <c r="E571" s="27"/>
    </row>
    <row r="572" ht="12.75">
      <c r="E572" s="27"/>
    </row>
    <row r="573" ht="12.75">
      <c r="E573" s="27"/>
    </row>
    <row r="574" ht="12.75">
      <c r="E574" s="27"/>
    </row>
    <row r="575" ht="12.75">
      <c r="E575" s="27"/>
    </row>
    <row r="576" ht="12.75">
      <c r="E576" s="27"/>
    </row>
    <row r="577" ht="12.75">
      <c r="E577" s="27"/>
    </row>
    <row r="578" ht="12.75">
      <c r="E578" s="27"/>
    </row>
    <row r="579" ht="12.75">
      <c r="E579" s="27"/>
    </row>
    <row r="580" ht="12.75">
      <c r="E580" s="27"/>
    </row>
    <row r="581" spans="1:2" ht="12.75">
      <c r="A581" s="70"/>
      <c r="B581" s="70"/>
    </row>
    <row r="582" spans="3:7" ht="12.75">
      <c r="C582" s="72"/>
      <c r="D582" s="72"/>
      <c r="E582" s="73"/>
      <c r="F582" s="72"/>
      <c r="G582" s="74"/>
    </row>
    <row r="583" spans="1:2" ht="12.75">
      <c r="A583" s="70"/>
      <c r="B583" s="70"/>
    </row>
  </sheetData>
  <mergeCells count="216">
    <mergeCell ref="A516:A519"/>
    <mergeCell ref="B516:B519"/>
    <mergeCell ref="D516:D519"/>
    <mergeCell ref="E516:E519"/>
    <mergeCell ref="F516:F519"/>
    <mergeCell ref="G516:G519"/>
    <mergeCell ref="C359:D359"/>
    <mergeCell ref="C361:D361"/>
    <mergeCell ref="C393:D393"/>
    <mergeCell ref="C395:D395"/>
    <mergeCell ref="C399:D399"/>
    <mergeCell ref="C401:D401"/>
    <mergeCell ref="C403:D403"/>
    <mergeCell ref="C363:D363"/>
    <mergeCell ref="C367:D367"/>
    <mergeCell ref="C369:D369"/>
    <mergeCell ref="C371:D371"/>
    <mergeCell ref="C373:D373"/>
    <mergeCell ref="C375:D375"/>
    <mergeCell ref="C377:D377"/>
    <mergeCell ref="C379:D379"/>
    <mergeCell ref="C381:D381"/>
    <mergeCell ref="C509:D509"/>
    <mergeCell ref="C511:D511"/>
    <mergeCell ref="C189:D189"/>
    <mergeCell ref="C191:D191"/>
    <mergeCell ref="C193:D193"/>
    <mergeCell ref="C31:D31"/>
    <mergeCell ref="C33:D33"/>
    <mergeCell ref="C13:D13"/>
    <mergeCell ref="C15:D15"/>
    <mergeCell ref="C17:D17"/>
    <mergeCell ref="C19:D19"/>
    <mergeCell ref="C21:D21"/>
    <mergeCell ref="C23:D23"/>
    <mergeCell ref="C25:D25"/>
    <mergeCell ref="C27:D27"/>
    <mergeCell ref="C29:D29"/>
    <mergeCell ref="C135:D135"/>
    <mergeCell ref="C137:D137"/>
    <mergeCell ref="C139:D139"/>
    <mergeCell ref="C141:D141"/>
    <mergeCell ref="C179:D179"/>
    <mergeCell ref="C181:D181"/>
    <mergeCell ref="C183:D183"/>
    <mergeCell ref="C185:D185"/>
    <mergeCell ref="C187:D187"/>
    <mergeCell ref="C153:D153"/>
    <mergeCell ref="C220:D220"/>
    <mergeCell ref="C276:D276"/>
    <mergeCell ref="C326:D326"/>
    <mergeCell ref="C304:D304"/>
    <mergeCell ref="C286:D286"/>
    <mergeCell ref="C288:D288"/>
    <mergeCell ref="C292:D292"/>
    <mergeCell ref="C296:D296"/>
    <mergeCell ref="C298:D298"/>
    <mergeCell ref="C270:D270"/>
    <mergeCell ref="C272:D272"/>
    <mergeCell ref="C274:D274"/>
    <mergeCell ref="C280:D280"/>
    <mergeCell ref="C282:D282"/>
    <mergeCell ref="C258:D258"/>
    <mergeCell ref="C262:D262"/>
    <mergeCell ref="C284:D284"/>
    <mergeCell ref="C312:D312"/>
    <mergeCell ref="C234:D234"/>
    <mergeCell ref="C236:D236"/>
    <mergeCell ref="C240:D240"/>
    <mergeCell ref="C324:D324"/>
    <mergeCell ref="C268:D268"/>
    <mergeCell ref="A1:G1"/>
    <mergeCell ref="A3:B3"/>
    <mergeCell ref="A4:B4"/>
    <mergeCell ref="E4:G4"/>
    <mergeCell ref="C147:D147"/>
    <mergeCell ref="C45:D45"/>
    <mergeCell ref="C47:D47"/>
    <mergeCell ref="C49:D49"/>
    <mergeCell ref="C63:D63"/>
    <mergeCell ref="C65:D65"/>
    <mergeCell ref="C67:D67"/>
    <mergeCell ref="C69:D69"/>
    <mergeCell ref="C73:D73"/>
    <mergeCell ref="C61:D61"/>
    <mergeCell ref="C59:D59"/>
    <mergeCell ref="C9:D9"/>
    <mergeCell ref="C11:D11"/>
    <mergeCell ref="C35:D35"/>
    <mergeCell ref="C57:D57"/>
    <mergeCell ref="C91:D91"/>
    <mergeCell ref="C81:D81"/>
    <mergeCell ref="C85:D85"/>
    <mergeCell ref="C79:D79"/>
    <mergeCell ref="C39:D39"/>
    <mergeCell ref="C483:D483"/>
    <mergeCell ref="C471:D471"/>
    <mergeCell ref="C473:D473"/>
    <mergeCell ref="C489:D489"/>
    <mergeCell ref="C491:D491"/>
    <mergeCell ref="C493:D493"/>
    <mergeCell ref="C495:D495"/>
    <mergeCell ref="C507:D507"/>
    <mergeCell ref="C405:D405"/>
    <mergeCell ref="C407:D407"/>
    <mergeCell ref="C419:D419"/>
    <mergeCell ref="C421:D421"/>
    <mergeCell ref="C423:D423"/>
    <mergeCell ref="C425:D425"/>
    <mergeCell ref="C427:D427"/>
    <mergeCell ref="C463:D463"/>
    <mergeCell ref="C461:D461"/>
    <mergeCell ref="C465:D465"/>
    <mergeCell ref="C467:D467"/>
    <mergeCell ref="C469:D469"/>
    <mergeCell ref="C475:D475"/>
    <mergeCell ref="C477:D477"/>
    <mergeCell ref="C479:D479"/>
    <mergeCell ref="C481:D481"/>
    <mergeCell ref="C345:D345"/>
    <mergeCell ref="C383:D383"/>
    <mergeCell ref="C397:D397"/>
    <mergeCell ref="C413:D413"/>
    <mergeCell ref="C415:D415"/>
    <mergeCell ref="C417:D417"/>
    <mergeCell ref="C343:D343"/>
    <mergeCell ref="C347:D347"/>
    <mergeCell ref="C353:D353"/>
    <mergeCell ref="C349:D349"/>
    <mergeCell ref="C351:D351"/>
    <mergeCell ref="C355:D355"/>
    <mergeCell ref="C357:D357"/>
    <mergeCell ref="C457:D457"/>
    <mergeCell ref="C451:D451"/>
    <mergeCell ref="C449:D449"/>
    <mergeCell ref="C55:D55"/>
    <mergeCell ref="C391:D391"/>
    <mergeCell ref="C411:D411"/>
    <mergeCell ref="C365:D365"/>
    <mergeCell ref="C320:D320"/>
    <mergeCell ref="C222:D222"/>
    <mergeCell ref="C224:D224"/>
    <mergeCell ref="C226:D226"/>
    <mergeCell ref="C228:D228"/>
    <mergeCell ref="C232:D232"/>
    <mergeCell ref="C246:D246"/>
    <mergeCell ref="C248:D248"/>
    <mergeCell ref="C250:D250"/>
    <mergeCell ref="C252:D252"/>
    <mergeCell ref="C254:D254"/>
    <mergeCell ref="C244:D244"/>
    <mergeCell ref="C278:D278"/>
    <mergeCell ref="C302:D302"/>
    <mergeCell ref="C389:D389"/>
    <mergeCell ref="C385:D385"/>
    <mergeCell ref="C330:D330"/>
    <mergeCell ref="C41:D41"/>
    <mergeCell ref="C37:D37"/>
    <mergeCell ref="C447:D447"/>
    <mergeCell ref="C453:D453"/>
    <mergeCell ref="C455:D455"/>
    <mergeCell ref="C83:D83"/>
    <mergeCell ref="C87:D87"/>
    <mergeCell ref="C89:D89"/>
    <mergeCell ref="C133:D133"/>
    <mergeCell ref="C131:D131"/>
    <mergeCell ref="C176:D176"/>
    <mergeCell ref="C429:D429"/>
    <mergeCell ref="C431:D431"/>
    <mergeCell ref="C433:D433"/>
    <mergeCell ref="C435:D435"/>
    <mergeCell ref="C437:D437"/>
    <mergeCell ref="C439:D439"/>
    <mergeCell ref="C441:D441"/>
    <mergeCell ref="C443:D443"/>
    <mergeCell ref="C445:D445"/>
    <mergeCell ref="C409:D409"/>
    <mergeCell ref="C387:D387"/>
    <mergeCell ref="C328:D328"/>
    <mergeCell ref="C71:D71"/>
    <mergeCell ref="C51:D51"/>
    <mergeCell ref="C53:D53"/>
    <mergeCell ref="C75:D75"/>
    <mergeCell ref="C238:D238"/>
    <mergeCell ref="C242:D242"/>
    <mergeCell ref="C260:D260"/>
    <mergeCell ref="C266:D266"/>
    <mergeCell ref="C230:D230"/>
    <mergeCell ref="C218:D218"/>
    <mergeCell ref="C256:D256"/>
    <mergeCell ref="C264:D264"/>
    <mergeCell ref="C93:D93"/>
    <mergeCell ref="C151:D151"/>
    <mergeCell ref="C159:D159"/>
    <mergeCell ref="C149:D149"/>
    <mergeCell ref="C95:D95"/>
    <mergeCell ref="C97:D97"/>
    <mergeCell ref="C99:D99"/>
    <mergeCell ref="C101:D101"/>
    <mergeCell ref="C103:D103"/>
    <mergeCell ref="C105:D105"/>
    <mergeCell ref="C107:D107"/>
    <mergeCell ref="C155:D155"/>
    <mergeCell ref="C157:D157"/>
    <mergeCell ref="C290:D290"/>
    <mergeCell ref="C300:D300"/>
    <mergeCell ref="C294:D294"/>
    <mergeCell ref="C306:D306"/>
    <mergeCell ref="C314:D314"/>
    <mergeCell ref="C308:D308"/>
    <mergeCell ref="C310:D310"/>
    <mergeCell ref="C318:D318"/>
    <mergeCell ref="C334:D334"/>
    <mergeCell ref="C316:D316"/>
    <mergeCell ref="C322:D322"/>
    <mergeCell ref="C332:D3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Jiří Horn</cp:lastModifiedBy>
  <dcterms:created xsi:type="dcterms:W3CDTF">2017-08-14T06:51:58Z</dcterms:created>
  <dcterms:modified xsi:type="dcterms:W3CDTF">2024-04-10T08:09:04Z</dcterms:modified>
  <cp:category/>
  <cp:version/>
  <cp:contentType/>
  <cp:contentStatus/>
</cp:coreProperties>
</file>