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hreadedComments/threadedComment1.xml" ContentType="application/vnd.ms-excel.threadedcomment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/>
  <workbookProtection workbookAlgorithmName="SHA-512" workbookHashValue="700mMbbL5ctrSLd7jUgX9jl9hIk+/ZKguGbZ+Oorjaq1m98WQjWbPfykjevAqdsnFvWs5YB8m9SGg/B6DgnZ0w==" workbookSpinCount="100000" workbookSaltValue="stANqXrQ4AD0PJevB4NkCQ==" lockStructure="1"/>
  <bookViews>
    <workbookView xWindow="65428" yWindow="65428" windowWidth="23256" windowHeight="12576" firstSheet="2" activeTab="2"/>
  </bookViews>
  <sheets>
    <sheet name="01Seznam Zadavatelů" sheetId="7" state="hidden" r:id="rId1"/>
    <sheet name="03Specifikace" sheetId="6" state="hidden" r:id="rId2"/>
    <sheet name="04Cena plnění" sheetId="8" r:id="rId3"/>
    <sheet name="06 s NP" sheetId="10" state="hidden" r:id="rId4"/>
    <sheet name="Seznam_PO_1_1_2024" sheetId="9" state="hidden" r:id="rId5"/>
  </sheets>
  <externalReferences>
    <externalReference r:id="rId8"/>
  </externalReferences>
  <definedNames>
    <definedName name="_xlnm._FilterDatabase" localSheetId="0" hidden="1">'01Seznam Zadavatelů'!$B$4:$F$66</definedName>
    <definedName name="_xlnm._FilterDatabase" localSheetId="1" hidden="1">'03Specifikace'!$B$7:$O$19</definedName>
    <definedName name="_xlnm._FilterDatabase" localSheetId="3" hidden="1">'06 s NP'!$A$1:$Y$1</definedName>
    <definedName name="_xlnm._FilterDatabase" localSheetId="4" hidden="1">'Seznam_PO_1_1_2024'!$A$1:$Z$240</definedName>
    <definedName name="_xlnm.Print_Area" localSheetId="0">'01Seznam Zadavatelů'!$A$1:$R$66</definedName>
    <definedName name="_xlnm.Print_Area" localSheetId="1">'03Specifikace'!$A$1:$Q$19</definedName>
    <definedName name="_xlnm.Print_Area" localSheetId="2">'04Cena plnění'!$A$1:$D$21</definedName>
    <definedName name="up" localSheetId="0">#REF!</definedName>
    <definedName name="_xlnm.Print_Titles" localSheetId="0">'01Seznam Zadavatelů'!$4:$4</definedName>
    <definedName name="_xlnm.Print_Titles" localSheetId="1">'03Specifikace'!$7:$7</definedName>
  </definedNames>
  <calcPr calcId="191029"/>
  <extLst/>
</workbook>
</file>

<file path=xl/comments5.xml><?xml version="1.0" encoding="utf-8"?>
<comments xmlns="http://schemas.openxmlformats.org/spreadsheetml/2006/main">
  <authors>
    <author>tc={BF3AFDD0-D367-4DCE-94A7-0084D7879733}</author>
    <author>Cejiza, s.r.o.</author>
    <author>tc={B4274B41-684B-47F0-B176-0D74E078B96B}</author>
    <author>Nikola Kobzinková</author>
    <author>tc={02103B0A-0C10-44D6-9629-ED04F06D4988}</author>
    <author>tc={5018FD12-B29E-43E0-912F-49FFF8EC3D59}</author>
    <author>tc={4F75A9B1-0A12-4944-989A-A96480DE6791}</author>
    <author>tc={556E6BCF-9003-47DE-BA1E-CD5FCE6E1307}</author>
    <author>Veronika Vališová</author>
    <author>tc={EF770E10-1C72-4124-85EC-DC87EB84EA70}</author>
    <author>tc={03FF0009-9BE2-47E5-8C5F-549E81EE239F}</author>
    <author>tc={C4893211-1F94-427E-84C6-687806CC6335}</author>
    <author>Kateřina Kováčová</author>
    <author>tc={E8604C3E-F447-4423-BD53-83C90A0E2E72}</author>
    <author>tc={9CEF1386-8A27-4316-8C3A-47E7B465701A}</author>
    <author>tc={5FDCBE72-02A7-4217-BD88-F20BF56DC5DE}</author>
  </authors>
  <commentList>
    <comment ref="W10" authorId="0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špatný mobil!!!!</t>
        </r>
      </text>
    </comment>
    <comment ref="Q14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Ing. Petra Veselá
asistentka ředitele a tisková mluvčí
</t>
        </r>
        <r>
          <rPr>
            <b/>
            <sz val="9"/>
            <rFont val="Tahoma"/>
            <family val="2"/>
          </rPr>
          <t>515 215 556</t>
        </r>
      </text>
    </comment>
    <comment ref="E20" authorId="2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od 1.9.2021 změna názvu (velké písmeno u "vyšší"</t>
        </r>
      </text>
    </comment>
    <comment ref="E22" authorId="3">
      <text>
        <r>
          <rPr>
            <b/>
            <sz val="9"/>
            <rFont val="Tahoma"/>
            <family val="2"/>
          </rPr>
          <t>Nikola Kobzinková:</t>
        </r>
        <r>
          <rPr>
            <sz val="9"/>
            <rFont val="Tahoma"/>
            <family val="2"/>
          </rPr>
          <t xml:space="preserve">
Od 1.1.2024 změna názvu</t>
        </r>
      </text>
    </comment>
    <comment ref="E23" authorId="4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1.9.2020</t>
        </r>
      </text>
    </comment>
    <comment ref="E24" authorId="5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1.9.2020</t>
        </r>
      </text>
    </comment>
    <comment ref="W49" authorId="3">
      <text>
        <r>
          <rPr>
            <b/>
            <sz val="9"/>
            <rFont val="Tahoma"/>
            <family val="2"/>
          </rPr>
          <t>Nikola Kobzinková:</t>
        </r>
        <r>
          <rPr>
            <sz val="9"/>
            <rFont val="Tahoma"/>
            <family val="2"/>
          </rPr>
          <t xml:space="preserve">
podatelna: 
</t>
        </r>
        <r>
          <rPr>
            <b/>
            <sz val="9"/>
            <rFont val="Tahoma"/>
            <family val="2"/>
          </rPr>
          <t>545 113 111
545 113 102</t>
        </r>
      </text>
    </comment>
    <comment ref="N55" authorId="3">
      <text>
        <r>
          <rPr>
            <b/>
            <sz val="9"/>
            <rFont val="Tahoma"/>
            <family val="2"/>
          </rPr>
          <t>Nikola Kobzinková:</t>
        </r>
        <r>
          <rPr>
            <sz val="9"/>
            <rFont val="Tahoma"/>
            <family val="2"/>
          </rPr>
          <t xml:space="preserve">
Dříve:
Mgr. Andrea Matějíčková</t>
        </r>
      </text>
    </comment>
    <comment ref="P55" authorId="3">
      <text>
        <r>
          <rPr>
            <b/>
            <sz val="9"/>
            <rFont val="Tahoma"/>
            <family val="2"/>
          </rPr>
          <t>Nikola Kobzinková:</t>
        </r>
        <r>
          <rPr>
            <sz val="9"/>
            <rFont val="Tahoma"/>
            <family val="2"/>
          </rPr>
          <t xml:space="preserve">
Dříve:
Mgr. Andrea Matějíčková</t>
        </r>
      </text>
    </comment>
    <comment ref="Q66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asistentka: Andrea Šikulová
</t>
        </r>
        <r>
          <rPr>
            <b/>
            <sz val="9"/>
            <rFont val="Tahoma"/>
            <family val="2"/>
          </rPr>
          <t>775 561 652</t>
        </r>
      </text>
    </comment>
    <comment ref="Q79" authorId="1">
      <text>
        <r>
          <rPr>
            <b/>
            <sz val="9"/>
            <rFont val="Tahoma"/>
            <family val="2"/>
          </rPr>
          <t xml:space="preserve">Cejiza, s.r.o.:
</t>
        </r>
        <r>
          <rPr>
            <sz val="9"/>
            <rFont val="Tahoma"/>
            <family val="2"/>
          </rPr>
          <t xml:space="preserve">
Sekretářka:
Tvrdá Helena
+420 </t>
        </r>
        <r>
          <rPr>
            <b/>
            <sz val="9"/>
            <rFont val="Tahoma"/>
            <family val="2"/>
          </rPr>
          <t>517 315 101</t>
        </r>
        <r>
          <rPr>
            <sz val="9"/>
            <rFont val="Tahoma"/>
            <family val="2"/>
          </rPr>
          <t xml:space="preserve">
tvrda@nemvy.cz</t>
        </r>
      </text>
    </comment>
    <comment ref="W79" authorId="3">
      <text>
        <r>
          <rPr>
            <b/>
            <sz val="9"/>
            <rFont val="Tahoma"/>
            <family val="2"/>
          </rPr>
          <t>Nikola Kobzinková:</t>
        </r>
        <r>
          <rPr>
            <sz val="9"/>
            <rFont val="Tahoma"/>
            <family val="2"/>
          </rPr>
          <t xml:space="preserve">
</t>
        </r>
      </text>
    </comment>
    <comment ref="E80" authorId="6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platí 
od 1.1.2020</t>
        </r>
      </text>
    </comment>
    <comment ref="E89" authorId="7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1.9.2019
Odpověď:
    od 1.7.2021 změna názvu z původní verze: "Středisko služeb školám a zařízení pro další vzdělávání pedagogických pracovníků Brno". Možnost využití NOVÉ zkrácené verze: "Vzdělávací institut pro Moravu"</t>
        </r>
      </text>
    </comment>
    <comment ref="E108" authorId="8">
      <text>
        <r>
          <rPr>
            <b/>
            <sz val="9"/>
            <rFont val="Tahoma"/>
            <family val="2"/>
          </rPr>
          <t>Veronika Vališová:</t>
        </r>
        <r>
          <rPr>
            <sz val="9"/>
            <rFont val="Tahoma"/>
            <family val="2"/>
          </rPr>
          <t xml:space="preserve">
Nový název organizace</t>
        </r>
      </text>
    </comment>
    <comment ref="E115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Sloučení škol: 
Základní škola speciální, praktická škola a dětský domov Vřesovice, příspěvková organizace
+  
Mateřská škola a základní škola Kyjov, Za Humny, příspěvková organizace
</t>
        </r>
      </text>
    </comment>
    <comment ref="E120" authorId="9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13.12.2018</t>
        </r>
      </text>
    </comment>
    <comment ref="E122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Sloučení škol:
Střední škola automobilní Kyjov, příspěvková organizace
+ 
Střední odborné učiliště Kyjov, příspěvková </t>
        </r>
      </text>
    </comment>
    <comment ref="E127" authorId="10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1.1.2023 - původní název: Obchodní akademie a Střední odborné učiliště Veselí nad Moravou, příspěvková organizece</t>
        </r>
      </text>
    </comment>
    <comment ref="P131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Pouze do 31.8.21 - poté nastoupí nové vedení.</t>
        </r>
      </text>
    </comment>
    <comment ref="E147" authorId="11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1.9.2019</t>
        </r>
      </text>
    </comment>
    <comment ref="N148" authorId="3">
      <text>
        <r>
          <rPr>
            <b/>
            <sz val="9"/>
            <rFont val="Tahoma"/>
            <family val="2"/>
          </rPr>
          <t>Nikola Kobzinková:</t>
        </r>
        <r>
          <rPr>
            <sz val="9"/>
            <rFont val="Tahoma"/>
            <family val="2"/>
          </rPr>
          <t xml:space="preserve">
Ing. Vlastimil Jalový zástupce ředitele školy
EMAIL: zastupce1@spsjedovnice.cz </t>
        </r>
      </text>
    </comment>
    <comment ref="E154" authorId="3">
      <text>
        <r>
          <rPr>
            <b/>
            <sz val="9"/>
            <rFont val="Tahoma"/>
            <family val="2"/>
          </rPr>
          <t>Nikola Kobzinková:</t>
        </r>
        <r>
          <rPr>
            <sz val="9"/>
            <rFont val="Tahoma"/>
            <family val="2"/>
          </rPr>
          <t xml:space="preserve">
Od 1.1.2024 nový název: </t>
        </r>
        <r>
          <rPr>
            <b/>
            <sz val="9"/>
            <rFont val="Tahoma"/>
            <family val="2"/>
          </rPr>
          <t>Středisko volného času Blansko, příspěvková organizace</t>
        </r>
      </text>
    </comment>
    <comment ref="Y154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pani ředitelka si přeje aby bylo všechno posíláno v kopii i na pani ekonomku
</t>
        </r>
      </text>
    </comment>
    <comment ref="E156" authorId="3">
      <text>
        <r>
          <rPr>
            <b/>
            <sz val="9"/>
            <rFont val="Tahoma"/>
            <family val="2"/>
          </rPr>
          <t>Nikola Kobzinková:</t>
        </r>
        <r>
          <rPr>
            <sz val="9"/>
            <rFont val="Tahoma"/>
            <family val="2"/>
          </rPr>
          <t xml:space="preserve">
Změna názvu od 1.1.2024 na Domov na Polní, p.o.</t>
        </r>
      </text>
    </comment>
    <comment ref="P156" authorId="3">
      <text>
        <r>
          <rPr>
            <b/>
            <sz val="9"/>
            <rFont val="Tahoma"/>
            <family val="2"/>
          </rPr>
          <t>Nikola Kobzinková:</t>
        </r>
        <r>
          <rPr>
            <sz val="9"/>
            <rFont val="Tahoma"/>
            <family val="2"/>
          </rPr>
          <t xml:space="preserve">
Bc. Eva Zemanová, pověřena zastoupením ředitelky</t>
        </r>
      </text>
    </comment>
    <comment ref="Y157" authorId="3">
      <text>
        <r>
          <rPr>
            <b/>
            <sz val="9"/>
            <rFont val="Tahoma"/>
            <family val="2"/>
          </rPr>
          <t>Nikola Kobzinková:</t>
        </r>
        <r>
          <rPr>
            <sz val="9"/>
            <rFont val="Tahoma"/>
            <family val="2"/>
          </rPr>
          <t xml:space="preserve">
kontakt na zástupkyni
zastupkyne@dd-mikulov.eu; </t>
        </r>
      </text>
    </comment>
    <comment ref="N162" authorId="12">
      <text>
        <r>
          <rPr>
            <b/>
            <sz val="9"/>
            <rFont val="Tahoma"/>
            <family val="2"/>
          </rPr>
          <t>Kateřina Kováčová:</t>
        </r>
        <r>
          <rPr>
            <sz val="9"/>
            <rFont val="Tahoma"/>
            <family val="2"/>
          </rPr>
          <t xml:space="preserve">
Na stránkách je vedená jako ředitelka Eva Divoká. Ale v ARESu to ještě není změněno.</t>
        </r>
      </text>
    </comment>
    <comment ref="E167" authorId="13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1.9.2019</t>
        </r>
      </text>
    </comment>
    <comment ref="E169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změna názvu od 1.1.2020
</t>
        </r>
      </text>
    </comment>
    <comment ref="E173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Pozastavena činnost dne 24. 6. 2021. </t>
        </r>
      </text>
    </comment>
    <comment ref="E177" authorId="3">
      <text>
        <r>
          <rPr>
            <b/>
            <sz val="9"/>
            <rFont val="Tahoma"/>
            <family val="2"/>
          </rPr>
          <t>Nikola Kobzinková:</t>
        </r>
        <r>
          <rPr>
            <sz val="9"/>
            <rFont val="Tahoma"/>
            <family val="2"/>
          </rPr>
          <t xml:space="preserve">
Od 1.1.2024 změna názvu</t>
        </r>
      </text>
    </comment>
    <comment ref="E181" authorId="3">
      <text>
        <r>
          <rPr>
            <b/>
            <sz val="9"/>
            <rFont val="Tahoma"/>
            <family val="2"/>
          </rPr>
          <t>Nikola Kobzinková:</t>
        </r>
        <r>
          <rPr>
            <sz val="9"/>
            <rFont val="Tahoma"/>
            <family val="2"/>
          </rPr>
          <t xml:space="preserve">
Od 1.1.2024 nový název </t>
        </r>
        <r>
          <rPr>
            <b/>
            <sz val="9"/>
            <rFont val="Tahoma"/>
            <family val="2"/>
          </rPr>
          <t>Horizont - středisko volného času Ivančice, příspěvková organizace</t>
        </r>
      </text>
    </comment>
    <comment ref="E183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změna názvu od 1.1.2020
</t>
        </r>
      </text>
    </comment>
    <comment ref="E194" authorId="3">
      <text>
        <r>
          <rPr>
            <b/>
            <sz val="9"/>
            <rFont val="Tahoma"/>
            <family val="2"/>
          </rPr>
          <t>Nikola Kobzinková:</t>
        </r>
        <r>
          <rPr>
            <sz val="9"/>
            <rFont val="Tahoma"/>
            <family val="2"/>
          </rPr>
          <t xml:space="preserve">
Od 1.1.2024 sloučení s SVČ Lužánky (JM_056)</t>
        </r>
      </text>
    </comment>
    <comment ref="X205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POSÍLAT KOPIE NA PODATELNU-pro jistotu</t>
        </r>
      </text>
    </comment>
    <comment ref="P212" authorId="1">
      <text>
        <r>
          <rPr>
            <b/>
            <sz val="9"/>
            <rFont val="Tahoma"/>
            <family val="2"/>
          </rPr>
          <t xml:space="preserve">Cejiza
</t>
        </r>
        <r>
          <rPr>
            <sz val="9"/>
            <rFont val="Tahoma"/>
            <family val="2"/>
          </rPr>
          <t xml:space="preserve">
MUDr. František Černý – náměstek ředitele pro zdravotní péči a zástupce ředitele po dobu jeho nepřítomnosti
Mgr. Naděžda Kwašniewská – náměstkyně ředitele pro ošetřovatelskou péči
Ing. Walter Bartoš, MBA – náměstek pro ekonomiku
Milan Pospíšil – náměstek pro investice a HTS
Mgr. Alena Dekařová – právník
</t>
        </r>
      </text>
    </comment>
    <comment ref="E225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změna názvu od 1.1.2020
</t>
        </r>
      </text>
    </comment>
    <comment ref="N229" authorId="14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Od 1.5.2022 nová ředitelka</t>
        </r>
      </text>
    </comment>
    <comment ref="E231" authorId="3">
      <text>
        <r>
          <rPr>
            <b/>
            <sz val="9"/>
            <rFont val="Tahoma"/>
            <family val="2"/>
          </rPr>
          <t>Nikola Kobzinková:</t>
        </r>
        <r>
          <rPr>
            <sz val="9"/>
            <rFont val="Tahoma"/>
            <family val="2"/>
          </rPr>
          <t xml:space="preserve">
Podatelna: 
Minaříková Renata
541 651 122</t>
        </r>
      </text>
    </comment>
    <comment ref="E233" authorId="15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Originál smlouvy o CZVZ uložen ve smlouvám u AO (Smlouvy 2017), sken v Smlouvy CZVZ, O:\SMLOUVY CEJIZA\CEJIZA_OSTATNI</t>
        </r>
      </text>
    </comment>
    <comment ref="N238" authorId="3">
      <text>
        <r>
          <rPr>
            <b/>
            <sz val="9"/>
            <rFont val="Tahoma"/>
            <family val="2"/>
          </rPr>
          <t>Nikola Kobzinková:</t>
        </r>
        <r>
          <rPr>
            <sz val="9"/>
            <rFont val="Tahoma"/>
            <family val="2"/>
          </rPr>
          <t xml:space="preserve">
603 563 965</t>
        </r>
      </text>
    </comment>
  </commentList>
</comments>
</file>

<file path=xl/sharedStrings.xml><?xml version="1.0" encoding="utf-8"?>
<sst xmlns="http://schemas.openxmlformats.org/spreadsheetml/2006/main" count="5554" uniqueCount="3495">
  <si>
    <t>Časová značka</t>
  </si>
  <si>
    <t>E-mailová adresa</t>
  </si>
  <si>
    <t>Jméno a příjmení osoby vyplňující tento dotazník/Název organizace</t>
  </si>
  <si>
    <t>IČO Vaší příspěvkové organizace</t>
  </si>
  <si>
    <t>Xerografický papír A4, bílý, 80 g, kvalita A - uveďte počet balíků (1 balík = 500 listů)</t>
  </si>
  <si>
    <t>Xerografický papír A4, bílý, 80 g, kvalita B - uveďte počet balíků (1 balík = 500 listů)</t>
  </si>
  <si>
    <t>Xerografický papír A4, bílý, 80 g, kvalita C - uveďte počet balíků (1 balík = 500 listů)</t>
  </si>
  <si>
    <t>Xerografický papír A4, bílý, 160 g - uveďte počet balíků (1 balík = 250 listů)</t>
  </si>
  <si>
    <t>Xerografický papír A4, barevný, 80 g - uveďte počet balíků (1 balík = 500 listů)</t>
  </si>
  <si>
    <t>Xerografický papír A4, barevný, 160 g - uveďte počet balíků (1 balík = 250 listů)</t>
  </si>
  <si>
    <t>Xerografický papír A3, bílý, 80 g, kvalita A - uveďte počet balíků (1 balík = 500 listů)</t>
  </si>
  <si>
    <t>Xerografický papír A3, bílý, 80 g, kvalita B - uveďte počet balíků (1 balík = 500 listů)</t>
  </si>
  <si>
    <t>Xerografický papír A3, bílý, 80 g, kvalita C - uveďte počet balíků (1 balík = 500 listů)</t>
  </si>
  <si>
    <t>Xerografický papír A3, barevný, 80 g - uveďte počet balíků (1 balík = 500 listů)</t>
  </si>
  <si>
    <t>Xerografický papír A5, bílý, 80 g - uveďte počet balíků (1 balík = 500 listů)</t>
  </si>
  <si>
    <t>Xerografický papír A4, 100 % recyklovaný, 80 g - uveďte počet balíků (1 balík = 500 listů)</t>
  </si>
  <si>
    <t>MgA. Vladan Šustek</t>
  </si>
  <si>
    <t>email@gzastavka.cz</t>
  </si>
  <si>
    <t>Ano</t>
  </si>
  <si>
    <t>elpis@skolaelpis.cz</t>
  </si>
  <si>
    <t>Romana Badalová</t>
  </si>
  <si>
    <t>info@zusvranovska.cz</t>
  </si>
  <si>
    <t>info@dddagmar.cz</t>
  </si>
  <si>
    <t>zus.hrusovany@seznam.cz</t>
  </si>
  <si>
    <t>novotna@zssekaninova.cz</t>
  </si>
  <si>
    <t>gymkyjov@gymkyjov.cz</t>
  </si>
  <si>
    <t>00559148</t>
  </si>
  <si>
    <t>reditelstvi@zus-slunna.cz</t>
  </si>
  <si>
    <t>info@ddmmikulov.cz</t>
  </si>
  <si>
    <t>ambrosova@skolatisnov.cz</t>
  </si>
  <si>
    <t>00053198</t>
  </si>
  <si>
    <t>info@stredniskolastraznice.cz</t>
  </si>
  <si>
    <t>Ivana Labudová</t>
  </si>
  <si>
    <t>00837385</t>
  </si>
  <si>
    <t>00226637</t>
  </si>
  <si>
    <t>Ing. Petr Bouda</t>
  </si>
  <si>
    <t>janku@zamekbrezany.cz</t>
  </si>
  <si>
    <t>zusznojmo@zusznojmo.cz</t>
  </si>
  <si>
    <t>Jaromír Berka</t>
  </si>
  <si>
    <t>skola@ssp-hustopece.cz</t>
  </si>
  <si>
    <t>Hlaváčková Dagmar/ Střední škola polytechnická Hustopeče, p.o.</t>
  </si>
  <si>
    <t>zus.orechov@volny.cz</t>
  </si>
  <si>
    <t>00559261</t>
  </si>
  <si>
    <t>zus.pozorice@volny.cz</t>
  </si>
  <si>
    <t>Hana Navrátilová</t>
  </si>
  <si>
    <t>svc.reditelka@seznam.cz</t>
  </si>
  <si>
    <t>Šárka Látalová</t>
  </si>
  <si>
    <t>mkrivakova@szsbrno.cz</t>
  </si>
  <si>
    <t>00638005</t>
  </si>
  <si>
    <t>muzeum@muzeum-boskovicka.cz</t>
  </si>
  <si>
    <t>Muzeum regionu Boskovicka, příspěvková organizace</t>
  </si>
  <si>
    <t>04536649</t>
  </si>
  <si>
    <t>info@zushodonin.cz</t>
  </si>
  <si>
    <t>reditel@zus-hustopece.cz</t>
  </si>
  <si>
    <t>ddmmiroslav@gmail.com</t>
  </si>
  <si>
    <t>post1@hvezdarna-veseli.cz</t>
  </si>
  <si>
    <t>Lubomír Kazík</t>
  </si>
  <si>
    <t>00090395</t>
  </si>
  <si>
    <t>anna.krytinarova@sokolska.cz</t>
  </si>
  <si>
    <t>Anna Krytinářová</t>
  </si>
  <si>
    <t>00559415</t>
  </si>
  <si>
    <t>skola@gssmikulov.cz</t>
  </si>
  <si>
    <t>00209392</t>
  </si>
  <si>
    <t>reditel@mkgym.cz</t>
  </si>
  <si>
    <t>hermanova@svcivancice.cz</t>
  </si>
  <si>
    <t>zusmiroslav@email.cz</t>
  </si>
  <si>
    <t>reditelka@mssidlistni.cz</t>
  </si>
  <si>
    <t>tomaskova@dps-plavec.cz</t>
  </si>
  <si>
    <t>Domov pro seniory Plaveč, příspěvková organizace</t>
  </si>
  <si>
    <t>nada.prochazkova@mszskyjov.cz</t>
  </si>
  <si>
    <t>Naděžda Procházková/Mateřská škola a základní škola Kyjov, Školní, příspěvková organizace</t>
  </si>
  <si>
    <t>00567043</t>
  </si>
  <si>
    <t>Domov pro seniory Černá Hora, příspěvková organizace</t>
  </si>
  <si>
    <t>00380458</t>
  </si>
  <si>
    <t>novakova.eva@dckyjov.cz</t>
  </si>
  <si>
    <t>00497126</t>
  </si>
  <si>
    <t>zdenek.duhovka@gmail.com</t>
  </si>
  <si>
    <t>Letokruh - středisko volného času Letovice, příspěvková organizace</t>
  </si>
  <si>
    <t>00839809</t>
  </si>
  <si>
    <t>info@zussmetanova.cz</t>
  </si>
  <si>
    <t>00400963</t>
  </si>
  <si>
    <t>zusvy@zusvy.cz</t>
  </si>
  <si>
    <t>posta@socialnisluzbysebetov.cz</t>
  </si>
  <si>
    <t>00838446</t>
  </si>
  <si>
    <t>kancelar@ddhodoninukunstatu.cz</t>
  </si>
  <si>
    <t>dmklast4@seznam.cz</t>
  </si>
  <si>
    <t>Martina Kuchaříková/Domov mládeže a zařízení školního stravování Brno, příspěvková organizace</t>
  </si>
  <si>
    <t>00567396</t>
  </si>
  <si>
    <t>necasova.lenka@kr-jihomoravsky.cz</t>
  </si>
  <si>
    <t>kancelar@sgldbrno.cz</t>
  </si>
  <si>
    <t>00567582</t>
  </si>
  <si>
    <t>prichystal@uapp.cz</t>
  </si>
  <si>
    <t>ucetni@ddboskovice.cz</t>
  </si>
  <si>
    <t>hyblerova.michaela@nemhu.cz</t>
  </si>
  <si>
    <t>04212029</t>
  </si>
  <si>
    <t>Základní škola speciální Blansko, příspěvková organizace</t>
  </si>
  <si>
    <t>info@zspalackeho.cz</t>
  </si>
  <si>
    <t>Základní škola Brno, Palackého třída, příspěvková organizace</t>
  </si>
  <si>
    <t>04551320</t>
  </si>
  <si>
    <t>00055301</t>
  </si>
  <si>
    <t>00053155</t>
  </si>
  <si>
    <t>00219321</t>
  </si>
  <si>
    <t>zizkova@zusjk.cz</t>
  </si>
  <si>
    <t>vendula.gacova@specskiva.cz</t>
  </si>
  <si>
    <t>00055468</t>
  </si>
  <si>
    <t>pantuckova@autistickaskola.cz</t>
  </si>
  <si>
    <t>Dana Pantůčková</t>
  </si>
  <si>
    <t>00225827</t>
  </si>
  <si>
    <t>zsmalina@seznam.cz</t>
  </si>
  <si>
    <t>Základní škola a praktická škola, Slavkov u Brna, příspěvková organizace</t>
  </si>
  <si>
    <t>gabriela.fialova@mszscernopolni.cz</t>
  </si>
  <si>
    <t>info@zus-kurim.cz</t>
  </si>
  <si>
    <t>lenka.krejci@pppbrno.cz</t>
  </si>
  <si>
    <t>Lenka Krejčí</t>
  </si>
  <si>
    <t>Mateřská škola, základní škola, praktická škola a dětský domov Kyjov, příspěvková organizace</t>
  </si>
  <si>
    <t>michala.husta@lipka.cz</t>
  </si>
  <si>
    <t>Lipka - školské zařízení pro environmentální vzdělávání Brno, příspěvková organizace</t>
  </si>
  <si>
    <t>sekretariat@zusblansko.cz</t>
  </si>
  <si>
    <t>Základní umělecká škola Blansko, příspěvková organizace</t>
  </si>
  <si>
    <t>00380521</t>
  </si>
  <si>
    <t>00567566</t>
  </si>
  <si>
    <t>00567213</t>
  </si>
  <si>
    <t>josef.trneny@gyby.cz</t>
  </si>
  <si>
    <t>Josef Trněný, Gymnázium Brno-Bystrc, příspěvková organizace</t>
  </si>
  <si>
    <t>vostera@zamecekstrelice.cz</t>
  </si>
  <si>
    <t>00212920</t>
  </si>
  <si>
    <t>00839205</t>
  </si>
  <si>
    <t>sedlackova.o@gymkren.cz</t>
  </si>
  <si>
    <t>Gymnázium Brno,Křenová, příspěvková organizace</t>
  </si>
  <si>
    <t>00558991</t>
  </si>
  <si>
    <t>00386766</t>
  </si>
  <si>
    <t>zus.velka@tiscali.cz</t>
  </si>
  <si>
    <t>zuskapralove@gmail.com</t>
  </si>
  <si>
    <t>sobotkova@ssmk.eu</t>
  </si>
  <si>
    <t>Renata Sobotková/SŠDOS</t>
  </si>
  <si>
    <t>00055166</t>
  </si>
  <si>
    <t>00637998</t>
  </si>
  <si>
    <t>info@domovhvezda.cz</t>
  </si>
  <si>
    <t>00226564</t>
  </si>
  <si>
    <t>00559008</t>
  </si>
  <si>
    <t>00387134</t>
  </si>
  <si>
    <t>00839680</t>
  </si>
  <si>
    <t>Mgr. Radka Vondrysková</t>
  </si>
  <si>
    <t>info@specialniskolyznojmo.cz</t>
  </si>
  <si>
    <t>ekonomka@srdcevdome.cz</t>
  </si>
  <si>
    <t>00390780</t>
  </si>
  <si>
    <t>kokesova@gslap.cz</t>
  </si>
  <si>
    <t>kancelar@dd-tisnov.cz</t>
  </si>
  <si>
    <t>Dětský domov Tišnov, příspěvková organizace</t>
  </si>
  <si>
    <t>zusmkrumlov@skolyjm.cz</t>
  </si>
  <si>
    <t>Milena Karberová</t>
  </si>
  <si>
    <t>sekretariat@zusjilka.cz</t>
  </si>
  <si>
    <t>zus.varhanicka@volny.cz</t>
  </si>
  <si>
    <t>00226441</t>
  </si>
  <si>
    <t>00567191</t>
  </si>
  <si>
    <t>00173843</t>
  </si>
  <si>
    <t>magdonova@zsherbenova.cz</t>
  </si>
  <si>
    <t>maskova@gym-tisnov.cz</t>
  </si>
  <si>
    <t>Eva Mašková/Gymnázium Tišnov</t>
  </si>
  <si>
    <t>m.sperkova@domovbozice.cz</t>
  </si>
  <si>
    <t>Martina Šperková</t>
  </si>
  <si>
    <t>jiri@ddmkurim.cz</t>
  </si>
  <si>
    <t>zus.bojanovice@email.cz</t>
  </si>
  <si>
    <t>00566438</t>
  </si>
  <si>
    <t>00637980</t>
  </si>
  <si>
    <t>info@nemtisnov.cz</t>
  </si>
  <si>
    <t>info@detskydomovhodonin.cz</t>
  </si>
  <si>
    <t>musilova@gjbi.cz</t>
  </si>
  <si>
    <t>svc@svcboskovice.cz</t>
  </si>
  <si>
    <t>00390348</t>
  </si>
  <si>
    <t>Lenka Boudová</t>
  </si>
  <si>
    <t>krejci.alena@cizincijmk.cz</t>
  </si>
  <si>
    <t>00559032</t>
  </si>
  <si>
    <t>ekonom@domuvek.cz</t>
  </si>
  <si>
    <t>info@zusjedovnice.cz</t>
  </si>
  <si>
    <t>00839621</t>
  </si>
  <si>
    <t>00092401</t>
  </si>
  <si>
    <t>ddmvracov@ddmvracov.cz</t>
  </si>
  <si>
    <t>mazourkova.barbora@ddblansko.cz</t>
  </si>
  <si>
    <t>Barbora Mazourková</t>
  </si>
  <si>
    <t>00092584</t>
  </si>
  <si>
    <t>00212733</t>
  </si>
  <si>
    <t>kotoulkova@skolaac.cz</t>
  </si>
  <si>
    <t>00056324</t>
  </si>
  <si>
    <t>00566381</t>
  </si>
  <si>
    <t>uradnickova@sskocianka.cz</t>
  </si>
  <si>
    <t>Milena Úradníčková/Mateřská škola a základní škola Brno, Kociánka, příspěvková organizace</t>
  </si>
  <si>
    <t>provozni@ddstraznice.cz</t>
  </si>
  <si>
    <t>Domov pro seniory Strážnice, příspěvková organizace</t>
  </si>
  <si>
    <t>skola@spschbr.cz</t>
  </si>
  <si>
    <t>safarova.eva@nemkyj.cz</t>
  </si>
  <si>
    <t>00226912</t>
  </si>
  <si>
    <t>kancelar@szsz.cz</t>
  </si>
  <si>
    <t>00638081</t>
  </si>
  <si>
    <t>podatelna@goah.cz</t>
  </si>
  <si>
    <t>00559130</t>
  </si>
  <si>
    <t>zichackova@gvid.cz</t>
  </si>
  <si>
    <t>Milada Zicháčková</t>
  </si>
  <si>
    <t>00558982</t>
  </si>
  <si>
    <t>00558974</t>
  </si>
  <si>
    <t>00566772</t>
  </si>
  <si>
    <t>zus.vo@tiscali.cz</t>
  </si>
  <si>
    <t>00840246</t>
  </si>
  <si>
    <t>skolakretin@zspridl.cz</t>
  </si>
  <si>
    <t>zusstraznice@zusstraznice.cz</t>
  </si>
  <si>
    <t>Integrovaná střední škola Slavkov u Brna, příspěvková organizace</t>
  </si>
  <si>
    <t>00838225</t>
  </si>
  <si>
    <t>00838420</t>
  </si>
  <si>
    <t>00373290</t>
  </si>
  <si>
    <t>info@ssudbrno.cz</t>
  </si>
  <si>
    <t>Kamila Richterjörková</t>
  </si>
  <si>
    <t>00566756</t>
  </si>
  <si>
    <t>00559466</t>
  </si>
  <si>
    <t>00090352</t>
  </si>
  <si>
    <t>katerina.brazdova@vida.cz</t>
  </si>
  <si>
    <t>Kateřina Brázdová</t>
  </si>
  <si>
    <t>caha@sspkyjov.cz</t>
  </si>
  <si>
    <t>Zdeněk Caha</t>
  </si>
  <si>
    <t>00053163</t>
  </si>
  <si>
    <t>info@skolahustopece.cz</t>
  </si>
  <si>
    <t>00530506</t>
  </si>
  <si>
    <t>kancelar@helceletka.cz</t>
  </si>
  <si>
    <t>dedomov@seznam.cz</t>
  </si>
  <si>
    <t>Martina Medková, Gymnázium Brno, Slovanské náměstí, příspěvková organizace</t>
  </si>
  <si>
    <t>00559016</t>
  </si>
  <si>
    <t>sankova.d@gymnzidlo.cz</t>
  </si>
  <si>
    <t>bucova@skolahrou-zelesice.cz</t>
  </si>
  <si>
    <t>Petr.Frank@sstebrno.cz</t>
  </si>
  <si>
    <t>Petr Frank</t>
  </si>
  <si>
    <t>00226475</t>
  </si>
  <si>
    <t>l.hrebickova@vila.mbrn.cz</t>
  </si>
  <si>
    <t>Lucie Hřebíčková/Muzeum Brněnska, p. o.</t>
  </si>
  <si>
    <t>00089257</t>
  </si>
  <si>
    <t>skola@oucvrcovice.cz</t>
  </si>
  <si>
    <t>Odborné učiliště Cvrčovice, p.o., Andrea Ráčková</t>
  </si>
  <si>
    <t>info@zus-mikulov.cz</t>
  </si>
  <si>
    <t>mrkvovam@gys.cz</t>
  </si>
  <si>
    <t>Miriam Mrkvová/Purkyňovo gymnázium, Strážnice, Masarykova 379, příspěvková organizace</t>
  </si>
  <si>
    <t>00380407</t>
  </si>
  <si>
    <t>00092738</t>
  </si>
  <si>
    <t>info@zus-brno.cz</t>
  </si>
  <si>
    <t>kalinova@ssposbrno.cz</t>
  </si>
  <si>
    <t>Kateřina Kalinová</t>
  </si>
  <si>
    <t>leona.kubicova@spgs-bce.cz</t>
  </si>
  <si>
    <t>Leona Kubicová/Střední pedagogická škola Boskovice, příspěvková organizace</t>
  </si>
  <si>
    <t>00089613</t>
  </si>
  <si>
    <t>zusamibo@volny.cz</t>
  </si>
  <si>
    <t>buzkova.eliska@kjmk.eu</t>
  </si>
  <si>
    <t xml:space="preserve">Eliška Buzková </t>
  </si>
  <si>
    <t>malikova@skolyjm.cz</t>
  </si>
  <si>
    <t>spzs.ostrovum@seznam.cz</t>
  </si>
  <si>
    <t>lsvobodova@jilova.cz</t>
  </si>
  <si>
    <t>Lenka Svobodová</t>
  </si>
  <si>
    <t>00638013</t>
  </si>
  <si>
    <t>00226467</t>
  </si>
  <si>
    <t>04150015</t>
  </si>
  <si>
    <t>00226572</t>
  </si>
  <si>
    <t>Základní škola a praktická škola Hodonín, náměstí B. Martinů, příspěvková organizace</t>
  </si>
  <si>
    <t>00559539</t>
  </si>
  <si>
    <t>00559270</t>
  </si>
  <si>
    <t>zusletovice@zusletovice.cz</t>
  </si>
  <si>
    <t>00839639</t>
  </si>
  <si>
    <t>sedlackovar@zzsjmk.cz</t>
  </si>
  <si>
    <t>00346292</t>
  </si>
  <si>
    <t>grois@kruhznojmo.cz</t>
  </si>
  <si>
    <t>00838993</t>
  </si>
  <si>
    <t>zustrnkova@volny.cz</t>
  </si>
  <si>
    <t>00380431</t>
  </si>
  <si>
    <t>00567370</t>
  </si>
  <si>
    <t>koudelka@fortika.cz</t>
  </si>
  <si>
    <t>Mgr. Miroslav Koudelka</t>
  </si>
  <si>
    <t>00401293</t>
  </si>
  <si>
    <t>dd.vranov@skolyjm.cz</t>
  </si>
  <si>
    <t>kancelar@gymbk.cz</t>
  </si>
  <si>
    <t>Gymnázium Blansko, příspěvková organizace</t>
  </si>
  <si>
    <t>00380385</t>
  </si>
  <si>
    <t>krupka@gyrec.cz</t>
  </si>
  <si>
    <t>vladimira.houstova@pppbreclav.cz</t>
  </si>
  <si>
    <t>00401803</t>
  </si>
  <si>
    <t>JM</t>
  </si>
  <si>
    <t>IČ</t>
  </si>
  <si>
    <t>DIČ</t>
  </si>
  <si>
    <t>Název</t>
  </si>
  <si>
    <t>SÍDLO</t>
  </si>
  <si>
    <t>ULICE</t>
  </si>
  <si>
    <t>PSČ, Město</t>
  </si>
  <si>
    <t>Adresa – ulice</t>
  </si>
  <si>
    <t>Adresa – č.p.</t>
  </si>
  <si>
    <t>Adresa – č.o.</t>
  </si>
  <si>
    <t>BANKA</t>
  </si>
  <si>
    <t>ČÍSLO ÚČTU</t>
  </si>
  <si>
    <t>Jméno statutární orgán</t>
  </si>
  <si>
    <t>Ředitel/ka</t>
  </si>
  <si>
    <t>Jméno statut.org_funkce</t>
  </si>
  <si>
    <t>Jednající jméno</t>
  </si>
  <si>
    <t>Ředitelem/kou</t>
  </si>
  <si>
    <t>jednající kým,</t>
  </si>
  <si>
    <t>Podepsáno v</t>
  </si>
  <si>
    <t>Zřiz. odbor</t>
  </si>
  <si>
    <t>Zapsána v</t>
  </si>
  <si>
    <t>Telefon</t>
  </si>
  <si>
    <t>E-mail ost.</t>
  </si>
  <si>
    <t>E-mail- ředitel</t>
  </si>
  <si>
    <t>JM_001</t>
  </si>
  <si>
    <t>CZ00638013</t>
  </si>
  <si>
    <t>Střední škola polytechnická Brno, Jílová, příspěvková organizace</t>
  </si>
  <si>
    <t>Jílová 164/36g, 639 00 Brno</t>
  </si>
  <si>
    <t>Jílová 164/36g</t>
  </si>
  <si>
    <t>639 00 Brno</t>
  </si>
  <si>
    <t>Jílová</t>
  </si>
  <si>
    <t>36g</t>
  </si>
  <si>
    <t>Komerční banka, a.s.</t>
  </si>
  <si>
    <t>75139621 / 0100</t>
  </si>
  <si>
    <t>Ing. Vladimír Bohdálek</t>
  </si>
  <si>
    <t>ředitel</t>
  </si>
  <si>
    <t>Ing. Vladimír Bohdálek, ředitel</t>
  </si>
  <si>
    <t>Ing. Vladimírem Bohdálkem</t>
  </si>
  <si>
    <t>ředitelem</t>
  </si>
  <si>
    <t>Ing. Vladimírem Bohdálkem, ředitelem</t>
  </si>
  <si>
    <t>V Brně</t>
  </si>
  <si>
    <t>školství</t>
  </si>
  <si>
    <t>v registru ekonomických subjektů ČSÚ v ARES</t>
  </si>
  <si>
    <t>543 424 518 - ředitel                                                543 424 512 - sekretariát
543 424 511 - info                                                      777 032 349 -  info                                                     543 424 513 - smlouvy Machalova</t>
  </si>
  <si>
    <r>
      <t xml:space="preserve">machalova@jilova.cz </t>
    </r>
    <r>
      <rPr>
        <b/>
        <sz val="7"/>
        <rFont val="Arial"/>
        <family val="2"/>
        <scheme val="minor"/>
      </rPr>
      <t>sou@jilova.cz - sekretariát</t>
    </r>
    <r>
      <rPr>
        <sz val="7"/>
        <rFont val="Arial"/>
        <family val="2"/>
        <scheme val="minor"/>
      </rPr>
      <t xml:space="preserve"> necasova@jilova.cz - studijní</t>
    </r>
  </si>
  <si>
    <t>bohdalek@jilova.cz</t>
  </si>
  <si>
    <t>JM_002</t>
  </si>
  <si>
    <t>není plátce DPH</t>
  </si>
  <si>
    <t>Gymnázium Brno, Vídeňská, příspěvková organizace</t>
  </si>
  <si>
    <t>Vídeňská 55/47, 639 00 Brno</t>
  </si>
  <si>
    <t>Vídeňská 55/47</t>
  </si>
  <si>
    <t>Vídeňská</t>
  </si>
  <si>
    <t>101130621 / 0100</t>
  </si>
  <si>
    <t>Mgr. David Andrle</t>
  </si>
  <si>
    <t>Mgr. David Andrle, ředitel</t>
  </si>
  <si>
    <t>Mgr. Davidem Andrlem</t>
  </si>
  <si>
    <t>Mgr. Davidem Andrlem, ředitelem</t>
  </si>
  <si>
    <t>vedeni@gvid.cz</t>
  </si>
  <si>
    <t>andrle@gvid.cz</t>
  </si>
  <si>
    <t>JM_003</t>
  </si>
  <si>
    <t>Základní umělecká škola F. Jílka Brno, příspěvková organizace</t>
  </si>
  <si>
    <t>Vídeňská 264/52, 639 00 Brno</t>
  </si>
  <si>
    <t>Vídeňská 264/52</t>
  </si>
  <si>
    <t>27233621 / 0100</t>
  </si>
  <si>
    <t>Mgr. Pavel Sapák</t>
  </si>
  <si>
    <t>Mgr. Pavel Sapák, ředitel</t>
  </si>
  <si>
    <t>Mgr. Pavlem Sapákem</t>
  </si>
  <si>
    <t>Mgr. Pavlem Sapákem, ředitelem</t>
  </si>
  <si>
    <t>543 232 061
727 986 096</t>
  </si>
  <si>
    <t>reditel@zusjilka.cz</t>
  </si>
  <si>
    <t>JM_006</t>
  </si>
  <si>
    <t>Vyšší odborná škola zdravotnická Brno, příspěvková organizace</t>
  </si>
  <si>
    <t>Kounicova 684/16, 602 00 Brno</t>
  </si>
  <si>
    <t>Kounicova 684/16</t>
  </si>
  <si>
    <t>602 00 Brno</t>
  </si>
  <si>
    <t>Kounicova</t>
  </si>
  <si>
    <t>63234621 / 0100</t>
  </si>
  <si>
    <t>Mgr. Liana Greiffeneggová</t>
  </si>
  <si>
    <t>Mgr. Liana Greiffeneggová, ředitelka</t>
  </si>
  <si>
    <t>Mgr. Lianou Greiffeneggovou</t>
  </si>
  <si>
    <t>ředitelkou</t>
  </si>
  <si>
    <t>Mgr. Lianou Greiffeneggovou, ředitelkou</t>
  </si>
  <si>
    <t>542 213 907, 542 213 971, 542 217 674, 731 494 140, 777 805 136</t>
  </si>
  <si>
    <t>info@voszbrno.cz</t>
  </si>
  <si>
    <t>reditelka@voszbrno.cz</t>
  </si>
  <si>
    <t>JM_007</t>
  </si>
  <si>
    <t>Střední zdravotnická škola Brno, Jaselská, příspěvková organizace</t>
  </si>
  <si>
    <t>Jaselská 190/7, 602 00 Brno</t>
  </si>
  <si>
    <t>Jaselská 190/7</t>
  </si>
  <si>
    <t>Jaselská</t>
  </si>
  <si>
    <t>54637621 / 0100</t>
  </si>
  <si>
    <t>PhDr. Zuzana Číková</t>
  </si>
  <si>
    <t>ředitelka</t>
  </si>
  <si>
    <t>PhDr. Zuzana Číková, ředitelka</t>
  </si>
  <si>
    <t>PhDr. Zuzanou Číkovou</t>
  </si>
  <si>
    <t>PhDr. Zuzanou Číkovou, ředitelkou</t>
  </si>
  <si>
    <t>541247112</t>
  </si>
  <si>
    <t>zklusakova@szs-jaselska.cz</t>
  </si>
  <si>
    <t>zcikova@szs-jaselska.cz</t>
  </si>
  <si>
    <t>JM_008</t>
  </si>
  <si>
    <t>Základní umělecká škola Brno, Smetanova 8, příspěvková organizace</t>
  </si>
  <si>
    <t>Smetanova 346/8, 602 00 Brno</t>
  </si>
  <si>
    <t>Smetanova 346/8</t>
  </si>
  <si>
    <t>Smetanova</t>
  </si>
  <si>
    <t>Petr Karas</t>
  </si>
  <si>
    <t>Petr Karas, ředitel</t>
  </si>
  <si>
    <t>Petrem Karasem</t>
  </si>
  <si>
    <t>Petrem Karasem, ředitelem</t>
  </si>
  <si>
    <t>541213570
602751775</t>
  </si>
  <si>
    <t/>
  </si>
  <si>
    <t>JM_009</t>
  </si>
  <si>
    <t>Základní umělecká škola varhanická Brno, příspěvková organizace</t>
  </si>
  <si>
    <t>Smetanova 756/14, 602 00 Brno</t>
  </si>
  <si>
    <t>Smetanova 756/14</t>
  </si>
  <si>
    <t>Česká spořitelna, a. s.</t>
  </si>
  <si>
    <t>1352265349 / 0800</t>
  </si>
  <si>
    <t>MgA. Stanislava Syrková, Ph.D.</t>
  </si>
  <si>
    <t>MgA. Stanislava Syrková, Ph.D., ředitelka</t>
  </si>
  <si>
    <t>MgA. Stanislavou Syrkovou, Ph.D.</t>
  </si>
  <si>
    <t>MgA. Stanislavou Syrkovou, Ph.D., ředitelkou</t>
  </si>
  <si>
    <t> +420 737 609 006</t>
  </si>
  <si>
    <t>info@zusvarhanicka.cz</t>
  </si>
  <si>
    <t>-</t>
  </si>
  <si>
    <t>JM_011</t>
  </si>
  <si>
    <t>Zámeček Střelice, příspěvková organizace</t>
  </si>
  <si>
    <t>Tetčická 311/69, 664 47 Střelice</t>
  </si>
  <si>
    <t>Tetčická 311/69</t>
  </si>
  <si>
    <t>664 47 Střelice</t>
  </si>
  <si>
    <t>Tetčická</t>
  </si>
  <si>
    <t>39335641 / 0100</t>
  </si>
  <si>
    <t>Mgr. Zbyněk Tureček</t>
  </si>
  <si>
    <t>pověřen řízením</t>
  </si>
  <si>
    <t>Mgr. Zbyněk Tureček, pověřen řízením</t>
  </si>
  <si>
    <t>Mgr. Zbyňkem Turečkem</t>
  </si>
  <si>
    <t>Ve Střelicích</t>
  </si>
  <si>
    <t>sociálních věcí</t>
  </si>
  <si>
    <t>V OR u KS v Brně, oddíl Pr, vložka 1241</t>
  </si>
  <si>
    <t>547 422 814, 725 944 434</t>
  </si>
  <si>
    <t xml:space="preserve">zamecekstrelice@seznam.cz </t>
  </si>
  <si>
    <t>reditelzamecek@seznam.cz</t>
  </si>
  <si>
    <t>JM_012</t>
  </si>
  <si>
    <t>Základní umělecká škola Rosice, příspěvková organizace</t>
  </si>
  <si>
    <t>Na Schodech 239, 665 01 Rosice</t>
  </si>
  <si>
    <t>Na Schodech 239</t>
  </si>
  <si>
    <t>665 01 Rosice</t>
  </si>
  <si>
    <t>Na Schodech</t>
  </si>
  <si>
    <t>188838621 / 0100</t>
  </si>
  <si>
    <t>Mgr. Zdeněk Doležal, DiS</t>
  </si>
  <si>
    <t>Mgr. Zdeněk Doležal, DiS., ředitel</t>
  </si>
  <si>
    <t>Mgr. Zdeňkem Doležalem, DiS.</t>
  </si>
  <si>
    <t>Mgr. Zdeňkem Doležalem, DiS., ředitelem</t>
  </si>
  <si>
    <t>V Rosicích</t>
  </si>
  <si>
    <t>546 410 159, 724 561 996</t>
  </si>
  <si>
    <t>info@zusrosice.cz</t>
  </si>
  <si>
    <t xml:space="preserve"> reditel@zusrosice.cz</t>
  </si>
  <si>
    <t>JM_015</t>
  </si>
  <si>
    <t>Domov pro seniory Hostim, příspěvková organizace</t>
  </si>
  <si>
    <t>Hostim 1, 671 54 Hostim</t>
  </si>
  <si>
    <t>Hostim 1</t>
  </si>
  <si>
    <t>671 54 Hostim</t>
  </si>
  <si>
    <t>Hostim</t>
  </si>
  <si>
    <t>29633741 / 0100</t>
  </si>
  <si>
    <t>Mgr. et Mgr. Jindřich Formánek</t>
  </si>
  <si>
    <t>Mgr. et Mgr. Jindřich Formánek, ředitel</t>
  </si>
  <si>
    <t>Mgr. et Mgr. Jindřichem Formánkem</t>
  </si>
  <si>
    <t>Mgr. et Mgr. Jindřichem Formánkem, ředitelem</t>
  </si>
  <si>
    <t>V Hostimi</t>
  </si>
  <si>
    <t>V OR u KS v Brně, oddíl Pr, vložka 1252</t>
  </si>
  <si>
    <t>info@domovhostim.cz</t>
  </si>
  <si>
    <t>reditel@domovhostim.cz</t>
  </si>
  <si>
    <t>JM_016</t>
  </si>
  <si>
    <t>45671711</t>
  </si>
  <si>
    <t>Domov pro seniory Jevišovice, příspěvková organizace</t>
  </si>
  <si>
    <t>Jevišovice 104, 671 53 Jevišovice</t>
  </si>
  <si>
    <t>Jevišovice 104</t>
  </si>
  <si>
    <t>671 53 Jevišovice</t>
  </si>
  <si>
    <t>Jevišovice</t>
  </si>
  <si>
    <t xml:space="preserve">Československá obchodní banka, a. s. </t>
  </si>
  <si>
    <t>249327658 / 0300</t>
  </si>
  <si>
    <t>Ing. Pavel Chloupek</t>
  </si>
  <si>
    <t>Ing. Pavel Chloupek, ředitel</t>
  </si>
  <si>
    <t>Ing. Pavlem Chloupkem</t>
  </si>
  <si>
    <t>Ing. Pavlem Chloupkem, ředitelem</t>
  </si>
  <si>
    <t>V Jevišovicích</t>
  </si>
  <si>
    <t>V OR u KS v Brně, oddíl Pr, vložka 1220</t>
  </si>
  <si>
    <t>515 300 653, 603 168 299</t>
  </si>
  <si>
    <t>info@domovjevisovice.cz</t>
  </si>
  <si>
    <t>reditel@domovjevisovice.cz</t>
  </si>
  <si>
    <t>JM_017</t>
  </si>
  <si>
    <t>45671702</t>
  </si>
  <si>
    <t>Domov 1, 671 32 Plaveč</t>
  </si>
  <si>
    <t>Domov 1</t>
  </si>
  <si>
    <t>671 32 Plaveč</t>
  </si>
  <si>
    <t>Domov</t>
  </si>
  <si>
    <t>29537741 / 0100</t>
  </si>
  <si>
    <t>V Plavči</t>
  </si>
  <si>
    <t>V OR u KS v Brně, oddíl Pr, vložka 1226</t>
  </si>
  <si>
    <t>515 252 250, 724 021 853</t>
  </si>
  <si>
    <t>dps.plavec@dps-plavec.cz</t>
  </si>
  <si>
    <t>JM_018</t>
  </si>
  <si>
    <t>CZ00092584</t>
  </si>
  <si>
    <t>Nemocnice Znojmo, příspěvková organizace</t>
  </si>
  <si>
    <t>MUDr. Jana Janského 2675/11, 669 02 Znojmo</t>
  </si>
  <si>
    <t>MUDr. Jana Janského 2675/11</t>
  </si>
  <si>
    <t>669 02 Znojmo</t>
  </si>
  <si>
    <t>MUDr. Jana Janského</t>
  </si>
  <si>
    <t>14538741 / 0100</t>
  </si>
  <si>
    <t>Ve Znojmě</t>
  </si>
  <si>
    <t>zdravotnictví</t>
  </si>
  <si>
    <t>V OR u KS v Brně, oddíl Pr, vložka 1229</t>
  </si>
  <si>
    <t>reditelstvi@nemzn.cz</t>
  </si>
  <si>
    <t>martin.pavlik@nemzn.cz</t>
  </si>
  <si>
    <t>JM_019</t>
  </si>
  <si>
    <t>CZ00055301</t>
  </si>
  <si>
    <t>Střední odborná škola Znojmo, Dvořákova, příspěvková organizace</t>
  </si>
  <si>
    <t xml:space="preserve">Dvořákova 1594/19, 669 02 Znojmo </t>
  </si>
  <si>
    <t>Dvořákova 1594/19</t>
  </si>
  <si>
    <t>Dvořákova</t>
  </si>
  <si>
    <t>12137741 / 0100</t>
  </si>
  <si>
    <t>Ing. Libor Pelaj</t>
  </si>
  <si>
    <t>Ing. Libor Pelaj, ředitel</t>
  </si>
  <si>
    <t>Ing. Libor Pelajem</t>
  </si>
  <si>
    <t>Ing. Libor Pelajem, ředitelem</t>
  </si>
  <si>
    <t>515248539; 515 248 538</t>
  </si>
  <si>
    <t xml:space="preserve">sekretariat@sos-znojmo.cz </t>
  </si>
  <si>
    <t>reditel@sos-znojmo.cz; marie.smrckova@sos-znojmo.cz;</t>
  </si>
  <si>
    <t>JM_020</t>
  </si>
  <si>
    <t>Jihomoravské muzeum ve Znojmě, příspěvková organizace</t>
  </si>
  <si>
    <t>Přemyslovců 129/8, 669 02 Znojmo</t>
  </si>
  <si>
    <t>Přemyslovců 129/8</t>
  </si>
  <si>
    <t>Přemyslovců</t>
  </si>
  <si>
    <t>1581165309 / 0800</t>
  </si>
  <si>
    <t>Ing. Vladimíra Durajková</t>
  </si>
  <si>
    <t>Ing. Vladimíra Durajková, ředitelka</t>
  </si>
  <si>
    <t>Ing. Vladimírou Durajkovou</t>
  </si>
  <si>
    <t>Ing. Vladimírou Durajkovou, ředitelkou</t>
  </si>
  <si>
    <t>kultury a památkové péče</t>
  </si>
  <si>
    <t>V OR u KS v Brně, oddíl Pr, vložka 1222</t>
  </si>
  <si>
    <t>info@muzeumznojmo.cz</t>
  </si>
  <si>
    <t>durajkova@muzeumznojmo.cz</t>
  </si>
  <si>
    <t>JM_022</t>
  </si>
  <si>
    <t>Mateřská škola, základní škola a praktická škola Znojmo, příspěvková organizace</t>
  </si>
  <si>
    <t>Horní Česká 247/15, 669 02 Znojmo</t>
  </si>
  <si>
    <t>Horní Česká 247/15</t>
  </si>
  <si>
    <t>Horní Česká</t>
  </si>
  <si>
    <t>19-5059810297 / 0100</t>
  </si>
  <si>
    <t>Mgr. Ludmila Falcová</t>
  </si>
  <si>
    <t>Mgr. Ludmila Falcová, ředitelka</t>
  </si>
  <si>
    <t>Mgr. Ludmilou Falcovou</t>
  </si>
  <si>
    <t>Mgr. Ludmilou Falcovou, ředitelkou</t>
  </si>
  <si>
    <t>515222728, 603 258 006</t>
  </si>
  <si>
    <t>JM_023</t>
  </si>
  <si>
    <t>Středisko volného času Znojmo, příspěvková organizace</t>
  </si>
  <si>
    <t>Sokolská 1277/8, 669 02 Znojmo</t>
  </si>
  <si>
    <t>Sokolská 1277/8</t>
  </si>
  <si>
    <t>Sokolská</t>
  </si>
  <si>
    <t>6730741 / 0100</t>
  </si>
  <si>
    <t>Mgr. Hana Bílková</t>
  </si>
  <si>
    <t>Mgr. Hana Bílková, ředitelka</t>
  </si>
  <si>
    <t>Mgr. Hanou Bílkovou</t>
  </si>
  <si>
    <t>Mgr. Hanou Bílkovou, ředitelkou</t>
  </si>
  <si>
    <t>515224353, 731 822 480</t>
  </si>
  <si>
    <t>info@svcznojmo.cz</t>
  </si>
  <si>
    <t xml:space="preserve">bilkova.h@svcznojmo.cz </t>
  </si>
  <si>
    <t>JM_024</t>
  </si>
  <si>
    <t>Pedagogicko-psychologická poradna Znojmo, příspěvková organizace</t>
  </si>
  <si>
    <t>Jana Palacha 955/6, 669 02 Znojmo</t>
  </si>
  <si>
    <t>Jana Palacha 955/6</t>
  </si>
  <si>
    <t>Jana Palacha</t>
  </si>
  <si>
    <t>86-4403310247 / 0100</t>
  </si>
  <si>
    <t xml:space="preserve">Mgr. Petra Malíková </t>
  </si>
  <si>
    <t>Mgr. Petra Malíková, ředitelka</t>
  </si>
  <si>
    <t>Mgr. Petrou Malíkovou</t>
  </si>
  <si>
    <t>Mgr. Petrou Malíkovou, ředitelkou</t>
  </si>
  <si>
    <t>515 260 077; 602 543 941</t>
  </si>
  <si>
    <t>pppznojmo@skolyjm.cz</t>
  </si>
  <si>
    <t>JM_025</t>
  </si>
  <si>
    <t>Střední zdravotnická škola a vyšší odborná škola zdravotnická Znojmo, příspěvková organizace</t>
  </si>
  <si>
    <t xml:space="preserve">Jana Palacha 956/8, 669 33 Znojmo </t>
  </si>
  <si>
    <t>Jana Palacha 956/8</t>
  </si>
  <si>
    <t>669 33 Znojmo</t>
  </si>
  <si>
    <t>8138741 / 0100</t>
  </si>
  <si>
    <t>RNDr. Bc. Karel Pigl</t>
  </si>
  <si>
    <t>RNDr. Bc. Karel Pigl, ředitel</t>
  </si>
  <si>
    <t>RNDr. Bc. Karlem Piglem</t>
  </si>
  <si>
    <t>RNDr. Bc. Karlem Piglem, ředitelem</t>
  </si>
  <si>
    <t>515225307; 727 925 307</t>
  </si>
  <si>
    <t>pigl@szsz.cz</t>
  </si>
  <si>
    <t>JM_026</t>
  </si>
  <si>
    <t>Gymnázium Dr. Karla Polesného Znojmo, příspěvková organizace</t>
  </si>
  <si>
    <t>náměstí Komenského 945/4, 669 75 Znojmo</t>
  </si>
  <si>
    <t>náměstí Komenského 945/4</t>
  </si>
  <si>
    <t>669 75 Znojmo</t>
  </si>
  <si>
    <t>náměstí Komenského</t>
  </si>
  <si>
    <t>1580968329 / 0800</t>
  </si>
  <si>
    <t>RNDr. Jiří Peroutka</t>
  </si>
  <si>
    <t>RNDr. Jiří Peroutka, ředitel</t>
  </si>
  <si>
    <t>RNDr. Jiřím Peroutkou</t>
  </si>
  <si>
    <t>RNDr. Jiřím Peroutkou, ředitelem</t>
  </si>
  <si>
    <t>515226563; 515266161</t>
  </si>
  <si>
    <t>sekretariat@gymzn.cz</t>
  </si>
  <si>
    <t>reditel@gymzn.cz</t>
  </si>
  <si>
    <t>JM_027</t>
  </si>
  <si>
    <t>Helceletova 234/4, 602 00 Brno</t>
  </si>
  <si>
    <t>Helceletova 234/4</t>
  </si>
  <si>
    <t>Helceletova</t>
  </si>
  <si>
    <t>49934621 / 0100</t>
  </si>
  <si>
    <t>Mgr. Veronika Presová</t>
  </si>
  <si>
    <t>Mgr. Veronika Presová, ředitelka</t>
  </si>
  <si>
    <t>Mgr. Veronikou Presovou</t>
  </si>
  <si>
    <t>Mgr. Veronikou Presovou, ředitelkou</t>
  </si>
  <si>
    <t>543212113; 737 377 094</t>
  </si>
  <si>
    <t>kancelar@helceletka.cz; info@helceletka.cz</t>
  </si>
  <si>
    <t>presova@helceletka.cz</t>
  </si>
  <si>
    <t>JM_028</t>
  </si>
  <si>
    <t>Jazyková škola s právem státní jazykové zkoušky Brno, příspěvková organizace</t>
  </si>
  <si>
    <t>Pionýrská 254/23, 602 00 Brno</t>
  </si>
  <si>
    <t>Pionýrská 254/23</t>
  </si>
  <si>
    <t>Pionýrská</t>
  </si>
  <si>
    <t>1091710247 / 0100</t>
  </si>
  <si>
    <t>PhDr. Helena Ťoková</t>
  </si>
  <si>
    <t>PhDr. Helena Ťoková, ředitelka</t>
  </si>
  <si>
    <t>PhDr. Helenou Ťokovou</t>
  </si>
  <si>
    <t>PhDr. Helenou Ťokovou, ředitelkou</t>
  </si>
  <si>
    <t>541 249 001; 731 507 375</t>
  </si>
  <si>
    <t>sjs-brno@sjs-brno.cz</t>
  </si>
  <si>
    <t>reditel@sjs-brno.cz</t>
  </si>
  <si>
    <t>JM_029</t>
  </si>
  <si>
    <t>CZ00566381</t>
  </si>
  <si>
    <t>Obchodní akademie a vyšší odborná škola Brno, Kotlářská, příspěvková organizace</t>
  </si>
  <si>
    <t>Kotlářská 263/9, 611 53 Brno</t>
  </si>
  <si>
    <t>Kotlářská 263/9</t>
  </si>
  <si>
    <t>611 53 Brno</t>
  </si>
  <si>
    <t>Kotlářská</t>
  </si>
  <si>
    <t>6876330247 / 0100</t>
  </si>
  <si>
    <t>Ing. Mgr. Lukáš Zouhar</t>
  </si>
  <si>
    <t>Ing. Mgr. Lukáš Zouhar, ředitel</t>
  </si>
  <si>
    <t>Ing. Mgr. Lukášem Zouharem</t>
  </si>
  <si>
    <t>Ing. Mgr. Lukášem Zouharem, ředitelem</t>
  </si>
  <si>
    <t>549240393; 541 321 338</t>
  </si>
  <si>
    <t xml:space="preserve">oa@oabrno.cz - nefunguje? </t>
  </si>
  <si>
    <t>zouhar@oabrno.cz</t>
  </si>
  <si>
    <t>JM_030</t>
  </si>
  <si>
    <t>CZ00559415</t>
  </si>
  <si>
    <t>Střední průmyslová škola a Vyšší odborná škola Brno, Sokolská, příspěvková organizace</t>
  </si>
  <si>
    <t>Sokolská 366/1, 602 00 Brno</t>
  </si>
  <si>
    <t>Sokolská 366/1</t>
  </si>
  <si>
    <t>35-2271730207 / 0100</t>
  </si>
  <si>
    <t>Ing. Ladislav Němec</t>
  </si>
  <si>
    <t>Ing. Ladislav Němec, ředitel</t>
  </si>
  <si>
    <t>Ing. Ladislavem Němcem</t>
  </si>
  <si>
    <t>Ing. Ladislavem Němcem, ředitelem</t>
  </si>
  <si>
    <t>ladislav.nemec@sokolska.cz</t>
  </si>
  <si>
    <t>JM_032</t>
  </si>
  <si>
    <t>70932581</t>
  </si>
  <si>
    <t>CZ70932581</t>
  </si>
  <si>
    <t>Správa a údržba silnic Jihomoravského kraje, příspěvková organizace kraje</t>
  </si>
  <si>
    <t>Žerotínovo náměstí 449/3, 602 00 Brno</t>
  </si>
  <si>
    <t>Žerotínovo náměstí 449/3</t>
  </si>
  <si>
    <t>Žerotínovo náměstí</t>
  </si>
  <si>
    <t>27-5826360267 / 0100</t>
  </si>
  <si>
    <t>Bc. Roman Hanák</t>
  </si>
  <si>
    <t>Bc. Roman Hanák, ředitel</t>
  </si>
  <si>
    <t>Bc. Romanem Hanákem</t>
  </si>
  <si>
    <t>Bc. Romanem Hanákem, ředitelem</t>
  </si>
  <si>
    <t>dopravy</t>
  </si>
  <si>
    <t>V OR u KS v Brně, oddíl Pr, vložka 287</t>
  </si>
  <si>
    <t>547 120 300</t>
  </si>
  <si>
    <t>susjmk@susjmk.cz</t>
  </si>
  <si>
    <t xml:space="preserve">roman.hanak@susjmk.cz </t>
  </si>
  <si>
    <t>JM_033</t>
  </si>
  <si>
    <t>Základní škola a praktická škola Brno, Vídeňská, příspěvková organizace</t>
  </si>
  <si>
    <t>Vídeňská 244/26, 639 00 Brno</t>
  </si>
  <si>
    <t>Vídeňská 244/26</t>
  </si>
  <si>
    <t>66339621 / 0100</t>
  </si>
  <si>
    <t>Mgr. Martina Straková</t>
  </si>
  <si>
    <t>Mgr. Martinou Strakovou, ředitelkou</t>
  </si>
  <si>
    <t>543 248 940
731 507 323</t>
  </si>
  <si>
    <t>JM_034</t>
  </si>
  <si>
    <t>Gymnázium Brno, třída Kapitána Jaroše, příspěvková organizace</t>
  </si>
  <si>
    <t>třída Kpt. Jaroše 1829/14, 658 70 Brno</t>
  </si>
  <si>
    <t>třída Kpt. Jaroše 1829/14</t>
  </si>
  <si>
    <t>658 70 Brno</t>
  </si>
  <si>
    <t>třída Kpt. Jaroše</t>
  </si>
  <si>
    <t>MONETA Money Bank, a. s.</t>
  </si>
  <si>
    <t>211740981 / 0600</t>
  </si>
  <si>
    <t>RNDr. Jiří Herman, Ph.D.</t>
  </si>
  <si>
    <t>RNDr. Jiří Herman, Ph.D., ředitel</t>
  </si>
  <si>
    <t>RNDr. Jiřím Hermanem, Ph.D.</t>
  </si>
  <si>
    <t>RNDr. Jiřím Hermanem, Ph.D., ředitelem</t>
  </si>
  <si>
    <t>jaroska@jaroska.cz</t>
  </si>
  <si>
    <t>herman@jaroska.cz</t>
  </si>
  <si>
    <t>JM_035</t>
  </si>
  <si>
    <t>Konzervatoř Brno, příspěvková organizace</t>
  </si>
  <si>
    <t>třída Kpt. Jaroše 1890/45, 662 54 Brno</t>
  </si>
  <si>
    <t>třída Kpt. Jaroše 1890/45</t>
  </si>
  <si>
    <t>662 54 Brno</t>
  </si>
  <si>
    <t>35-9798380217 / 0100</t>
  </si>
  <si>
    <t>MgA. Pavel Maňásek</t>
  </si>
  <si>
    <t>MgA. Pavel Maňásek, ředitel</t>
  </si>
  <si>
    <t>MgA. Pavlem Maňáskem</t>
  </si>
  <si>
    <t>MgA. Pavlem Maňáskem, ředitelem</t>
  </si>
  <si>
    <t>545215568                                                                            774 357 291 - Maňásek (ředitel)</t>
  </si>
  <si>
    <t>jiri.halir@konzervator.eu</t>
  </si>
  <si>
    <t>pavel.manasek@konzervator.eu</t>
  </si>
  <si>
    <t>JM_036</t>
  </si>
  <si>
    <t>Základní umělecká škola Jaroslava Kvapila Brno, příspěvková organizace</t>
  </si>
  <si>
    <t>třída Kpt. Jaroše 1939/24, 602 00 Brno</t>
  </si>
  <si>
    <t>třída Kpt. Jaroše 1939/24</t>
  </si>
  <si>
    <t>153803509 / 0300</t>
  </si>
  <si>
    <t>Bc. Eva Znojemská, DiS.art., MBA</t>
  </si>
  <si>
    <t>Bc. Eva Znojemská, DiS.art., MBA, ředitelka</t>
  </si>
  <si>
    <t>Bc. Evou Znojemskou, DiS.art., MBA</t>
  </si>
  <si>
    <t>Bc. Evou Znojemskou, DiS.art., ředitelkou</t>
  </si>
  <si>
    <t>545211818, 602 521 447</t>
  </si>
  <si>
    <t>info@zusjk.cz</t>
  </si>
  <si>
    <t>znojemska@zusjk.cz</t>
  </si>
  <si>
    <t>JM_037</t>
  </si>
  <si>
    <t>CZ49438816</t>
  </si>
  <si>
    <t>Gymnázium, Střední pedagogická škola, Obchodní akademie a Jazyková škola s právem státní jazykové zkoušky Znojmo, příspěvková organizace</t>
  </si>
  <si>
    <t>Pontassievská 350/3, 669 02 Znojmo</t>
  </si>
  <si>
    <t>Pontassievská 350/3</t>
  </si>
  <si>
    <t>Pontassievská</t>
  </si>
  <si>
    <t>86-4401380217 / 0100</t>
  </si>
  <si>
    <t>Mgr. Pavel Kolář</t>
  </si>
  <si>
    <t>Mgr. Pavel Kolář, ředitel</t>
  </si>
  <si>
    <t>Mgr. Pavlem Kolářem</t>
  </si>
  <si>
    <t>Mgr. Pavlem Kolářem, ředitelem</t>
  </si>
  <si>
    <t>515 158 102, 733 542 574</t>
  </si>
  <si>
    <t>info@gpoa.cz
novak.p@gpoa.cz</t>
  </si>
  <si>
    <t>reditel@gpoa.cz</t>
  </si>
  <si>
    <t>JM_038</t>
  </si>
  <si>
    <t>Kruh Znojmo - centrum zdravotních služeb pro děti,
příspěvková organizace</t>
  </si>
  <si>
    <t>Mládeže 1020/10, 669 02 Znojmo</t>
  </si>
  <si>
    <t>Mládeže 1020/10</t>
  </si>
  <si>
    <t>Mládeže</t>
  </si>
  <si>
    <t>14634741 / 0100</t>
  </si>
  <si>
    <t xml:space="preserve">MUDr. Milan Špaček </t>
  </si>
  <si>
    <t>MUDr. Milan Špaček , ředitel</t>
  </si>
  <si>
    <t>MUDr. Milanem Špačkem</t>
  </si>
  <si>
    <t>MUDr. Milanem Špačkem, ředitelem</t>
  </si>
  <si>
    <t>V OR u KS v Brně, oddíl Pr, vložka 1244</t>
  </si>
  <si>
    <t>brozek@kruhznojmo.cz</t>
  </si>
  <si>
    <t>spacek@kruhznojmo.cz</t>
  </si>
  <si>
    <t>JM_039</t>
  </si>
  <si>
    <t>Základní umělecká škola Znojmo, příspěvková organizace</t>
  </si>
  <si>
    <t>Rooseveltova 999/21, 669 02 Znojmo</t>
  </si>
  <si>
    <t>Rooseveltova 999/21</t>
  </si>
  <si>
    <t>Rooseveltova</t>
  </si>
  <si>
    <t>161981268 / 0300</t>
  </si>
  <si>
    <t>Jaromír Berka, ředitel</t>
  </si>
  <si>
    <t>Jaromírem Berkou</t>
  </si>
  <si>
    <t>Jaromírem Berkou, ředitelem</t>
  </si>
  <si>
    <t>jaromir.berka@zusznojmo.cz</t>
  </si>
  <si>
    <t>JM_041</t>
  </si>
  <si>
    <t>Střední škola technická Znojmo, příspěvková organizace</t>
  </si>
  <si>
    <t>Uhelná 3264/6, 669 02 Znojmo</t>
  </si>
  <si>
    <t>Uhelná 3264/6</t>
  </si>
  <si>
    <t>Uhelná</t>
  </si>
  <si>
    <t>7434741 / 0100</t>
  </si>
  <si>
    <t>Mgr. Jiří Vojtěch</t>
  </si>
  <si>
    <t>Mgr. Jiří Vojtěch, ředitel</t>
  </si>
  <si>
    <t>Mgr. Jiřím Vojtěchem</t>
  </si>
  <si>
    <t>Mgr. Jiřím Vojtěchem, ředitelem</t>
  </si>
  <si>
    <t>530511351 / 731 852 183</t>
  </si>
  <si>
    <t>podana@souuhelna.cz</t>
  </si>
  <si>
    <t>reditel@souuhelna.cz</t>
  </si>
  <si>
    <t>JM_042</t>
  </si>
  <si>
    <t>Dětský domov Znojmo, příspěvková organizace</t>
  </si>
  <si>
    <t>Hakenova 716/18, 669 02 Znojmo</t>
  </si>
  <si>
    <t>Hakenova 716/18</t>
  </si>
  <si>
    <t>Hakenova</t>
  </si>
  <si>
    <t>19-5054050217 / 0100</t>
  </si>
  <si>
    <t>Mgr. Anita Tučková</t>
  </si>
  <si>
    <t>Mgr. Anita Tučková, ředitelka</t>
  </si>
  <si>
    <t>Mgr. Anitou Tučkovou</t>
  </si>
  <si>
    <t>Mgr. Anitou Tučkovou, ředitelkou</t>
  </si>
  <si>
    <t>515 224 506
603 510 650</t>
  </si>
  <si>
    <t>tuckova@ddznojmo.cz</t>
  </si>
  <si>
    <t>JM_044</t>
  </si>
  <si>
    <t>Středisko volného času Miroslav, příspěvková organizace</t>
  </si>
  <si>
    <t>Kostelní 197/16, 671 72 Miroslav</t>
  </si>
  <si>
    <t>Kostelní 197/16</t>
  </si>
  <si>
    <t>671 72 Miroslav</t>
  </si>
  <si>
    <t>Kostelní</t>
  </si>
  <si>
    <t>162352084 / 0300</t>
  </si>
  <si>
    <t>Mgr. Miroslav Růžička</t>
  </si>
  <si>
    <t>Mgr. Miroslav Růžička, ředitel</t>
  </si>
  <si>
    <t>Mgr. Miroslavem Růžičkou</t>
  </si>
  <si>
    <t>Mgr. Miroslavem Růžičkou, ředitelem</t>
  </si>
  <si>
    <t>V Miroslavi</t>
  </si>
  <si>
    <t>515 333 120
604 974 160</t>
  </si>
  <si>
    <t>svcmiroslav@skolyjm.cz</t>
  </si>
  <si>
    <t>JM_045</t>
  </si>
  <si>
    <t>Základní umělecká škola Miroslav, příspěvková organizace</t>
  </si>
  <si>
    <t>Komenského 177/1, 671 72 Miroslav</t>
  </si>
  <si>
    <t>Komenského 177/1</t>
  </si>
  <si>
    <t>Komenského</t>
  </si>
  <si>
    <t>1583284379 / 0800</t>
  </si>
  <si>
    <t>Přemysl Forst</t>
  </si>
  <si>
    <t>Přemysl Forst, ředitel</t>
  </si>
  <si>
    <t>Přemyslem Forstem</t>
  </si>
  <si>
    <t>Přemyslem Forstem, ředitelem</t>
  </si>
  <si>
    <t>515 333 124, 725783030 - ředitel</t>
  </si>
  <si>
    <t>JM_046</t>
  </si>
  <si>
    <t>45671729</t>
  </si>
  <si>
    <t>Domov pro seniory Skalice, příspěvková organizace</t>
  </si>
  <si>
    <t>Skalice 1, 671 71 Hostěradice</t>
  </si>
  <si>
    <t>Skalice 1</t>
  </si>
  <si>
    <t>671 71 Hostěradice</t>
  </si>
  <si>
    <t>Skalice</t>
  </si>
  <si>
    <t>23434741 / 0100</t>
  </si>
  <si>
    <t>Mgr. Michaela Králová, DiS.</t>
  </si>
  <si>
    <t>Mgr. Michaela Králová, DiS., ředitelka</t>
  </si>
  <si>
    <t>Mgr. Michaelou Královou, DiS.</t>
  </si>
  <si>
    <t>Mgr. Michaelou Královou, DiS., ředitelkou</t>
  </si>
  <si>
    <t>Ve Skalici</t>
  </si>
  <si>
    <t>V OR u KS v Brně, oddíl Pr, vložka 1248</t>
  </si>
  <si>
    <t>huskova@domovskalice.cz</t>
  </si>
  <si>
    <t>JM_047</t>
  </si>
  <si>
    <t>Gymnázium Matyáše Lercha, Brno, Žižkova 55, příspěvková organizace</t>
  </si>
  <si>
    <t xml:space="preserve">Žižkova 980/55, 616 00 Brno </t>
  </si>
  <si>
    <t>Žižkova 980/55</t>
  </si>
  <si>
    <t>616 00 Brno</t>
  </si>
  <si>
    <t>Žižkova</t>
  </si>
  <si>
    <t>100832621 / 0100</t>
  </si>
  <si>
    <t>Mgr. Petr Kovač</t>
  </si>
  <si>
    <t>Mgr. Petr Kovač, ředitel</t>
  </si>
  <si>
    <t>Mgr. Petrem Kovačem</t>
  </si>
  <si>
    <t>Mgr. Petrem Kovačem, ředitelem</t>
  </si>
  <si>
    <t>sekretariat@gml.cz</t>
  </si>
  <si>
    <t>kovac@gml.cz</t>
  </si>
  <si>
    <t>JM_048</t>
  </si>
  <si>
    <t>Základní umělecká škola Brno, Veveří, příspěvková organizace</t>
  </si>
  <si>
    <t>Veveří 944/133, 616 00 Brno</t>
  </si>
  <si>
    <t>Veveří 944/133</t>
  </si>
  <si>
    <t>Veveří</t>
  </si>
  <si>
    <t>26433621 / 0100</t>
  </si>
  <si>
    <t>MgA. Vladimír Halíček</t>
  </si>
  <si>
    <t>MgA. Vladimír Halíček, ředitel</t>
  </si>
  <si>
    <t>MgA. Vladimírem Halíčkem</t>
  </si>
  <si>
    <t>MgA. Vladimírem Halíčkem, ředitelem</t>
  </si>
  <si>
    <t>sekretariat@zusveveri.cz; zemanova@zusveveri.cz</t>
  </si>
  <si>
    <t>reditel@zusveveri.cz</t>
  </si>
  <si>
    <t>JM_049</t>
  </si>
  <si>
    <t>Sportovní gymnázium Ludvíka Daňka, Brno, Botanická 70, příspěvková organizace</t>
  </si>
  <si>
    <t>Botanická 63/70, 602 00 Brno</t>
  </si>
  <si>
    <t>Botanická 63/70</t>
  </si>
  <si>
    <t>Botanická</t>
  </si>
  <si>
    <t>99237621 / 0100</t>
  </si>
  <si>
    <t>Mgr. Radek Klimeš</t>
  </si>
  <si>
    <t>Mgr. Radek Klimeš, ředitel</t>
  </si>
  <si>
    <t>Mgr. Radkem Klimešem</t>
  </si>
  <si>
    <t>Mgr. Radkem Klimešem, ředitelem</t>
  </si>
  <si>
    <t>541212176 - vrátnice     541 240 386 - ředitel                      739 305 048 - hospodářka</t>
  </si>
  <si>
    <t>reditel@sgldbrno.cz</t>
  </si>
  <si>
    <t>JM_050</t>
  </si>
  <si>
    <t>Základní umělecká škola Vítězslavy Kaprálové Brno, příspěvková organizace</t>
  </si>
  <si>
    <t>Palackého třída 822/70, 612 00 Brno</t>
  </si>
  <si>
    <t>Palackého třída 822/70</t>
  </si>
  <si>
    <t>612 00 Brno</t>
  </si>
  <si>
    <t>Palackého třída</t>
  </si>
  <si>
    <t>27639621 / 0100</t>
  </si>
  <si>
    <t>Jana Sapáková</t>
  </si>
  <si>
    <t>Jana Sapáková, ředitelka</t>
  </si>
  <si>
    <t>Janou Sapákovou</t>
  </si>
  <si>
    <t>Janou Sapákovou, ředitelkou</t>
  </si>
  <si>
    <t>JM_051</t>
  </si>
  <si>
    <t>Palackého třída 343/68, 612 00 Brno</t>
  </si>
  <si>
    <t>Palackého třída 343/68</t>
  </si>
  <si>
    <t>66435621 / 0100</t>
  </si>
  <si>
    <t>Mgr. Lenka Herzová</t>
  </si>
  <si>
    <t>Mgr. Lenka Herzová, ředitelka</t>
  </si>
  <si>
    <t>Mgr. Lenkou Herzovou</t>
  </si>
  <si>
    <t>Mgr. Lenkou Herzovou, ředitelkou</t>
  </si>
  <si>
    <t>517330462; 517 330 517; 541 212 365</t>
  </si>
  <si>
    <t>JM_052</t>
  </si>
  <si>
    <t>Gymnázium Brno, Slovanské náměstí, příspěvková organizace</t>
  </si>
  <si>
    <t>Slovanské náměstí 1804/7, 612 00 Brno</t>
  </si>
  <si>
    <t>Slovanské náměstí 1804/7</t>
  </si>
  <si>
    <t>Slovanské náměstí</t>
  </si>
  <si>
    <t>209878148 / 0600</t>
  </si>
  <si>
    <t>Mgr. Dalibor Kott</t>
  </si>
  <si>
    <t>Mgr. Dalibor Kott, ředitel</t>
  </si>
  <si>
    <t>Mgr. Daliborem Kottem</t>
  </si>
  <si>
    <t>Mgr. Daliborem Kottem, ředitelem</t>
  </si>
  <si>
    <t>737 284 932; 541321317</t>
  </si>
  <si>
    <t>sekretariat@gymnaslo.cz</t>
  </si>
  <si>
    <t>red@gymnaslo.cz</t>
  </si>
  <si>
    <t>JM_053</t>
  </si>
  <si>
    <t>Střední průmyslová škola Brno, Purkyňova, příspěvková organizace</t>
  </si>
  <si>
    <t>Purkyňova 2832/97, 612 00 Brno</t>
  </si>
  <si>
    <t>Purkyňova 2832/97</t>
  </si>
  <si>
    <t>Purkyňova</t>
  </si>
  <si>
    <t>78938621 / 0100</t>
  </si>
  <si>
    <t>doc. RNDr. Aleš Ruda, Ph.D., MBA</t>
  </si>
  <si>
    <t>doc. RNDr. Aleš Ruda, Ph.D., MBA, ředitel</t>
  </si>
  <si>
    <t>doc. RNDr. Alešem Rudou, Ph.D., MBA</t>
  </si>
  <si>
    <t>doc. RNDr. Alešem Rudou, Ph.D., MBA, ředitelem</t>
  </si>
  <si>
    <t xml:space="preserve">541 649 220 - sekteratiát                                           541 649 223 - provoz                                                     702 026 842-Ing. Řezáčová                                                                        541 649 225 </t>
  </si>
  <si>
    <t>posta@purkynka.cz</t>
  </si>
  <si>
    <t>ales.ruda@purkynka.cz; renata.rezacova@purkynka.cz;</t>
  </si>
  <si>
    <t>JM_055</t>
  </si>
  <si>
    <t>Gymnázium Brno-Řečkovice, příspěvková organizace</t>
  </si>
  <si>
    <t>Terezy Novákové 936/2, 621 00 Brno</t>
  </si>
  <si>
    <t>Terezy Novákové 936/2</t>
  </si>
  <si>
    <t>621 00 Brno</t>
  </si>
  <si>
    <t>Terezy Novákové</t>
  </si>
  <si>
    <t>19-5190610207 / 0100</t>
  </si>
  <si>
    <t>RNDr. Peter Krupka, Ph.D.</t>
  </si>
  <si>
    <t>RNDr. Peter Krupka, Ph.D., ředitel</t>
  </si>
  <si>
    <t>RNDr. Peterem Krupkou, Ph.D.</t>
  </si>
  <si>
    <t>RNDr. Peterem Krupkou, Ph.D., ředitelem</t>
  </si>
  <si>
    <t>541226132</t>
  </si>
  <si>
    <t>skola@gyrec.cz</t>
  </si>
  <si>
    <t>JM_056</t>
  </si>
  <si>
    <t>CZ00401803</t>
  </si>
  <si>
    <t>Lužánky - středisko volného času Brno, příspěvková organizace</t>
  </si>
  <si>
    <t>Lidická 1880/50, 658 12 Brno</t>
  </si>
  <si>
    <t>Lidická 1880/50</t>
  </si>
  <si>
    <t>Lidická</t>
  </si>
  <si>
    <t xml:space="preserve"> Fio banka, a.s. </t>
  </si>
  <si>
    <t>2300553212 / 2010</t>
  </si>
  <si>
    <t>Mgr. Jan Ondroušek</t>
  </si>
  <si>
    <t>Mgr. Janem Ondrouškem</t>
  </si>
  <si>
    <t>Mgr. Janem Ondrouškem, ředitelem</t>
  </si>
  <si>
    <t>549 524 111
545 211 336
602 476 796 - ředitel</t>
  </si>
  <si>
    <t>luzanky@luzanky.cz</t>
  </si>
  <si>
    <t>zokej@luzanky.cz</t>
  </si>
  <si>
    <t>JM_057</t>
  </si>
  <si>
    <t>CZ00559466</t>
  </si>
  <si>
    <t>Střední průmyslová škola stavební Brno, příspěvková organizace</t>
  </si>
  <si>
    <t>Kudelova 1855/8, 662 51 Brno</t>
  </si>
  <si>
    <t>Kudelova 1855/8</t>
  </si>
  <si>
    <t>662 51 Brno</t>
  </si>
  <si>
    <t>Kudelova</t>
  </si>
  <si>
    <t>99835621 / 0100</t>
  </si>
  <si>
    <t>Ing. Jan Hobža</t>
  </si>
  <si>
    <t>Ing. Jan Hobža, ředitel</t>
  </si>
  <si>
    <t>Ing. Janem Hobžou</t>
  </si>
  <si>
    <t>Ing. Janem Hobžou, ředitelem</t>
  </si>
  <si>
    <t>545321210</t>
  </si>
  <si>
    <t>skola@spsstavbrno.cz</t>
  </si>
  <si>
    <t>hobza@spsstavbrno.cz</t>
  </si>
  <si>
    <t>JM_058</t>
  </si>
  <si>
    <t xml:space="preserve">CZ00346292     </t>
  </si>
  <si>
    <t>Zdravotnická záchranná služba Jihomoravského kraje, příspěvková organizace</t>
  </si>
  <si>
    <t>Kamenice 798/1d, 625 00 Brno</t>
  </si>
  <si>
    <t>Kamenice 798/1d</t>
  </si>
  <si>
    <t>625 00 Brno</t>
  </si>
  <si>
    <t>Kamenice</t>
  </si>
  <si>
    <t>1d</t>
  </si>
  <si>
    <t>117203514 / 0600</t>
  </si>
  <si>
    <t>MUDr. Hana Albrechtová</t>
  </si>
  <si>
    <t>MUDr. Hana Albrechtová, ředitelka</t>
  </si>
  <si>
    <t>MUDr. Hanou Albrechtovou</t>
  </si>
  <si>
    <t>MUDr. Hanou Albrechtovou, ředitelkou</t>
  </si>
  <si>
    <t>V OR u KS v Brně, oddíl Pr, vložka 1245</t>
  </si>
  <si>
    <t>info@zzsjmk.cz</t>
  </si>
  <si>
    <t>reditel@zzsjmk.cz</t>
  </si>
  <si>
    <t>JM_060</t>
  </si>
  <si>
    <t>Střední zdravotnická škola a Vyšší odborná škola zdravotnická Brno, Merhautova, příspěvková organizace</t>
  </si>
  <si>
    <t>Merhautova 590/15, 613 00 Brno</t>
  </si>
  <si>
    <t>Merhautova 590/15</t>
  </si>
  <si>
    <t>613 00 Brno</t>
  </si>
  <si>
    <t>Merhautova</t>
  </si>
  <si>
    <t>54733621 / 0100</t>
  </si>
  <si>
    <t>PhDr. Marcela Křiváková, Ph.D.</t>
  </si>
  <si>
    <t>PhDr. Marcela Křiváková, Ph.D., ředitelka</t>
  </si>
  <si>
    <t>PhDr. Marcelou Křivákovou, Ph.D.</t>
  </si>
  <si>
    <t>PhDr. Marcelou Křivákovou, Ph.D., ředitelkou</t>
  </si>
  <si>
    <t>545576263                      721 030 245</t>
  </si>
  <si>
    <t>infomerhautova@szsbrno.cz</t>
  </si>
  <si>
    <t>JM_061</t>
  </si>
  <si>
    <t>Základní škola Brno, Sekaninova, příspěvková organizace</t>
  </si>
  <si>
    <t>Sekaninova 895/1, 614 00 Brno</t>
  </si>
  <si>
    <t>Sekaninova 895/1</t>
  </si>
  <si>
    <t>614 00 Brno</t>
  </si>
  <si>
    <t>Sekaninova</t>
  </si>
  <si>
    <t>66638621 / 0100</t>
  </si>
  <si>
    <t>Mgr. Hana Dobrovolná</t>
  </si>
  <si>
    <t>Mgr. Hana Dobrovolná, ředitelka</t>
  </si>
  <si>
    <t>Mgr. Hanou Dobrovolnou</t>
  </si>
  <si>
    <t>Mgr. Hanou Dobrovolnou, ředitelkou</t>
  </si>
  <si>
    <t>vedeni@zssekaninova.cz</t>
  </si>
  <si>
    <t>JM_062</t>
  </si>
  <si>
    <t>Základní umělecká škola Brno, Vranovská, příspěvková organizace</t>
  </si>
  <si>
    <t>Vranovská 842/41, 614 00 Brno</t>
  </si>
  <si>
    <t>Vranovská 842/41</t>
  </si>
  <si>
    <t>Vranovská</t>
  </si>
  <si>
    <t>29036621 / 0100</t>
  </si>
  <si>
    <t>Mgr. Bronislava Schoříková</t>
  </si>
  <si>
    <t>Mgr. Bronislava Schoříková, ředitelka</t>
  </si>
  <si>
    <t>Mgr. Bronislavou Schoříkovou</t>
  </si>
  <si>
    <t>Mgr. Bronislavou Schoříkovou, ředitelkou</t>
  </si>
  <si>
    <t>545 574 893; 603 868 223</t>
  </si>
  <si>
    <t>JM_063</t>
  </si>
  <si>
    <t>CZ62157264</t>
  </si>
  <si>
    <t>Střední průmyslová škola chemická Brno, Vranovská, příspěvková organizace</t>
  </si>
  <si>
    <t>Vranovská 1364/65, 614 00 Brno</t>
  </si>
  <si>
    <t>Vranovská 1364/65</t>
  </si>
  <si>
    <t>35-0479660237 / 0100</t>
  </si>
  <si>
    <t>Ing. Vilém Koutník, CSc.</t>
  </si>
  <si>
    <t>Ing. Vilém Koutník, CSc., ředitel</t>
  </si>
  <si>
    <t>Ing. Vilémem Koutníkem, CSc.</t>
  </si>
  <si>
    <t>Ing. Vilémem Koutníkem, CSc., ředitelem</t>
  </si>
  <si>
    <t>koutnik@spschbr.cz</t>
  </si>
  <si>
    <t>JM_064</t>
  </si>
  <si>
    <t>Gymnázium Brno, Elgartova, příspěvková organizace</t>
  </si>
  <si>
    <t>Elgartova 689/3, 614 00 Brno</t>
  </si>
  <si>
    <t>Elgartova 689/3</t>
  </si>
  <si>
    <t>Elgartova</t>
  </si>
  <si>
    <t>99632621 / 0100</t>
  </si>
  <si>
    <t>Mgr. Petra Šperková</t>
  </si>
  <si>
    <t>Mgr. Petra Šperková, ředitelka</t>
  </si>
  <si>
    <t>Mgr. Petrou Šperkovou</t>
  </si>
  <si>
    <t>Mgr. Petrou Šperkovou, ředitelkou</t>
  </si>
  <si>
    <t>545 573 423
722 216 673</t>
  </si>
  <si>
    <t>office@gymelg.cz</t>
  </si>
  <si>
    <t>psperkova@gymelg.cz</t>
  </si>
  <si>
    <t>JM_065</t>
  </si>
  <si>
    <t>CZ48511005</t>
  </si>
  <si>
    <t>Ústav archeologické památkové péče Brno, veřejná výzkumná instituce</t>
  </si>
  <si>
    <t>Kaloudova 1321/30, 614 00 Brno</t>
  </si>
  <si>
    <t>Kaloudova 1321/30</t>
  </si>
  <si>
    <t>Kaloudova</t>
  </si>
  <si>
    <t>114134621 / 0100</t>
  </si>
  <si>
    <t>Mgr. Michal Přichystal</t>
  </si>
  <si>
    <t>Mgr. Michal Přichystal ředitel</t>
  </si>
  <si>
    <t>Mgr. Michalem Přichystalem ředitelem</t>
  </si>
  <si>
    <t>Rejstříku veřejných výzkumných institucí</t>
  </si>
  <si>
    <t>545 242 342-43               728 384 244</t>
  </si>
  <si>
    <t>sekretariat@uapp.cz</t>
  </si>
  <si>
    <t>JM_066</t>
  </si>
  <si>
    <t>Střední škola umění a designu a Vyšší odborná škola Brno, příspěvková organizace</t>
  </si>
  <si>
    <t>Husova 537/10, 602 00 Brno</t>
  </si>
  <si>
    <t>Husova 537/10</t>
  </si>
  <si>
    <t>Husova</t>
  </si>
  <si>
    <t>123-2039710287/0100</t>
  </si>
  <si>
    <t>MgA. Tomáš Rybníček</t>
  </si>
  <si>
    <t>MgA. Tomáš Rybníček, ředitel</t>
  </si>
  <si>
    <t>MgA. Tomášem Rybníčkem</t>
  </si>
  <si>
    <t>MgA. Tomášem Rybníčkem, ředitelem</t>
  </si>
  <si>
    <t>skola@ssudbrno.cz</t>
  </si>
  <si>
    <t>JM_067</t>
  </si>
  <si>
    <t>CZ00567370</t>
  </si>
  <si>
    <t>Masarykův domov mládeže a Školní jídelna Brno, příspěvková organizace</t>
  </si>
  <si>
    <t>Cihlářská 604/21, 602 00 Brno</t>
  </si>
  <si>
    <t>Cihlářská 604/21</t>
  </si>
  <si>
    <t>Cihlářská</t>
  </si>
  <si>
    <t>132738621 / 0100</t>
  </si>
  <si>
    <t>PhDr. Eva Svobodová, MBA, LL.M.</t>
  </si>
  <si>
    <t>PhDr. Eva Svobodová, MBA, LL.M., ředitelka</t>
  </si>
  <si>
    <t>PhDr. Evou Svobodovou, MBA, LL.M.</t>
  </si>
  <si>
    <t>PhDr. Evou Svobodovou, MBA, LL.M., ředitelkou</t>
  </si>
  <si>
    <t>542214107</t>
  </si>
  <si>
    <t>info@masarykuvdm.cz</t>
  </si>
  <si>
    <t>svobodova@masarykuvdm.cz</t>
  </si>
  <si>
    <t>JM_068</t>
  </si>
  <si>
    <t>CZ00173843</t>
  </si>
  <si>
    <t>Střední škola stavebních řemesel Brno-Bosonohy, příspěvková organizace</t>
  </si>
  <si>
    <t>Pražská 636/38b, 642 00 Brno</t>
  </si>
  <si>
    <t>Pražská 636/38b</t>
  </si>
  <si>
    <t>642 00 Brno</t>
  </si>
  <si>
    <t>Pražská</t>
  </si>
  <si>
    <t>38b</t>
  </si>
  <si>
    <t>62733621 / 0100</t>
  </si>
  <si>
    <t>Ing. Jiří Košťál</t>
  </si>
  <si>
    <t>Ing. Jiří Košťál, ředitel</t>
  </si>
  <si>
    <t>Ing. Jiřím Košťálem</t>
  </si>
  <si>
    <t>Ing. Jiřím Košťálem, ředitelem</t>
  </si>
  <si>
    <t>547120655</t>
  </si>
  <si>
    <t xml:space="preserve">sekretariat@soubosonohy.cz; </t>
  </si>
  <si>
    <t>kostal@soubosonohy.cz</t>
  </si>
  <si>
    <t>JM_069</t>
  </si>
  <si>
    <t>CZ44993447</t>
  </si>
  <si>
    <t>Lipová 233/20, 602 00 Brno</t>
  </si>
  <si>
    <t>Lipová 233/20</t>
  </si>
  <si>
    <t>Lipová</t>
  </si>
  <si>
    <t>19-5186610247 / 0100</t>
  </si>
  <si>
    <t>Mgr. Hana Korvasová</t>
  </si>
  <si>
    <t>Mgr. Hana Korvasová, ředitelka</t>
  </si>
  <si>
    <t>Mgr. Hanou Korvasovou</t>
  </si>
  <si>
    <t>Mgr. Hanou Korvasovou, ředitelkou</t>
  </si>
  <si>
    <t>543 211 264
737 478 188</t>
  </si>
  <si>
    <t>lipka@lipka.cz</t>
  </si>
  <si>
    <t>hana.korvasova@lipka.cz</t>
  </si>
  <si>
    <t>JM_070</t>
  </si>
  <si>
    <t>Střední pedagogická škola Boskovice, příspěvková organizace</t>
  </si>
  <si>
    <t>Komenského 343/5, 680 11 Boskovice</t>
  </si>
  <si>
    <t>Komenského 343/5</t>
  </si>
  <si>
    <t>680 11 Boskovice</t>
  </si>
  <si>
    <t>153403855 / 0300</t>
  </si>
  <si>
    <t>Mgr. Leona Valterová</t>
  </si>
  <si>
    <t>Mgr. Leona Valterová, ředitelka</t>
  </si>
  <si>
    <t>Mgr. Leonou Valterovou</t>
  </si>
  <si>
    <t>Mgr. Leonou Valterovou, ředitelkou</t>
  </si>
  <si>
    <t>V Boskovicích</t>
  </si>
  <si>
    <t>516802543, 702263987</t>
  </si>
  <si>
    <t>posta@spgs-bce.cz</t>
  </si>
  <si>
    <t>reditel@spgs-bce.cz</t>
  </si>
  <si>
    <t>JM_071</t>
  </si>
  <si>
    <t>62073109</t>
  </si>
  <si>
    <t>Gymnázium Boskovice, příspěvková organizace</t>
  </si>
  <si>
    <t>Palackého náměstí 222/1, 680 11 Boskovice</t>
  </si>
  <si>
    <t>Palackého náměstí 222/1</t>
  </si>
  <si>
    <t>Palackého náměstí</t>
  </si>
  <si>
    <t>153403839 / 0300</t>
  </si>
  <si>
    <t>Mgr. Alena Svanovská</t>
  </si>
  <si>
    <t>Mgr. Alena Svanovská, ředitelka</t>
  </si>
  <si>
    <t>Mgr. Alenou Svanovskou</t>
  </si>
  <si>
    <t>Mgr. Alenou Svanovskou, ředitelkou</t>
  </si>
  <si>
    <t>info@gymbos.cz</t>
  </si>
  <si>
    <t>alena.svanovska@gymbos.cz</t>
  </si>
  <si>
    <t>JM_072</t>
  </si>
  <si>
    <t>Středisko volného času Boskovice, příspěvková organizace</t>
  </si>
  <si>
    <t>17. listopadu 153/1, 680 01 Boskovice</t>
  </si>
  <si>
    <t>17. listopadu 153/1</t>
  </si>
  <si>
    <t>680 01 Boskovice</t>
  </si>
  <si>
    <t>17. listopadu</t>
  </si>
  <si>
    <t>153150595 / 0300</t>
  </si>
  <si>
    <t>Alena Staňková</t>
  </si>
  <si>
    <t>Alena Staňková, ředitelka</t>
  </si>
  <si>
    <t>Alenou Staňkovou</t>
  </si>
  <si>
    <t>Alenou Staňkovou, ředitelkou</t>
  </si>
  <si>
    <t>516452006, 723 201 730</t>
  </si>
  <si>
    <t>JM_073</t>
  </si>
  <si>
    <t>Základní umělecká škola Boskovice, příspěvková organizace</t>
  </si>
  <si>
    <t>náměstí 9. května 951/7, 680 01 Boskovice</t>
  </si>
  <si>
    <t>náměstí 9. května 951/7</t>
  </si>
  <si>
    <t>náměstí 9. května</t>
  </si>
  <si>
    <t>156609330 / 0300</t>
  </si>
  <si>
    <t>Petr Prosser, DiS.</t>
  </si>
  <si>
    <t>Petr Prosser, DiS., ředitel</t>
  </si>
  <si>
    <t>Petrem Prosserem, DiS.</t>
  </si>
  <si>
    <t>Petrem Prosserem, DiS., ředitelem</t>
  </si>
  <si>
    <t>516452250, 725865157</t>
  </si>
  <si>
    <t>posta@zusboskovice.cz</t>
  </si>
  <si>
    <t>JM_074</t>
  </si>
  <si>
    <t>CZ00056324</t>
  </si>
  <si>
    <t>Střední škola André Citroëna Boskovice, příspěvková organizace</t>
  </si>
  <si>
    <t>náměstí 9. května 2153/2a, 680 11 Boskovice</t>
  </si>
  <si>
    <t>náměstí 9. května 2153/2a</t>
  </si>
  <si>
    <t>2a</t>
  </si>
  <si>
    <t>8232631 / 0100</t>
  </si>
  <si>
    <t>RNDr. Karel Ošlejšek</t>
  </si>
  <si>
    <t>RNDr. Karel Ošlejšek, ředitel</t>
  </si>
  <si>
    <t>RNDr. Karlem Ošlejškem</t>
  </si>
  <si>
    <t>RNDr. Karlem Ošlejškem, ředitelem</t>
  </si>
  <si>
    <t>516 426 202, 603 511 259</t>
  </si>
  <si>
    <t>skola@skolaac.cz zacek@skolaac.cz - energie</t>
  </si>
  <si>
    <t>oslejsek@skolaac.cz</t>
  </si>
  <si>
    <t>JM_075</t>
  </si>
  <si>
    <t>Purkyňova 1685, 666 01 Tišnov</t>
  </si>
  <si>
    <t>Purkyňova 1685</t>
  </si>
  <si>
    <t>666 01 Tišnov</t>
  </si>
  <si>
    <t>3033641 / 0100</t>
  </si>
  <si>
    <t>PhDr. Hana Štrajtová</t>
  </si>
  <si>
    <t>PhDr. Hana Štrajtová, ředitelka</t>
  </si>
  <si>
    <t>PhDr. Hanou Štrajtovou</t>
  </si>
  <si>
    <t>PhDr. Hanou Štrajtovou, ředitelkou</t>
  </si>
  <si>
    <t>V Tišnově</t>
  </si>
  <si>
    <t>strajtova@dd-tisnov.cz</t>
  </si>
  <si>
    <t>JM_076</t>
  </si>
  <si>
    <t>Nemocnice Tišnov, příspěvková organizace</t>
  </si>
  <si>
    <t>Purkyňova 279, 666 13 Tišnov</t>
  </si>
  <si>
    <t>Purkyňova 279</t>
  </si>
  <si>
    <t>666 13 Tišnov</t>
  </si>
  <si>
    <t>43-6872700247 / 0100</t>
  </si>
  <si>
    <t>MUDr. Bořek Semrád</t>
  </si>
  <si>
    <t>MUDr. Bořek Semrád, ředitel</t>
  </si>
  <si>
    <t>MUDr. Bořkem Semrádem</t>
  </si>
  <si>
    <t>MUDr. Bořkem Semrádem, ředitelem</t>
  </si>
  <si>
    <t>V OR u KS v Brně, oddíl Pr, vložka 1239</t>
  </si>
  <si>
    <t>549 436 032
775 561 651</t>
  </si>
  <si>
    <t>borek.semrad@nemtisnov.cz</t>
  </si>
  <si>
    <t>JM_077</t>
  </si>
  <si>
    <t>Gymnázium Tišnov, příspěvková organizace</t>
  </si>
  <si>
    <t>Na Hrádku 20, 666 01 Tišnov</t>
  </si>
  <si>
    <t>Na Hrádku 20</t>
  </si>
  <si>
    <t>Na Hrádku</t>
  </si>
  <si>
    <t>1203030247 / 0100</t>
  </si>
  <si>
    <t>PhDr. Barbora Holubová</t>
  </si>
  <si>
    <t>PhDr. Barbora Holubová, ředitelka</t>
  </si>
  <si>
    <t>PhDr. Barborou Holubovou</t>
  </si>
  <si>
    <t>PhDr. Barborou Holubovou, ředitelkou</t>
  </si>
  <si>
    <t>549410402; 725 886 589</t>
  </si>
  <si>
    <t>skola@gym-tisnov.cz</t>
  </si>
  <si>
    <t>holubova@gym-tisnov.cz</t>
  </si>
  <si>
    <t>JM_078</t>
  </si>
  <si>
    <t>Základní umělecká škola Tišnov, příspěvková organizace</t>
  </si>
  <si>
    <t>Dvořáčkova 316, 666 01 Tišnov</t>
  </si>
  <si>
    <t>Dvořáčkova 316</t>
  </si>
  <si>
    <t>Dvořáčkova</t>
  </si>
  <si>
    <t>42438641 / 0100</t>
  </si>
  <si>
    <t>Mgr. Tomáš Zouhar</t>
  </si>
  <si>
    <t>Mgr. Tomáš Zouhar, ředitel</t>
  </si>
  <si>
    <t>Mgr. Tomášem Zouharem</t>
  </si>
  <si>
    <t>Mgr. Tomášem Zouharem, ředitelem</t>
  </si>
  <si>
    <t>549 410 655
734 331 450</t>
  </si>
  <si>
    <t>zus@zustisnov.cz
posta@zustisnov.cz</t>
  </si>
  <si>
    <t>reditel@zustisnov.cz</t>
  </si>
  <si>
    <t>JM_079</t>
  </si>
  <si>
    <t>Dětský domov Vranov, příspěvková organizace</t>
  </si>
  <si>
    <t>Vranov č. p. 160, 664 32 Vranov</t>
  </si>
  <si>
    <t>Vranov č. p. 160</t>
  </si>
  <si>
    <t>664 32 Vranov</t>
  </si>
  <si>
    <t>Vranov</t>
  </si>
  <si>
    <t>2137641 / 0100</t>
  </si>
  <si>
    <t>Mgr. Petr Jůza</t>
  </si>
  <si>
    <t>Mgr. Petr Jůza, ředitel</t>
  </si>
  <si>
    <t>Mgr. Petrem Jůzou</t>
  </si>
  <si>
    <t>Mgr. Petrem Jůzou, ředitelem</t>
  </si>
  <si>
    <t>Ve Vranově</t>
  </si>
  <si>
    <t>541 239 025; 541 239 611; 541 239 612</t>
  </si>
  <si>
    <t>JM_080</t>
  </si>
  <si>
    <t>65761774</t>
  </si>
  <si>
    <t>Domov pro seniory Předklášteří, příspěvková organizace</t>
  </si>
  <si>
    <t>Šikulova 1438, 666 02 Předklášteří</t>
  </si>
  <si>
    <t>Šikulova 1438</t>
  </si>
  <si>
    <t>666 02 Předklášteří</t>
  </si>
  <si>
    <t>Šikulova</t>
  </si>
  <si>
    <t>39239641 / 0100</t>
  </si>
  <si>
    <t>Mgr. Tomáš Franc</t>
  </si>
  <si>
    <t>Mgr. Tomáš Franc, ředitel</t>
  </si>
  <si>
    <t>Mgr. Tomášem Francem</t>
  </si>
  <si>
    <t>Mgr. Tomášem Francem, ředitelem</t>
  </si>
  <si>
    <t>V Předklášteří</t>
  </si>
  <si>
    <t>V OR u KS v Brně, oddíl Pr, vložka 1219</t>
  </si>
  <si>
    <t>reditel@domovpredklasteri.cz</t>
  </si>
  <si>
    <t>JM_081</t>
  </si>
  <si>
    <t xml:space="preserve">CZ00089257 </t>
  </si>
  <si>
    <t>Muzeum Brněnska, příspěvková organizace</t>
  </si>
  <si>
    <t>Porta coeli 1001, 666 02 Předklášteří</t>
  </si>
  <si>
    <t>Porta coeli 1001</t>
  </si>
  <si>
    <t>Porta coeli</t>
  </si>
  <si>
    <t>2532641 / 0100</t>
  </si>
  <si>
    <t>Ing. Evžen Martinec, Ph.D.</t>
  </si>
  <si>
    <t>Ing. Evžen Martinec, Ph.D., ředitel</t>
  </si>
  <si>
    <t>Ing. Evženem Martincem, Ph.D.</t>
  </si>
  <si>
    <t>Ing. Evženem Martincem, Ph.D., ředitelem</t>
  </si>
  <si>
    <t>V OR u KS v Brně, oddíl Pr, vložka 1221</t>
  </si>
  <si>
    <t>reditel@muzeumbrnenska.cz</t>
  </si>
  <si>
    <t>JM_082</t>
  </si>
  <si>
    <t>Střední odborná škola Fortika, příspěvková organizace</t>
  </si>
  <si>
    <t>Tišnovská 15, 679 23 Lomnice</t>
  </si>
  <si>
    <t>Tišnovská 15</t>
  </si>
  <si>
    <t>679 23 Lomnice</t>
  </si>
  <si>
    <t>Tišnovská</t>
  </si>
  <si>
    <t>Česká národní banka</t>
  </si>
  <si>
    <t>28938631 / 0710</t>
  </si>
  <si>
    <t>Mgr. Miroslav Koudelka, ředitel</t>
  </si>
  <si>
    <t>Mgr. Miroslavem Koudelkou</t>
  </si>
  <si>
    <t>Mgr. Miroslavem Koudelkou, ředitelem</t>
  </si>
  <si>
    <t>V Lomnici</t>
  </si>
  <si>
    <t>549 450 316
739 217 642</t>
  </si>
  <si>
    <t>JM_083</t>
  </si>
  <si>
    <t>Muzeum Vyškovska, příspěvková organizace</t>
  </si>
  <si>
    <t>náměstí Čsl. armády 475/2, Vyškov-Město, 682 01 Vyškov</t>
  </si>
  <si>
    <t>náměstí Čsl. armády 475/2</t>
  </si>
  <si>
    <t>682 01 Vyškov</t>
  </si>
  <si>
    <t>náměstí Čsl. Armády</t>
  </si>
  <si>
    <t>1932731 / 0100</t>
  </si>
  <si>
    <t>Mgr. Monika Pelinková</t>
  </si>
  <si>
    <t>Mgr. Monika Pelinková, ředitelka</t>
  </si>
  <si>
    <t>Mgr. Monikou Pelinkovou</t>
  </si>
  <si>
    <t>Mgr. Monikou Pelinkovou, ředitelkou</t>
  </si>
  <si>
    <t>Ve Vyškově</t>
  </si>
  <si>
    <t>V OR u KS v Brně, oddíl Pr, vložka 1223</t>
  </si>
  <si>
    <t>517348040</t>
  </si>
  <si>
    <t>mv@muzeum-vyskovska.cz</t>
  </si>
  <si>
    <t>pelinkova@muzeum-vyskovska.cz</t>
  </si>
  <si>
    <t>JM_084</t>
  </si>
  <si>
    <t>Základní umělecká škola Vyškov, příspěvková organizace</t>
  </si>
  <si>
    <t>Nádražní 124/4, 682 01 Vyškov</t>
  </si>
  <si>
    <t>Nádražní 124/4</t>
  </si>
  <si>
    <t>Nádražní</t>
  </si>
  <si>
    <t>13538731 / 0100</t>
  </si>
  <si>
    <t>Aleš Musil</t>
  </si>
  <si>
    <t>Aleš Musil, ředitel</t>
  </si>
  <si>
    <t>Alešem Musilem</t>
  </si>
  <si>
    <t>Alešem Musilem, ředitelem</t>
  </si>
  <si>
    <t>reditel@zusvy.cz</t>
  </si>
  <si>
    <t>JM_085</t>
  </si>
  <si>
    <t>Gymnázium a Střední odborná škola zdravotnická a ekonomická Vyškov, příspěvková organizace</t>
  </si>
  <si>
    <t>Komenského 16/5, 682 01 Vyškov</t>
  </si>
  <si>
    <t>Komenského 16/5</t>
  </si>
  <si>
    <t>154759538 / 0300</t>
  </si>
  <si>
    <t>RNDr. Václav Klement</t>
  </si>
  <si>
    <t>RNDr. Václav Klement, ředitel</t>
  </si>
  <si>
    <t>RNDr. Václavem Klementem</t>
  </si>
  <si>
    <t>RNDr. Václavem Klementem, ředitelem</t>
  </si>
  <si>
    <t>ekonomky@gykovy.cz</t>
  </si>
  <si>
    <t>info@gykovy.cz</t>
  </si>
  <si>
    <t>JM_086</t>
  </si>
  <si>
    <t>Oblastní pedagogicko-psychologická poradna Vyškov, příspěvková organizace</t>
  </si>
  <si>
    <t>Jungmannova 76/2, 682 01 Vyškov</t>
  </si>
  <si>
    <t>Jungmannova 76/2</t>
  </si>
  <si>
    <t>Jungmannova</t>
  </si>
  <si>
    <t>27-3897710237 / 0100</t>
  </si>
  <si>
    <t>Mgr. Jiljí Špičák</t>
  </si>
  <si>
    <t>Mgr. Jiljí Špičák, ředitel</t>
  </si>
  <si>
    <t>Mgr. Jiljím Špičákem</t>
  </si>
  <si>
    <t>Mgr. Jiljím Špičákem, ředitelem</t>
  </si>
  <si>
    <t>reditel@opppvyskov.cz</t>
  </si>
  <si>
    <t>JM_087</t>
  </si>
  <si>
    <t>Střední škola polytechnická Vyškov, příspěvková organizace</t>
  </si>
  <si>
    <t>Sochorova 552/15, 682 01 Vyškov</t>
  </si>
  <si>
    <t>Sochorova 552/15</t>
  </si>
  <si>
    <t>Sochorova</t>
  </si>
  <si>
    <t>4236731 / 0100</t>
  </si>
  <si>
    <t>RNDr. Petr Hájek</t>
  </si>
  <si>
    <t>RNDr. Petr Hájek, ředitel</t>
  </si>
  <si>
    <t>RNDr. Petrem Hájkem</t>
  </si>
  <si>
    <t>RNDr. Petrem Hájkem, ředitelem</t>
  </si>
  <si>
    <t xml:space="preserve">517 348 866, 734 760 652
</t>
  </si>
  <si>
    <t>dankova@sos-vyskov.cz; info@sos-vyskov.cz</t>
  </si>
  <si>
    <t>hajek@sos-vyskov.cz</t>
  </si>
  <si>
    <t>JM_089</t>
  </si>
  <si>
    <t>Mateřská škola, základní škola a střední škola Vyškov, příspěvková organizace</t>
  </si>
  <si>
    <t>Sídliště Osvobození 681/55, 682 01 Vyškov</t>
  </si>
  <si>
    <t>Sídliště Osvobození 681/55</t>
  </si>
  <si>
    <t>Sídliště Osvobození</t>
  </si>
  <si>
    <t>27-3897700207 / 0100</t>
  </si>
  <si>
    <t>Mgr. Jana Vágnerová</t>
  </si>
  <si>
    <t>Mgr. Janou Vágnerovou</t>
  </si>
  <si>
    <t> j.vagnerova@mszsvyskov.cz</t>
  </si>
  <si>
    <t>JM_090</t>
  </si>
  <si>
    <t>CZ00839205</t>
  </si>
  <si>
    <t>Nemocnice Vyškov, příspěvková organizace</t>
  </si>
  <si>
    <t>Purkyňova 235/36, 682 01 Vyškov</t>
  </si>
  <si>
    <t>Purkyňova 235/36</t>
  </si>
  <si>
    <t>7939731 / 0100</t>
  </si>
  <si>
    <t>JUDr. Zdeněk Horák, MBA</t>
  </si>
  <si>
    <t>JUDr. Zdeněk Horák, MBA, ředitel</t>
  </si>
  <si>
    <t>JUDr. Zdeňkem Horákem, MBA</t>
  </si>
  <si>
    <t>JUDr. Zdeňkem Horákem, MBA, ředitelem</t>
  </si>
  <si>
    <t>V OR u KS v Brně, oddíl Pr, vložka 1258</t>
  </si>
  <si>
    <t>517 315 100/111
602 593 501                                                                605 306 255 - energ. Manažer - Pospíšil Vlastimil</t>
  </si>
  <si>
    <t>tvrda@nemvy.cz; herzan@nemvy.cz</t>
  </si>
  <si>
    <t>horak@nemvy.cz</t>
  </si>
  <si>
    <t>JM_092</t>
  </si>
  <si>
    <t>CZ62073516</t>
  </si>
  <si>
    <t>Vyšší odborná škola a střední škola Boskovice, příspěvková organizace</t>
  </si>
  <si>
    <t>Hybešova 982/53, 680 01 Boskovice</t>
  </si>
  <si>
    <t>Hybešova 982/53</t>
  </si>
  <si>
    <t>Hybešova</t>
  </si>
  <si>
    <t>9737631 / 0100</t>
  </si>
  <si>
    <t>Mgr. Josef Sychra</t>
  </si>
  <si>
    <t>Mgr. Josef Sychra, ředitel</t>
  </si>
  <si>
    <t>Mgr. Josefem Sychrou</t>
  </si>
  <si>
    <t>Mgr. Josefem Sychrou, ředitelem</t>
  </si>
  <si>
    <t>skola@vassboskovice.cz</t>
  </si>
  <si>
    <t>sychra.josef@vassboskovice.cz</t>
  </si>
  <si>
    <t>JM_093</t>
  </si>
  <si>
    <t>Gymnázium Brno, Křenová, příspěvková organizace</t>
  </si>
  <si>
    <t>Křenová 304/36, 602 00 Brno</t>
  </si>
  <si>
    <t>Křenová 304/36</t>
  </si>
  <si>
    <t>Křenová</t>
  </si>
  <si>
    <t>100234621 / 0100</t>
  </si>
  <si>
    <t>Mgr. Miroslav Marek</t>
  </si>
  <si>
    <t>Mgr. Miroslav Marek, ředitel</t>
  </si>
  <si>
    <t>Mgr. Miroslavem Markem</t>
  </si>
  <si>
    <t>Mgr. Miroslavem Markem, ředitelem</t>
  </si>
  <si>
    <t>marek@gymkren.cz</t>
  </si>
  <si>
    <t>JM_094</t>
  </si>
  <si>
    <t>Základní umělecká škola Brno, Charbulova, příspěvková organizace</t>
  </si>
  <si>
    <t>Charbulova 108/84, 618 00 Brno</t>
  </si>
  <si>
    <t>Charbulova 108/84</t>
  </si>
  <si>
    <t>618 00 Brno</t>
  </si>
  <si>
    <t>Charbulova</t>
  </si>
  <si>
    <t>31435621 / 0100</t>
  </si>
  <si>
    <t>MgA. Vladan Šustek, ředitel</t>
  </si>
  <si>
    <t>MgA. Vladanem Šustkem</t>
  </si>
  <si>
    <t>MgA. Vladanem Šustkem, ředitelem</t>
  </si>
  <si>
    <t xml:space="preserve">607 229 220-aktualni                    548 530 302
</t>
  </si>
  <si>
    <t xml:space="preserve">zus.charbulova84@gmail.com  </t>
  </si>
  <si>
    <t>JM_095</t>
  </si>
  <si>
    <t>CZ60552255</t>
  </si>
  <si>
    <t>Střední škola Brno, Charbulova, příspěvková organizace</t>
  </si>
  <si>
    <t>Charbulova 1072/106, 618 00 Brno</t>
  </si>
  <si>
    <t>Charbulova 1072/106</t>
  </si>
  <si>
    <t>62039621 / 0100</t>
  </si>
  <si>
    <t>RNDr. Jana Marková</t>
  </si>
  <si>
    <t>RNDr. Jana Marková, ředitelka</t>
  </si>
  <si>
    <t>RNDr. Janou Markovou</t>
  </si>
  <si>
    <t>RNDr. Janou Markovou, ředitelkou</t>
  </si>
  <si>
    <t>548 424 133
723 612 036</t>
  </si>
  <si>
    <t>markova@charbulova.cz</t>
  </si>
  <si>
    <t>JM_096</t>
  </si>
  <si>
    <t>CZ00219321</t>
  </si>
  <si>
    <t>Integrovaná střední škola automobilní Brno, příspěvková organizace</t>
  </si>
  <si>
    <t>Křižíkova 106/15, 612 00 Brno</t>
  </si>
  <si>
    <t>Křižíkova 106/15</t>
  </si>
  <si>
    <t>Křižíkova</t>
  </si>
  <si>
    <t>73731621 / 0100</t>
  </si>
  <si>
    <t>Ing. Milan Chylík</t>
  </si>
  <si>
    <t>Ing. Milan Chylík, ředitel</t>
  </si>
  <si>
    <t>Ing. Milanem Chylíkem</t>
  </si>
  <si>
    <t>Ing. Milanem Chylíkem, ředitelem</t>
  </si>
  <si>
    <t>redskoly@issabrno.cz</t>
  </si>
  <si>
    <t>JM_097</t>
  </si>
  <si>
    <t>CZ00567566</t>
  </si>
  <si>
    <t>Taneční konzervatoř Brno, příspěvková organizace</t>
  </si>
  <si>
    <t>Nejedlého 375/3, 638 00 Brno</t>
  </si>
  <si>
    <t>Nejedlého 375/3</t>
  </si>
  <si>
    <t>638 00 Brno</t>
  </si>
  <si>
    <t>Nejedlého</t>
  </si>
  <si>
    <t>1000103514 / 0600</t>
  </si>
  <si>
    <t>Mgr. Zdeněk Kárný</t>
  </si>
  <si>
    <t>Mgr. Zdeněk Kárný, ředitel</t>
  </si>
  <si>
    <t>Mgr. Zdeňkem Kárným</t>
  </si>
  <si>
    <t>Mgr. Zdeňkem Kárným, ředitelem</t>
  </si>
  <si>
    <t>tanec@tkbrno.cz</t>
  </si>
  <si>
    <t>JM_098</t>
  </si>
  <si>
    <t>Střední škola F. D. Roosevelta Brno, příspěvková organizace</t>
  </si>
  <si>
    <t>Křižíkova 1694/11, 612 00 Brno</t>
  </si>
  <si>
    <t>Křižíkova 1694/11</t>
  </si>
  <si>
    <t>190532621 / 0710</t>
  </si>
  <si>
    <t>Ing. Miroslava Zahradníková</t>
  </si>
  <si>
    <t>Ing. Miroslava Zahradníková, ředitelka</t>
  </si>
  <si>
    <t>Ing. Miroslavou Zahradníkovou</t>
  </si>
  <si>
    <t>Ing. Miroslavou Zahradníkovou, ředitelkou</t>
  </si>
  <si>
    <t>539 086 672                    545 222 431</t>
  </si>
  <si>
    <t>zahradnikova@ssfdr.cz</t>
  </si>
  <si>
    <t>JM_099</t>
  </si>
  <si>
    <t>Maják - středisko volného času Vyškov, příspěvková organizace</t>
  </si>
  <si>
    <t>Brněnská 139/7, 682 01 Vyškov</t>
  </si>
  <si>
    <t>Brněnská 139/7</t>
  </si>
  <si>
    <t>Brněnská</t>
  </si>
  <si>
    <t>8985090237 / 0100</t>
  </si>
  <si>
    <t>Mgr. Ludmila Nováková</t>
  </si>
  <si>
    <t>Mgr. Ludmila Nováková, ředitelka</t>
  </si>
  <si>
    <t>Mgr. Ludmilou Novákovou</t>
  </si>
  <si>
    <t>Mgr. Ludmilou Novákovou, ředitelkou</t>
  </si>
  <si>
    <t>517 348 962
607 903 068</t>
  </si>
  <si>
    <t>novakova@svcvyskov.cz</t>
  </si>
  <si>
    <t>JM_100</t>
  </si>
  <si>
    <t>od 1.1.2022 nejsou plátci DPH</t>
  </si>
  <si>
    <t>Pedagogicko-psychologická poradna Brno, příspěvková organizace</t>
  </si>
  <si>
    <t>Hybešova 253/15, 602 00 Brno</t>
  </si>
  <si>
    <t>Hybešova 253/15</t>
  </si>
  <si>
    <t>43-5168730237 / 0100</t>
  </si>
  <si>
    <t>Mgr. Libor Mikulášek</t>
  </si>
  <si>
    <t>Mgr. Libor Mikulášek, ředitel</t>
  </si>
  <si>
    <t>Mgr. Liborem Mikuláškem</t>
  </si>
  <si>
    <t>Mgr. Liborem Mikuláškem, ředitelem</t>
  </si>
  <si>
    <t>543 426 080
775 918 817</t>
  </si>
  <si>
    <t>mikulasek@pppbrno.cz; lenka.krejci@pppbrno.cz;</t>
  </si>
  <si>
    <t>JM_102</t>
  </si>
  <si>
    <t>CZ60555980</t>
  </si>
  <si>
    <t>Vzdělávací institut pro Moravu, zařízení pro další vzdělávání pedagogických pracovníků a středisko služeb školám, příspěvková organizace</t>
  </si>
  <si>
    <t>44332621 / 0100</t>
  </si>
  <si>
    <t>Ing. Leona Sapíková, MPA, LL.M.</t>
  </si>
  <si>
    <t>Ing. Leona Sapíková, MPA, LL.M., ředitelka</t>
  </si>
  <si>
    <t>Ing. Leonou Sapíkovou, MPA, LL.M.</t>
  </si>
  <si>
    <t xml:space="preserve">ředitelkou </t>
  </si>
  <si>
    <t>Ing. Leonou Sapíkovou, MPA, LL.M.,ředitelkou</t>
  </si>
  <si>
    <t>543426011
543426021</t>
  </si>
  <si>
    <t xml:space="preserve"> red@sssbrno.cz</t>
  </si>
  <si>
    <t>reditel@sssbrno.cz</t>
  </si>
  <si>
    <t>JM_104</t>
  </si>
  <si>
    <t>Dětský domov Brno, Jílová, příspěvková organizace</t>
  </si>
  <si>
    <t>Jílová 119/13, 639 00 Brno</t>
  </si>
  <si>
    <t>Jílová 119/13</t>
  </si>
  <si>
    <t>126505514 / 0600</t>
  </si>
  <si>
    <t>Mgr. Markéta Strážnická</t>
  </si>
  <si>
    <t>Mgr. Markéta Strážnická, ředitelka</t>
  </si>
  <si>
    <t>Mgr. Markétou Strážnickou</t>
  </si>
  <si>
    <t>Mgr. Markétou Strážnickou, ředitelkou</t>
  </si>
  <si>
    <t>543 212 748
736 605 949</t>
  </si>
  <si>
    <t>straznicka.marketa@ddjilova.cz</t>
  </si>
  <si>
    <t>JM_105</t>
  </si>
  <si>
    <t>Domov mládeže a zařízení školního stravování Brno, příspěvková organizace</t>
  </si>
  <si>
    <t>Klášterského 620/4, 617 00 Brno</t>
  </si>
  <si>
    <t>Klášterského 620/4</t>
  </si>
  <si>
    <t>617 00 Brno</t>
  </si>
  <si>
    <t>Klášterského</t>
  </si>
  <si>
    <t>133933621 / 0100</t>
  </si>
  <si>
    <t>Mgr. Dalibor Fiala</t>
  </si>
  <si>
    <t>Mgr. Dalibor Fiala, ředitel</t>
  </si>
  <si>
    <t>Mgr. Daliborem Fialou</t>
  </si>
  <si>
    <t>Mgr. Daliborem Fialou, ředitelem</t>
  </si>
  <si>
    <t>545 233 789
739 593 509</t>
  </si>
  <si>
    <t xml:space="preserve"> matailova.dmklast@seznam.cz</t>
  </si>
  <si>
    <t>fiala.dmklast@seznam.cz</t>
  </si>
  <si>
    <t>JM_106</t>
  </si>
  <si>
    <t>Základní umělecká škola Brno, Slunná, příspěvková organizace</t>
  </si>
  <si>
    <t>Slunná 193/11, 617 00 Brno</t>
  </si>
  <si>
    <t>Slunná 193/11</t>
  </si>
  <si>
    <t>Slunná</t>
  </si>
  <si>
    <t>30838621 / 0710</t>
  </si>
  <si>
    <t>Mgr. Šárka Brychová</t>
  </si>
  <si>
    <t>Mgr. Šárka Brychová, ředitelka</t>
  </si>
  <si>
    <t>Mgr. Šárkou Brychovou</t>
  </si>
  <si>
    <t>Mgr. Šárkou Brychovou, ředitelkou</t>
  </si>
  <si>
    <t xml:space="preserve">731 507 898
</t>
  </si>
  <si>
    <t>JM_107</t>
  </si>
  <si>
    <t>CZ00567213</t>
  </si>
  <si>
    <t>Odborné učiliště a praktická škola Brno, příspěvková organizace</t>
  </si>
  <si>
    <t>Lomená 530/44, 617 00 Brno</t>
  </si>
  <si>
    <t>Lomená 530/44</t>
  </si>
  <si>
    <t>Lomená</t>
  </si>
  <si>
    <t>179237621 / 0100</t>
  </si>
  <si>
    <t xml:space="preserve">Mgr. Eva Lebedová </t>
  </si>
  <si>
    <t>Mgr. Eva Lebedová, ředitelka</t>
  </si>
  <si>
    <t xml:space="preserve">Mgr. Evou Lebedovou </t>
  </si>
  <si>
    <t>Mgr. Evou Lebedovou, ředitelkou</t>
  </si>
  <si>
    <t>sekretariat@oupslomena.cz</t>
  </si>
  <si>
    <t>JM_108</t>
  </si>
  <si>
    <t>Mateřská škola, základní škola a praktická škola Brno, Štolcova, příspěvková organizace</t>
  </si>
  <si>
    <t>Štolcova 301/16, 618 00 Brno</t>
  </si>
  <si>
    <t>Štolcova 301/16</t>
  </si>
  <si>
    <t>Štolcova</t>
  </si>
  <si>
    <t>66531621 / 0100</t>
  </si>
  <si>
    <t>Mgr. Tomáš Musil</t>
  </si>
  <si>
    <t>Mgr. Tomáš Musil, ředitel</t>
  </si>
  <si>
    <t>Mgr. Tomášem Musilem</t>
  </si>
  <si>
    <t>Mgr. Tomášem Musilem, ředitelem</t>
  </si>
  <si>
    <t>548 424 061
775 334 470</t>
  </si>
  <si>
    <t>zs@autistickaskola.cz</t>
  </si>
  <si>
    <t>musil@autistickaskola.cz</t>
  </si>
  <si>
    <t>JM_109</t>
  </si>
  <si>
    <t>Střední škola grafická Brno, příspěvková organizace</t>
  </si>
  <si>
    <t>Šmahova 364/110, 627 00 Brno</t>
  </si>
  <si>
    <t>Šmahova 364/110</t>
  </si>
  <si>
    <t>627 00 Brno</t>
  </si>
  <si>
    <t>Šmahova</t>
  </si>
  <si>
    <t>77636621 / 0100</t>
  </si>
  <si>
    <t>Ing. Petr Veselý</t>
  </si>
  <si>
    <t>Ing. Petr Veselý, ředitel</t>
  </si>
  <si>
    <t>Ing. Petrem Veselým</t>
  </si>
  <si>
    <t>Ing. Petrem Veselým, ředitelem</t>
  </si>
  <si>
    <t>petr.vesely@ssgbrno.cz</t>
  </si>
  <si>
    <t>JM_111</t>
  </si>
  <si>
    <t>Základní umělecká škola Antonína Doležala, Brno, Trnkova 81, příspěvková organizace</t>
  </si>
  <si>
    <t>Trnkova 1784/81, 628 00 Brno</t>
  </si>
  <si>
    <t>Trnkova 1784/81</t>
  </si>
  <si>
    <t>628 00 Brno</t>
  </si>
  <si>
    <t>Trnkova</t>
  </si>
  <si>
    <t>28535621 / 0710</t>
  </si>
  <si>
    <t>MgA. František Fiala</t>
  </si>
  <si>
    <t>MgA. František Fiala, ředitel</t>
  </si>
  <si>
    <t>MgA. Františkem Fialou</t>
  </si>
  <si>
    <t>MgA. Františkem Fialou, ředitelem</t>
  </si>
  <si>
    <t xml:space="preserve">544211186
728 265 879 </t>
  </si>
  <si>
    <t>JM_112</t>
  </si>
  <si>
    <t>CZ00380431</t>
  </si>
  <si>
    <t>Střední škola strojírenská a elektrotechnická Brno, příspěvková organizace</t>
  </si>
  <si>
    <t>Trnkova 2482/113, 628 00 Brno</t>
  </si>
  <si>
    <t>Trnkova 2482/113</t>
  </si>
  <si>
    <t>82136621 / 0100</t>
  </si>
  <si>
    <t>Ing. Roman Moliš</t>
  </si>
  <si>
    <t>Ing. Roman Moliš, ředitel</t>
  </si>
  <si>
    <t>Ing. Romanem Molišem</t>
  </si>
  <si>
    <t>Ing. Romanem Molišem, ředitelem</t>
  </si>
  <si>
    <t>havlickova@sssebrno.cz - vedoucí recepce a školní jídelny</t>
  </si>
  <si>
    <t>molis@sssebrno.cz</t>
  </si>
  <si>
    <t>JM_113</t>
  </si>
  <si>
    <t>Základní umělecká škola PhDr. Zbyňka Mrkose, Brno, Došlíkova 48, příspěvková organizace</t>
  </si>
  <si>
    <t>Došlíkova 4185/48, 636 00 Brno</t>
  </si>
  <si>
    <t>Došlíkova 4185/48</t>
  </si>
  <si>
    <t>636 00 Brno</t>
  </si>
  <si>
    <t>Došlíkova</t>
  </si>
  <si>
    <t>27436621 / 0100</t>
  </si>
  <si>
    <t>Mgr. Lenka Jeřábková</t>
  </si>
  <si>
    <t>Mgr. Lenka Jeřábková, ředitelka</t>
  </si>
  <si>
    <t>Mgr. Lenkou Jeřábkovou</t>
  </si>
  <si>
    <t>Mgr. Lenkou Jeřábkovou, ředitelkou</t>
  </si>
  <si>
    <t>JM_114</t>
  </si>
  <si>
    <t>CZ00226475</t>
  </si>
  <si>
    <t>Střední škola technická a ekonomická Brno, Olomoucká, příspěvková organizace</t>
  </si>
  <si>
    <t>Olomoucká 1140/61, 627 00 Brno</t>
  </si>
  <si>
    <t>Olomoucká 1140/61</t>
  </si>
  <si>
    <t>Olomoucká</t>
  </si>
  <si>
    <t>79332621 / 0100</t>
  </si>
  <si>
    <t>Ing. Zdeněk Pavlík</t>
  </si>
  <si>
    <t>Ing. Zdeněk Pavlík, ředitel</t>
  </si>
  <si>
    <t>Ing. Zdeňkem Pavlíkem</t>
  </si>
  <si>
    <t>Ing. Zdeňkem Pavlíkem, ředitelem</t>
  </si>
  <si>
    <t>548 51 5121</t>
  </si>
  <si>
    <t>posta@sstebrno.cz</t>
  </si>
  <si>
    <t>zdenek.pavlik@sstebrno.cz</t>
  </si>
  <si>
    <t>JM_115</t>
  </si>
  <si>
    <t>Mateřská škola speciální, základní škola speciální a praktická škola Elpis Brno, příspěvková organizace</t>
  </si>
  <si>
    <t>Koperníkova 803/2, 615 00 Brno</t>
  </si>
  <si>
    <t>Koperníkova 803/2</t>
  </si>
  <si>
    <t>615 00 Brno</t>
  </si>
  <si>
    <t>Koperníkova</t>
  </si>
  <si>
    <t>87332621 / 0100</t>
  </si>
  <si>
    <t>Mgr. Pavlína Pohlová</t>
  </si>
  <si>
    <t>Mgr. Pavlína Pohlová, ředitelka</t>
  </si>
  <si>
    <t>Mgr. Pavlínou Pohlovou</t>
  </si>
  <si>
    <t>Mgr. Pavlínou Pohlovou, ředitelkou</t>
  </si>
  <si>
    <t>545245630</t>
  </si>
  <si>
    <t>JM_116</t>
  </si>
  <si>
    <t>Mateřská škola a základní škola při Fakultní nemocnici Brno, příspěvková organizace</t>
  </si>
  <si>
    <t>Černopolní 212/9, 613 00 Brno</t>
  </si>
  <si>
    <t>Černopolní 212/9</t>
  </si>
  <si>
    <t>Černopolní</t>
  </si>
  <si>
    <t>63736621 / 0100</t>
  </si>
  <si>
    <t>PaedDr. Jana Stěničková</t>
  </si>
  <si>
    <t>PaedDr. Jana Stěničková, ředitelka</t>
  </si>
  <si>
    <t>PaedDr. Janou Stěničkovou</t>
  </si>
  <si>
    <t>PaedDr. Janou Stěničkovou, ředitelkou</t>
  </si>
  <si>
    <t xml:space="preserve">532 234 321; 602 572 608
</t>
  </si>
  <si>
    <t>info@mszscernopolni.cz</t>
  </si>
  <si>
    <t>JM_118</t>
  </si>
  <si>
    <t>Dětský domov Dagmar Brno, příspěvková organizace</t>
  </si>
  <si>
    <t>Zeleného 825/51, 616 00 Brno</t>
  </si>
  <si>
    <t>Zeleného 825/51</t>
  </si>
  <si>
    <t>Zeleného</t>
  </si>
  <si>
    <t>11039621 / 0100</t>
  </si>
  <si>
    <t>Mgr. Bc. Daniel Kusý</t>
  </si>
  <si>
    <t>Mgr. Bc. Daniel Kusý, ředitel</t>
  </si>
  <si>
    <t>Mgr. Bc. Danielem Kusým</t>
  </si>
  <si>
    <t>Mgr. Bc. Danielem Kusým, ředitelem</t>
  </si>
  <si>
    <t>541 212 627
724 066 295</t>
  </si>
  <si>
    <t>JM_120</t>
  </si>
  <si>
    <t xml:space="preserve">CZ00380385 </t>
  </si>
  <si>
    <t>Střední škola informatiky, poštovnictví a finančnictví Brno, příspěvková organizace</t>
  </si>
  <si>
    <t>Čichnova 982/23, 624 00 Brno</t>
  </si>
  <si>
    <t>Čichnova 982/23</t>
  </si>
  <si>
    <t>624 00 Brno</t>
  </si>
  <si>
    <t>Čichnova</t>
  </si>
  <si>
    <t>80130621 / 0100</t>
  </si>
  <si>
    <t>Ing. Olga Hőlzlová</t>
  </si>
  <si>
    <t>Ing. Olga Hőlzlová, ředitelka</t>
  </si>
  <si>
    <t>Ing. Olgou Hőlzlovou</t>
  </si>
  <si>
    <t>Ing. Olgou Hőlzlovou, ředitelkou</t>
  </si>
  <si>
    <t>info@cichnovabrno.cz</t>
  </si>
  <si>
    <t>JM_121</t>
  </si>
  <si>
    <t>Mateřská škola, základní škola a střední škola Gellnerka Brno, příspěvková organizace</t>
  </si>
  <si>
    <t>Gellnerova 66/1, 637 00 Brno</t>
  </si>
  <si>
    <t>Gellnerova 66/1</t>
  </si>
  <si>
    <t>637 00 Brno</t>
  </si>
  <si>
    <t>Gellnerova</t>
  </si>
  <si>
    <t>31136621 / 0100</t>
  </si>
  <si>
    <t>Mgr. Radek Musil</t>
  </si>
  <si>
    <t>Mgr. Radek Musil, ředitel</t>
  </si>
  <si>
    <t>Mgr. Radkem Musilem</t>
  </si>
  <si>
    <t>Mgr. Radkem Musilem, ředitelem</t>
  </si>
  <si>
    <t>541 226 090, 541 220 464, 702 221 445 - ředitel</t>
  </si>
  <si>
    <t>ss.gellnerova@skolyjm.cz
sekretariat-zs@zsspbrno.cz</t>
  </si>
  <si>
    <t>skola@zsspbrno.cz; 
reditel@zsspbrno.cz;
radek.musil@gellnerka.cz;</t>
  </si>
  <si>
    <t>JM_122</t>
  </si>
  <si>
    <t>Mateřská škola a základní škola Brno, Kociánka, příspěvková organizace</t>
  </si>
  <si>
    <t>Kociánka 2801/6a, 612 00 Brno</t>
  </si>
  <si>
    <t>Kociánka 2129/6</t>
  </si>
  <si>
    <t>Kociánka</t>
  </si>
  <si>
    <t>192933621 / 0710</t>
  </si>
  <si>
    <t>PaedDr. Jana Kadlecová</t>
  </si>
  <si>
    <t>PaedDr. Jana Kadlecová, ředitelka</t>
  </si>
  <si>
    <t>PaedDr. Janou Kadlecovou</t>
  </si>
  <si>
    <t>PaedDr. Janou Kadlecovou, ředitelkou</t>
  </si>
  <si>
    <t>gerhard.walter@sskocianka.cz</t>
  </si>
  <si>
    <t>kadlecov@sskocianka.cz</t>
  </si>
  <si>
    <t>JM_123</t>
  </si>
  <si>
    <t>Střední škola Gemini Brno, příspěvková organizace</t>
  </si>
  <si>
    <t>Vaculíkova 259/14, 638 00 Brno</t>
  </si>
  <si>
    <t>Vaculíkova 259/14</t>
  </si>
  <si>
    <t>Vaculíkova</t>
  </si>
  <si>
    <t>107-5078940257 / 0100</t>
  </si>
  <si>
    <t>Mgr. Bc. Tomáš Anderle, MBA, LL.M.</t>
  </si>
  <si>
    <t>Mgr. Bc. Tomáš Anderle, MBA, LL.M., ředitel</t>
  </si>
  <si>
    <t>Mgr. Bc. Tomášem Anderlem, MBA, LL.M.</t>
  </si>
  <si>
    <t>Mgr. Bc. Tomášem Anderlem, MBA, LL.M., ředitelem</t>
  </si>
  <si>
    <t>anderle@geminibrno.cz</t>
  </si>
  <si>
    <t>JM_124</t>
  </si>
  <si>
    <t>60555998</t>
  </si>
  <si>
    <t>Mateřská škola speciální, základní škola speciální a praktická škola Ibsenka Brno, příspěvková organizace</t>
  </si>
  <si>
    <t>Ibsenova 114/1, 638 00 Brno</t>
  </si>
  <si>
    <t>Ibsenova 114/1</t>
  </si>
  <si>
    <t>Ibsenova</t>
  </si>
  <si>
    <t>44033621 / 0100</t>
  </si>
  <si>
    <t>PaedDr. Petr Hanák, Ph.D.</t>
  </si>
  <si>
    <t>PaedDr. Petr Hanák, Ph.D., ředitel</t>
  </si>
  <si>
    <t>PaedDr. Petrem Hanákem, Ph.D.</t>
  </si>
  <si>
    <t>PaedDr. Petrem Hanákem, Ph.D., ředitelem</t>
  </si>
  <si>
    <t>548 522 898
724 931 170</t>
  </si>
  <si>
    <t>hanak@ibsenka.cz</t>
  </si>
  <si>
    <t>JM_125</t>
  </si>
  <si>
    <t xml:space="preserve">Gymnázium a základní umělecká škola Šlapanice, příspěvková organizace
</t>
  </si>
  <si>
    <t>Riegrova 40/17, 664 51 Šlapanice</t>
  </si>
  <si>
    <t>Riegrova 40/17</t>
  </si>
  <si>
    <t>664 51 Šlapanice</t>
  </si>
  <si>
    <t>Riegrova</t>
  </si>
  <si>
    <t>259105207 / 0300</t>
  </si>
  <si>
    <t>Mgr. Gabriela Kokešová</t>
  </si>
  <si>
    <t>Mgr. Gabriela Kokešová, ředitelka</t>
  </si>
  <si>
    <t>Mgr. Gabrielou Kokešovou</t>
  </si>
  <si>
    <t>Mgr. Gabrielou Kokešovou, ředitelkou</t>
  </si>
  <si>
    <t>V Šlapanicích</t>
  </si>
  <si>
    <t>544228017</t>
  </si>
  <si>
    <t>kokesova@gslapanice.cz</t>
  </si>
  <si>
    <t>JM_126</t>
  </si>
  <si>
    <t>Základní umělecká škola Pozořice, příspěvková organizace</t>
  </si>
  <si>
    <t>U Školy 386, 664 07 Pozořice</t>
  </si>
  <si>
    <t>U Školy 386</t>
  </si>
  <si>
    <t>664 07 Pozořice</t>
  </si>
  <si>
    <t>U Školy</t>
  </si>
  <si>
    <t>106076783 / 0300</t>
  </si>
  <si>
    <t>Hana Navrátilová, ředitelka</t>
  </si>
  <si>
    <t>Hanou Navrátilovou</t>
  </si>
  <si>
    <t>Hanou Navrátilovou, ředitelkou</t>
  </si>
  <si>
    <t>V Pozořicích</t>
  </si>
  <si>
    <t>544250593, 739 012 489</t>
  </si>
  <si>
    <t>JM_127</t>
  </si>
  <si>
    <t>CZ49408381</t>
  </si>
  <si>
    <t>Tyršova 479, 684 01 Slavkov u Brna</t>
  </si>
  <si>
    <t>Tyršova 479</t>
  </si>
  <si>
    <t>684 01 Slavkov u Brna</t>
  </si>
  <si>
    <t>Tyršova</t>
  </si>
  <si>
    <t>9012070277 / 0100</t>
  </si>
  <si>
    <t>Mgr. Vladislava Kulhánková</t>
  </si>
  <si>
    <t>Mgr. Vladislava Kulhánková, ředitelka</t>
  </si>
  <si>
    <t>Mgr. Vladislavou Kulhánkovou</t>
  </si>
  <si>
    <t>Mgr. Vladislavou Kulhánkovou, ředitelkou</t>
  </si>
  <si>
    <t>Ve Slavkově u Brna</t>
  </si>
  <si>
    <t>544 220 233
723 703 509</t>
  </si>
  <si>
    <t>info@iss-slavkov.eu</t>
  </si>
  <si>
    <t>JM_128</t>
  </si>
  <si>
    <t>Malinovského 280, 684 01 Slavkov u Brna</t>
  </si>
  <si>
    <t>Malinovského 280</t>
  </si>
  <si>
    <t>Malinovského</t>
  </si>
  <si>
    <t>169175607 / 0600</t>
  </si>
  <si>
    <t>Mgr. Karel Durda</t>
  </si>
  <si>
    <t>Mgr. Karel Durda, ředitel</t>
  </si>
  <si>
    <t>Mgr. Karlem Durdou</t>
  </si>
  <si>
    <t>Mgr. Karlem Durdou, ředitelem</t>
  </si>
  <si>
    <t>544221610</t>
  </si>
  <si>
    <t>JM_131</t>
  </si>
  <si>
    <t>Mateřská škola, základní škola a praktická škola Boskovice, příspěvková organizace</t>
  </si>
  <si>
    <t>Štefanikova 1142/2, 680 01 Boskovice</t>
  </si>
  <si>
    <t>Štefanikova 1142/2</t>
  </si>
  <si>
    <t>Štefanikova</t>
  </si>
  <si>
    <t>107-4888360217 / 0100</t>
  </si>
  <si>
    <t>Mgr. Jana Bousková</t>
  </si>
  <si>
    <t>Mgr. Jana Bousková, ředitelka</t>
  </si>
  <si>
    <t>Mgr. Janou Bouskovou</t>
  </si>
  <si>
    <t>Mgr. Janou Bouskovou, ředitelkou</t>
  </si>
  <si>
    <t>reditelka@zspboskovice.cz; konecna@zspboskovice.cz</t>
  </si>
  <si>
    <t>reditelka.zs.stefanikova@seznam.cz</t>
  </si>
  <si>
    <t>JM_132</t>
  </si>
  <si>
    <t>Dětský domov Boskovice, příspěvková organizace</t>
  </si>
  <si>
    <t>Štefanikova 2344/2b, 680 01 Boskovice</t>
  </si>
  <si>
    <t>Štefanikova 2344/2b</t>
  </si>
  <si>
    <t>2b</t>
  </si>
  <si>
    <t>19-4865610287 / 0100</t>
  </si>
  <si>
    <t>Bc. Radka Mikulová</t>
  </si>
  <si>
    <t>Bc. Radka Mikulová, ředitelka</t>
  </si>
  <si>
    <t>Bc. Radkou Mikulovou</t>
  </si>
  <si>
    <t>Bc. Radkou Mikulovou, ředitelkou</t>
  </si>
  <si>
    <t>516413362, 724 784 624</t>
  </si>
  <si>
    <t>ddboskovice@seznam.cz</t>
  </si>
  <si>
    <t>JM_134</t>
  </si>
  <si>
    <t>Domov Hvězda, příspěvková organizace</t>
  </si>
  <si>
    <t>Nové Hvězdlice 200, 683 41 Bohdalice</t>
  </si>
  <si>
    <t>Nové Hvězdlice 200</t>
  </si>
  <si>
    <t>683 41 Bohdalice</t>
  </si>
  <si>
    <t>Nové Hvězdlice</t>
  </si>
  <si>
    <t>8931731 / 0100</t>
  </si>
  <si>
    <t>Mgr. Pavel Ševela</t>
  </si>
  <si>
    <t>Mgr. Pavel Ševela, ředitel</t>
  </si>
  <si>
    <t>Mgr. Pavlem Ševelou</t>
  </si>
  <si>
    <t>Mgr. Pavlem Ševelou, ředitelem</t>
  </si>
  <si>
    <t>V Nových Hvězdlicích</t>
  </si>
  <si>
    <t>V OR u KS v Brně, oddíl Pr, vložka 1238</t>
  </si>
  <si>
    <t>517 321 105, 731 402 716</t>
  </si>
  <si>
    <t>pavel.sevela@domovhvezda.cz</t>
  </si>
  <si>
    <t>JM_135</t>
  </si>
  <si>
    <t>Za Humny 3304/46, 697 01 Kyjov, Boršov</t>
  </si>
  <si>
    <t>Za Humny 3304/46</t>
  </si>
  <si>
    <t>697 01 Kyjov</t>
  </si>
  <si>
    <t>Za Humny</t>
  </si>
  <si>
    <t>1441939309 / 0800</t>
  </si>
  <si>
    <t>PaedDr. Petr Petráš</t>
  </si>
  <si>
    <t>PaedDr. Petr Petráš, ředitel</t>
  </si>
  <si>
    <t>PaedDr. Petrem Petrášem</t>
  </si>
  <si>
    <t>PaedDr. Petrem Petrášem, ředitelem</t>
  </si>
  <si>
    <t>V Kyjově</t>
  </si>
  <si>
    <t>518 611 547
777 121 369</t>
  </si>
  <si>
    <t>zvs.kyjov@tiscali.cz</t>
  </si>
  <si>
    <t>reditel@skolazahumnykyjov.cz</t>
  </si>
  <si>
    <t>JM_136</t>
  </si>
  <si>
    <t>Mateřská škola a základní škola Kyjov, Školní, příspěvková organizace</t>
  </si>
  <si>
    <t>Školní 3208/51, 697 01 Kyjov</t>
  </si>
  <si>
    <t>Školní 3208/51</t>
  </si>
  <si>
    <t>Školní</t>
  </si>
  <si>
    <t>7634671 / 0100</t>
  </si>
  <si>
    <t>PaedDr. Miroslav Hula</t>
  </si>
  <si>
    <t>PaedDr. Miroslav Hula, ředitel</t>
  </si>
  <si>
    <t>PaedDr. Miroslavem Hulou</t>
  </si>
  <si>
    <t>PaedDr. Miroslavem Hulou, ředitelem</t>
  </si>
  <si>
    <t>518612054</t>
  </si>
  <si>
    <t>info@mszskyjov.cz zastupce@mszskyjov.cz</t>
  </si>
  <si>
    <t>reditel@mszskyjov.cz</t>
  </si>
  <si>
    <t>JM_140</t>
  </si>
  <si>
    <t>Klvaňovo gymnázium a střední zdravotnická škola Kyjov, příspěvková organizace</t>
  </si>
  <si>
    <t>třída Komenského 549/23, 697 01 Kyjov</t>
  </si>
  <si>
    <t>třída Komenského 549/23</t>
  </si>
  <si>
    <t>třída Komenského</t>
  </si>
  <si>
    <t>3932671 / 0100</t>
  </si>
  <si>
    <t>Mgr. Renáta Soukalová</t>
  </si>
  <si>
    <t>Mgr. Renáta Soukalová, ředitelka</t>
  </si>
  <si>
    <t>Mgr. Renátou Soukalovou</t>
  </si>
  <si>
    <t>Mgr. Renátou Soukalovou, ředitelkou</t>
  </si>
  <si>
    <t>soukalova@gymkyjov.cz</t>
  </si>
  <si>
    <t>JM_141</t>
  </si>
  <si>
    <t>Centrum služeb pro seniory Kyjov, příspěvková organizace</t>
  </si>
  <si>
    <t>Strážovská 1095/1, 697 01 Kyjov</t>
  </si>
  <si>
    <t>Strážovská 1095/1</t>
  </si>
  <si>
    <t>Strážovská</t>
  </si>
  <si>
    <t>14535671 / 0100</t>
  </si>
  <si>
    <t>PhDr. Ladislava Brančíková</t>
  </si>
  <si>
    <t>PhDr. Ladislava Brančíková, ředitelka</t>
  </si>
  <si>
    <t>PhDr. Ladislavou Brančíkovou</t>
  </si>
  <si>
    <t>PhDr. Ladislavou Brančíkovou, ředitelkou</t>
  </si>
  <si>
    <t>V OR u KS v Brně, oddíl Pr, vložka 1265</t>
  </si>
  <si>
    <t>reditel@centrumproseniorykyjov.cz</t>
  </si>
  <si>
    <t>JM_142</t>
  </si>
  <si>
    <t>Domov Horizont, příspěvková organizace</t>
  </si>
  <si>
    <t>Strážovská 1096/3, 697 01 Kyjov</t>
  </si>
  <si>
    <t>Strážovská 1096/3</t>
  </si>
  <si>
    <t>15132671 / 0100</t>
  </si>
  <si>
    <t>Mgr. Jan Hanáček</t>
  </si>
  <si>
    <t>Mgr. Jan Hanáček, ředitel</t>
  </si>
  <si>
    <t>Mgr. Janem Hanáčkem</t>
  </si>
  <si>
    <t>Mgr. Janem Hanáčkem, ředitelem</t>
  </si>
  <si>
    <t>V OR u KS v Brně, oddíl Pr, vložka 1260</t>
  </si>
  <si>
    <t>reditel@horizontkyjov.cz</t>
  </si>
  <si>
    <t>JM_143</t>
  </si>
  <si>
    <t>Krůček Kyjov – centrum zdravotních služeb pro děti, příspěvková organizace</t>
  </si>
  <si>
    <t>Strážovská 965/2, 697 33 Kyjov</t>
  </si>
  <si>
    <t>Strážovská 965/2</t>
  </si>
  <si>
    <t>697 33 Kyjov</t>
  </si>
  <si>
    <t>14930671 / 0100</t>
  </si>
  <si>
    <t>MUDr. Petr Hála</t>
  </si>
  <si>
    <t>MUDr. Petrem Hálou</t>
  </si>
  <si>
    <t>V OR u KS v Brně, oddíl Pr, vložka 1247</t>
  </si>
  <si>
    <t>518601390                                                                           518 601 392 - Eva Nováková</t>
  </si>
  <si>
    <t>hala.petr@dckyjov.cz</t>
  </si>
  <si>
    <t>JM_144</t>
  </si>
  <si>
    <t>CZ00226912</t>
  </si>
  <si>
    <t>Nemocnice Kyjov, příspěvková organizace</t>
  </si>
  <si>
    <t>Strážovská 1247/22, 697 01 Kyjov</t>
  </si>
  <si>
    <t>Strážovská 1247/22</t>
  </si>
  <si>
    <t>12038671 / 0100</t>
  </si>
  <si>
    <t>MUDr. Jiří Vyhnal</t>
  </si>
  <si>
    <t>MUDr. Jiří Vyhnal, ředitel</t>
  </si>
  <si>
    <t>MUDr. Jiřím Vyhnalem, ředitelem</t>
  </si>
  <si>
    <t>V OR u KS v Brně, oddíl Pr, vložka 1230</t>
  </si>
  <si>
    <t>obchod@nemkyj.cz</t>
  </si>
  <si>
    <t>JM_145</t>
  </si>
  <si>
    <t>CZ00053163</t>
  </si>
  <si>
    <t>Střední škola polytechnická Kyjov, příspěvková organizace</t>
  </si>
  <si>
    <t>Havlíčkova 1223/17, 697 01 Kyjov</t>
  </si>
  <si>
    <t>Havlíčkova 1223/17</t>
  </si>
  <si>
    <t>Havlíčkova</t>
  </si>
  <si>
    <t>4935671 / 0100</t>
  </si>
  <si>
    <t>RNDr. Petr Koiš, Ph.D.</t>
  </si>
  <si>
    <t>RNDr. Petr Koiš, Ph.D., ředitel</t>
  </si>
  <si>
    <t xml:space="preserve">RNDr. Petrem Koišem, Ph.D. </t>
  </si>
  <si>
    <t>RNDr. Petrem Koišem, Ph.D. , ředitelem</t>
  </si>
  <si>
    <t>518 615 109
774 405 601</t>
  </si>
  <si>
    <t>kois@sspkyjov.cz</t>
  </si>
  <si>
    <t>JM_146</t>
  </si>
  <si>
    <t>Dům dětí a mládeže Vracov, příspěvková organizace</t>
  </si>
  <si>
    <t>Sokolská 896, 696 42 Vracov</t>
  </si>
  <si>
    <t>Sokolská 896</t>
  </si>
  <si>
    <t>696 42 Vracov</t>
  </si>
  <si>
    <t>1444281389 / 0800</t>
  </si>
  <si>
    <t>Edita Gasnárková</t>
  </si>
  <si>
    <t>Edita Gasnárková, ředitelka</t>
  </si>
  <si>
    <t>Editou Gasnárkovou</t>
  </si>
  <si>
    <t>Editou Gasnárkovou, ředitelkou</t>
  </si>
  <si>
    <t>Ve Vracově</t>
  </si>
  <si>
    <t>518628472</t>
  </si>
  <si>
    <t>JM_147</t>
  </si>
  <si>
    <t>CZ00053155</t>
  </si>
  <si>
    <t>Střední škola gastronomie, hotelnictví a lesnictví Bzenec, příspěvková organizace</t>
  </si>
  <si>
    <t>náměstí Svobody 318, 696 81 Bzenec</t>
  </si>
  <si>
    <t>náměstí Svobody 318</t>
  </si>
  <si>
    <t>696 81 Bzenec</t>
  </si>
  <si>
    <t>náměstí Svobody</t>
  </si>
  <si>
    <t>11035671 / 0100</t>
  </si>
  <si>
    <t>Mgr. Libor Marčík</t>
  </si>
  <si>
    <t>Mgr. Libor Marčík, ředitel</t>
  </si>
  <si>
    <t>Mgr. Liborem Marčíkem</t>
  </si>
  <si>
    <t>Mgr. Liborem Marčíkem, ředitelem</t>
  </si>
  <si>
    <t>V Bzenci</t>
  </si>
  <si>
    <t>518 670 653
518 670 654</t>
  </si>
  <si>
    <t>info@sosbzenec.cz</t>
  </si>
  <si>
    <t>marcik.l@sosbzenec.cz</t>
  </si>
  <si>
    <t>JM_149</t>
  </si>
  <si>
    <t>Hvězdárna Veselí nad Moravou, příspěvková organizace</t>
  </si>
  <si>
    <t>Benátky 32, 698 01 Veselí nad Moravou</t>
  </si>
  <si>
    <t>Benátky 32</t>
  </si>
  <si>
    <t>698 01 Veselí nad Moravou</t>
  </si>
  <si>
    <t>Benátky</t>
  </si>
  <si>
    <t>Lubomír Kazík, ředitel</t>
  </si>
  <si>
    <t>Lubomírem Kazíkem</t>
  </si>
  <si>
    <t>Lubomírem Kazíkem, ředitelem</t>
  </si>
  <si>
    <t>Ve Veselí nad Moravou</t>
  </si>
  <si>
    <t>V OR u KS v Brně, oddíl Pr, vložka 1224</t>
  </si>
  <si>
    <t>JM_150</t>
  </si>
  <si>
    <t>Základní umělecká škola Veselí nad Moravou, příspěvková organizace</t>
  </si>
  <si>
    <t>náměstí Míru 1676, 698 01 Veselí nad Moravou</t>
  </si>
  <si>
    <t>náměstí Míru 1676</t>
  </si>
  <si>
    <t>náměstí Míru</t>
  </si>
  <si>
    <t>277176770297 / 0100</t>
  </si>
  <si>
    <t>Aleš Smutný, dipl.um.</t>
  </si>
  <si>
    <t>Aleš Smutný, dipl.um., ředitel</t>
  </si>
  <si>
    <t>Alešem Smutným, dipl.um.</t>
  </si>
  <si>
    <t>Alešem Smutným, dipl.um., ředitelem</t>
  </si>
  <si>
    <t>518 309 651
603 762 143</t>
  </si>
  <si>
    <t xml:space="preserve">zus@zus-veseli.cz                                      reditel@zus-veseli.cz </t>
  </si>
  <si>
    <t>JM_151</t>
  </si>
  <si>
    <t>CZ00566438</t>
  </si>
  <si>
    <t>Obchodní akademie a střední škola polytechnická Veselí nad Moravou, příspěvková organizace</t>
  </si>
  <si>
    <t>Kollárova 1669, 698 01 Veselí nad Moravou</t>
  </si>
  <si>
    <t>Kollárova 1669</t>
  </si>
  <si>
    <t>Kollárova</t>
  </si>
  <si>
    <t>7538671 / 0100</t>
  </si>
  <si>
    <t xml:space="preserve">Mgr. Alena Kobidová </t>
  </si>
  <si>
    <t>Mgr. Alena Kobidová , ředitelka</t>
  </si>
  <si>
    <t>Mgr. Alenou Kobidovou</t>
  </si>
  <si>
    <t>Mgr. Alenou Kobidovou, ředitelkou</t>
  </si>
  <si>
    <t>oa@oaveseli.cz.</t>
  </si>
  <si>
    <t>kobidova@oaveseli.cz</t>
  </si>
  <si>
    <t>JM_152</t>
  </si>
  <si>
    <t>Základní škola a praktická škola Veselí nad Moravou, příspěvková organizace</t>
  </si>
  <si>
    <t>Kollárova 1045, 698 01 Veselí nad Moravou</t>
  </si>
  <si>
    <t>Kollárova 1045</t>
  </si>
  <si>
    <t>27-7176710227 / 0100</t>
  </si>
  <si>
    <t>Mgr. Jitka Kolůchová</t>
  </si>
  <si>
    <t>Mgr. Jitka Kolůchová, ředitelka</t>
  </si>
  <si>
    <t>Mgr. Jitkou Kolůchovou</t>
  </si>
  <si>
    <t>Mgr. Jitkou Kolůchovou, ředitelkou</t>
  </si>
  <si>
    <t>skola@zsveselikollarova.cz</t>
  </si>
  <si>
    <t>reditelka@zsveselikollarova.cz</t>
  </si>
  <si>
    <t>JM_154</t>
  </si>
  <si>
    <t>Paprsek, příspěvková organizace</t>
  </si>
  <si>
    <t>K Čihadlu 679, 679 63 Velké Opatovice</t>
  </si>
  <si>
    <t>K Čihadlu 679</t>
  </si>
  <si>
    <t>679 63 Velké Opatovice</t>
  </si>
  <si>
    <t>K Čihadlu</t>
  </si>
  <si>
    <t>9032631/0100</t>
  </si>
  <si>
    <t>Bc. Marie Wetterová</t>
  </si>
  <si>
    <t>Bc. Marie Wetterová, ředitelka</t>
  </si>
  <si>
    <t>Bc. Marií Wetterovou</t>
  </si>
  <si>
    <t>Bc. Marií Wetterovou, ředitelkou</t>
  </si>
  <si>
    <t>Ve Velkých Opatovicích</t>
  </si>
  <si>
    <t>V OR u KS v Brně, oddíl Pr, vložka 1251</t>
  </si>
  <si>
    <t>516478444
601 130 283</t>
  </si>
  <si>
    <t>reditel@paprsek.eu</t>
  </si>
  <si>
    <t>JM_155</t>
  </si>
  <si>
    <t>Základní umělecká škola Velké Opatovice, příspěvková organizace</t>
  </si>
  <si>
    <t>Pod Strážnicí 499, 679 63 Velké Opatovice</t>
  </si>
  <si>
    <t>Pod Strážnicí 499</t>
  </si>
  <si>
    <t>Pod Strážnicí</t>
  </si>
  <si>
    <t>1361383339 / 0800</t>
  </si>
  <si>
    <t>Marcela Ladecká</t>
  </si>
  <si>
    <t>Marcela Ladecká, ředitelka</t>
  </si>
  <si>
    <t>Marcelou Ladeckou</t>
  </si>
  <si>
    <t>Marcelou Ladeckou, ředitelkou</t>
  </si>
  <si>
    <t>JM_157</t>
  </si>
  <si>
    <t>Sociální služby Šebetov, příspěvková organizace</t>
  </si>
  <si>
    <t>Šebetov 1, 679 35 Šebetov</t>
  </si>
  <si>
    <t>Šebetov 1</t>
  </si>
  <si>
    <t>679 35 Šebetov</t>
  </si>
  <si>
    <t>Šebetov</t>
  </si>
  <si>
    <t>107-6783110237 / 0100</t>
  </si>
  <si>
    <t>Mgr. Eva Kalová</t>
  </si>
  <si>
    <t>Mgr. Eva Kalová, ředitelka</t>
  </si>
  <si>
    <t>Mgr. Evou Kalovou</t>
  </si>
  <si>
    <t>Mgr. Evou Kalovou, ředitelkou</t>
  </si>
  <si>
    <t>V Šebetově</t>
  </si>
  <si>
    <t>V OR u KS v Brně, oddíl Pr, vložka 1232</t>
  </si>
  <si>
    <t xml:space="preserve">telefon:            +420 516 465 442                              mobil:               +420 605 593 884 </t>
  </si>
  <si>
    <t>eva.kalova@socialnisluzbysebetov.cz</t>
  </si>
  <si>
    <t>JM_158</t>
  </si>
  <si>
    <t>Tyršova 1069/25, 679 61 Letovice</t>
  </si>
  <si>
    <t>Tyršova 1069/25</t>
  </si>
  <si>
    <t>679 61 Letovice</t>
  </si>
  <si>
    <t>17331631 / 0100</t>
  </si>
  <si>
    <t>Mgr. Ivona Kubíková</t>
  </si>
  <si>
    <t>Mgr. Ivona Kubíková, ředitelka</t>
  </si>
  <si>
    <t>Mgr. Ivonou Kubíkovou</t>
  </si>
  <si>
    <t>Mgr. Ivonou Kubíkovou, ředitelkou</t>
  </si>
  <si>
    <t>V Letovicích</t>
  </si>
  <si>
    <t>731 481 033
605 825 380</t>
  </si>
  <si>
    <t>info@svcletovice.cz</t>
  </si>
  <si>
    <t>ivonakubikova@svcletovice.cz</t>
  </si>
  <si>
    <t>JM_159</t>
  </si>
  <si>
    <t>Základní umělecká škola Letovice, příspěvková organizace</t>
  </si>
  <si>
    <t>Masarykovo náměstí 203/29, 679 61 Letovice</t>
  </si>
  <si>
    <t>Masarykovo náměstí 203/29</t>
  </si>
  <si>
    <t>Masarykovo náměstí</t>
  </si>
  <si>
    <t>431404664 / 0600</t>
  </si>
  <si>
    <t>Petr Křivinka</t>
  </si>
  <si>
    <t>Petr Křivinka, ředitel</t>
  </si>
  <si>
    <t>Petrem Křivinkou</t>
  </si>
  <si>
    <t>Petrem Křivinkou, ředitelem</t>
  </si>
  <si>
    <t>JM_160</t>
  </si>
  <si>
    <t>CZ00387134</t>
  </si>
  <si>
    <t>Nemocnice Letovice, příspěvková organizace</t>
  </si>
  <si>
    <t>Pod klášterem 55/17, 679 61 Letovice</t>
  </si>
  <si>
    <t>Pod klášterem 55/17</t>
  </si>
  <si>
    <t>Pod klášterem</t>
  </si>
  <si>
    <t>10930631 / 0100</t>
  </si>
  <si>
    <t>Ing. Lucie Bousková</t>
  </si>
  <si>
    <t>Ing. Lucie Bousková, ředitelka</t>
  </si>
  <si>
    <t>Ing. Lucií Bouskovou</t>
  </si>
  <si>
    <t>Ing. Lucií Bouskovou, ředitelkou</t>
  </si>
  <si>
    <t>V OR u KS v Brně, oddíl Pr, vložka 1250</t>
  </si>
  <si>
    <t>601 392 800, 516 426 105</t>
  </si>
  <si>
    <t>info@nemletovice.cz</t>
  </si>
  <si>
    <t>reditel@nemletovice.cz</t>
  </si>
  <si>
    <t>JM_161</t>
  </si>
  <si>
    <t>CZ66596882</t>
  </si>
  <si>
    <t>Masarykova střední škola Letovice, příspěvková organizace</t>
  </si>
  <si>
    <t>Tyršova 500/6, 679 61 Letovice</t>
  </si>
  <si>
    <t>Tyršova 500/6</t>
  </si>
  <si>
    <t>17139631 / 0100</t>
  </si>
  <si>
    <t>Ing. Helena Marešová</t>
  </si>
  <si>
    <t>Ing. Helena Marešová, ředitelka</t>
  </si>
  <si>
    <t>Ing. Helenou Marešovou</t>
  </si>
  <si>
    <t>Ing. Helenou Marešovou, ředitelkou</t>
  </si>
  <si>
    <t>516474626 - kontakt na ředitelku                        516 474 878 - sekretariát                                           777 801 170 - Technický úsek, správa budov</t>
  </si>
  <si>
    <t>info@stredni-skola.cz</t>
  </si>
  <si>
    <t>maresova@stredni-skola.cz</t>
  </si>
  <si>
    <t>JM_162</t>
  </si>
  <si>
    <t>Jihomoravské dětské léčebny, příspěvková organizace</t>
  </si>
  <si>
    <t>Křetín č. p. 12, 679 62 Křetín</t>
  </si>
  <si>
    <t>Křetín č. p. 12</t>
  </si>
  <si>
    <t>679 62 Křetín</t>
  </si>
  <si>
    <t>Křetín</t>
  </si>
  <si>
    <t>174-433004664 / 0600</t>
  </si>
  <si>
    <t xml:space="preserve">Ing. Petra Oškrdová DiS., MBA </t>
  </si>
  <si>
    <t>Ing. Petra Oškrdová DiS., MBA, ředitelka</t>
  </si>
  <si>
    <t xml:space="preserve">Ing. Petrou Oškrdovou DiS., MBA </t>
  </si>
  <si>
    <t>Ing. Petrou Oškrdovou DiS., MBA , ředitelkou</t>
  </si>
  <si>
    <t>V Křetíně</t>
  </si>
  <si>
    <t>V OR u KS v Brně, oddíl Pr, vložka 1269</t>
  </si>
  <si>
    <t xml:space="preserve">516470001, 603433754, </t>
  </si>
  <si>
    <t>oskrdova@detskelecebny.cz</t>
  </si>
  <si>
    <t>JM_163</t>
  </si>
  <si>
    <t>Mateřská škola a základní škola při Dětské léčebně Křetín 12, příspěvková organizace</t>
  </si>
  <si>
    <t>29631631 / 0710</t>
  </si>
  <si>
    <t>Mgr. Hana Najbrová</t>
  </si>
  <si>
    <t>Mgr. Hana Najbrová, ředitelka</t>
  </si>
  <si>
    <t>Mgr. Hanou Najbrovou</t>
  </si>
  <si>
    <t>Mgr. Hanou Najbrovou, ředitelkou</t>
  </si>
  <si>
    <t>516470724</t>
  </si>
  <si>
    <t>JM_164</t>
  </si>
  <si>
    <t>Mateřská škola a základní škola Břeclav, Herbenova, příspěvková organizace</t>
  </si>
  <si>
    <t>Herbenova 2969/4, 690 03 Břeclav</t>
  </si>
  <si>
    <t>Herbenova 2969/4</t>
  </si>
  <si>
    <t>690 03 Břeclav</t>
  </si>
  <si>
    <t>Herbenova</t>
  </si>
  <si>
    <t>6039651 / 0100</t>
  </si>
  <si>
    <t>Mgr. Alice Magdonová</t>
  </si>
  <si>
    <t>Mgr. Alice Magdonová, ředitelka</t>
  </si>
  <si>
    <t>Mgr. Alicí Magdonovou</t>
  </si>
  <si>
    <t>Mgr. Alicí Magdonovou, ředitelkou</t>
  </si>
  <si>
    <t>V Břeclavi</t>
  </si>
  <si>
    <t>519 371 030
724 913 787</t>
  </si>
  <si>
    <t>JM_165</t>
  </si>
  <si>
    <t>Gymnázium a jazyková škola s právem státní jazykové zkoušky Břeclav, příspěvková organizace</t>
  </si>
  <si>
    <t>Sady 28. října 674/1, 690 21 Břeclav</t>
  </si>
  <si>
    <t>Sady 28. října 674/1</t>
  </si>
  <si>
    <t>690 21 Břeclav</t>
  </si>
  <si>
    <t>Sady 28. října</t>
  </si>
  <si>
    <t>28430651 / 0710</t>
  </si>
  <si>
    <t>Mgr. Eva Krutáková</t>
  </si>
  <si>
    <t>Mgr. Eva Krutáková, ředitelka</t>
  </si>
  <si>
    <t>Mgr. Evou Krutákovou</t>
  </si>
  <si>
    <t>Mgr. Evou Krutákovou, ředitelkou</t>
  </si>
  <si>
    <t>info@gbv.cz</t>
  </si>
  <si>
    <t>kr@gbv.cz</t>
  </si>
  <si>
    <t>JM_166</t>
  </si>
  <si>
    <t>CZ60680342</t>
  </si>
  <si>
    <t>nábř. Komenského 1126/1, 690 25 Břeclav</t>
  </si>
  <si>
    <t>nábř. Komenského 1126/1</t>
  </si>
  <si>
    <t>690 25 Břeclav</t>
  </si>
  <si>
    <t>nábř. Komenského</t>
  </si>
  <si>
    <t>19-2022030277 / 0100</t>
  </si>
  <si>
    <t>Mgr. Jiří Uher</t>
  </si>
  <si>
    <t>Mgr. Jiří Uher, ředitel</t>
  </si>
  <si>
    <t>Mgr. Jiřím Uhrem</t>
  </si>
  <si>
    <t>519 308 150
724 645 822</t>
  </si>
  <si>
    <t>zavodna@spsbv.cz</t>
  </si>
  <si>
    <t xml:space="preserve">uher@spsbv.cz </t>
  </si>
  <si>
    <t>JM_168</t>
  </si>
  <si>
    <t>Pedagogicko-psychologická poradna Břeclav, příspěvková organizace</t>
  </si>
  <si>
    <t>Bří. Mrštíků 2131/30, 690 02 Břeclav</t>
  </si>
  <si>
    <t>Bří. Mrštíků 2131/30</t>
  </si>
  <si>
    <t>690 02 Břeclav</t>
  </si>
  <si>
    <t>Bří. Mrštíků</t>
  </si>
  <si>
    <t xml:space="preserve">107-5130840297 / 0100 </t>
  </si>
  <si>
    <t xml:space="preserve">Mgr. Vladimíra Houšťová </t>
  </si>
  <si>
    <t>Mgr. Vladimíra Houšťová , ředitelka</t>
  </si>
  <si>
    <t>Mgr. Vladimírou Houšťovou</t>
  </si>
  <si>
    <t>Mgr. Vladimírou Houšťovou, ředitelkou</t>
  </si>
  <si>
    <t>JM_169</t>
  </si>
  <si>
    <t>CZ00390780</t>
  </si>
  <si>
    <t>Nemocnice Břeclav, příspěvková organizace</t>
  </si>
  <si>
    <t>U Nemocnice 3066/1, 690 02 Břeclav</t>
  </si>
  <si>
    <t>U Nemocnice 3066/1</t>
  </si>
  <si>
    <t>U Nemocnice</t>
  </si>
  <si>
    <t>20236651 / 0100</t>
  </si>
  <si>
    <t>Ing. Petr Baťka</t>
  </si>
  <si>
    <t>Ing. Petr Baťka, ředitel</t>
  </si>
  <si>
    <t>Ing. Petrem Baťkou</t>
  </si>
  <si>
    <t>Ing. Petrem Baťkou, ředitelem</t>
  </si>
  <si>
    <t>V OR u KS v Brně, oddíl Pr, vložka 1233</t>
  </si>
  <si>
    <t>519 315 105, 606 723 020</t>
  </si>
  <si>
    <t>sekretariat@nembv.cz</t>
  </si>
  <si>
    <t>batka@nembv.cz</t>
  </si>
  <si>
    <t>JM_170</t>
  </si>
  <si>
    <t>CZ60680318</t>
  </si>
  <si>
    <t>Střední vinařská škola Valtice, příspěvková organizace</t>
  </si>
  <si>
    <t>Sobotní 116, 691 42 Valtice</t>
  </si>
  <si>
    <t>Sobotní 116</t>
  </si>
  <si>
    <t>691 42 Valtice</t>
  </si>
  <si>
    <t>Sobotní</t>
  </si>
  <si>
    <t>1381936359 / 0800</t>
  </si>
  <si>
    <t>Ing. Tomáš Javůrek</t>
  </si>
  <si>
    <t>Ing. Tomáš Javůrek, ředitel</t>
  </si>
  <si>
    <t>Ing. Tomášem Javůrkem</t>
  </si>
  <si>
    <t>Ing. Tomášem Javůrkem, ředitelem</t>
  </si>
  <si>
    <t>Ve Valticích</t>
  </si>
  <si>
    <t>519 361 751           
777 101 846</t>
  </si>
  <si>
    <t>info@svisv.cz</t>
  </si>
  <si>
    <t>javurek@svisv.cz</t>
  </si>
  <si>
    <t>Leona Buriánková</t>
  </si>
  <si>
    <t>JM_171</t>
  </si>
  <si>
    <t>Emin zámek, příspěvková organizace</t>
  </si>
  <si>
    <t>Šanov 275</t>
  </si>
  <si>
    <t>671 67 Hrušovany nad Jevišovkou</t>
  </si>
  <si>
    <t>Šanov</t>
  </si>
  <si>
    <t>30335741 / 0100</t>
  </si>
  <si>
    <t>Mgr. Ing. Vít Janků</t>
  </si>
  <si>
    <t>Mgr. Ing. Vít Janků, ředitel</t>
  </si>
  <si>
    <t>Mgr. Ing. Vítem Janků</t>
  </si>
  <si>
    <t>V Šanově</t>
  </si>
  <si>
    <t>V OR u KS v Brně, oddíl Pr, vložka 1231</t>
  </si>
  <si>
    <t>buczykova@eminzamek.cz</t>
  </si>
  <si>
    <t>Ing. Miloslava Buczyková</t>
  </si>
  <si>
    <t>JM_172</t>
  </si>
  <si>
    <t>Základní umělecká škola Hrušovany nad Jevišovkou, příspěvková organizace</t>
  </si>
  <si>
    <t>Anenská 210, 671 67 Hrušovany nad Jevišovkou</t>
  </si>
  <si>
    <t>Anenská 210</t>
  </si>
  <si>
    <t>Anenská</t>
  </si>
  <si>
    <t>27-6089650217 / 0100</t>
  </si>
  <si>
    <t>Jaroslav Pikner</t>
  </si>
  <si>
    <t>Jaroslav Pikner, ředitel</t>
  </si>
  <si>
    <t>Jaroslavem Piknerem</t>
  </si>
  <si>
    <t>Jaroslavem Piknerem, ředitelem</t>
  </si>
  <si>
    <t>V Hrušovanech nad Jevišovkou</t>
  </si>
  <si>
    <t>JM_173</t>
  </si>
  <si>
    <t>Domov Božice, příspěvková organizace</t>
  </si>
  <si>
    <t>Božice 188, 671 64 Božice</t>
  </si>
  <si>
    <t>Božice 188</t>
  </si>
  <si>
    <t>671 64 Božice</t>
  </si>
  <si>
    <t>Božice</t>
  </si>
  <si>
    <t>2020283 / 0300</t>
  </si>
  <si>
    <t>Mgr. Ing. Ivana Petrášková</t>
  </si>
  <si>
    <t>Mgr. Ing. Ivana Petrášková, ředitelka</t>
  </si>
  <si>
    <t>Mgr. Ing. Ivanou Petráškovou</t>
  </si>
  <si>
    <t>Mgr. Ing. Ivanou Petráškovou, ředitelkou</t>
  </si>
  <si>
    <t>V Božicích</t>
  </si>
  <si>
    <t>V OR u KS v Brně, oddíl Pr, vložka 1235</t>
  </si>
  <si>
    <t>515 257 122, 731 446 974</t>
  </si>
  <si>
    <t>reditel@domovbozice.cz</t>
  </si>
  <si>
    <t>JM_174</t>
  </si>
  <si>
    <t>Základní umělecká škola F. B. Ševčíka Jedovnice, příspěvková organizace</t>
  </si>
  <si>
    <t>Na Větřáku 463, 679 06 Jedovnice</t>
  </si>
  <si>
    <t>Na Větřáku 463</t>
  </si>
  <si>
    <t>679 06 Jedovnice</t>
  </si>
  <si>
    <t>Na Větřáku</t>
  </si>
  <si>
    <t>1362136399 / 0800</t>
  </si>
  <si>
    <t>MgA. Michal Hreňo</t>
  </si>
  <si>
    <t>MgA. Michalem Hreňo, ředitel</t>
  </si>
  <si>
    <t>MgA. Michalem Hreňo</t>
  </si>
  <si>
    <t>MgA. Michalem Hreňo, ředitelem</t>
  </si>
  <si>
    <t>V Jedovnicích</t>
  </si>
  <si>
    <t>516 442 235                    516 442 992</t>
  </si>
  <si>
    <t>JM_175</t>
  </si>
  <si>
    <t>CZ62073087</t>
  </si>
  <si>
    <t>Střední průmyslová škola Jedovnice, příspěvková organizace</t>
  </si>
  <si>
    <t>19-4813470227 / 0100</t>
  </si>
  <si>
    <t>Mgr. Miloš Šebela</t>
  </si>
  <si>
    <t>Mgr. Miloš Šebela, ředitel</t>
  </si>
  <si>
    <t>Mgr. Milošem Šebelou</t>
  </si>
  <si>
    <t>Mgr. Milošem Šebelou, ředitelem</t>
  </si>
  <si>
    <t xml:space="preserve">zastupce1@spsjedovnice.cz </t>
  </si>
  <si>
    <t>reditel@spsjedovnice.cz</t>
  </si>
  <si>
    <t>JM_176</t>
  </si>
  <si>
    <t>CZ00497126</t>
  </si>
  <si>
    <t>Střední škola technická a gastronomická Blansko, příspěvková organizace</t>
  </si>
  <si>
    <t>Bezručova 1601/33, 678 01 Blansko</t>
  </si>
  <si>
    <t>Bezručova 1601/33</t>
  </si>
  <si>
    <t>678 01 Blansko</t>
  </si>
  <si>
    <t>Bezručova</t>
  </si>
  <si>
    <t>642008514 / 0600</t>
  </si>
  <si>
    <t>Ing. Pavel Dvořáček</t>
  </si>
  <si>
    <t>Ing. Pavel Dvořáček, ředitel</t>
  </si>
  <si>
    <t>Ing. Pavlem Dvořáčkem</t>
  </si>
  <si>
    <t>Ing. Pavlem Dvořáčkem, ředitelem</t>
  </si>
  <si>
    <t>V Blansku</t>
  </si>
  <si>
    <t>516419621</t>
  </si>
  <si>
    <t>sosblansko@sosblansko.cz</t>
  </si>
  <si>
    <t>pavel.dvoracek@sosblansko.cz</t>
  </si>
  <si>
    <t>JM_177</t>
  </si>
  <si>
    <t>Zámek 3/3, 678 01 Blansko</t>
  </si>
  <si>
    <t>Zámek 3/3</t>
  </si>
  <si>
    <t>Zámek</t>
  </si>
  <si>
    <t>9833631 / 0100</t>
  </si>
  <si>
    <t>Jiří Žerníček</t>
  </si>
  <si>
    <t>Jiří Žerníček, ředitel</t>
  </si>
  <si>
    <t>Jiřím Žerníčkem</t>
  </si>
  <si>
    <t>Jiřím Žerníčkem, ředitelem</t>
  </si>
  <si>
    <t>516 414 941
728 222 112</t>
  </si>
  <si>
    <t xml:space="preserve"> zusblansko@zusblansko.cz</t>
  </si>
  <si>
    <t>JM_178</t>
  </si>
  <si>
    <t>SENIOR centrum Blansko, příspěvková organizace</t>
  </si>
  <si>
    <t>Pod Sanatorkou 2363/3, 678 01 Blansko</t>
  </si>
  <si>
    <t>Pod Sanatorkou 2363/3</t>
  </si>
  <si>
    <t>Pod Sanatorkou</t>
  </si>
  <si>
    <t>19-4793830247 / 0100</t>
  </si>
  <si>
    <t>Ing. Jiří Charvát, MSc, MBA</t>
  </si>
  <si>
    <t>Ing. Jiří Charvát, MSc, MBA, ředitel</t>
  </si>
  <si>
    <t>Ing. Jiřím Charvátem, MSc, MBA</t>
  </si>
  <si>
    <t>Ing. Jiřím Charvátem, MSc, MBA, ředitelem</t>
  </si>
  <si>
    <t>V OR u KS v Brně, oddíl Pr, vložka 1257</t>
  </si>
  <si>
    <t>wagnerova.eva@ddblansko.cz</t>
  </si>
  <si>
    <t>charvat.jiri@ddblansko.cz</t>
  </si>
  <si>
    <t>JM_179</t>
  </si>
  <si>
    <t>Seifertova 33/13, 678 01 Blansko</t>
  </si>
  <si>
    <t>Seifertova 33/13</t>
  </si>
  <si>
    <t>Seifertova</t>
  </si>
  <si>
    <t>19-4803690277 / 0100</t>
  </si>
  <si>
    <t>Mgr. Radek Petřík</t>
  </si>
  <si>
    <t>Mgr. Radek Petřík, ředitel</t>
  </si>
  <si>
    <t>Mgr. Radkem Petříkem</t>
  </si>
  <si>
    <t>Mgr. Radkem Petříkem, ředitelem</t>
  </si>
  <si>
    <t>516 411 189
737151002</t>
  </si>
  <si>
    <t>reditel@gymbk.cz</t>
  </si>
  <si>
    <t>JM_180</t>
  </si>
  <si>
    <t>Žižkova 1919/27, 678 01 Blansko</t>
  </si>
  <si>
    <t>Žižkova 1919/27</t>
  </si>
  <si>
    <t>19-4803720237 / 0100</t>
  </si>
  <si>
    <t>Mgr. Martin Koupý</t>
  </si>
  <si>
    <t>Mgr. Martin Koupý, ředitel</t>
  </si>
  <si>
    <t>Mgr. Martinem Koupým</t>
  </si>
  <si>
    <t>Mgr. Martinem Koupým, ředitelem</t>
  </si>
  <si>
    <t>specialniskola@blansko.net</t>
  </si>
  <si>
    <t>JM_181</t>
  </si>
  <si>
    <t>Údolní 1200/2, 678 01 Blansko</t>
  </si>
  <si>
    <t>Údolní 1200/2</t>
  </si>
  <si>
    <t>Údolní</t>
  </si>
  <si>
    <t>2930631 / 0100</t>
  </si>
  <si>
    <t>Mgr. Blanka Štreitová</t>
  </si>
  <si>
    <t>Mgr. Blanka Štreitová, ředitelka</t>
  </si>
  <si>
    <t>Mgr. Blankou Štreitovou</t>
  </si>
  <si>
    <t>Mgr. Blankou Štreitovou, ředitelkou</t>
  </si>
  <si>
    <t>JM_183</t>
  </si>
  <si>
    <t>Obchodní akademie a Střední zdravotnická škola Blansko, příspěvková organizace</t>
  </si>
  <si>
    <t>Nad Čertovkou 2272/18, 678 01 Blansko</t>
  </si>
  <si>
    <t>Nad Čertovkou 2272/18</t>
  </si>
  <si>
    <t>Nad Čertovkou</t>
  </si>
  <si>
    <t>19-4803710207 / 0100</t>
  </si>
  <si>
    <t>Ing. Petr Bouda, ředitel</t>
  </si>
  <si>
    <t>Ing. Petrem Boudou</t>
  </si>
  <si>
    <t>Ing. Petrem Boudou, ředitelem</t>
  </si>
  <si>
    <t>516 418 980
724 034 828</t>
  </si>
  <si>
    <t>reditel@oabk.cz</t>
  </si>
  <si>
    <t>JM_184</t>
  </si>
  <si>
    <t>00226556</t>
  </si>
  <si>
    <t>Polní 252/1, 682 01 Vyškov</t>
  </si>
  <si>
    <t>Polní 252/1</t>
  </si>
  <si>
    <t>Polní</t>
  </si>
  <si>
    <t>9037731 / 0100</t>
  </si>
  <si>
    <t>doc. Ing. Dana Martinovičová, Ph.D., MBA</t>
  </si>
  <si>
    <t>doc. Ing. Danou Martinovičovou, Ph.D., MBA</t>
  </si>
  <si>
    <t>V OR u KS v Brně, oddíl Pr, vložka 1262</t>
  </si>
  <si>
    <t>JM_186</t>
  </si>
  <si>
    <t>Dětský domov Mikulov, příspěvková organizace</t>
  </si>
  <si>
    <t>Nádražní 974/26, 692 01 Mikulov</t>
  </si>
  <si>
    <t>Nádražní 974/26</t>
  </si>
  <si>
    <t>692 01 Mikulov</t>
  </si>
  <si>
    <t>19-2048110267 / 0100</t>
  </si>
  <si>
    <t>Mgr. et Mgr. Lada Válková</t>
  </si>
  <si>
    <t>Mgr. et Mgr. Lada Válková, ředitelka</t>
  </si>
  <si>
    <t>Mgr. et Mgr. Ladou Válkovou</t>
  </si>
  <si>
    <t>Mgr. et Mgr. Ladou Válkovou, ředitelkou</t>
  </si>
  <si>
    <t>V Mikulově</t>
  </si>
  <si>
    <t>detskydomov@dd-mikulov.eu</t>
  </si>
  <si>
    <t>reditelka@dd-mikulov.eu; detskydomov@DD-Mikulov.eu</t>
  </si>
  <si>
    <t>JM_187</t>
  </si>
  <si>
    <t>60680377</t>
  </si>
  <si>
    <t>CZ60680377</t>
  </si>
  <si>
    <t>Gymnázium a střední odborná škola Mikulov, příspěvková organizace</t>
  </si>
  <si>
    <t>Komenského 273/7, 692 16 Mikulov</t>
  </si>
  <si>
    <t>Komenského 273/7</t>
  </si>
  <si>
    <t>692 16 Mikulov</t>
  </si>
  <si>
    <t>19630651 / 0100</t>
  </si>
  <si>
    <t>Mgr. Roman Pavlačka, Ph.D.</t>
  </si>
  <si>
    <t>Mgr. Roman Pavlačka Ph.D, ředitel</t>
  </si>
  <si>
    <t>Mgr. Romanem Pavlačkou, Ph.D</t>
  </si>
  <si>
    <t>Mgr. Romanem Pavlačkou Ph.D., ředitelem</t>
  </si>
  <si>
    <t>reditel@gssmikulov.cz</t>
  </si>
  <si>
    <t>JM_189</t>
  </si>
  <si>
    <t>Základní umělecká škola Mikulov, příspěvková organizace</t>
  </si>
  <si>
    <t>Náměstí 23/28, 692 01 Mikulov</t>
  </si>
  <si>
    <t>Náměstí 23/28</t>
  </si>
  <si>
    <t>Náměstí</t>
  </si>
  <si>
    <t>3735651 / 0100</t>
  </si>
  <si>
    <t>Ing. Jiří Vrbka</t>
  </si>
  <si>
    <t>Ing. Jiří Vrbka, ředitel</t>
  </si>
  <si>
    <t>Ing. Jiřím Vrbkou</t>
  </si>
  <si>
    <t>Ing. Jiřím Vrbkou, ředitelem</t>
  </si>
  <si>
    <t>519 510 764
724 303 833</t>
  </si>
  <si>
    <t>vrbka@zus-mikulov.cz</t>
  </si>
  <si>
    <t>JM_190</t>
  </si>
  <si>
    <t>Dům dětí a mládeže Mikulov, příspěvková organizace</t>
  </si>
  <si>
    <t>Svobody 241/6, 692 01 Mikulov</t>
  </si>
  <si>
    <t>Svobody 241/6</t>
  </si>
  <si>
    <t>Svobody</t>
  </si>
  <si>
    <t>21239651 / 0100</t>
  </si>
  <si>
    <t>Mgr. Alena Židelová</t>
  </si>
  <si>
    <t>Mgr. Alena Židelová, ředitelka</t>
  </si>
  <si>
    <t>Mgr. Alenou Židelovou</t>
  </si>
  <si>
    <t>Mgr. Alenou Židelovou, ředitelkou</t>
  </si>
  <si>
    <t>723 441 495, 702 013 805</t>
  </si>
  <si>
    <t>JM_191</t>
  </si>
  <si>
    <t>CZ00089613</t>
  </si>
  <si>
    <t>Regionální muzeum v Mikulově, příspěvková organizace</t>
  </si>
  <si>
    <t>Zámek 1/4, 692 01 Mikulov</t>
  </si>
  <si>
    <t>Zámek 1/4</t>
  </si>
  <si>
    <t>1430651 / 0100</t>
  </si>
  <si>
    <t>Mgr. Petr Kubín</t>
  </si>
  <si>
    <t>Mgr. Petr Kubín, ředitel</t>
  </si>
  <si>
    <t>Mgr. Petrem Kubínem</t>
  </si>
  <si>
    <t>Mgr. Petrem Kubínem, ředitelem</t>
  </si>
  <si>
    <t>V OR u KS v Brně, oddíl Pr, vložka 1225</t>
  </si>
  <si>
    <t>rmm@rmm.cz</t>
  </si>
  <si>
    <t>kubin@rmm.cz</t>
  </si>
  <si>
    <t>JM_192</t>
  </si>
  <si>
    <t>Základní škola Mikulov, Školní, příspěvková organizace</t>
  </si>
  <si>
    <t>Školní 184/1, 692 01 Mikulov</t>
  </si>
  <si>
    <t>Školní 184/1</t>
  </si>
  <si>
    <t>21431651 / 0100</t>
  </si>
  <si>
    <t>Mgr. Hana Országová</t>
  </si>
  <si>
    <t>Mgr. Hana Országová, ředitelka</t>
  </si>
  <si>
    <t>Mgr. Hanou Országovou</t>
  </si>
  <si>
    <t>Mgr. Hanou Országovou, ředitelkou</t>
  </si>
  <si>
    <t>519 510 134; 724 216 675</t>
  </si>
  <si>
    <t>skola@zsspmikulov.cz</t>
  </si>
  <si>
    <t>orszagova@zsspmikulov.cz</t>
  </si>
  <si>
    <t>JM_193</t>
  </si>
  <si>
    <t>Srdce v domě, příspěvková organizace</t>
  </si>
  <si>
    <t>Klentnice 81, 692 01 Mikulov</t>
  </si>
  <si>
    <t>Klentnice 81</t>
  </si>
  <si>
    <t>Klentnice</t>
  </si>
  <si>
    <t>5837651 / 0100</t>
  </si>
  <si>
    <t>Mgr. Zbyněk Tureček, ředitel</t>
  </si>
  <si>
    <t>Mgr. Zbyňkem Turečkem, ředitelem</t>
  </si>
  <si>
    <t>V Klentnici</t>
  </si>
  <si>
    <t>V OR u KS v Brně, oddíl Pr, vložka 1249</t>
  </si>
  <si>
    <t>reditel@srdcevdome.cz</t>
  </si>
  <si>
    <t>Miroslava Prchalová</t>
  </si>
  <si>
    <t>JM_194</t>
  </si>
  <si>
    <t>Základní škola při Dětské léčebně Ostrov u Macochy, příspěvková organizace</t>
  </si>
  <si>
    <t>Ostrov u Macochy č. p. 490, 679 14 Ostrov u Macochy</t>
  </si>
  <si>
    <t>Školní 363</t>
  </si>
  <si>
    <t>679 14 Ostrov u Macochy</t>
  </si>
  <si>
    <t>Mgr. Blanka Šenkýřová</t>
  </si>
  <si>
    <t>Mgr. Blanka Šenkýřová, ředitelka</t>
  </si>
  <si>
    <t>Mgr. Blankou Šenkýřovou</t>
  </si>
  <si>
    <t>Mgr. Blankou Šenkýřovou, ředitelkou</t>
  </si>
  <si>
    <t>V Ostrově u Macochy</t>
  </si>
  <si>
    <t>516444370</t>
  </si>
  <si>
    <t>JM_195</t>
  </si>
  <si>
    <t>Zámek Břežany, příspěvková organizace</t>
  </si>
  <si>
    <t>Břežany 1, 671 65 Břežany</t>
  </si>
  <si>
    <t>Břežany 1</t>
  </si>
  <si>
    <t>671 65 Břežany</t>
  </si>
  <si>
    <t>Břežany</t>
  </si>
  <si>
    <t>30431741 / 0100</t>
  </si>
  <si>
    <t>Mgr. Ing. Vítem Janků, ředitelem</t>
  </si>
  <si>
    <t>V Břežanech</t>
  </si>
  <si>
    <t>V OR u KS v Brně, oddíl Pr, vložka 1243</t>
  </si>
  <si>
    <t xml:space="preserve">515 277 478, 604 281 689 </t>
  </si>
  <si>
    <t>info@zamekbrezany.cz</t>
  </si>
  <si>
    <t>JM_197</t>
  </si>
  <si>
    <t>Domov u lesa Tavíkovice, příspěvková organizace</t>
  </si>
  <si>
    <t>Tavíkovice 153, 671 40 Tavíkovice</t>
  </si>
  <si>
    <t>Tavíkovice 153</t>
  </si>
  <si>
    <t>671 40 Tavíkovice</t>
  </si>
  <si>
    <t>Tavíkovice</t>
  </si>
  <si>
    <t>18432741 / 0100</t>
  </si>
  <si>
    <t>Ing. Tomáš Havlásek</t>
  </si>
  <si>
    <t>Ing. Tomáš Havlásek, ředitel</t>
  </si>
  <si>
    <t>Ing. Tomášem Havláskem</t>
  </si>
  <si>
    <t>Ing. Tomášem Havláskem, ředitelem</t>
  </si>
  <si>
    <t>V Tavíkovicích</t>
  </si>
  <si>
    <t>V OR u KS v Brně, oddíl Pr, vložka 1253</t>
  </si>
  <si>
    <t>domov@domovtavikovice.cz</t>
  </si>
  <si>
    <t>havlasek@domovtavikovice.cz</t>
  </si>
  <si>
    <t>JM_199</t>
  </si>
  <si>
    <t>CZ60555211</t>
  </si>
  <si>
    <t>Gymnázium Brno-Bystrc, příspěvková organizace</t>
  </si>
  <si>
    <t>Vejrostova 1143/2, 635 00 Brno</t>
  </si>
  <si>
    <t>Vejrostova 1143/2</t>
  </si>
  <si>
    <t>635 00 Brno</t>
  </si>
  <si>
    <t>Vejrostova</t>
  </si>
  <si>
    <t>19-5113630247 / 0100</t>
  </si>
  <si>
    <t>Mgr. Petr Šurek</t>
  </si>
  <si>
    <t>Mgr. Petr Šurek, ředitel</t>
  </si>
  <si>
    <t>Mgr. Petrem Šurkem</t>
  </si>
  <si>
    <t>Mgr. Petrem Šurkem, ředitelem</t>
  </si>
  <si>
    <t>533 555 101; 533 555 100</t>
  </si>
  <si>
    <t>info@gyby.cz</t>
  </si>
  <si>
    <t>petr.surek@gyby.cz</t>
  </si>
  <si>
    <t>JM_201</t>
  </si>
  <si>
    <t>Základní umělecká škola Velké Pavlovice, příspěvková organizace</t>
  </si>
  <si>
    <t>Hlavní 178/30, 691 06 Velké Pavlovice</t>
  </si>
  <si>
    <t>Hlavní 178/30</t>
  </si>
  <si>
    <t>691 06 Velké Pavlovice</t>
  </si>
  <si>
    <t>Hlavní</t>
  </si>
  <si>
    <t>19-2064360207 / 0100</t>
  </si>
  <si>
    <t>Milena Karberová, ředitelka</t>
  </si>
  <si>
    <t>Milenou Karberovou</t>
  </si>
  <si>
    <t>Milenou Karberovou, ředitelkou</t>
  </si>
  <si>
    <t>Ve Velkých Pavlovicích</t>
  </si>
  <si>
    <t>milca.karberova@seznam.cz; zusvelkepavlovice@seznam.cz;</t>
  </si>
  <si>
    <t>JM_202</t>
  </si>
  <si>
    <t>Gymnázium T. G. Masaryka Hustopeče, příspěvková organizace</t>
  </si>
  <si>
    <t>Dukelské nám. 31/7, 693 31 Hustopeče</t>
  </si>
  <si>
    <t>Dukelské nám. 31/7</t>
  </si>
  <si>
    <t>693 31 Hustopeče</t>
  </si>
  <si>
    <t>Dukelské nám.</t>
  </si>
  <si>
    <t>107-4834190267 / 0100</t>
  </si>
  <si>
    <t>Mgr. Radim Šebesta</t>
  </si>
  <si>
    <t>Mgr. Radim Šebesta, ředitel</t>
  </si>
  <si>
    <t>Mgr. Radimem Šebestou</t>
  </si>
  <si>
    <t>Mgr. Radimem Šebestou, ředitelem</t>
  </si>
  <si>
    <t>V Hustopečích</t>
  </si>
  <si>
    <t>519360570</t>
  </si>
  <si>
    <t>gymnazium@gymhust.cz</t>
  </si>
  <si>
    <t>r-sebesta@gymhust.cz</t>
  </si>
  <si>
    <t>JM_203</t>
  </si>
  <si>
    <t>CZ16355474</t>
  </si>
  <si>
    <t>Střední škola polytechnická Hustopeče, příspěvková organizace</t>
  </si>
  <si>
    <t>Masarykovo nám. 136/1, 693 01 Hustopeče</t>
  </si>
  <si>
    <t>Masarykovo nám. 136/1</t>
  </si>
  <si>
    <t>693 01 Hustopeče</t>
  </si>
  <si>
    <t>Masarykovo nám.</t>
  </si>
  <si>
    <t>912506514 / 0600</t>
  </si>
  <si>
    <t>Ing. Zdeněk Hrabal</t>
  </si>
  <si>
    <t>Ing. Zdeněk Hrabal, ředitel</t>
  </si>
  <si>
    <t>Ing. Zdeňkem Hrabalem</t>
  </si>
  <si>
    <t>Ing. Zdeňkem Hrabalem, ředitelem</t>
  </si>
  <si>
    <t>519 411 171
602 564 422</t>
  </si>
  <si>
    <t>skola@sou-hustopece.cz;
kapitan@sou-hustopece.cz</t>
  </si>
  <si>
    <t>hrabal@sou-hustopece.cz</t>
  </si>
  <si>
    <t>JM_204</t>
  </si>
  <si>
    <t>Základní umělecká škola Hustopeče, příspěvková organizace</t>
  </si>
  <si>
    <t>Komenského 684/4, 693 01 Hustopeče</t>
  </si>
  <si>
    <t>Komenského 684/4</t>
  </si>
  <si>
    <t>21634651 / 0100</t>
  </si>
  <si>
    <t>MgA. et Mgr. Miroslav Brúček</t>
  </si>
  <si>
    <t>MgA. et Mgr. Miroslav Brúček, ředitel</t>
  </si>
  <si>
    <t>MgA. et Mgr. Miroslavem Brúčkem</t>
  </si>
  <si>
    <t>MgA. et Mgr. Miroslavem Brúčkem, ředitelem</t>
  </si>
  <si>
    <t>519 412 116
604 910 676</t>
  </si>
  <si>
    <t>JM_206</t>
  </si>
  <si>
    <t>70839034</t>
  </si>
  <si>
    <t>Základní škola a praktická škola Hustopeče, příspěvková organizace</t>
  </si>
  <si>
    <t>Šafaříkova 999/24, 693 01 Hustopeče</t>
  </si>
  <si>
    <t>Šafaříkova 999/24</t>
  </si>
  <si>
    <t>Šafaříkova</t>
  </si>
  <si>
    <t>1384052399 / 0800</t>
  </si>
  <si>
    <t>Mgr. Blanka Vetýšková</t>
  </si>
  <si>
    <t>Mgr. Blanka Vetýšková, ředitelka</t>
  </si>
  <si>
    <t>Mgr. Blankou Vetýškovou</t>
  </si>
  <si>
    <t>Mgr. Blankou Vetýškovou, ředitelkou</t>
  </si>
  <si>
    <t>blanka.vetyskova@gmail.com</t>
  </si>
  <si>
    <t>JM_207</t>
  </si>
  <si>
    <t>S-centrum Hodonín, příspěvková organizace</t>
  </si>
  <si>
    <t>Jarošova 1717/3, 695 01 Hodonín</t>
  </si>
  <si>
    <t xml:space="preserve">Jarošova 1717/3, </t>
  </si>
  <si>
    <t>695 01 Hodonín</t>
  </si>
  <si>
    <t xml:space="preserve">Jarošova </t>
  </si>
  <si>
    <t>14439671 / 0100</t>
  </si>
  <si>
    <t>Bc. Václav Polách, MBA</t>
  </si>
  <si>
    <t>Bc. Václav Polách, MBA, ředitel</t>
  </si>
  <si>
    <t>Bc. Václavem Poláchem, MBA</t>
  </si>
  <si>
    <t>Bc. Václavem Poláchem, MBA, ředitelem</t>
  </si>
  <si>
    <t>V Hodoníně</t>
  </si>
  <si>
    <t>V OR u KS v Brně, oddíl Pr, vložka 1236</t>
  </si>
  <si>
    <t>info@ddhodonin.cz</t>
  </si>
  <si>
    <t>reditel@ddhodonin.cz</t>
  </si>
  <si>
    <t>JM_209</t>
  </si>
  <si>
    <t>Základní škola Blansko, Nad Čertovkou, příspěvková organizace</t>
  </si>
  <si>
    <t>Nad Čertovkou 2304/17, 678 01 Blansko</t>
  </si>
  <si>
    <t>Nad Čertovkou 2304/17</t>
  </si>
  <si>
    <t>4692132319/0800</t>
  </si>
  <si>
    <t>Mgr. Bc. Jarmila Baletková</t>
  </si>
  <si>
    <t>Mgr. Bc. Jarmila Baletková, ředitelka</t>
  </si>
  <si>
    <t>Mgr. Bc. Jarmilou Baletkovou</t>
  </si>
  <si>
    <t>Mgr. Bc. Jarmilou Baletkovou, ředitelkou</t>
  </si>
  <si>
    <t>baletkova@zsblansko.cz</t>
  </si>
  <si>
    <t>JM_210</t>
  </si>
  <si>
    <t>Základní umělecká škola Pohořelice, příspěvková organizace</t>
  </si>
  <si>
    <t>Školní 462, 691 23 Pohořelice</t>
  </si>
  <si>
    <t>Školní 462</t>
  </si>
  <si>
    <t>691 23 Pohořelice</t>
  </si>
  <si>
    <t>165895033 / 0600</t>
  </si>
  <si>
    <t>Zdeňka Šichová, dipl.um.</t>
  </si>
  <si>
    <t>Zdeňka Šichová, dipl.um., ředitelka</t>
  </si>
  <si>
    <t>Zdeňkou Šichovou, dipl.um.</t>
  </si>
  <si>
    <t>Zdeňkou Šichovou, dipl.um., ředitelkou</t>
  </si>
  <si>
    <t>V Pohořelicích</t>
  </si>
  <si>
    <t>519 424 257, 702 264 978</t>
  </si>
  <si>
    <t>info@zuspohorelice.cz</t>
  </si>
  <si>
    <t xml:space="preserve"> zdenka.sichova@zuspohorelice.cz</t>
  </si>
  <si>
    <t>JM_211</t>
  </si>
  <si>
    <t>CZ60680300</t>
  </si>
  <si>
    <t>Odborné učiliště Cvrčovice, příspěvková organizace</t>
  </si>
  <si>
    <t>Cvrčovice 131, 691 23 Pohořelice</t>
  </si>
  <si>
    <t>Cvrčovice 131</t>
  </si>
  <si>
    <t>Pohořelice</t>
  </si>
  <si>
    <t>153508999 / 0600</t>
  </si>
  <si>
    <t>RNDr. Milada Kussak Höklová</t>
  </si>
  <si>
    <t>RNDr. Milada Kussak Höklová, ředitelka</t>
  </si>
  <si>
    <t>RNDr. Miladou Kussak Höklovou</t>
  </si>
  <si>
    <t>RNDr. Miladou Kussak Höklovou, ředitelkou</t>
  </si>
  <si>
    <t>V Cvrčovicích</t>
  </si>
  <si>
    <t>JM_212</t>
  </si>
  <si>
    <t>Školní 139, 672 01 Moravský Krumlov</t>
  </si>
  <si>
    <t>Školní 139</t>
  </si>
  <si>
    <t>672 01 Moravský Krumlov</t>
  </si>
  <si>
    <t>8031741 / 0100</t>
  </si>
  <si>
    <t>Vladimíra Kočí</t>
  </si>
  <si>
    <t>Vladimíra Kočí, ředitelka</t>
  </si>
  <si>
    <t>Vladimírou Kočí</t>
  </si>
  <si>
    <t>Vladimírou Kočí, ředitelkou</t>
  </si>
  <si>
    <t>V Moravském Krumlově</t>
  </si>
  <si>
    <t>515 322 283
724 561 965</t>
  </si>
  <si>
    <t>JM_213</t>
  </si>
  <si>
    <t>CZ00055166</t>
  </si>
  <si>
    <t>Střední škola dopravy, obchodu a služeb Moravský Krumlov, příspěvková organizace</t>
  </si>
  <si>
    <t>nám. Klášterní 127, 672 01 Moravský Krumlov</t>
  </si>
  <si>
    <t>nám. Klášterní 127</t>
  </si>
  <si>
    <t>nám. Klášterní</t>
  </si>
  <si>
    <t>12030741 / 0100</t>
  </si>
  <si>
    <t>Ing. Jiří Psota</t>
  </si>
  <si>
    <t>Ing. Jiří Psota, ředitel</t>
  </si>
  <si>
    <t>Ing. Jiřím Psotou</t>
  </si>
  <si>
    <t>Ing. Jiřím Psotou, ředitelem</t>
  </si>
  <si>
    <t>515 322 243
603 545 560</t>
  </si>
  <si>
    <t>psota@ssmk.eu</t>
  </si>
  <si>
    <t>JM_214</t>
  </si>
  <si>
    <t>Gymnázium Moravský Krumlov, příspěvková organizace</t>
  </si>
  <si>
    <t>Smetanova 168, 672 01 Moravský Krumlov</t>
  </si>
  <si>
    <t>Smetanova 168</t>
  </si>
  <si>
    <t>19-5083200237 / 0100</t>
  </si>
  <si>
    <t>Mgr. Dagmar Holá</t>
  </si>
  <si>
    <t>Mgr. Dagmar Holá, ředitelka</t>
  </si>
  <si>
    <t>Mgr. Dagmarou Holou</t>
  </si>
  <si>
    <t>Mgr. Dagmarou Holou, ředitelkou</t>
  </si>
  <si>
    <t>515322234</t>
  </si>
  <si>
    <t>Daniela Bartošová</t>
  </si>
  <si>
    <t>JM_217</t>
  </si>
  <si>
    <t>Základní umělecká škola A. Muchy Ivančice, příspěvková organizace</t>
  </si>
  <si>
    <t>Palackého náměstí 1607/27a, 664 91 Ivančice</t>
  </si>
  <si>
    <t>Palackého náměstí 1607/27a</t>
  </si>
  <si>
    <t>664 91 Ivančice</t>
  </si>
  <si>
    <t>27a</t>
  </si>
  <si>
    <t>1033150237 / 0100</t>
  </si>
  <si>
    <t>Mgr. Dagmar Fialová</t>
  </si>
  <si>
    <t>Mgr. Dagmar Fialová, ředitelka</t>
  </si>
  <si>
    <t>Mgr. Dagmarou Fialovou</t>
  </si>
  <si>
    <t>Mgr. Dagmarou Fialovou, ředitelkou</t>
  </si>
  <si>
    <t>V Ivančicích</t>
  </si>
  <si>
    <t>JM_218</t>
  </si>
  <si>
    <t>CZ44946902</t>
  </si>
  <si>
    <t>Zemědělská 619/2, 664 91 Ivančice</t>
  </si>
  <si>
    <t>Zemědělská 619/2</t>
  </si>
  <si>
    <t>Zemědělská</t>
  </si>
  <si>
    <t>934911 / 0100</t>
  </si>
  <si>
    <t>Mgr. Jana Heřmanová</t>
  </si>
  <si>
    <t>Mgr. Jana Heřmanová, ředitelka</t>
  </si>
  <si>
    <t>Mgr. Janou Heřmanovou</t>
  </si>
  <si>
    <t>Mgr. Janou Heřmanovou, ředitelkou</t>
  </si>
  <si>
    <t>546 451 292
603 545 442</t>
  </si>
  <si>
    <t>info@svcivancice.cz</t>
  </si>
  <si>
    <t>JM_219</t>
  </si>
  <si>
    <t>CZ00225827</t>
  </si>
  <si>
    <t>Nemocnice Ivančice, příspěvková organizace</t>
  </si>
  <si>
    <t>Široká 16, 664 91 Ivančice</t>
  </si>
  <si>
    <t>Široká 16</t>
  </si>
  <si>
    <t>Široká</t>
  </si>
  <si>
    <t>1937911 / 0100</t>
  </si>
  <si>
    <t>Ing. Jaromír Hrubeš</t>
  </si>
  <si>
    <t>Ing. Jaromír Hrubeš, ředitel</t>
  </si>
  <si>
    <t>Ing. Jaromírem Hrubešem</t>
  </si>
  <si>
    <t>Ing. Jaromírem Hrubešem, ředitelem</t>
  </si>
  <si>
    <t>V OR u KS v Brně, oddíl Pr, vložka 1227</t>
  </si>
  <si>
    <t>546 439 403 
602 767 823                                                                  607 114 458 - Ivo Hlavatý</t>
  </si>
  <si>
    <t>hrubes@nspiv.cz</t>
  </si>
  <si>
    <t>JM_220</t>
  </si>
  <si>
    <t>Mateřská škola a základní škola Ivančice, příspěvková organizace</t>
  </si>
  <si>
    <t>Široká 484/42, 664 91 Ivančice</t>
  </si>
  <si>
    <t>Široká 484/42</t>
  </si>
  <si>
    <t>Oberbank AG</t>
  </si>
  <si>
    <t>3000000071 / 8040</t>
  </si>
  <si>
    <t>Ing. Marta Špalková</t>
  </si>
  <si>
    <t>Ing. Marta Špalková, ředitelka</t>
  </si>
  <si>
    <t>Ing. Martou Špalkovou</t>
  </si>
  <si>
    <t>Ing. Martou Špalkovou, ředitelkou</t>
  </si>
  <si>
    <t>546451931
725 961 069</t>
  </si>
  <si>
    <t>spec.sk.iva@volny.cz</t>
  </si>
  <si>
    <t>JM_221</t>
  </si>
  <si>
    <t>Gymnázium Jana Blahoslava Ivančice, příspěvková organizace</t>
  </si>
  <si>
    <t>Lány 859/2, 664 91 Ivančice</t>
  </si>
  <si>
    <t>Lány 859/2</t>
  </si>
  <si>
    <t>Lány</t>
  </si>
  <si>
    <t>1060350277 / 0100</t>
  </si>
  <si>
    <t>Ing. Ivana Čermáková</t>
  </si>
  <si>
    <t>Ing. Ivana Čermáková, ředitelka</t>
  </si>
  <si>
    <t>Ing. Ivanou Čermákovou</t>
  </si>
  <si>
    <t>Ing. Ivanou Čermákovou, ředitelkou</t>
  </si>
  <si>
    <t>546 451 110; 606 706 680</t>
  </si>
  <si>
    <t>reditel@gjbi.cz</t>
  </si>
  <si>
    <t>cermakova@gjbi.cz</t>
  </si>
  <si>
    <t>JM_222</t>
  </si>
  <si>
    <t>Základní umělecká škola Oslavany, příspěvková organizace</t>
  </si>
  <si>
    <t>náměstí 13. prosince 144/12, 664 12 Oslavany</t>
  </si>
  <si>
    <t>náměstí 13. prosince 144/12</t>
  </si>
  <si>
    <t>664 12 Oslavany</t>
  </si>
  <si>
    <t>náměstí 13. prosince</t>
  </si>
  <si>
    <t>2023374389 / 0800</t>
  </si>
  <si>
    <t>Lenka Zouharová</t>
  </si>
  <si>
    <t>Lenka Zouharová, ředitelka</t>
  </si>
  <si>
    <t>Lenkou Zouharovou</t>
  </si>
  <si>
    <t>Lenkou Zouharovou, ředitelkou</t>
  </si>
  <si>
    <t>V Oslavanech</t>
  </si>
  <si>
    <t>546 423 397
605 258 884</t>
  </si>
  <si>
    <t>zouharova.l@volny.cz</t>
  </si>
  <si>
    <t>JM_223</t>
  </si>
  <si>
    <t>Základní umělecká škola Židlochovice, příspěvková organizace</t>
  </si>
  <si>
    <t>Nádražní 232, 667 01 Židlochovice</t>
  </si>
  <si>
    <t>Nádražní 232</t>
  </si>
  <si>
    <t>667 01 Židlochovice</t>
  </si>
  <si>
    <t>107-9181820227 / 0100</t>
  </si>
  <si>
    <t>MgA. Dagmar Bradová</t>
  </si>
  <si>
    <t>MgA. Dagmar Bradová, ředitelka</t>
  </si>
  <si>
    <t>MgA. Dagmarou Bradovou</t>
  </si>
  <si>
    <t>MgA. Dagmarou Bradovou, ředitelkou</t>
  </si>
  <si>
    <t>V Židlochovicích</t>
  </si>
  <si>
    <t>547 238 466
602 846 057</t>
  </si>
  <si>
    <t>bradova@zuszidlochovice.cz</t>
  </si>
  <si>
    <t>JM_224</t>
  </si>
  <si>
    <t>Gymnázium Židlochovice, příspěvková organizace</t>
  </si>
  <si>
    <t>Tyršova 400, 667 01 Židlochovice</t>
  </si>
  <si>
    <t>Tyršova 400</t>
  </si>
  <si>
    <t>1241590237 / 0100</t>
  </si>
  <si>
    <t>Mgr. Jan Vybíral</t>
  </si>
  <si>
    <t>Mgr. Jan Vybíral, ředitel</t>
  </si>
  <si>
    <t>Mgr. Janem Vybíralem</t>
  </si>
  <si>
    <t>Mgr. Janem Vybíralem, ředitelem</t>
  </si>
  <si>
    <t>547 231 476, 608 360 896</t>
  </si>
  <si>
    <t>info@gymnzidlo.cz</t>
  </si>
  <si>
    <t>JM_225</t>
  </si>
  <si>
    <t>Střední zahradnická škola Rajhrad, příspěvková organizace</t>
  </si>
  <si>
    <t>Masarykova 198, 664 61 Rajhrad</t>
  </si>
  <si>
    <t>Masarykova 198</t>
  </si>
  <si>
    <t>664 61 Rajhrad</t>
  </si>
  <si>
    <t>Masarykova</t>
  </si>
  <si>
    <t>32037641 / 0100</t>
  </si>
  <si>
    <t>PaedDr. Marek Kňažík</t>
  </si>
  <si>
    <t>PaedDr. Marek Kňažík, ředitel</t>
  </si>
  <si>
    <t>PaedDr. Markem Kňažíkem</t>
  </si>
  <si>
    <t>PaedDr. Markem Kňažíkem, ředitelem</t>
  </si>
  <si>
    <t>V Rajhradě</t>
  </si>
  <si>
    <t>547426311</t>
  </si>
  <si>
    <t>rajhrad@skolarajhrad.cz; knazik@skolarajhrad.cz;</t>
  </si>
  <si>
    <t>JM_226</t>
  </si>
  <si>
    <t>Základní škola Želešice, Sadová, příspěvková organizace</t>
  </si>
  <si>
    <t>Sadová 530, 664 43 Želešice</t>
  </si>
  <si>
    <t>Sadová 530</t>
  </si>
  <si>
    <t>664 43 Želešice</t>
  </si>
  <si>
    <t>Sadová</t>
  </si>
  <si>
    <t>2030641 / 0100</t>
  </si>
  <si>
    <t>PhDr. Aleš Kočvara</t>
  </si>
  <si>
    <t>PhDr. Alešem Kočvarou</t>
  </si>
  <si>
    <t>V Želešicích</t>
  </si>
  <si>
    <t>547 225 129
731 109 181</t>
  </si>
  <si>
    <t>reditel@skolahrou-zelesice.cz</t>
  </si>
  <si>
    <t>JM_227</t>
  </si>
  <si>
    <t>Základní umělecká škola Ořechov, příspěvková organizace</t>
  </si>
  <si>
    <t>Komenského 702/4, 664 44 Ořechov</t>
  </si>
  <si>
    <t>Komenského 702/4</t>
  </si>
  <si>
    <t>664 44 Ořechov</t>
  </si>
  <si>
    <t>106129515 / 0300</t>
  </si>
  <si>
    <t>Mgr. Petr Křivánek</t>
  </si>
  <si>
    <t>Mgr. Petr Křivánek, ředitel</t>
  </si>
  <si>
    <t>Mgr. Petrem Křivánkem</t>
  </si>
  <si>
    <t>Mgr. Petrem Křivánkem, ředitelem</t>
  </si>
  <si>
    <t>V Ořechově</t>
  </si>
  <si>
    <t>JM_229</t>
  </si>
  <si>
    <t>Domov pro seniory Zastávka, příspěvková organizace</t>
  </si>
  <si>
    <t>Sportovní 432, 664 84 Zastávka</t>
  </si>
  <si>
    <t>Sportovní 432</t>
  </si>
  <si>
    <t>664 84 Zastávka</t>
  </si>
  <si>
    <t>Sportovní</t>
  </si>
  <si>
    <t>39036641 / 0100</t>
  </si>
  <si>
    <t>Mgr. et Mgr. Tomáš Kratochvíl</t>
  </si>
  <si>
    <t>Mgr. et Mgr. Tomáš Kratochvíl, ředitel</t>
  </si>
  <si>
    <t>Mgr. et Mgr. Tomášem Kratochvílem</t>
  </si>
  <si>
    <t>Mgr. et Mgr. Tomášem Kratochvílem, ředitelem</t>
  </si>
  <si>
    <t>V Zastávce</t>
  </si>
  <si>
    <t>V OR u KS v Brně, oddíl Pr, vložka 1218</t>
  </si>
  <si>
    <t xml:space="preserve">546418815, 739 573 300 - mobil </t>
  </si>
  <si>
    <t>vedprovozu@dszastavka.cz</t>
  </si>
  <si>
    <t>reditel@dszastavka.cz</t>
  </si>
  <si>
    <t>JM_230</t>
  </si>
  <si>
    <t>Gymnázium T. G. Masaryka Zastávka, příspěvková organizace</t>
  </si>
  <si>
    <t>U Školy 39, 664 84 Zastávka</t>
  </si>
  <si>
    <t>U Školy 39</t>
  </si>
  <si>
    <t>123-3018470207/0100</t>
  </si>
  <si>
    <t>Mgr. Libor Hejda</t>
  </si>
  <si>
    <t>Mgr. Libor Hejda, ředitel</t>
  </si>
  <si>
    <t>Mgr. Liborem Hejdou</t>
  </si>
  <si>
    <t>Mgr. Liborem Hejdou, ředitelem</t>
  </si>
  <si>
    <t>V Zastávce u Brna</t>
  </si>
  <si>
    <t>546411023; 603 297 587</t>
  </si>
  <si>
    <t>hejda@gzastavka.cz</t>
  </si>
  <si>
    <t>JM_231</t>
  </si>
  <si>
    <t>Základní umělecká škola Kuřim, příspěvková organizace</t>
  </si>
  <si>
    <t>Zahradní 1529/21, 664 34 Kuřim</t>
  </si>
  <si>
    <t>Zahradní 1529/21</t>
  </si>
  <si>
    <t>664 34 Kuřim</t>
  </si>
  <si>
    <t>Zahradní</t>
  </si>
  <si>
    <t>35238641 / 0100</t>
  </si>
  <si>
    <t>Pavlína Zámečníková</t>
  </si>
  <si>
    <t>Pavlína Zámečníková, ředitelka</t>
  </si>
  <si>
    <t>Pavlínou Zámečníkovou</t>
  </si>
  <si>
    <t>Pavlínou Zámečníkovou, ředitelkou</t>
  </si>
  <si>
    <t>V Kuřimi</t>
  </si>
  <si>
    <t xml:space="preserve"> 541420060-62 
607 552 434</t>
  </si>
  <si>
    <t>zamecnikova@zus-kurim.cz</t>
  </si>
  <si>
    <t>JM_232</t>
  </si>
  <si>
    <t>Jungmannova 1084/1, 664 34 Kuřim</t>
  </si>
  <si>
    <t>Jungmannova 1084/1</t>
  </si>
  <si>
    <t>102539621 / 0100</t>
  </si>
  <si>
    <t xml:space="preserve">Mgr. Bc. Jiří Hejduk </t>
  </si>
  <si>
    <t>Mgr. Bc. Jiří Hejduk, ředitel</t>
  </si>
  <si>
    <t>Mgr. Bc. Jiřím Hejdukem</t>
  </si>
  <si>
    <t>Mgr. Bc. Jiřím Hejdukem, ředitelem</t>
  </si>
  <si>
    <t>ddmkurim@ddmkurim.cz</t>
  </si>
  <si>
    <t>JM_233</t>
  </si>
  <si>
    <t xml:space="preserve">CZ00053198 </t>
  </si>
  <si>
    <t>Střední škola a základní škola Tišnov, příspěvková organizace</t>
  </si>
  <si>
    <t>nám. Míru 22, 666 25 Tišnov</t>
  </si>
  <si>
    <t>nám. Míru 22</t>
  </si>
  <si>
    <t>666 25 Tišnov</t>
  </si>
  <si>
    <t>nám. Míru</t>
  </si>
  <si>
    <t>31931641 / 0100</t>
  </si>
  <si>
    <t>Mgr. Dana Staňková</t>
  </si>
  <si>
    <t>Mgr. Dana Staňková, ředitelka</t>
  </si>
  <si>
    <t>Mgr. Danou Staňkovou</t>
  </si>
  <si>
    <t>Mgr. Danou Staňkovou, ředitelkou</t>
  </si>
  <si>
    <t>reditel@skolatisnov.cz</t>
  </si>
  <si>
    <t>JM_235</t>
  </si>
  <si>
    <t>Základní umělecká škola Dolní Bojanovice, příspěvková organizace</t>
  </si>
  <si>
    <t>Prostřední 417, 696 17 Dolní Bojanovice</t>
  </si>
  <si>
    <t>Prostřední 417</t>
  </si>
  <si>
    <t>696 17 Dolní Bojanovice</t>
  </si>
  <si>
    <t>Prostřední</t>
  </si>
  <si>
    <t>14033671 / 0100</t>
  </si>
  <si>
    <t>Mgr. Stanislav Esterka</t>
  </si>
  <si>
    <t>Mgr. Stanislav Esterka, ředitel</t>
  </si>
  <si>
    <t>Mgr. Stanislavem Esterkou</t>
  </si>
  <si>
    <t>Mgr. Stanislavem Esterkou, ředitelem</t>
  </si>
  <si>
    <t>V Dolních Bojanovicích</t>
  </si>
  <si>
    <t>518372309, 721621592</t>
  </si>
  <si>
    <t>JM_236</t>
  </si>
  <si>
    <t>Domov pro seniory Bažantnice, příspěvková organizace</t>
  </si>
  <si>
    <t>třída Bří Čapků 3273/1, 695 01 Hodonín</t>
  </si>
  <si>
    <t>třída Bří Čapků 3273/1</t>
  </si>
  <si>
    <t>třída Bří Čapků</t>
  </si>
  <si>
    <t>14631671 / 0100</t>
  </si>
  <si>
    <t>Ing. Vladimíra Křížková</t>
  </si>
  <si>
    <t>Ing. Vladimíra Křížková, ředitelka</t>
  </si>
  <si>
    <t>Ing. Vladimírou Křížkovou</t>
  </si>
  <si>
    <t>Ing. Vladimírou Křížkovou, ředitelkou</t>
  </si>
  <si>
    <t>V OR u KS v Brně, oddíl Pr, vložka 1242</t>
  </si>
  <si>
    <t>518 321 834, 606 789 079</t>
  </si>
  <si>
    <t>reditelka@ds-hodonin.cz</t>
  </si>
  <si>
    <t>JM_237</t>
  </si>
  <si>
    <t>nám. B. Martinů 2952/5, 695 01 Hodonín</t>
  </si>
  <si>
    <t>nám. B. Martinů 2952/5</t>
  </si>
  <si>
    <t>nám. B. Martinů</t>
  </si>
  <si>
    <t>12839671 / 0100</t>
  </si>
  <si>
    <t>Mgr. Jana Helešicová</t>
  </si>
  <si>
    <t>statutární zástupce</t>
  </si>
  <si>
    <t>Mgr. Jana Helešicová, statutární zástupce</t>
  </si>
  <si>
    <t>Mgr. Janou Helešicovou</t>
  </si>
  <si>
    <t xml:space="preserve">statutární zástupkyní </t>
  </si>
  <si>
    <t>518352895</t>
  </si>
  <si>
    <t xml:space="preserve">skola@zspshodonin.cz  </t>
  </si>
  <si>
    <t>JM_238</t>
  </si>
  <si>
    <t>Středisko volného času Hodonín, příspěvková organizace</t>
  </si>
  <si>
    <t>2737671 / 0100</t>
  </si>
  <si>
    <t>Šárka Látalová, ředitelka</t>
  </si>
  <si>
    <t>Šárkou Látalovou</t>
  </si>
  <si>
    <t>Šárkou Látalovou, ředitelkou</t>
  </si>
  <si>
    <t>JM_239</t>
  </si>
  <si>
    <t>Zelený dům pohody, příspěvková organizace</t>
  </si>
  <si>
    <t>P. Jilemnického 2923/1, 695 01 Hodonín</t>
  </si>
  <si>
    <t>P. Jilemnického 2923/1</t>
  </si>
  <si>
    <t>P. Jilemnického</t>
  </si>
  <si>
    <t>15036671 / 0100</t>
  </si>
  <si>
    <t>Mgr. Petr Srnec</t>
  </si>
  <si>
    <t>Mgr. Petr Srnec, ředitel</t>
  </si>
  <si>
    <t>Mgr. Petrem Srncem</t>
  </si>
  <si>
    <t>Mgr. Petrem Srncem, ředitelem</t>
  </si>
  <si>
    <t>V OR u KS v Brně, oddíl Pr, vložka 1266</t>
  </si>
  <si>
    <t>518 321 580, 603 162 767</t>
  </si>
  <si>
    <t>srnec.petr@zelenydumpohody.cz</t>
  </si>
  <si>
    <t>JM_240</t>
  </si>
  <si>
    <t>Pedagogicko-psychologická poradna Hodonín, příspěvková organizace</t>
  </si>
  <si>
    <t>P. Jilemnického 2854/2, 695 01 Hodonín</t>
  </si>
  <si>
    <t>P. Jilemnického 2854/2</t>
  </si>
  <si>
    <t>1653410247 / 0100</t>
  </si>
  <si>
    <t>Mgr. Jana  Taptičová</t>
  </si>
  <si>
    <t>Mgr. Jana  Taptičová, ředitelka</t>
  </si>
  <si>
    <t>Mgr. Janou Taptičovou</t>
  </si>
  <si>
    <t>Mgr. Janou Taptičovou, ředitelkou</t>
  </si>
  <si>
    <t>poradna@ppphodonin.cz</t>
  </si>
  <si>
    <t>JM_241</t>
  </si>
  <si>
    <t>CZ00838225</t>
  </si>
  <si>
    <t>Integrovaná střední škola Hodonín, příspěvková organizace</t>
  </si>
  <si>
    <t>Lipová alej 3756/21, 695 03 Hodonín</t>
  </si>
  <si>
    <t>Lipová alej 3756/21</t>
  </si>
  <si>
    <t>695 03 Hodonín</t>
  </si>
  <si>
    <t>Lipová alej</t>
  </si>
  <si>
    <t>9437671 / 0100</t>
  </si>
  <si>
    <t>Mgr. Eva Schmidová</t>
  </si>
  <si>
    <t>Mgr. Eva Schmidová, ředitelka</t>
  </si>
  <si>
    <t>Mgr. Evou Schmidovou</t>
  </si>
  <si>
    <t>Mgr. Evou Schmidovou, ředitelkou</t>
  </si>
  <si>
    <t>reditel@issho.cz</t>
  </si>
  <si>
    <t>JM_242</t>
  </si>
  <si>
    <t>Středisko volného času Pohořelice, příspěvková organizace</t>
  </si>
  <si>
    <t>Dlouhá 39, 691 23 Pohořelice</t>
  </si>
  <si>
    <t>Dlouhá 39</t>
  </si>
  <si>
    <t>Dlouhá</t>
  </si>
  <si>
    <t>1382198319 / 0800</t>
  </si>
  <si>
    <t>519 424 558
604 282 953</t>
  </si>
  <si>
    <t>info@svcpohorelice.cz</t>
  </si>
  <si>
    <t>janicatova@svcpohorelice.cz</t>
  </si>
  <si>
    <t>JM_244</t>
  </si>
  <si>
    <t>Masarykovo muzeum v Hodoníně, příspěvková organizace</t>
  </si>
  <si>
    <t>Zámecké nám. 27/9, 695 01 Hodonín</t>
  </si>
  <si>
    <t>Zámecké nám. 27/9</t>
  </si>
  <si>
    <t>Zámecké nám.</t>
  </si>
  <si>
    <t>3131671 / 0100</t>
  </si>
  <si>
    <t>Mgr. Irena Chovančíková</t>
  </si>
  <si>
    <t>Mgr. Irena Chovančíková, ředitelka</t>
  </si>
  <si>
    <t>Mgr. Irenou Chovančíkovou</t>
  </si>
  <si>
    <t>Mgr. Irenou Chovančíkovou, ředitelkou</t>
  </si>
  <si>
    <t>V OR u KS v Brně, oddíl Pr, vložka 1254</t>
  </si>
  <si>
    <t>masarykovomuzeum@masaryk.info</t>
  </si>
  <si>
    <t>i.chovancikova@masaryk.info</t>
  </si>
  <si>
    <t>JM_245</t>
  </si>
  <si>
    <t>Gymnázium, obchodní akademie a jazyková škola s právem státní jazykové zkoušky Hodonín, příspěvková organizace</t>
  </si>
  <si>
    <t>Legionářů 813/1, 695 11 Hodonín</t>
  </si>
  <si>
    <t>Legionářů 813/1</t>
  </si>
  <si>
    <t>695 11 Hodonín</t>
  </si>
  <si>
    <t>Legionářů</t>
  </si>
  <si>
    <t>3836671 / 0100</t>
  </si>
  <si>
    <t>Mgr. Kateřina Kouřilová</t>
  </si>
  <si>
    <t>Mgr. Kateřina Kouřilová, ředitelka</t>
  </si>
  <si>
    <t>Mgr. Kateřinou Kouřilovou</t>
  </si>
  <si>
    <t>Mgr. Kateřinou Kouřilovou, ředitelkou</t>
  </si>
  <si>
    <t>kourilova@goah.cz</t>
  </si>
  <si>
    <t>JM_247</t>
  </si>
  <si>
    <t>Základní umělecká škola Hodonín, příspěvková organizace</t>
  </si>
  <si>
    <t>Horní Valy 3655/2, 695 01 Hodonín</t>
  </si>
  <si>
    <t>Horní Valy 3655/2</t>
  </si>
  <si>
    <t>Horní Valy</t>
  </si>
  <si>
    <t>13639671 / 0100</t>
  </si>
  <si>
    <t>Mgr. Josef Ilčík</t>
  </si>
  <si>
    <t>Mgr. Josef Ilčík, ředitel</t>
  </si>
  <si>
    <t>Mgr. Josefem Ilčíkem</t>
  </si>
  <si>
    <t>Mgr. Josefem Ilčíkem, ředitelem</t>
  </si>
  <si>
    <t>JM_249</t>
  </si>
  <si>
    <t>CZ00373290</t>
  </si>
  <si>
    <t>Galerie výtvarného umění v Hodoníně, příspěvková organizace</t>
  </si>
  <si>
    <t>Úprkova 601/2, 695 01 Hodonín</t>
  </si>
  <si>
    <t>Úprkova 601/2</t>
  </si>
  <si>
    <t>Úprkova</t>
  </si>
  <si>
    <t>2630671 / 0100</t>
  </si>
  <si>
    <t>V OR u KS v Brně, oddíl Pr, vložka 1539</t>
  </si>
  <si>
    <t>518 351 051
602 546 708</t>
  </si>
  <si>
    <t>info@gvuhodonin.cz</t>
  </si>
  <si>
    <t>fantura@gvuhodonin.cz</t>
  </si>
  <si>
    <t>JM_250</t>
  </si>
  <si>
    <t>Střední škola průmyslová a umělecká Hodonín, příspěvková organizace</t>
  </si>
  <si>
    <t>Brandlova 2222/32, 695 01 Hodonín</t>
  </si>
  <si>
    <t>Brandlova 2222/32</t>
  </si>
  <si>
    <t>Brandlova</t>
  </si>
  <si>
    <t>7239671 / 0100</t>
  </si>
  <si>
    <t>PaedDr. Ivo Kurz</t>
  </si>
  <si>
    <t>PaedDr. Ivo Kurz, ředitel</t>
  </si>
  <si>
    <t>PaedDr. Ivem Kurzem</t>
  </si>
  <si>
    <t>PaedDr. Ivem Kurzem, ředitelem</t>
  </si>
  <si>
    <t>518355125</t>
  </si>
  <si>
    <t>skola@prumyslovka.cz</t>
  </si>
  <si>
    <t>kurz@prumyslovka.cz</t>
  </si>
  <si>
    <t>JM_251</t>
  </si>
  <si>
    <t>Dětský domov Hodonín, příspěvková organizace</t>
  </si>
  <si>
    <t>Jarošova 2267/1, 695 01 Hodonín</t>
  </si>
  <si>
    <t>Jarošova 2267/1</t>
  </si>
  <si>
    <t>Jarošova</t>
  </si>
  <si>
    <t>2032671 / 0100</t>
  </si>
  <si>
    <t>Mgr. Vlastimil Kluďák</t>
  </si>
  <si>
    <t>Mgr. Vlastimil Kluďák, ředitel</t>
  </si>
  <si>
    <t>Mgr. Vlastimilem Kluďákem</t>
  </si>
  <si>
    <t>Mgr. Vlastimilem Kluďákem, ředitelem</t>
  </si>
  <si>
    <t>518 305 305
775 716 045</t>
  </si>
  <si>
    <t>JM_252</t>
  </si>
  <si>
    <t>Domov na Jarošce, příspěvková organizace</t>
  </si>
  <si>
    <t>Jarošova 1717/3</t>
  </si>
  <si>
    <t>15538671 / 0100</t>
  </si>
  <si>
    <t>V OR u KS v Brně, oddíl Pr, vložka 1268</t>
  </si>
  <si>
    <t>518 306 901, 722 586 138</t>
  </si>
  <si>
    <t>reditel@domovjaroska.cz</t>
  </si>
  <si>
    <t>JM_253</t>
  </si>
  <si>
    <t>Mateřská škola, Hodonín, Sídlištní 2, příspěvková organizace</t>
  </si>
  <si>
    <t>Sídlištní 3969/2, 695 04 Hodonín</t>
  </si>
  <si>
    <t>Sídlištní 3969/2</t>
  </si>
  <si>
    <t>695 04 Hodonín</t>
  </si>
  <si>
    <t>Sídlištní</t>
  </si>
  <si>
    <t>Bc. Zdislava Paulíková</t>
  </si>
  <si>
    <t>Bc. Zdislava Paulíková, ředitelka</t>
  </si>
  <si>
    <t>Bc. Zdislavou Paulíkovou</t>
  </si>
  <si>
    <t>Bc. Zdislavou Paulíkovou, ředitelkou</t>
  </si>
  <si>
    <t>JM_254</t>
  </si>
  <si>
    <t>CZ00226637</t>
  </si>
  <si>
    <t>Nemocnice TGM Hodonín, příspěvková organizace</t>
  </si>
  <si>
    <t>Purkyňova 2731/11, 695 26 Hodonín</t>
  </si>
  <si>
    <t>Purkyňova 2731/11</t>
  </si>
  <si>
    <t>695 26 Hodonín</t>
  </si>
  <si>
    <t>86-2441440297 / 0100</t>
  </si>
  <si>
    <t>Ing. Jiří Koliba</t>
  </si>
  <si>
    <t>Ing. Jiří Koliba, ředitel</t>
  </si>
  <si>
    <t>Ing. Jiřím Kolibou</t>
  </si>
  <si>
    <t>Ing. Jiřím Kolibou, ředitelem</t>
  </si>
  <si>
    <t>V OR u KS v Brně, oddíl Pr, vložka 1228</t>
  </si>
  <si>
    <t>518 306 245, 602 713 676</t>
  </si>
  <si>
    <t>sekretariat@nemho.cz</t>
  </si>
  <si>
    <t>koliba.jiri@nemho.cz</t>
  </si>
  <si>
    <t>JM_255</t>
  </si>
  <si>
    <t>Dům dětí a mládeže Strážnice, příspěvková organizace</t>
  </si>
  <si>
    <t>Radějovská 848, 696 62 Strážnice</t>
  </si>
  <si>
    <t>Radějovská 848</t>
  </si>
  <si>
    <t>696 62 Strážnice</t>
  </si>
  <si>
    <t>Radějovská</t>
  </si>
  <si>
    <t>1443801389 / 0800</t>
  </si>
  <si>
    <t>Ing. Roman Zemánek</t>
  </si>
  <si>
    <t>Ing. Roman Zemánek, ředitel</t>
  </si>
  <si>
    <t>Ing. Romanem Zemánkem</t>
  </si>
  <si>
    <t>Ing. Romanem Zemánkem, ředitelem</t>
  </si>
  <si>
    <t>Ve Strážnici</t>
  </si>
  <si>
    <t>ddm.straznice@gmail.com</t>
  </si>
  <si>
    <t>JM_256</t>
  </si>
  <si>
    <t>Purkyňovo gymnázium, Strážnice, Masarykova 379, příspěvková organizace</t>
  </si>
  <si>
    <t>Masarykova 379, 696 62 Strážnice</t>
  </si>
  <si>
    <t>Masarykova 379</t>
  </si>
  <si>
    <t>1911310207 / 0100</t>
  </si>
  <si>
    <t>Mgr. Martina Vavříková</t>
  </si>
  <si>
    <t>Mgr. Martina Vavříková, ředitelka</t>
  </si>
  <si>
    <t>Mgr. Martinou Vavříkovou</t>
  </si>
  <si>
    <t>Mgr. Martinou Vavříkovou, ředitelkou</t>
  </si>
  <si>
    <t xml:space="preserve">518 332 105
702 087 364 </t>
  </si>
  <si>
    <t>vavriko@gys.cz</t>
  </si>
  <si>
    <t>JM_257</t>
  </si>
  <si>
    <t>47375604</t>
  </si>
  <si>
    <t>Preláta Horného 515, 696 62 Strážnice</t>
  </si>
  <si>
    <t>Preláta Horného 515</t>
  </si>
  <si>
    <t>Preláta Horného</t>
  </si>
  <si>
    <t>14834671 / 0100</t>
  </si>
  <si>
    <t>JUDr. Ivana Kyjovská</t>
  </si>
  <si>
    <t>JUDr. Ivana Kyjovská, ředitelka</t>
  </si>
  <si>
    <t>JUDr. Ivanou Kyjovskou</t>
  </si>
  <si>
    <t>JUDr. Ivanou Kyjovskou, ředitelkou</t>
  </si>
  <si>
    <t>V OR u KS v Brně, oddíl Pr, vložka 1240</t>
  </si>
  <si>
    <t>518 334 059, 602 725 102</t>
  </si>
  <si>
    <t>reditel@ddstraznice.cz</t>
  </si>
  <si>
    <t>JM_258</t>
  </si>
  <si>
    <t>Základní umělecká škola Strážnice, příspěvková organizace</t>
  </si>
  <si>
    <t>Preláta Horného 509, 696 62 Strážnice</t>
  </si>
  <si>
    <t>Preláta Horného 509</t>
  </si>
  <si>
    <t>1443799389 / 0800</t>
  </si>
  <si>
    <t>Mgr. Petr Jandásek</t>
  </si>
  <si>
    <t>Mgr. Petr Jandásek, ředitel</t>
  </si>
  <si>
    <t>Mgr. Petrem Jandáskem</t>
  </si>
  <si>
    <t>Mgr. Petrem Jandáskem, ředitelem</t>
  </si>
  <si>
    <t>JM_260</t>
  </si>
  <si>
    <t>CZ00837385</t>
  </si>
  <si>
    <t>Střední škola Strážnice, příspěvková organizace</t>
  </si>
  <si>
    <t>J. Skácela 890, 696 62 Strážnice</t>
  </si>
  <si>
    <t>J. Skácela 890</t>
  </si>
  <si>
    <t>J. Skácela</t>
  </si>
  <si>
    <t>7431671 / 0100</t>
  </si>
  <si>
    <t>Ing. Petra Fialová</t>
  </si>
  <si>
    <t>Ing. Petra Fialová, ředitelka</t>
  </si>
  <si>
    <t>Ing. Petrou Fialovou</t>
  </si>
  <si>
    <t>Ing. Petrou Fialovou, ředitelkou</t>
  </si>
  <si>
    <t>518 307 362
603 570 183</t>
  </si>
  <si>
    <t>fialova.petra@stredniskolastraznice.cz</t>
  </si>
  <si>
    <t>JM_261</t>
  </si>
  <si>
    <t>64480046</t>
  </si>
  <si>
    <t>Dětský domov Strážnice, příspěvková organizace</t>
  </si>
  <si>
    <t>Boženy Hrejsové 1255, 696 62 Strážnice</t>
  </si>
  <si>
    <t>Boženy Hrejsové 1255</t>
  </si>
  <si>
    <t>Boženy Hrejsové</t>
  </si>
  <si>
    <t>1914460227 / 0100</t>
  </si>
  <si>
    <t>Bc. Olga Lysá</t>
  </si>
  <si>
    <t>Bc. Olga Lysá, ředitelka</t>
  </si>
  <si>
    <t>Bc. Olgou Lysou</t>
  </si>
  <si>
    <t>Bc. Olgou Lysou, ředitelkou</t>
  </si>
  <si>
    <t>reditel@domuvek.cz</t>
  </si>
  <si>
    <t>JM_262</t>
  </si>
  <si>
    <t>Základní umělecká škola Velká nad Veličkou, příspěvková organizace</t>
  </si>
  <si>
    <t>Velká nad Veličkou 462, 696 74 Velká nad Veličkou</t>
  </si>
  <si>
    <t>Velká nad Veličkou 462</t>
  </si>
  <si>
    <t>696 74 Velká nad Veličkou</t>
  </si>
  <si>
    <t>Velká nad Veličkou</t>
  </si>
  <si>
    <t>27-7177050267 / 0100</t>
  </si>
  <si>
    <t>Mgr. Petr Pavlinec</t>
  </si>
  <si>
    <t>Mgr. Petr Pavlinec, ředitel</t>
  </si>
  <si>
    <t>Mgr. Petrem Pavlincem</t>
  </si>
  <si>
    <t>Mgr. Petrem Pavlincem, ředitelem</t>
  </si>
  <si>
    <t>Ve Velké nad Veličkou</t>
  </si>
  <si>
    <t>JM_263</t>
  </si>
  <si>
    <t>Dům dětí a mládeže Veselí nad Moravou, příspěvková organizace</t>
  </si>
  <si>
    <t>Hutník 1495, 698 01 Veselí nad Moravou</t>
  </si>
  <si>
    <t>Hutník 1495</t>
  </si>
  <si>
    <t>Hutník</t>
  </si>
  <si>
    <t>1895680207 / 0100</t>
  </si>
  <si>
    <t>Mgr. Marcela Zemánková</t>
  </si>
  <si>
    <t>Mgr. Marcela Zemánková, ředitelka</t>
  </si>
  <si>
    <t>Mgr. Marcelou Zemánkovou</t>
  </si>
  <si>
    <t>Mgr. Marcelou Zemánkovou, ředitelkou</t>
  </si>
  <si>
    <t>reditelka@ddmveseli.cz</t>
  </si>
  <si>
    <t>JM_264</t>
  </si>
  <si>
    <t>Základní umělecká škola Klobouky u Brna, příspěvková organizace</t>
  </si>
  <si>
    <t>Bří. Mrštíků 79/1, 691 72 Klobouky u Brna</t>
  </si>
  <si>
    <t>Bří. Mrštíků 79/1</t>
  </si>
  <si>
    <t>691 72 Klobouky u Brna</t>
  </si>
  <si>
    <t>35-1382106349 / 0800</t>
  </si>
  <si>
    <t>Jindřich Demela</t>
  </si>
  <si>
    <t>Jindřich Demela, ředitel</t>
  </si>
  <si>
    <t>Jindřichem Demelou</t>
  </si>
  <si>
    <t>Jindřichem Demelou, ředitelem</t>
  </si>
  <si>
    <t>V Kloboukách u Brna</t>
  </si>
  <si>
    <t>519 419 143
732 779 971</t>
  </si>
  <si>
    <t>zus.klobouky@tiscali.cz</t>
  </si>
  <si>
    <t>JM_265</t>
  </si>
  <si>
    <t>LILA Domov pro postižené děti Otnice, příspěvková organizace</t>
  </si>
  <si>
    <t>Boženy Němcové 151, 683 54 Otnice</t>
  </si>
  <si>
    <t>Boženy Němcové 151</t>
  </si>
  <si>
    <t>683 54 Otnice</t>
  </si>
  <si>
    <t>Boženy Němcové</t>
  </si>
  <si>
    <t>331731 / 0100</t>
  </si>
  <si>
    <t>V Otnici</t>
  </si>
  <si>
    <t>V OR u KS v Brně, oddíl Pr, vložka 1216</t>
  </si>
  <si>
    <t>544 240 032
602 959 990</t>
  </si>
  <si>
    <t>lila@lila.cz</t>
  </si>
  <si>
    <t>JM_266</t>
  </si>
  <si>
    <t>CZ00380407</t>
  </si>
  <si>
    <t>Střední škola elektrotechnická a energetická Sokolnice, příspěvková organizace</t>
  </si>
  <si>
    <t>Učiliště 496, 664 52 Sokolnice</t>
  </si>
  <si>
    <t>Učiliště 496</t>
  </si>
  <si>
    <t xml:space="preserve">664 52 Sokolnice </t>
  </si>
  <si>
    <t>Učiliště</t>
  </si>
  <si>
    <t>31739641 / 0100</t>
  </si>
  <si>
    <t xml:space="preserve">V Sokolnicích </t>
  </si>
  <si>
    <t>544 224 631
602 789 755</t>
  </si>
  <si>
    <t>JM_267</t>
  </si>
  <si>
    <t>Domov pro seniory Sokolnice, příspěvková organizace</t>
  </si>
  <si>
    <t>Zámecká 57, 664 52 Sokolnice</t>
  </si>
  <si>
    <t>Zámecká 57</t>
  </si>
  <si>
    <t>664 52 Sokolnice</t>
  </si>
  <si>
    <t>Zámecká</t>
  </si>
  <si>
    <t>39431641 / 0100</t>
  </si>
  <si>
    <t>MVDr. Petr Nováček</t>
  </si>
  <si>
    <t>MVDr. Petr Nováček, ředitel</t>
  </si>
  <si>
    <t>MVDr. Petrem Nováčkem</t>
  </si>
  <si>
    <t>MVDr. Petrem Nováčkem, ředitelem</t>
  </si>
  <si>
    <t>V Sokolnicích</t>
  </si>
  <si>
    <t>V OR u KS v Brně, oddíl Pr, vložka 1261</t>
  </si>
  <si>
    <t>544 423 150, 603 561 991</t>
  </si>
  <si>
    <t>reditel@domovsokolnice.cz</t>
  </si>
  <si>
    <t>JM_268</t>
  </si>
  <si>
    <t>Gymnázium a obchodní akademie Bučovice, příspěvková organizace</t>
  </si>
  <si>
    <t>Součkova 500, 685 01 Bučovice</t>
  </si>
  <si>
    <t>Součkova 500</t>
  </si>
  <si>
    <t>685 01 Bučovice</t>
  </si>
  <si>
    <t>Součkova</t>
  </si>
  <si>
    <t>27-3922210227 / 0100</t>
  </si>
  <si>
    <t>RNDr. Jaroslav Honza, CSc.</t>
  </si>
  <si>
    <t>RNDr. Jaroslav Honza, CSc., ředitel</t>
  </si>
  <si>
    <t>RNDr. Jaroslavem Honzou, CSc.</t>
  </si>
  <si>
    <t>RNDr. Jaroslavem Honzou, CSc., ředitelem</t>
  </si>
  <si>
    <t>V Bučovicích</t>
  </si>
  <si>
    <t>517384263; 721 029 027</t>
  </si>
  <si>
    <t>gymbuc@gymbuc.cz</t>
  </si>
  <si>
    <t>reditel@gymbuc.cz</t>
  </si>
  <si>
    <t>JM_270</t>
  </si>
  <si>
    <t>Habrovanský zámek, příspěvková organizace</t>
  </si>
  <si>
    <t>Habrovany 1, 683 01 Rousínov</t>
  </si>
  <si>
    <t>Habrovany 1</t>
  </si>
  <si>
    <t>683 01 Rousínov</t>
  </si>
  <si>
    <t>Habrovany</t>
  </si>
  <si>
    <t>86-4135490287 / 0100</t>
  </si>
  <si>
    <t>PhDr. Jaroslava Filipová</t>
  </si>
  <si>
    <t>pověřena zastoupením ředitelky</t>
  </si>
  <si>
    <t>pověřenou zastoupením ředitelky</t>
  </si>
  <si>
    <t>PhDr. Jaroslavou Filipovou, pověřenou zastoupením ředitelky</t>
  </si>
  <si>
    <t>V Habrovanech</t>
  </si>
  <si>
    <t>V OR u KS v Brně, oddíl Pr, vložka 270</t>
  </si>
  <si>
    <t>info@habrovanskyzamek.cz</t>
  </si>
  <si>
    <t>reditel@habrovanskyzamek.cz</t>
  </si>
  <si>
    <t>JM_271</t>
  </si>
  <si>
    <t>Základní umělecká škola Adamov, příspěvková organizace</t>
  </si>
  <si>
    <t>Ronovská 281/12, 679 04 Adamov</t>
  </si>
  <si>
    <t>Ronovská 281/12</t>
  </si>
  <si>
    <t>679 04 Adamov</t>
  </si>
  <si>
    <t>Ronovská</t>
  </si>
  <si>
    <t>1360983359 / 0800</t>
  </si>
  <si>
    <t>Vít Matlocha, DiS.</t>
  </si>
  <si>
    <t>Vít Matlocha, DiS., ředitel</t>
  </si>
  <si>
    <t>Vítem Matlochou, DiS.</t>
  </si>
  <si>
    <t>Vítem Matlochou, DiS., ředitelem</t>
  </si>
  <si>
    <t>V Adamově</t>
  </si>
  <si>
    <t>reditel@zusadamov.cz</t>
  </si>
  <si>
    <t>JM_273</t>
  </si>
  <si>
    <t>Dětský domov Hodonín u Kunštátu, příspěvková organizace</t>
  </si>
  <si>
    <t>Hodonín u Kunštátu č. p. 48, 679 71 Lysice</t>
  </si>
  <si>
    <t>Hodonín u Kunštátu č. p. 48</t>
  </si>
  <si>
    <t>679 71 Lysice</t>
  </si>
  <si>
    <t>Hodonín u Kunštátu</t>
  </si>
  <si>
    <t>3229939319 / 0800</t>
  </si>
  <si>
    <t>Mgr. Martin Peiger</t>
  </si>
  <si>
    <t>Mgr. Martin Peiger, ředitel</t>
  </si>
  <si>
    <t>Mgr. Martinem Peigerem</t>
  </si>
  <si>
    <t>Mgr. Martinem Peigerem, ředitelem</t>
  </si>
  <si>
    <t>V Lysicích</t>
  </si>
  <si>
    <t>JM_274</t>
  </si>
  <si>
    <t>CZ00380458</t>
  </si>
  <si>
    <t>Zámecká 1, 679 21 Černá Hora</t>
  </si>
  <si>
    <t>Zámecká 1</t>
  </si>
  <si>
    <t>679 21 Černá Hora</t>
  </si>
  <si>
    <t>9139631 / 0100</t>
  </si>
  <si>
    <t>Mgr. Jana Kopecká</t>
  </si>
  <si>
    <t>Mgr. Jana Kopecká, ředitelka</t>
  </si>
  <si>
    <t>Mgr. Janou Kopeckou</t>
  </si>
  <si>
    <t>Mgr. Janou Kopeckou, ředitelkou</t>
  </si>
  <si>
    <t>V Černé Hoře</t>
  </si>
  <si>
    <t>V OR u KS v Brně, oddíl Pr, vložka 1237</t>
  </si>
  <si>
    <t>516 426 442, 739 478 605</t>
  </si>
  <si>
    <t>jana.kopecka@domovch.cz; reditel@domovch.cz;</t>
  </si>
  <si>
    <t>JM_276</t>
  </si>
  <si>
    <t>Duhovka - středisko volného času Břeclav, příspěvková organizace</t>
  </si>
  <si>
    <t>Lidická 1060/4, 690 02 Břeclav</t>
  </si>
  <si>
    <t>Lidická 1060/4</t>
  </si>
  <si>
    <t>20738651 / 0100</t>
  </si>
  <si>
    <t>Mgr. Zdeněk Petr</t>
  </si>
  <si>
    <t>Mgr. Zdeněk Petr, ředitel</t>
  </si>
  <si>
    <t>Mgr. Zdeňkem Petrem</t>
  </si>
  <si>
    <t>Mgr. Zdeňkem Petrem, ředitelem</t>
  </si>
  <si>
    <t>JM_277</t>
  </si>
  <si>
    <t>CZ70888337</t>
  </si>
  <si>
    <t>Jihomoravský kraj</t>
  </si>
  <si>
    <t>Žerotínovo náměstí 449/3, 601 82 Brno</t>
  </si>
  <si>
    <t>601 82  Brno</t>
  </si>
  <si>
    <t>27-7188260227 / 0100</t>
  </si>
  <si>
    <t>Mgr. Jan Grolich</t>
  </si>
  <si>
    <t>hejtman</t>
  </si>
  <si>
    <t>Mgr. Jan Grolich, hejtman</t>
  </si>
  <si>
    <t>Mgr. Janem Grolichem</t>
  </si>
  <si>
    <t>hejtmanem</t>
  </si>
  <si>
    <t>Mgr. Janem Grolichem, hejtmanem</t>
  </si>
  <si>
    <t>JMK</t>
  </si>
  <si>
    <t>straka.roman@kr-jihomoravsky.cz</t>
  </si>
  <si>
    <t>JM_278</t>
  </si>
  <si>
    <t>CZ29319498</t>
  </si>
  <si>
    <t>Moravian Science Centre Brno, příspěvková organizace</t>
  </si>
  <si>
    <t>Křížkovského 554/12, 603 00 Brno</t>
  </si>
  <si>
    <t>Křížkovského 554/12</t>
  </si>
  <si>
    <t>603 00 Brno</t>
  </si>
  <si>
    <t>Křížkovského</t>
  </si>
  <si>
    <t>267960828 / 0300</t>
  </si>
  <si>
    <t>Mgr. Lukáš Richter</t>
  </si>
  <si>
    <t>Mgr. Lukáš Richter, ředitel</t>
  </si>
  <si>
    <t>Mgr. Lukášem Richterem</t>
  </si>
  <si>
    <t>Mgr. Lukášem Richterem, ředitelem</t>
  </si>
  <si>
    <t>regionálního rozvoje</t>
  </si>
  <si>
    <t>V OR u KS v Brně, oddíl Pr, vložka 1779</t>
  </si>
  <si>
    <t>lukas.richter@vida.cz</t>
  </si>
  <si>
    <t>JM_279</t>
  </si>
  <si>
    <t>CZ63481251</t>
  </si>
  <si>
    <t>CL JUNIOR AUTO BOSKOVICE s.r.o.</t>
  </si>
  <si>
    <t>náměstí 9. května 2/a, 680 01 Boskovice</t>
  </si>
  <si>
    <t>náměstí 9. května 2/a</t>
  </si>
  <si>
    <t>2/a</t>
  </si>
  <si>
    <t>19-4865490297 / 0100</t>
  </si>
  <si>
    <t>jednatel</t>
  </si>
  <si>
    <t>RNDr. Karel Ošlejšek, jednatel</t>
  </si>
  <si>
    <t>jednatelem</t>
  </si>
  <si>
    <t>RNDr. Karlem Ošlejškem, jednatelem</t>
  </si>
  <si>
    <t>V OR u KS v Brně, oddíl C, vložka 20907</t>
  </si>
  <si>
    <t>svobodova@cljuniorauto.cz 
havlickova@cljuniorauto.cz</t>
  </si>
  <si>
    <t>vedoucí prodeje - sedlak@cljuniorauto.cz</t>
  </si>
  <si>
    <t>JM_280</t>
  </si>
  <si>
    <t xml:space="preserve">CZCZ04212029 </t>
  </si>
  <si>
    <t>Nemocnice Hustopeče, příspěvková organizace</t>
  </si>
  <si>
    <t>Brněnská 716/41, 693 01 Hustopeče</t>
  </si>
  <si>
    <t>Brněnská 716/41</t>
  </si>
  <si>
    <t>3319690369 / 0800</t>
  </si>
  <si>
    <t>Ing. Petr Baťka, statutární zástupce</t>
  </si>
  <si>
    <t>statutárním zástupcem</t>
  </si>
  <si>
    <t>V OR u KS v Brně, oddíl Pr, vložka 1893</t>
  </si>
  <si>
    <t xml:space="preserve">777 948 236
519 407 301  </t>
  </si>
  <si>
    <t>reditel@nemhu.cz</t>
  </si>
  <si>
    <t>JM_281</t>
  </si>
  <si>
    <t>Muzeum Blanenska, příspěvková organizace</t>
  </si>
  <si>
    <t>Zámek 1/1, 678 01 Blansko</t>
  </si>
  <si>
    <t>Zámek 1/1</t>
  </si>
  <si>
    <t>4207916399 / 0800</t>
  </si>
  <si>
    <t>Mgr. Bc. Pavlína Komínková</t>
  </si>
  <si>
    <t>Mgr. Bc. Pavlína Komínková, ředitelka</t>
  </si>
  <si>
    <t>Mgr. Bc. Pavlínou Komínkovou</t>
  </si>
  <si>
    <t>Mgr. Bc. Pavlínou Komínkovou, ředitelkou</t>
  </si>
  <si>
    <t>V OR u KS v Brně, oddíl Pr, vložka 1908</t>
  </si>
  <si>
    <t>778 722 278, 516 417 221</t>
  </si>
  <si>
    <t>info@muzeum-blanenska.cz; ruzickova@muzeum-blanenska.cz</t>
  </si>
  <si>
    <t>reditelka@muzeum-blanenska.cz</t>
  </si>
  <si>
    <t>JM_282</t>
  </si>
  <si>
    <t>CZ04536649</t>
  </si>
  <si>
    <t>Hradní 642/1, 680 01 Boskovice</t>
  </si>
  <si>
    <t>Hradní 642/1</t>
  </si>
  <si>
    <t>Hradní</t>
  </si>
  <si>
    <t>4207888359 / 0800</t>
  </si>
  <si>
    <t>PhDr. Roman Malach, Ph.D.</t>
  </si>
  <si>
    <t>PhDr.. Roman Malach Ph.D., ředitel</t>
  </si>
  <si>
    <t>PhDr. Romanem Malachem Ph.D.</t>
  </si>
  <si>
    <t>PhDr. Romanem Malachem Ph.D., ředitelem</t>
  </si>
  <si>
    <t>V OR u KS v Brně, oddíl Pr, vložka 1909</t>
  </si>
  <si>
    <t>516 452 077, 734 392 418</t>
  </si>
  <si>
    <t>malach@muzeum-boskovicka.cz</t>
  </si>
  <si>
    <t>JM_283</t>
  </si>
  <si>
    <t>Domov u Františka, příspěvková organizace</t>
  </si>
  <si>
    <t>Rybářská 1079, 664 53 Újezd u Brna</t>
  </si>
  <si>
    <t>Rybářská 1079</t>
  </si>
  <si>
    <t>664 53 Újezd u Brna</t>
  </si>
  <si>
    <t>Rybářská</t>
  </si>
  <si>
    <t>115-291070227 / 0100</t>
  </si>
  <si>
    <t>JUDr. Antonín Jízdný</t>
  </si>
  <si>
    <t>JUDr. Antonín Jízdný, ředitel</t>
  </si>
  <si>
    <t>JUDr. Antonínem Jízdným</t>
  </si>
  <si>
    <t>JUDr. Antonínem Jízdným, ředitelem</t>
  </si>
  <si>
    <t>V Újezdě u Brna</t>
  </si>
  <si>
    <t>V OR u KS v Brně, oddíl Pr, vložka 1887</t>
  </si>
  <si>
    <t>roznovska@domovufrantiska.cz</t>
  </si>
  <si>
    <t>jizdny@domovufrantiska.cz</t>
  </si>
  <si>
    <t>JM_285</t>
  </si>
  <si>
    <t>Kancelář Jihomoravského kraje pro meziregionální spolupráci, příspěvková organizace</t>
  </si>
  <si>
    <t>Cejl 494/25, 602 00 Brno</t>
  </si>
  <si>
    <t>Cejl 494/25</t>
  </si>
  <si>
    <t>602 00  Brno</t>
  </si>
  <si>
    <t>Cejl</t>
  </si>
  <si>
    <t>27-9364530257 / 0100</t>
  </si>
  <si>
    <t>Eliškou Buzkovou</t>
  </si>
  <si>
    <t>vnějších vztahů</t>
  </si>
  <si>
    <t>V OR u KS v Brně, oddíl Pr, vložka 1320</t>
  </si>
  <si>
    <t>541 651 245
603 563 965</t>
  </si>
  <si>
    <t>JM_286</t>
  </si>
  <si>
    <t>14120097</t>
  </si>
  <si>
    <t>Domov pro seniory Hustopeče, příspěvková organizace</t>
  </si>
  <si>
    <t>Hybešova 1497/7,693 01 Hustopeče</t>
  </si>
  <si>
    <t>Hybešova 1497/7</t>
  </si>
  <si>
    <t>123-6038400277/0100</t>
  </si>
  <si>
    <t>Ing. Alice Lužová, MSc. MBA</t>
  </si>
  <si>
    <t>Ing. Alice Lužová, MSc. MBA, ředitelka</t>
  </si>
  <si>
    <t>Ing. Alicí Lužovou, MSc. MBA</t>
  </si>
  <si>
    <t>Ing. Alicí Lužovou, MSc. MBA, ředitelkou</t>
  </si>
  <si>
    <t>V OR u KS v Brně, oddíl Pr, vložka 2143</t>
  </si>
  <si>
    <t>luzova@domovhustopece.cz</t>
  </si>
  <si>
    <t>JM_287</t>
  </si>
  <si>
    <t>17456517</t>
  </si>
  <si>
    <t>Žerotínovo náměstí 449/3, Veveří, 602 00 Brno</t>
  </si>
  <si>
    <t>123-8032740237/0100</t>
  </si>
  <si>
    <t>Bc. Alena Krejčí, DiS.</t>
  </si>
  <si>
    <t>Bc. Alena Krejčí, DiS.,ředitelka</t>
  </si>
  <si>
    <t>Bc. Alenou Krejčí, DiS.</t>
  </si>
  <si>
    <t>Bc. Alenou Krejčí, DiS., ředitelkou</t>
  </si>
  <si>
    <t>V OR u KS v Brně, oddíl U, vložka 341</t>
  </si>
  <si>
    <t xml:space="preserve">734 510 213                                                                         731 474 174 - ředitelka                                    </t>
  </si>
  <si>
    <t xml:space="preserve">info@cizincijmk.cz </t>
  </si>
  <si>
    <t>Příloha č. 3 Výzvy k podání nabídek</t>
  </si>
  <si>
    <t>Pro to, aby nabídka mohla být posuzována a hodnocena, musí účastník splnit všechny zadavatelem požadované kvalitativní parametry předmětu zakázky.</t>
  </si>
  <si>
    <t>Číslo položky</t>
  </si>
  <si>
    <t>Název a popis položky</t>
  </si>
  <si>
    <r>
      <t>Gramáž
(g/m</t>
    </r>
    <r>
      <rPr>
        <b/>
        <vertAlign val="superscript"/>
        <sz val="12"/>
        <color theme="1"/>
        <rFont val="Arial"/>
        <family val="2"/>
        <scheme val="minor"/>
      </rPr>
      <t>2</t>
    </r>
    <r>
      <rPr>
        <b/>
        <sz val="12"/>
        <color theme="1"/>
        <rFont val="Arial"/>
        <family val="2"/>
        <scheme val="minor"/>
      </rPr>
      <t>)</t>
    </r>
  </si>
  <si>
    <t>Formát</t>
  </si>
  <si>
    <r>
      <t xml:space="preserve">Bělost (CIE)
</t>
    </r>
    <r>
      <rPr>
        <b/>
        <sz val="10"/>
        <color theme="1"/>
        <rFont val="Arial"/>
        <family val="2"/>
        <scheme val="minor"/>
      </rPr>
      <t>minimální hodnota</t>
    </r>
  </si>
  <si>
    <r>
      <t xml:space="preserve">Opacita (%)
</t>
    </r>
    <r>
      <rPr>
        <b/>
        <sz val="10"/>
        <color theme="1"/>
        <rFont val="Arial"/>
        <family val="2"/>
        <scheme val="minor"/>
      </rPr>
      <t>minimální hodnota</t>
    </r>
  </si>
  <si>
    <t>Tloušťka (µm)</t>
  </si>
  <si>
    <t>Hladkost (ml/min)</t>
  </si>
  <si>
    <t>Počet listů v balení</t>
  </si>
  <si>
    <t xml:space="preserve">Oboustranný tisk </t>
  </si>
  <si>
    <t xml:space="preserve">Barevný tisk </t>
  </si>
  <si>
    <t xml:space="preserve">Laserový tisk </t>
  </si>
  <si>
    <t xml:space="preserve">Inkoustový tisk </t>
  </si>
  <si>
    <t>Archivace dle ISO 9706</t>
  </si>
  <si>
    <t xml:space="preserve">Ekologická značka </t>
  </si>
  <si>
    <t>Předpokládaná spotřeba        balení</t>
  </si>
  <si>
    <t xml:space="preserve">Značení/objednávkový kód výrobku "[Doplní účastník]" </t>
  </si>
  <si>
    <t>Xerografický papír A4 80g, bílá / KVALITA A</t>
  </si>
  <si>
    <t>A4</t>
  </si>
  <si>
    <t>107±4</t>
  </si>
  <si>
    <t>160 ±50</t>
  </si>
  <si>
    <t>ano</t>
  </si>
  <si>
    <t>Xerografický papír A4 80g, bílá / KVALITA B</t>
  </si>
  <si>
    <t>106 ±4</t>
  </si>
  <si>
    <t>200 ±50</t>
  </si>
  <si>
    <t>×</t>
  </si>
  <si>
    <t>Xerografický papír A4 80g, bílá / KVALITA C</t>
  </si>
  <si>
    <t>210 ±50</t>
  </si>
  <si>
    <t>ne</t>
  </si>
  <si>
    <t>Xerografický papír A4 160g, bílá</t>
  </si>
  <si>
    <t>195 ± 5</t>
  </si>
  <si>
    <t>150±50</t>
  </si>
  <si>
    <t>Xerografický papír A4 80g, barevný (minimálně 4 barvy)</t>
  </si>
  <si>
    <t>105 ±4</t>
  </si>
  <si>
    <t>180±50</t>
  </si>
  <si>
    <t>Xerografický papír A4 160g, barevný (minimálně 4 barvy)</t>
  </si>
  <si>
    <t>200 ± 20</t>
  </si>
  <si>
    <t>Xerografický papír A3 80g, bílá / KVALITA A</t>
  </si>
  <si>
    <t>A3</t>
  </si>
  <si>
    <t>180 ±50</t>
  </si>
  <si>
    <t>Xerografický papír A3 80g, bílá / KVALITA B</t>
  </si>
  <si>
    <t>Xerografický papír A3 80g, bílá / KVALITA C</t>
  </si>
  <si>
    <t>Xerografický papír A3 80g, barevný (minimálně 4 barvy)</t>
  </si>
  <si>
    <t>x</t>
  </si>
  <si>
    <t>Xerografický papír A5 80g, bílá</t>
  </si>
  <si>
    <t>A5</t>
  </si>
  <si>
    <t>Xerografický papír 100% recyklovaný A4 80g</t>
  </si>
  <si>
    <t>102±6</t>
  </si>
  <si>
    <t>Celkem</t>
  </si>
  <si>
    <t xml:space="preserve"> - </t>
  </si>
  <si>
    <t>Poř. č.</t>
  </si>
  <si>
    <t>IČ výpočet)</t>
  </si>
  <si>
    <t>IČO</t>
  </si>
  <si>
    <t>se sídlem</t>
  </si>
  <si>
    <t>XEROGRAFICKÝ PAPÍR A4, KVALITA A, BÍLÝ, 80g</t>
  </si>
  <si>
    <t>XEROGRAFICKÝ PAPÍR A4, KVALITA B, BÍLÝ, 80g</t>
  </si>
  <si>
    <t>XEROGRAFICKÝ PAPÍR A4, KVALITA C, BÍLÝ, 80g</t>
  </si>
  <si>
    <t>XEROGRAFICKÝ PAPÍR A4, BÍLÝ, 160g</t>
  </si>
  <si>
    <t>XEROGRAFICKÝ PAPÍR A4, BAREVNÝ, 80g</t>
  </si>
  <si>
    <t>XEROGRAFICKÝ PAPÍR A4, BAREVNÝ, 160g</t>
  </si>
  <si>
    <t>XEROGRAFICKÝ PAPÍR A3, KVALITA A, BÍLÝ, 80g</t>
  </si>
  <si>
    <t>XEROGRAFICKÝ PAPÍR A3, KVALITA B, BÍLÝ, 80g</t>
  </si>
  <si>
    <t>XEROGRAFICKÝ PAPÍR A3, KVALITA C, BÍLÝ, 80g</t>
  </si>
  <si>
    <t>XEROGRAFICKÝ PAPÍR A3, BAREVNÝ, 80g</t>
  </si>
  <si>
    <t>XEROGRAFICKÝ PAPÍR A5, BÍLÝ, 80g</t>
  </si>
  <si>
    <t>XEROGRAFICKÝ PAPÍR A4, 100 % RECYKLOVANÝ, 80 g</t>
  </si>
  <si>
    <t>Zpracování ceny plnění</t>
  </si>
  <si>
    <t>Zboží</t>
  </si>
  <si>
    <t>Požadovaný počet kusů</t>
  </si>
  <si>
    <t>Cena za
požadovaný
počet kusů
v Kč bez DPH*</t>
  </si>
  <si>
    <t>XEROGRAFICKÝ PAPÍR A4, BÍLÝ, 80g - KVALITA A</t>
  </si>
  <si>
    <t>XEROGRAFICKÝ PAPÍR A4, BÍLÝ, 80g - KVALITA B</t>
  </si>
  <si>
    <t>XEROGRAFICKÝ PAPÍR A4, BÍLÝ, 80g - KVALITA C</t>
  </si>
  <si>
    <t>XEROGRAFICKÝ PAPÍR A4, BAREVNÝ, 80g, minimálně 4 barvy</t>
  </si>
  <si>
    <t>XEROGRAFICKÝ PAPÍR A4, BAREVNÝ, 160g, minimálně 4 barvy</t>
  </si>
  <si>
    <t>XEROGRAFICKÝ PAPÍR A3, BÍLÝ, 80g - KVALITA A</t>
  </si>
  <si>
    <t>XEROGRAFICKÝ PAPÍR A3, BÍLÝ, 80g - KVALITA B</t>
  </si>
  <si>
    <t>XEROGRAFICKÝ PAPÍR A3, BÍLÝ, 80g - KVALITA C</t>
  </si>
  <si>
    <t>XEROGRAFICKÝ PAPÍR A3, BAREVNÝ, 80g, minimálně 4 barvy</t>
  </si>
  <si>
    <t>XEROGRAFICKÝ PAPÍR 100% RECYKLOVANÝ A4 80g</t>
  </si>
  <si>
    <t>Cena celkem bez DPH (nabídková cena)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</si>
  <si>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</si>
  <si>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Specifikace předmětu plnění - s náhradním plněním</t>
  </si>
  <si>
    <t>Seznam pověřujících zadavatelů - s náhradním plněním</t>
  </si>
  <si>
    <r>
      <t xml:space="preserve">Cena za 1 kus
v Kč bez DPH
</t>
    </r>
    <r>
      <rPr>
        <sz val="10"/>
        <rFont val="Arial"/>
        <family val="2"/>
        <scheme val="minor"/>
      </rPr>
      <t xml:space="preserve">
"[Doplní účastník]" </t>
    </r>
  </si>
  <si>
    <t xml:space="preserve">Příloha č. 1 Výzvy k podání nabídky                 </t>
  </si>
  <si>
    <t>VYPLNILI DOTAZNÍK</t>
  </si>
  <si>
    <t>2902064133/2010</t>
  </si>
  <si>
    <t>Mgr. Ing. Ivana Petrášková, MBA</t>
  </si>
  <si>
    <t>Statutární zástupce - ředitelka</t>
  </si>
  <si>
    <t>Statutární zástupce - ředitelka: Mgr. Ing. Ivana Petrášková, MBA</t>
  </si>
  <si>
    <t>Mgr. Ing. Ivanou Petráškovou, MBA</t>
  </si>
  <si>
    <t>reditel@dps-plavec.cz</t>
  </si>
  <si>
    <t>MUDr. Miroslav Kavka, MBA.</t>
  </si>
  <si>
    <t>pověřený zastupováním dočasně neobsazeného místa ředitele/ředitelky</t>
  </si>
  <si>
    <t>MUDr. Miroslav Kavka, MBA., ředitel</t>
  </si>
  <si>
    <t>MUDr. Miroslavem Kavkou, MBA.</t>
  </si>
  <si>
    <t>Helceletka - středisko volného času Brno, příspěvková organizace</t>
  </si>
  <si>
    <t>vedenividenska@post.cz, martina.strakova@videnska.cz, miroslava.ruskova@videnska.cz, karin.schildova@videnska.cz</t>
  </si>
  <si>
    <t xml:space="preserve">NEBUDOU SE ÚČASTNIT - POSLALI MAILEM </t>
  </si>
  <si>
    <t>543 421 362; 606 053 567</t>
  </si>
  <si>
    <t>reditel@ssudbrno.cz</t>
  </si>
  <si>
    <t>kulhankova@iss-slavkov.eu</t>
  </si>
  <si>
    <t>518699513 / 727 965 875 / 727 851 097</t>
  </si>
  <si>
    <t>47377445</t>
  </si>
  <si>
    <t>MUDr. Jiřím Vyhnalem, ředitelem, ředitelem</t>
  </si>
  <si>
    <t>131-1933830297/0100</t>
  </si>
  <si>
    <t>Střední škola Edvarda Beneše Břeclav, příspěvková organizace</t>
  </si>
  <si>
    <t>Mgr. Jiřím Uhrem, ředitelem</t>
  </si>
  <si>
    <t>Šanov 275, 671 67, Šanov</t>
  </si>
  <si>
    <t xml:space="preserve">671 67 </t>
  </si>
  <si>
    <t>reditel@eminzamek.cz</t>
  </si>
  <si>
    <t>Středisko volného času Blansko, příspěvková organizace</t>
  </si>
  <si>
    <t>ekonomka@svcblansko.cz</t>
  </si>
  <si>
    <t>reditelka@svcblansko.cz; ekonomka@svcblansko.cz;</t>
  </si>
  <si>
    <t>Domov na Polní, příspěvková organizace</t>
  </si>
  <si>
    <t>515 143 012, 604 491 000</t>
  </si>
  <si>
    <t>info@domovnapolni.cz, martinovicova@domovnapolni.cz</t>
  </si>
  <si>
    <t>martinovicova@domovnapolni.cz</t>
  </si>
  <si>
    <t>131-1912970207/0100</t>
  </si>
  <si>
    <t xml:space="preserve">774 499 055
</t>
  </si>
  <si>
    <t>Základní umělecká škola a středisko volného času Moravský Krumlov, příspěvková organizace</t>
  </si>
  <si>
    <t xml:space="preserve">546 451 660
</t>
  </si>
  <si>
    <t>Horizont - středisko volného času Ivančice, příspěvková organizace</t>
  </si>
  <si>
    <r>
      <t xml:space="preserve">Dům dětí a mládeže Kuřim, příspěvková organizace - </t>
    </r>
    <r>
      <rPr>
        <b/>
        <sz val="7"/>
        <rFont val="Arial"/>
        <family val="2"/>
        <scheme val="minor"/>
      </rPr>
      <t>SLOUČENO S JM-056</t>
    </r>
  </si>
  <si>
    <t>SLOUČENO SE SVČ LUŽÁNKY, PRAKTICKY UŽ NEEXISTUJE, VYMAZAT</t>
  </si>
  <si>
    <t>Mgr. et Bc. Monika Rouzek Janičatová, MBA</t>
  </si>
  <si>
    <t>Mgr. et Bc. Monika Rouzek Janičatová, MBA, ředitelka</t>
  </si>
  <si>
    <t>Mgr. Monikou Rouzek Janičatovou</t>
  </si>
  <si>
    <t>Mgr. Monikou Rouzek Janičatovou, MBA, ředitelkou</t>
  </si>
  <si>
    <t>603 741 826 ; 518 342 558 - hospodářka</t>
  </si>
  <si>
    <t>Mgr. Miroslav Divina, MLog.</t>
  </si>
  <si>
    <t>Mgr. Miroslav Divina, MLog., ředitel</t>
  </si>
  <si>
    <t>Mgr. Miroslavem Divinem, MLog.</t>
  </si>
  <si>
    <t>Bc. Lenka Sečkařová</t>
  </si>
  <si>
    <t>pověřena zastupováním dočasně neobsazeného mista ředitele/ředitelky</t>
  </si>
  <si>
    <t>Bc. Lenka Sečkařová, pověřena zastupováním dočasně neobsazeného mista ředitele/ředitelky</t>
  </si>
  <si>
    <t>Bc. Lenkou Sečkařovou, pověřenou zastupováním dočasně neobsazeného mista ředitele/ředitelky</t>
  </si>
  <si>
    <t>pověřenou zastupováním dočasně neobsazeného mista ředitele/ředitelky</t>
  </si>
  <si>
    <t>131-1849200217/0100</t>
  </si>
  <si>
    <t>Mgr. Martina Filipová DiS.,</t>
  </si>
  <si>
    <t>Mgr. Martina Filipová DiS.,statutárním zástupcem</t>
  </si>
  <si>
    <t>Mgr. Marek Jelínek</t>
  </si>
  <si>
    <t>Mgr. Marek Jelínek, ředitel</t>
  </si>
  <si>
    <t>Mgr. Markem Jelínkem</t>
  </si>
  <si>
    <t>Mgr. Markem Jelínkem, ředitelem</t>
  </si>
  <si>
    <t>info@ssee-sokolnice.cz sedlar@ssee-sokolnice.cz</t>
  </si>
  <si>
    <t xml:space="preserve">jelinek@ssee-sokolnice.cz </t>
  </si>
  <si>
    <t>Centrum pro cizince Jihomoravského kraje, z. ú</t>
  </si>
  <si>
    <t>Přejete si využít centrální nákup kancelářského papíru na období květen – srpen 2024 (4 měsíce)</t>
  </si>
  <si>
    <t>Přejete si v rámci centrálního nákupu na období květen – srpen 2024 využívat dodávky papíru s náhradním plněním?</t>
  </si>
  <si>
    <t>Alexandra Žižková/ ZUŠ Jaroslava Kvapila Brno</t>
  </si>
  <si>
    <t>Kudláčová Bohdana</t>
  </si>
  <si>
    <t>boudova@domovnapolni.cz</t>
  </si>
  <si>
    <t>Základní škola Brno, Palackého třída, p.o.</t>
  </si>
  <si>
    <t>skola@spsjedovnice.cz</t>
  </si>
  <si>
    <t>Renata Ambrosová/Střední škola a základní škola Tišnov, příspěvková organizace</t>
  </si>
  <si>
    <t xml:space="preserve">ŠPATNÉ IČO - OPRAVENO </t>
  </si>
  <si>
    <t>TELEFONICKY OVĚŘENO - NECHTĚJÍ SE ÚČASTNIT, POČET BALENÍ UVEDEN OMYLEM</t>
  </si>
  <si>
    <t>ludvikova@domovskalice.cz</t>
  </si>
  <si>
    <t>Alena Ludvíková/Domov pro seniry Skalice</t>
  </si>
  <si>
    <t>vranova@souuhelna.cz</t>
  </si>
  <si>
    <t>Eva Vránová</t>
  </si>
  <si>
    <t>daniela.bartosova@centrum.cz</t>
  </si>
  <si>
    <t>Radmila Sedláčková</t>
  </si>
  <si>
    <t>Eva Honzáková/Základní umělecká škola PhDr. Zbyňka Mrkose, Brno, Došlíkova 48, příspěvková organizace</t>
  </si>
  <si>
    <t>Voštera Miloš/Zámeček Střelice p.o.</t>
  </si>
  <si>
    <t>Simona Musilová/Gymnázium Jana Blahoslava Ivančice</t>
  </si>
  <si>
    <t>eva.havlova@mszsvyskov.cz</t>
  </si>
  <si>
    <t>Eva Havlová</t>
  </si>
  <si>
    <t>radkavondryskova@seznam.cz</t>
  </si>
  <si>
    <t>smerkova@oabrno.cz</t>
  </si>
  <si>
    <t>Hana Šmerková</t>
  </si>
  <si>
    <t>zuzana.petrasovicova@sos-znojmo.cz</t>
  </si>
  <si>
    <t>Zuzana Petrašovičová, SOŠ Dvořákova, Znojmo, příspěvková organizace</t>
  </si>
  <si>
    <t>Gabriela Kokešová/Gymnázium a základní umělecká škola Šlapanice, příspěvková organizace</t>
  </si>
  <si>
    <t>aujezdska.martina@zsveselikollarova.cz</t>
  </si>
  <si>
    <t>Martina Aujezdská</t>
  </si>
  <si>
    <t>michal.boudny@gykovy.cz</t>
  </si>
  <si>
    <t>Michal Boudný / Gymnázium a SOŠZE Vyškov, příspěvková organizace</t>
  </si>
  <si>
    <t>Ellen Kotoulková/Střední škola André Citroëna Boskovice, příspěvková organizace</t>
  </si>
  <si>
    <t>Jana Rožnovská Domov u Františka p.o.</t>
  </si>
  <si>
    <t>Helceletka - středisko volného času Brno</t>
  </si>
  <si>
    <t>kluckova.daniela@voszbrno.cz</t>
  </si>
  <si>
    <t>Daniela Klučková, Vyšší odborná škola zdravotnická Brno, p. o. , Kounicova 684/16, Brno 602 00</t>
  </si>
  <si>
    <t>Michaela Bartošová</t>
  </si>
  <si>
    <t>Jitka Opluštilová/Gymnázium, obchodní akademie a jazyková škola s právem státní jazykové zkoušky Hodonín, příspěvková organizace</t>
  </si>
  <si>
    <t>medkova@slovanak.cz</t>
  </si>
  <si>
    <t>leona.buriankova@svisv.cz</t>
  </si>
  <si>
    <t>Grois Jan</t>
  </si>
  <si>
    <t>008389993</t>
  </si>
  <si>
    <t>stravovani@ddznojmo.cz</t>
  </si>
  <si>
    <t>Alena Pokorná</t>
  </si>
  <si>
    <t>Příloha č. 4 Výzvy k podání nabídky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</si>
</sst>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m/d/yyyy\ h:mm:ss"/>
    <numFmt numFmtId="165" formatCode="_-* #,##0_-;\-* #,##0_-;_-* &quot;-&quot;??_-;_-@_-"/>
  </numFmts>
  <fonts count="42">
    <font>
      <sz val="10"/>
      <color rgb="FF000000"/>
      <name val="Arial"/>
      <family val="2"/>
      <scheme val="minor"/>
    </font>
    <font>
      <sz val="10"/>
      <name val="Arial"/>
      <family val="2"/>
    </font>
    <font>
      <sz val="11"/>
      <color theme="1"/>
      <name val="Arial"/>
      <family val="2"/>
      <scheme val="minor"/>
    </font>
    <font>
      <i/>
      <sz val="7"/>
      <name val="Arial"/>
      <family val="2"/>
      <scheme val="minor"/>
    </font>
    <font>
      <sz val="7"/>
      <name val="Arial"/>
      <family val="2"/>
      <scheme val="minor"/>
    </font>
    <font>
      <b/>
      <sz val="7"/>
      <name val="Arial"/>
      <family val="2"/>
      <scheme val="minor"/>
    </font>
    <font>
      <u val="single"/>
      <sz val="10"/>
      <color theme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vertAlign val="superscript"/>
      <sz val="12"/>
      <color theme="1"/>
      <name val="Arial"/>
      <family val="2"/>
      <scheme val="minor"/>
    </font>
    <font>
      <sz val="11"/>
      <color indexed="8"/>
      <name val="Calibri"/>
      <family val="2"/>
    </font>
    <font>
      <b/>
      <sz val="12"/>
      <color rgb="FF000000"/>
      <name val="Arial"/>
      <family val="2"/>
      <scheme val="minor"/>
    </font>
    <font>
      <b/>
      <sz val="12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name val="Calibri"/>
      <family val="2"/>
    </font>
    <font>
      <sz val="12"/>
      <name val="Arial"/>
      <family val="2"/>
      <scheme val="minor"/>
    </font>
    <font>
      <b/>
      <sz val="12"/>
      <color rgb="FFFF0000"/>
      <name val="Arial"/>
      <family val="2"/>
      <scheme val="minor"/>
    </font>
    <font>
      <sz val="12"/>
      <color rgb="FFFF0000"/>
      <name val="Arial"/>
      <family val="2"/>
      <scheme val="minor"/>
    </font>
    <font>
      <sz val="12"/>
      <color rgb="FFFF0000"/>
      <name val="Calibri"/>
      <family val="2"/>
    </font>
    <font>
      <sz val="10"/>
      <name val="Calibri"/>
      <family val="2"/>
    </font>
    <font>
      <b/>
      <sz val="10"/>
      <name val="Arial"/>
      <family val="2"/>
      <scheme val="major"/>
    </font>
    <font>
      <b/>
      <sz val="10"/>
      <name val="Calibri"/>
      <family val="2"/>
    </font>
    <font>
      <b/>
      <sz val="10"/>
      <color theme="1"/>
      <name val="Calibri"/>
      <family val="2"/>
    </font>
    <font>
      <b/>
      <sz val="10"/>
      <name val="Arial"/>
      <family val="2"/>
      <scheme val="minor"/>
    </font>
    <font>
      <b/>
      <sz val="10"/>
      <color rgb="FFFF0000"/>
      <name val="Arial"/>
      <family val="2"/>
      <scheme val="minor"/>
    </font>
    <font>
      <sz val="10"/>
      <name val="Arial"/>
      <family val="2"/>
      <scheme val="major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1"/>
      <color rgb="FFFF0000"/>
      <name val="Arial"/>
      <family val="2"/>
      <scheme val="minor"/>
    </font>
    <font>
      <sz val="9"/>
      <color theme="1"/>
      <name val="Arial"/>
      <family val="2"/>
    </font>
    <font>
      <b/>
      <i/>
      <sz val="7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5FAFD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2860A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66FF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0" fontId="1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</cellStyleXfs>
  <cellXfs count="183">
    <xf numFmtId="0" fontId="0" fillId="0" borderId="0" xfId="0"/>
    <xf numFmtId="0" fontId="4" fillId="2" borderId="1" xfId="21" applyFont="1" applyFill="1" applyBorder="1" applyAlignment="1">
      <alignment horizontal="left" vertical="center"/>
      <protection/>
    </xf>
    <xf numFmtId="0" fontId="4" fillId="0" borderId="1" xfId="20" applyFont="1" applyBorder="1" applyAlignment="1">
      <alignment horizontal="left" vertical="center" wrapText="1"/>
      <protection/>
    </xf>
    <xf numFmtId="0" fontId="4" fillId="0" borderId="1" xfId="20" applyFont="1" applyBorder="1" applyAlignment="1">
      <alignment vertical="center" wrapText="1"/>
      <protection/>
    </xf>
    <xf numFmtId="0" fontId="4" fillId="0" borderId="0" xfId="20" applyFont="1" applyAlignment="1">
      <alignment horizontal="left" vertical="center" wrapText="1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0" xfId="20" applyFont="1" applyAlignment="1">
      <alignment vertical="center"/>
      <protection/>
    </xf>
    <xf numFmtId="3" fontId="4" fillId="0" borderId="1" xfId="20" applyNumberFormat="1" applyFont="1" applyBorder="1" applyAlignment="1">
      <alignment horizontal="left" vertical="center" wrapText="1"/>
      <protection/>
    </xf>
    <xf numFmtId="0" fontId="4" fillId="2" borderId="1" xfId="20" applyFont="1" applyFill="1" applyBorder="1" applyAlignment="1">
      <alignment horizontal="left" vertical="center"/>
      <protection/>
    </xf>
    <xf numFmtId="0" fontId="4" fillId="0" borderId="1" xfId="20" applyFont="1" applyBorder="1" applyAlignment="1">
      <alignment horizontal="left" vertical="center" wrapText="1" shrinkToFit="1"/>
      <protection/>
    </xf>
    <xf numFmtId="0" fontId="4" fillId="0" borderId="0" xfId="20" applyFont="1" applyAlignment="1">
      <alignment vertical="center" wrapText="1"/>
      <protection/>
    </xf>
    <xf numFmtId="0" fontId="4" fillId="3" borderId="1" xfId="20" applyFont="1" applyFill="1" applyBorder="1" applyAlignment="1">
      <alignment horizontal="left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0" xfId="20" applyFont="1" applyAlignment="1">
      <alignment horizontal="left" vertical="center"/>
      <protection/>
    </xf>
    <xf numFmtId="0" fontId="4" fillId="2" borderId="1" xfId="20" applyFont="1" applyFill="1" applyBorder="1" applyAlignment="1">
      <alignment horizontal="left" vertical="center" wrapText="1"/>
      <protection/>
    </xf>
    <xf numFmtId="0" fontId="4" fillId="0" borderId="1" xfId="20" applyFont="1" applyBorder="1" applyAlignment="1">
      <alignment vertical="center"/>
      <protection/>
    </xf>
    <xf numFmtId="0" fontId="4" fillId="3" borderId="1" xfId="20" applyFont="1" applyFill="1" applyBorder="1" applyAlignment="1">
      <alignment horizontal="left" vertical="center"/>
      <protection/>
    </xf>
    <xf numFmtId="0" fontId="4" fillId="3" borderId="1" xfId="20" applyFont="1" applyFill="1" applyBorder="1" applyAlignment="1">
      <alignment vertical="center" wrapText="1"/>
      <protection/>
    </xf>
    <xf numFmtId="0" fontId="4" fillId="2" borderId="2" xfId="20" applyFont="1" applyFill="1" applyBorder="1" applyAlignment="1">
      <alignment horizontal="left" vertical="center"/>
      <protection/>
    </xf>
    <xf numFmtId="0" fontId="4" fillId="0" borderId="2" xfId="20" applyFont="1" applyBorder="1" applyAlignment="1">
      <alignment horizontal="left" vertical="center" wrapText="1"/>
      <protection/>
    </xf>
    <xf numFmtId="0" fontId="4" fillId="0" borderId="2" xfId="20" applyFont="1" applyBorder="1" applyAlignment="1">
      <alignment vertical="center" wrapText="1" shrinkToFit="1"/>
      <protection/>
    </xf>
    <xf numFmtId="0" fontId="4" fillId="0" borderId="2" xfId="20" applyFont="1" applyBorder="1" applyAlignment="1">
      <alignment vertical="center" wrapText="1"/>
      <protection/>
    </xf>
    <xf numFmtId="0" fontId="4" fillId="0" borderId="2" xfId="20" applyFont="1" applyBorder="1" applyAlignment="1">
      <alignment horizontal="center" vertical="center"/>
      <protection/>
    </xf>
    <xf numFmtId="0" fontId="4" fillId="0" borderId="1" xfId="20" applyFont="1" applyBorder="1" applyAlignment="1">
      <alignment horizontal="left" vertical="center"/>
      <protection/>
    </xf>
    <xf numFmtId="0" fontId="4" fillId="2" borderId="0" xfId="20" applyFont="1" applyFill="1" applyAlignment="1">
      <alignment horizontal="left" vertical="center"/>
      <protection/>
    </xf>
    <xf numFmtId="0" fontId="4" fillId="0" borderId="2" xfId="20" applyFont="1" applyBorder="1" applyAlignment="1">
      <alignment horizontal="left" vertical="center"/>
      <protection/>
    </xf>
    <xf numFmtId="0" fontId="2" fillId="0" borderId="0" xfId="24" applyAlignment="1">
      <alignment horizontal="left" vertical="center"/>
      <protection/>
    </xf>
    <xf numFmtId="0" fontId="13" fillId="0" borderId="0" xfId="24" applyFont="1" applyAlignment="1">
      <alignment horizontal="center" vertical="center"/>
      <protection/>
    </xf>
    <xf numFmtId="165" fontId="2" fillId="0" borderId="0" xfId="25" applyNumberFormat="1" applyFont="1" applyAlignment="1">
      <alignment horizontal="center" vertical="center"/>
    </xf>
    <xf numFmtId="0" fontId="2" fillId="0" borderId="0" xfId="24" applyAlignment="1">
      <alignment horizontal="left" vertical="center" wrapText="1"/>
      <protection/>
    </xf>
    <xf numFmtId="0" fontId="2" fillId="0" borderId="0" xfId="24" applyAlignment="1">
      <alignment horizontal="center" vertical="center"/>
      <protection/>
    </xf>
    <xf numFmtId="0" fontId="14" fillId="4" borderId="1" xfId="24" applyFont="1" applyFill="1" applyBorder="1" applyAlignment="1">
      <alignment horizontal="center" vertical="center" wrapText="1"/>
      <protection/>
    </xf>
    <xf numFmtId="0" fontId="14" fillId="4" borderId="1" xfId="26" applyFont="1" applyFill="1" applyBorder="1" applyAlignment="1">
      <alignment horizontal="center" vertical="center" wrapText="1"/>
      <protection/>
    </xf>
    <xf numFmtId="0" fontId="17" fillId="4" borderId="1" xfId="26" applyFont="1" applyFill="1" applyBorder="1" applyAlignment="1">
      <alignment horizontal="center" vertical="center" wrapText="1"/>
      <protection/>
    </xf>
    <xf numFmtId="0" fontId="14" fillId="4" borderId="1" xfId="26" applyFont="1" applyFill="1" applyBorder="1" applyAlignment="1">
      <alignment horizontal="center" vertical="center"/>
      <protection/>
    </xf>
    <xf numFmtId="165" fontId="17" fillId="4" borderId="1" xfId="25" applyNumberFormat="1" applyFont="1" applyFill="1" applyBorder="1" applyAlignment="1">
      <alignment horizontal="center" vertical="center" wrapText="1"/>
    </xf>
    <xf numFmtId="0" fontId="14" fillId="5" borderId="1" xfId="27" applyFont="1" applyFill="1" applyBorder="1" applyAlignment="1">
      <alignment horizontal="center" vertical="center" wrapText="1"/>
      <protection/>
    </xf>
    <xf numFmtId="0" fontId="18" fillId="2" borderId="1" xfId="28" applyFont="1" applyFill="1" applyBorder="1" applyAlignment="1">
      <alignment horizontal="center" vertical="center"/>
      <protection/>
    </xf>
    <xf numFmtId="0" fontId="14" fillId="0" borderId="1" xfId="26" applyFont="1" applyBorder="1" applyAlignment="1">
      <alignment horizontal="left" vertical="center" wrapText="1"/>
      <protection/>
    </xf>
    <xf numFmtId="0" fontId="19" fillId="0" borderId="1" xfId="26" applyFont="1" applyBorder="1" applyAlignment="1">
      <alignment horizontal="center" vertical="center" wrapText="1"/>
      <protection/>
    </xf>
    <xf numFmtId="0" fontId="19" fillId="0" borderId="1" xfId="26" applyFont="1" applyBorder="1" applyAlignment="1">
      <alignment horizontal="center" vertical="center"/>
      <protection/>
    </xf>
    <xf numFmtId="0" fontId="2" fillId="0" borderId="1" xfId="25" applyNumberFormat="1" applyFont="1" applyBorder="1" applyAlignment="1">
      <alignment horizontal="center" vertical="center" shrinkToFit="1"/>
    </xf>
    <xf numFmtId="0" fontId="2" fillId="0" borderId="1" xfId="24" applyBorder="1" applyAlignment="1">
      <alignment horizontal="left" vertical="center"/>
      <protection/>
    </xf>
    <xf numFmtId="0" fontId="20" fillId="0" borderId="1" xfId="28" applyFont="1" applyBorder="1" applyAlignment="1">
      <alignment horizontal="center" vertical="center" wrapText="1"/>
      <protection/>
    </xf>
    <xf numFmtId="0" fontId="2" fillId="0" borderId="1" xfId="25" applyNumberFormat="1" applyFont="1" applyBorder="1" applyAlignment="1">
      <alignment horizontal="center" vertical="center"/>
    </xf>
    <xf numFmtId="0" fontId="21" fillId="2" borderId="1" xfId="28" applyFont="1" applyFill="1" applyBorder="1" applyAlignment="1">
      <alignment horizontal="center" vertical="center"/>
      <protection/>
    </xf>
    <xf numFmtId="3" fontId="21" fillId="2" borderId="1" xfId="28" applyNumberFormat="1" applyFont="1" applyFill="1" applyBorder="1" applyAlignment="1">
      <alignment horizontal="center" vertical="center"/>
      <protection/>
    </xf>
    <xf numFmtId="44" fontId="19" fillId="2" borderId="1" xfId="24" applyNumberFormat="1" applyFont="1" applyFill="1" applyBorder="1" applyAlignment="1">
      <alignment horizontal="center" vertical="center"/>
      <protection/>
    </xf>
    <xf numFmtId="0" fontId="18" fillId="0" borderId="1" xfId="28" applyFont="1" applyBorder="1" applyAlignment="1">
      <alignment horizontal="center" vertical="center"/>
      <protection/>
    </xf>
    <xf numFmtId="0" fontId="18" fillId="0" borderId="1" xfId="26" applyFont="1" applyBorder="1" applyAlignment="1">
      <alignment horizontal="left" vertical="center" wrapText="1"/>
      <protection/>
    </xf>
    <xf numFmtId="0" fontId="21" fillId="0" borderId="1" xfId="28" applyFont="1" applyBorder="1" applyAlignment="1">
      <alignment horizontal="center" vertical="center"/>
      <protection/>
    </xf>
    <xf numFmtId="3" fontId="21" fillId="0" borderId="1" xfId="28" applyNumberFormat="1" applyFont="1" applyBorder="1" applyAlignment="1">
      <alignment horizontal="center" vertical="center"/>
      <protection/>
    </xf>
    <xf numFmtId="44" fontId="19" fillId="0" borderId="1" xfId="24" applyNumberFormat="1" applyFont="1" applyBorder="1" applyAlignment="1">
      <alignment horizontal="center" vertical="center"/>
      <protection/>
    </xf>
    <xf numFmtId="0" fontId="22" fillId="0" borderId="1" xfId="26" applyFont="1" applyBorder="1" applyAlignment="1">
      <alignment horizontal="left" vertical="center" wrapText="1"/>
      <protection/>
    </xf>
    <xf numFmtId="0" fontId="23" fillId="0" borderId="1" xfId="26" applyFont="1" applyBorder="1" applyAlignment="1">
      <alignment horizontal="center" vertical="center" wrapText="1"/>
      <protection/>
    </xf>
    <xf numFmtId="0" fontId="23" fillId="0" borderId="1" xfId="26" applyFont="1" applyBorder="1" applyAlignment="1">
      <alignment horizontal="center" vertical="center"/>
      <protection/>
    </xf>
    <xf numFmtId="0" fontId="24" fillId="0" borderId="1" xfId="28" applyFont="1" applyBorder="1" applyAlignment="1">
      <alignment horizontal="center" vertical="center" wrapText="1"/>
      <protection/>
    </xf>
    <xf numFmtId="0" fontId="10" fillId="0" borderId="1" xfId="25" applyNumberFormat="1" applyFont="1" applyBorder="1" applyAlignment="1">
      <alignment horizontal="center" vertical="center"/>
    </xf>
    <xf numFmtId="0" fontId="10" fillId="0" borderId="1" xfId="24" applyFont="1" applyBorder="1" applyAlignment="1">
      <alignment horizontal="left" vertical="center"/>
      <protection/>
    </xf>
    <xf numFmtId="0" fontId="10" fillId="0" borderId="0" xfId="24" applyFont="1" applyAlignment="1">
      <alignment horizontal="left" vertical="center"/>
      <protection/>
    </xf>
    <xf numFmtId="0" fontId="22" fillId="2" borderId="1" xfId="28" applyFont="1" applyFill="1" applyBorder="1" applyAlignment="1">
      <alignment horizontal="center" vertical="center"/>
      <protection/>
    </xf>
    <xf numFmtId="0" fontId="23" fillId="2" borderId="1" xfId="28" applyFont="1" applyFill="1" applyBorder="1" applyAlignment="1">
      <alignment horizontal="center" vertical="center"/>
      <protection/>
    </xf>
    <xf numFmtId="3" fontId="23" fillId="2" borderId="1" xfId="28" applyNumberFormat="1" applyFont="1" applyFill="1" applyBorder="1" applyAlignment="1">
      <alignment horizontal="center" vertical="center"/>
      <protection/>
    </xf>
    <xf numFmtId="44" fontId="23" fillId="2" borderId="1" xfId="24" applyNumberFormat="1" applyFont="1" applyFill="1" applyBorder="1" applyAlignment="1">
      <alignment horizontal="center" vertical="center"/>
      <protection/>
    </xf>
    <xf numFmtId="0" fontId="11" fillId="0" borderId="0" xfId="24" applyFont="1" applyAlignment="1">
      <alignment horizontal="left" vertical="center"/>
      <protection/>
    </xf>
    <xf numFmtId="0" fontId="11" fillId="0" borderId="0" xfId="24" applyFont="1" applyAlignment="1">
      <alignment horizontal="center" vertical="center"/>
      <protection/>
    </xf>
    <xf numFmtId="1" fontId="2" fillId="0" borderId="1" xfId="25" applyNumberFormat="1" applyFont="1" applyBorder="1" applyAlignment="1">
      <alignment horizontal="center" vertical="center"/>
    </xf>
    <xf numFmtId="3" fontId="2" fillId="0" borderId="0" xfId="24" applyNumberFormat="1" applyAlignment="1">
      <alignment horizontal="center" vertical="center"/>
      <protection/>
    </xf>
    <xf numFmtId="0" fontId="25" fillId="0" borderId="0" xfId="20" applyFont="1" applyAlignment="1">
      <alignment vertical="center"/>
      <protection/>
    </xf>
    <xf numFmtId="0" fontId="26" fillId="6" borderId="1" xfId="20" applyFont="1" applyFill="1" applyBorder="1" applyAlignment="1">
      <alignment horizontal="center" vertical="center"/>
      <protection/>
    </xf>
    <xf numFmtId="49" fontId="26" fillId="6" borderId="1" xfId="20" applyNumberFormat="1" applyFont="1" applyFill="1" applyBorder="1" applyAlignment="1">
      <alignment horizontal="center" vertical="center"/>
      <protection/>
    </xf>
    <xf numFmtId="0" fontId="27" fillId="6" borderId="1" xfId="20" applyFont="1" applyFill="1" applyBorder="1" applyAlignment="1">
      <alignment horizontal="center" vertical="center" wrapText="1"/>
      <protection/>
    </xf>
    <xf numFmtId="0" fontId="28" fillId="6" borderId="1" xfId="20" applyFont="1" applyFill="1" applyBorder="1" applyAlignment="1">
      <alignment horizontal="center" vertical="center" wrapText="1"/>
      <protection/>
    </xf>
    <xf numFmtId="0" fontId="29" fillId="0" borderId="1" xfId="27" applyFont="1" applyBorder="1" applyAlignment="1">
      <alignment horizontal="center" vertical="center" wrapText="1"/>
      <protection/>
    </xf>
    <xf numFmtId="0" fontId="29" fillId="7" borderId="1" xfId="27" applyFont="1" applyFill="1" applyBorder="1" applyAlignment="1">
      <alignment horizontal="center" vertical="center" wrapText="1"/>
      <protection/>
    </xf>
    <xf numFmtId="0" fontId="29" fillId="8" borderId="1" xfId="27" applyFont="1" applyFill="1" applyBorder="1" applyAlignment="1">
      <alignment horizontal="center" vertical="center" wrapText="1"/>
      <protection/>
    </xf>
    <xf numFmtId="0" fontId="30" fillId="0" borderId="1" xfId="27" applyFont="1" applyBorder="1" applyAlignment="1">
      <alignment horizontal="center" vertical="center" wrapText="1"/>
      <protection/>
    </xf>
    <xf numFmtId="0" fontId="27" fillId="0" borderId="0" xfId="20" applyFont="1" applyAlignment="1">
      <alignment vertical="center"/>
      <protection/>
    </xf>
    <xf numFmtId="0" fontId="31" fillId="0" borderId="1" xfId="20" applyFont="1" applyBorder="1" applyAlignment="1">
      <alignment horizontal="center" vertical="center"/>
      <protection/>
    </xf>
    <xf numFmtId="0" fontId="31" fillId="2" borderId="1" xfId="21" applyFont="1" applyFill="1" applyBorder="1" applyAlignment="1">
      <alignment horizontal="center" vertical="center"/>
      <protection/>
    </xf>
    <xf numFmtId="0" fontId="9" fillId="0" borderId="1" xfId="0" applyFont="1" applyBorder="1" applyAlignment="1" quotePrefix="1">
      <alignment horizontal="center" vertical="center"/>
    </xf>
    <xf numFmtId="0" fontId="25" fillId="0" borderId="1" xfId="20" applyFont="1" applyBorder="1" applyAlignment="1">
      <alignment horizontal="center" vertical="center" wrapText="1"/>
      <protection/>
    </xf>
    <xf numFmtId="0" fontId="32" fillId="0" borderId="1" xfId="20" applyFont="1" applyBorder="1" applyAlignment="1">
      <alignment horizontal="center" vertical="center" wrapText="1"/>
      <protection/>
    </xf>
    <xf numFmtId="0" fontId="33" fillId="0" borderId="1" xfId="29" applyFont="1" applyBorder="1" applyAlignment="1">
      <alignment horizontal="center" vertical="center"/>
      <protection/>
    </xf>
    <xf numFmtId="0" fontId="25" fillId="0" borderId="1" xfId="20" applyFont="1" applyBorder="1" applyAlignment="1">
      <alignment vertical="center"/>
      <protection/>
    </xf>
    <xf numFmtId="0" fontId="25" fillId="0" borderId="0" xfId="20" applyFont="1" applyAlignment="1">
      <alignment vertical="center" wrapText="1"/>
      <protection/>
    </xf>
    <xf numFmtId="0" fontId="31" fillId="0" borderId="0" xfId="20" applyFont="1" applyAlignment="1">
      <alignment horizontal="center" vertical="center"/>
      <protection/>
    </xf>
    <xf numFmtId="0" fontId="31" fillId="2" borderId="0" xfId="20" applyFont="1" applyFill="1" applyAlignment="1">
      <alignment horizontal="center" vertical="center"/>
      <protection/>
    </xf>
    <xf numFmtId="49" fontId="31" fillId="0" borderId="0" xfId="20" applyNumberFormat="1" applyFont="1" applyAlignment="1">
      <alignment horizontal="center" vertical="center"/>
      <protection/>
    </xf>
    <xf numFmtId="0" fontId="25" fillId="0" borderId="0" xfId="20" applyFont="1" applyAlignment="1">
      <alignment horizontal="center" vertical="center" wrapText="1"/>
      <protection/>
    </xf>
    <xf numFmtId="0" fontId="25" fillId="0" borderId="0" xfId="20" applyFont="1" applyAlignment="1">
      <alignment horizontal="center" vertical="center"/>
      <protection/>
    </xf>
    <xf numFmtId="0" fontId="33" fillId="0" borderId="0" xfId="20" applyFont="1" applyAlignment="1">
      <alignment horizontal="center" vertical="center"/>
      <protection/>
    </xf>
    <xf numFmtId="0" fontId="32" fillId="0" borderId="0" xfId="20" applyFont="1" applyAlignment="1">
      <alignment horizontal="center" vertical="center" wrapText="1"/>
      <protection/>
    </xf>
    <xf numFmtId="0" fontId="34" fillId="9" borderId="1" xfId="27" applyFont="1" applyFill="1" applyBorder="1">
      <alignment/>
      <protection/>
    </xf>
    <xf numFmtId="3" fontId="35" fillId="10" borderId="1" xfId="27" applyNumberFormat="1" applyFont="1" applyFill="1" applyBorder="1" applyAlignment="1">
      <alignment horizontal="center" vertical="center"/>
      <protection/>
    </xf>
    <xf numFmtId="2" fontId="35" fillId="11" borderId="1" xfId="27" applyNumberFormat="1" applyFont="1" applyFill="1" applyBorder="1" applyAlignment="1" applyProtection="1">
      <alignment horizontal="center"/>
      <protection locked="0"/>
    </xf>
    <xf numFmtId="4" fontId="35" fillId="12" borderId="1" xfId="27" applyNumberFormat="1" applyFont="1" applyFill="1" applyBorder="1" applyAlignment="1" applyProtection="1">
      <alignment horizontal="center"/>
      <protection hidden="1"/>
    </xf>
    <xf numFmtId="0" fontId="34" fillId="0" borderId="0" xfId="27" applyFont="1">
      <alignment/>
      <protection/>
    </xf>
    <xf numFmtId="0" fontId="10" fillId="9" borderId="1" xfId="27" applyFont="1" applyFill="1" applyBorder="1">
      <alignment/>
      <protection/>
    </xf>
    <xf numFmtId="3" fontId="36" fillId="10" borderId="1" xfId="27" applyNumberFormat="1" applyFont="1" applyFill="1" applyBorder="1" applyAlignment="1">
      <alignment horizontal="center" vertical="center"/>
      <protection/>
    </xf>
    <xf numFmtId="2" fontId="36" fillId="11" borderId="1" xfId="27" applyNumberFormat="1" applyFont="1" applyFill="1" applyBorder="1" applyAlignment="1" applyProtection="1">
      <alignment horizontal="center"/>
      <protection locked="0"/>
    </xf>
    <xf numFmtId="4" fontId="36" fillId="12" borderId="1" xfId="27" applyNumberFormat="1" applyFont="1" applyFill="1" applyBorder="1" applyAlignment="1" applyProtection="1">
      <alignment horizontal="center"/>
      <protection hidden="1"/>
    </xf>
    <xf numFmtId="0" fontId="10" fillId="0" borderId="0" xfId="27" applyFont="1">
      <alignment/>
      <protection/>
    </xf>
    <xf numFmtId="0" fontId="29" fillId="13" borderId="1" xfId="27" applyFont="1" applyFill="1" applyBorder="1" applyAlignment="1">
      <alignment horizontal="center" vertical="center" wrapText="1"/>
      <protection/>
    </xf>
    <xf numFmtId="0" fontId="25" fillId="0" borderId="1" xfId="29" applyFont="1" applyBorder="1" applyAlignment="1">
      <alignment horizontal="center" vertical="center"/>
      <protection/>
    </xf>
    <xf numFmtId="0" fontId="30" fillId="14" borderId="1" xfId="27" applyFont="1" applyFill="1" applyBorder="1" applyAlignment="1">
      <alignment horizontal="center" vertical="center" wrapText="1"/>
      <protection/>
    </xf>
    <xf numFmtId="0" fontId="21" fillId="0" borderId="1" xfId="26" applyFont="1" applyBorder="1" applyAlignment="1">
      <alignment horizontal="center" vertical="center" wrapText="1"/>
      <protection/>
    </xf>
    <xf numFmtId="0" fontId="21" fillId="0" borderId="1" xfId="26" applyFont="1" applyBorder="1" applyAlignment="1">
      <alignment horizontal="center" vertical="center"/>
      <protection/>
    </xf>
    <xf numFmtId="44" fontId="21" fillId="2" borderId="1" xfId="24" applyNumberFormat="1" applyFont="1" applyFill="1" applyBorder="1" applyAlignment="1">
      <alignment horizontal="center" vertical="center"/>
      <protection/>
    </xf>
    <xf numFmtId="0" fontId="34" fillId="0" borderId="1" xfId="25" applyNumberFormat="1" applyFont="1" applyBorder="1" applyAlignment="1">
      <alignment horizontal="center" vertical="center"/>
    </xf>
    <xf numFmtId="0" fontId="34" fillId="0" borderId="1" xfId="24" applyFont="1" applyBorder="1" applyAlignment="1">
      <alignment horizontal="left" vertical="center"/>
      <protection/>
    </xf>
    <xf numFmtId="0" fontId="34" fillId="0" borderId="0" xfId="24" applyFont="1" applyAlignment="1">
      <alignment horizontal="left" vertical="center"/>
      <protection/>
    </xf>
    <xf numFmtId="0" fontId="35" fillId="15" borderId="1" xfId="27" applyFont="1" applyFill="1" applyBorder="1" applyAlignment="1">
      <alignment horizontal="center" vertical="center"/>
      <protection/>
    </xf>
    <xf numFmtId="0" fontId="35" fillId="15" borderId="1" xfId="27" applyFont="1" applyFill="1" applyBorder="1" applyAlignment="1">
      <alignment horizontal="center" vertical="center" wrapText="1"/>
      <protection/>
    </xf>
    <xf numFmtId="0" fontId="35" fillId="15" borderId="1" xfId="27" applyFont="1" applyFill="1" applyBorder="1" applyAlignment="1" applyProtection="1">
      <alignment horizontal="center" vertical="center" wrapText="1"/>
      <protection locked="0"/>
    </xf>
    <xf numFmtId="0" fontId="35" fillId="15" borderId="1" xfId="27" applyFont="1" applyFill="1" applyBorder="1" applyAlignment="1" applyProtection="1">
      <alignment horizontal="center" vertical="center" wrapText="1"/>
      <protection hidden="1"/>
    </xf>
    <xf numFmtId="0" fontId="35" fillId="0" borderId="1" xfId="27" applyFont="1" applyBorder="1" applyAlignment="1">
      <alignment horizontal="center" vertical="center"/>
      <protection/>
    </xf>
    <xf numFmtId="4" fontId="35" fillId="3" borderId="1" xfId="27" applyNumberFormat="1" applyFont="1" applyFill="1" applyBorder="1" applyAlignment="1" applyProtection="1">
      <alignment horizontal="center" vertical="center"/>
      <protection hidden="1"/>
    </xf>
    <xf numFmtId="0" fontId="34" fillId="0" borderId="0" xfId="27" applyFont="1" applyAlignment="1">
      <alignment vertical="center"/>
      <protection/>
    </xf>
    <xf numFmtId="0" fontId="9" fillId="0" borderId="0" xfId="30" applyFont="1" applyAlignment="1">
      <alignment vertical="center" wrapText="1"/>
      <protection/>
    </xf>
    <xf numFmtId="3" fontId="35" fillId="0" borderId="0" xfId="27" applyNumberFormat="1" applyFont="1">
      <alignment/>
      <protection/>
    </xf>
    <xf numFmtId="0" fontId="35" fillId="0" borderId="0" xfId="27" applyFont="1">
      <alignment/>
      <protection/>
    </xf>
    <xf numFmtId="0" fontId="3" fillId="16" borderId="1" xfId="20" applyFont="1" applyFill="1" applyBorder="1" applyAlignment="1">
      <alignment horizontal="left" vertical="center"/>
      <protection/>
    </xf>
    <xf numFmtId="0" fontId="3" fillId="16" borderId="1" xfId="20" applyFont="1" applyFill="1" applyBorder="1" applyAlignment="1">
      <alignment horizontal="left" vertical="center" wrapText="1"/>
      <protection/>
    </xf>
    <xf numFmtId="0" fontId="3" fillId="16" borderId="1" xfId="20" applyFont="1" applyFill="1" applyBorder="1" applyAlignment="1">
      <alignment vertical="center" wrapText="1"/>
      <protection/>
    </xf>
    <xf numFmtId="0" fontId="5" fillId="16" borderId="1" xfId="20" applyFont="1" applyFill="1" applyBorder="1" applyAlignment="1">
      <alignment vertical="center" wrapText="1"/>
      <protection/>
    </xf>
    <xf numFmtId="0" fontId="5" fillId="16" borderId="1" xfId="20" applyFont="1" applyFill="1" applyBorder="1" applyAlignment="1">
      <alignment horizontal="center" vertical="center" wrapText="1"/>
      <protection/>
    </xf>
    <xf numFmtId="0" fontId="38" fillId="16" borderId="1" xfId="20" applyFont="1" applyFill="1" applyBorder="1" applyAlignment="1">
      <alignment horizontal="left" vertical="center" wrapText="1"/>
      <protection/>
    </xf>
    <xf numFmtId="0" fontId="5" fillId="0" borderId="0" xfId="20" applyFont="1" applyAlignment="1">
      <alignment horizontal="center" vertical="center"/>
      <protection/>
    </xf>
    <xf numFmtId="0" fontId="4" fillId="0" borderId="0" xfId="20" applyFont="1">
      <alignment/>
      <protection/>
    </xf>
    <xf numFmtId="0" fontId="5" fillId="0" borderId="1" xfId="20" applyFont="1" applyBorder="1" applyAlignment="1">
      <alignment horizontal="left" vertical="center" wrapText="1"/>
      <protection/>
    </xf>
    <xf numFmtId="0" fontId="5" fillId="0" borderId="0" xfId="20" applyFont="1" applyAlignment="1">
      <alignment vertical="center"/>
      <protection/>
    </xf>
    <xf numFmtId="0" fontId="4" fillId="0" borderId="1" xfId="22" applyNumberFormat="1" applyFont="1" applyBorder="1" applyAlignment="1">
      <alignment horizontal="left" vertical="center" wrapText="1"/>
    </xf>
    <xf numFmtId="0" fontId="4" fillId="0" borderId="1" xfId="31" applyFont="1" applyBorder="1" applyAlignment="1">
      <alignment vertical="center" wrapText="1"/>
      <protection/>
    </xf>
    <xf numFmtId="0" fontId="4" fillId="17" borderId="1" xfId="20" applyFont="1" applyFill="1" applyBorder="1" applyAlignment="1">
      <alignment horizontal="left" vertical="center"/>
      <protection/>
    </xf>
    <xf numFmtId="0" fontId="4" fillId="17" borderId="1" xfId="21" applyFont="1" applyFill="1" applyBorder="1" applyAlignment="1">
      <alignment horizontal="left" vertical="center"/>
      <protection/>
    </xf>
    <xf numFmtId="0" fontId="4" fillId="17" borderId="1" xfId="20" applyFont="1" applyFill="1" applyBorder="1" applyAlignment="1">
      <alignment horizontal="left" vertical="center" wrapText="1"/>
      <protection/>
    </xf>
    <xf numFmtId="0" fontId="4" fillId="17" borderId="1" xfId="20" applyFont="1" applyFill="1" applyBorder="1" applyAlignment="1">
      <alignment vertical="center" wrapText="1"/>
      <protection/>
    </xf>
    <xf numFmtId="0" fontId="4" fillId="17" borderId="1" xfId="20" applyFont="1" applyFill="1" applyBorder="1" applyAlignment="1">
      <alignment horizontal="center" vertical="center"/>
      <protection/>
    </xf>
    <xf numFmtId="0" fontId="5" fillId="17" borderId="1" xfId="20" applyFont="1" applyFill="1" applyBorder="1" applyAlignment="1">
      <alignment horizontal="left" vertical="center" wrapText="1"/>
      <protection/>
    </xf>
    <xf numFmtId="0" fontId="4" fillId="17" borderId="0" xfId="20" applyFont="1" applyFill="1">
      <alignment/>
      <protection/>
    </xf>
    <xf numFmtId="0" fontId="5" fillId="17" borderId="0" xfId="20" applyFont="1" applyFill="1">
      <alignment/>
      <protection/>
    </xf>
    <xf numFmtId="0" fontId="4" fillId="2" borderId="1" xfId="20" applyFont="1" applyFill="1" applyBorder="1" applyAlignment="1">
      <alignment vertical="center" wrapText="1"/>
      <protection/>
    </xf>
    <xf numFmtId="0" fontId="5" fillId="2" borderId="1" xfId="20" applyFont="1" applyFill="1" applyBorder="1" applyAlignment="1">
      <alignment horizontal="left" vertical="center"/>
      <protection/>
    </xf>
    <xf numFmtId="0" fontId="5" fillId="3" borderId="1" xfId="22" applyNumberFormat="1" applyFont="1" applyFill="1" applyBorder="1" applyAlignment="1">
      <alignment horizontal="left" vertical="center" wrapText="1"/>
    </xf>
    <xf numFmtId="0" fontId="5" fillId="0" borderId="1" xfId="22" applyNumberFormat="1" applyFont="1" applyBorder="1" applyAlignment="1">
      <alignment horizontal="left" vertical="center" wrapText="1"/>
    </xf>
    <xf numFmtId="0" fontId="4" fillId="0" borderId="0" xfId="20" applyFont="1" applyAlignment="1">
      <alignment wrapText="1"/>
      <protection/>
    </xf>
    <xf numFmtId="0" fontId="5" fillId="0" borderId="0" xfId="20" applyFont="1" applyAlignment="1">
      <alignment horizontal="left" vertical="center"/>
      <protection/>
    </xf>
    <xf numFmtId="0" fontId="5" fillId="0" borderId="0" xfId="20" applyFont="1" applyAlignment="1">
      <alignment horizontal="left" vertical="center" wrapText="1"/>
      <protection/>
    </xf>
    <xf numFmtId="0" fontId="5" fillId="0" borderId="1" xfId="22" applyNumberFormat="1" applyFont="1" applyBorder="1" applyAlignment="1">
      <alignment vertical="center"/>
    </xf>
    <xf numFmtId="0" fontId="5" fillId="0" borderId="1" xfId="20" applyFont="1" applyBorder="1" applyAlignment="1">
      <alignment vertical="center"/>
      <protection/>
    </xf>
    <xf numFmtId="0" fontId="4" fillId="18" borderId="1" xfId="20" applyFont="1" applyFill="1" applyBorder="1" applyAlignment="1">
      <alignment horizontal="left" vertical="center"/>
      <protection/>
    </xf>
    <xf numFmtId="0" fontId="4" fillId="18" borderId="1" xfId="20" applyFont="1" applyFill="1" applyBorder="1" applyAlignment="1">
      <alignment horizontal="left" vertical="center" wrapText="1"/>
      <protection/>
    </xf>
    <xf numFmtId="0" fontId="4" fillId="18" borderId="1" xfId="20" applyFont="1" applyFill="1" applyBorder="1" applyAlignment="1">
      <alignment vertical="center" wrapText="1"/>
      <protection/>
    </xf>
    <xf numFmtId="0" fontId="4" fillId="18" borderId="1" xfId="20" applyFont="1" applyFill="1" applyBorder="1" applyAlignment="1">
      <alignment horizontal="center" vertical="center"/>
      <protection/>
    </xf>
    <xf numFmtId="0" fontId="5" fillId="18" borderId="1" xfId="20" applyFont="1" applyFill="1" applyBorder="1" applyAlignment="1">
      <alignment horizontal="left" vertical="center" wrapText="1"/>
      <protection/>
    </xf>
    <xf numFmtId="0" fontId="4" fillId="18" borderId="0" xfId="20" applyFont="1" applyFill="1">
      <alignment/>
      <protection/>
    </xf>
    <xf numFmtId="0" fontId="5" fillId="18" borderId="0" xfId="20" applyFont="1" applyFill="1" applyAlignment="1">
      <alignment vertical="center" wrapText="1"/>
      <protection/>
    </xf>
    <xf numFmtId="0" fontId="4" fillId="2" borderId="1" xfId="20" applyFont="1" applyFill="1" applyBorder="1" applyAlignment="1">
      <alignment horizontal="center" vertical="center"/>
      <protection/>
    </xf>
    <xf numFmtId="0" fontId="5" fillId="2" borderId="1" xfId="20" applyFont="1" applyFill="1" applyBorder="1" applyAlignment="1">
      <alignment horizontal="left" vertical="center" wrapText="1"/>
      <protection/>
    </xf>
    <xf numFmtId="0" fontId="4" fillId="2" borderId="0" xfId="20" applyFont="1" applyFill="1">
      <alignment/>
      <protection/>
    </xf>
    <xf numFmtId="0" fontId="5" fillId="0" borderId="0" xfId="20" applyFont="1" applyAlignment="1">
      <alignment vertical="center" wrapText="1"/>
      <protection/>
    </xf>
    <xf numFmtId="0" fontId="4" fillId="3" borderId="1" xfId="20" applyFont="1" applyFill="1" applyBorder="1" applyAlignment="1">
      <alignment horizontal="center" vertical="center"/>
      <protection/>
    </xf>
    <xf numFmtId="0" fontId="5" fillId="0" borderId="2" xfId="22" applyNumberFormat="1" applyFont="1" applyBorder="1" applyAlignment="1">
      <alignment vertical="center"/>
    </xf>
    <xf numFmtId="0" fontId="39" fillId="0" borderId="0" xfId="0" applyFont="1"/>
    <xf numFmtId="164" fontId="39" fillId="0" borderId="0" xfId="0" applyNumberFormat="1" applyFont="1"/>
    <xf numFmtId="0" fontId="39" fillId="0" borderId="0" xfId="0" applyFont="1" quotePrefix="1"/>
    <xf numFmtId="0" fontId="40" fillId="0" borderId="0" xfId="0" applyFont="1"/>
    <xf numFmtId="0" fontId="39" fillId="3" borderId="0" xfId="0" applyFont="1" applyFill="1"/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0" fontId="40" fillId="0" borderId="0" xfId="0" applyFont="1" applyAlignment="1">
      <alignment horizontal="center" vertical="center" wrapText="1"/>
    </xf>
    <xf numFmtId="44" fontId="21" fillId="0" borderId="1" xfId="24" applyNumberFormat="1" applyFont="1" applyBorder="1" applyAlignment="1">
      <alignment horizontal="center" vertical="center"/>
      <protection/>
    </xf>
    <xf numFmtId="0" fontId="12" fillId="0" borderId="0" xfId="27" applyFont="1" applyAlignment="1">
      <alignment horizontal="center" vertical="center" wrapText="1"/>
      <protection/>
    </xf>
    <xf numFmtId="0" fontId="12" fillId="0" borderId="0" xfId="27" applyFont="1" applyAlignment="1">
      <alignment horizontal="center" vertical="center"/>
      <protection/>
    </xf>
    <xf numFmtId="0" fontId="12" fillId="0" borderId="0" xfId="24" applyFont="1" applyAlignment="1">
      <alignment horizontal="center" vertical="center" wrapText="1"/>
      <protection/>
    </xf>
    <xf numFmtId="0" fontId="12" fillId="0" borderId="0" xfId="24" applyFont="1" applyAlignment="1">
      <alignment horizontal="center" vertical="center"/>
      <protection/>
    </xf>
    <xf numFmtId="0" fontId="2" fillId="0" borderId="0" xfId="24" applyAlignment="1">
      <alignment horizontal="left" vertical="center" wrapText="1"/>
      <protection/>
    </xf>
    <xf numFmtId="0" fontId="2" fillId="0" borderId="0" xfId="24" applyAlignment="1">
      <alignment horizontal="center" vertical="center"/>
      <protection/>
    </xf>
    <xf numFmtId="0" fontId="35" fillId="0" borderId="0" xfId="27" applyFont="1" applyAlignment="1">
      <alignment horizontal="center"/>
      <protection/>
    </xf>
    <xf numFmtId="0" fontId="35" fillId="0" borderId="0" xfId="27" applyFont="1" applyAlignment="1">
      <alignment horizontal="center" wrapText="1"/>
      <protection/>
    </xf>
    <xf numFmtId="0" fontId="34" fillId="0" borderId="1" xfId="27" applyFont="1" applyBorder="1" applyAlignment="1">
      <alignment horizontal="center" vertical="center"/>
      <protection/>
    </xf>
    <xf numFmtId="0" fontId="9" fillId="0" borderId="0" xfId="30" applyFont="1" applyAlignment="1">
      <alignment horizontal="left" vertical="center" wrapText="1"/>
      <protection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 2" xfId="21"/>
    <cellStyle name="Hypertextový odkaz 2" xfId="22"/>
    <cellStyle name="normální 3" xfId="23"/>
    <cellStyle name="Normální 4" xfId="24"/>
    <cellStyle name="Čárka 2" xfId="25"/>
    <cellStyle name="Normální 5" xfId="26"/>
    <cellStyle name="Normální 4 5" xfId="27"/>
    <cellStyle name="normální_List1_1" xfId="28"/>
    <cellStyle name="Normální 6" xfId="29"/>
    <cellStyle name="normální 3 2 2" xfId="30"/>
    <cellStyle name="normální 3 2" xfId="31"/>
  </cellStyles>
  <dxfs count="30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strike val="0"/>
        <color theme="1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  <vertical/>
        <horizontal/>
      </border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microsoft.com/office/2017/10/relationships/person" Target="persons/person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\DNS%2005,%2006%20-%20kancel&#225;&#345;sk&#253;%20pap&#237;r%20-%20sb&#283;r%20dat%20(239%20Odpov&#283;di)_analyza_da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z NP"/>
      <sheetName val="s NP"/>
      <sheetName val="Účast CZVZ"/>
      <sheetName val="Odpovědi final"/>
      <sheetName val="Odpovědi formuláře 239"/>
      <sheetName val="Seznam_PO_1_1_2024"/>
    </sheetNames>
    <sheetDataSet>
      <sheetData sheetId="0"/>
      <sheetData sheetId="1"/>
      <sheetData sheetId="2"/>
      <sheetData sheetId="3"/>
      <sheetData sheetId="4">
        <row r="1">
          <cell r="A1" t="str">
            <v>IČO Vaší příspěvkové organizace</v>
          </cell>
          <cell r="B1" t="str">
            <v>Časová značka</v>
          </cell>
          <cell r="C1" t="str">
            <v>E-mailová adresa</v>
          </cell>
          <cell r="D1" t="str">
            <v>Jméno a příjmení osoby vyplňující tento dotazník/Název organizace</v>
          </cell>
          <cell r="E1" t="str">
            <v>IČO Vaší příspěvkové organizace</v>
          </cell>
          <cell r="F1" t="str">
            <v>Přejete si využít centrální nákup kancelářského papíru na období květen – srpen 2024 (4 měsíce)</v>
          </cell>
        </row>
        <row r="2">
          <cell r="A2">
            <v>44993510</v>
          </cell>
          <cell r="B2">
            <v>45356.44144069444</v>
          </cell>
          <cell r="C2" t="str">
            <v>zizkova@zusjk.cz</v>
          </cell>
          <cell r="D2" t="str">
            <v>Alexandra Žižková/ ZUŠ Jaroslava Kvapila Brno</v>
          </cell>
          <cell r="E2">
            <v>44993510</v>
          </cell>
          <cell r="F2" t="str">
            <v>Ano</v>
          </cell>
        </row>
        <row r="3">
          <cell r="A3">
            <v>49461524</v>
          </cell>
          <cell r="B3">
            <v>45356.44172818287</v>
          </cell>
          <cell r="C3" t="str">
            <v>zus.pozorice@volny.cz</v>
          </cell>
          <cell r="D3" t="str">
            <v>Hana Navrátilová</v>
          </cell>
          <cell r="E3">
            <v>49461524</v>
          </cell>
          <cell r="F3" t="str">
            <v>Ne</v>
          </cell>
        </row>
        <row r="4">
          <cell r="A4">
            <v>49438816</v>
          </cell>
          <cell r="B4">
            <v>45356.442008564816</v>
          </cell>
          <cell r="C4" t="str">
            <v>novak.p@gpoa.cz</v>
          </cell>
          <cell r="D4" t="str">
            <v>Novák Pavel / GPOA</v>
          </cell>
          <cell r="E4">
            <v>49438816</v>
          </cell>
          <cell r="F4" t="str">
            <v>Ano</v>
          </cell>
        </row>
        <row r="5">
          <cell r="A5">
            <v>60680342</v>
          </cell>
          <cell r="B5">
            <v>45356.442075810184</v>
          </cell>
          <cell r="C5" t="str">
            <v>zavodna@sseb.cz</v>
          </cell>
          <cell r="D5" t="str">
            <v>Jaroslava Závodná, Střední škola Edvarda Beneše Břeclav, příspěvková organizace</v>
          </cell>
          <cell r="E5">
            <v>60680342</v>
          </cell>
          <cell r="F5" t="str">
            <v>Ano</v>
          </cell>
        </row>
        <row r="6">
          <cell r="A6">
            <v>837385</v>
          </cell>
          <cell r="B6">
            <v>45356.4441406713</v>
          </cell>
          <cell r="C6" t="str">
            <v>info@stredniskolastraznice.cz</v>
          </cell>
          <cell r="D6" t="str">
            <v>Ivana Labudová</v>
          </cell>
          <cell r="E6" t="str">
            <v>00837385</v>
          </cell>
          <cell r="F6" t="str">
            <v>Ano</v>
          </cell>
        </row>
        <row r="7">
          <cell r="A7">
            <v>47377445</v>
          </cell>
          <cell r="B7">
            <v>45356.44439927083</v>
          </cell>
          <cell r="C7" t="str">
            <v>novakova.eva@dckyjov.cz</v>
          </cell>
          <cell r="D7" t="str">
            <v>Eva Nováková</v>
          </cell>
          <cell r="E7">
            <v>47377445</v>
          </cell>
          <cell r="F7" t="str">
            <v>Ne</v>
          </cell>
        </row>
        <row r="8">
          <cell r="A8">
            <v>559148</v>
          </cell>
          <cell r="B8">
            <v>45356.44499517361</v>
          </cell>
          <cell r="C8" t="str">
            <v>gymkyjov@gymkyjov.cz</v>
          </cell>
          <cell r="D8" t="str">
            <v>Kudláčová Bohdana</v>
          </cell>
          <cell r="E8" t="str">
            <v>00559148</v>
          </cell>
          <cell r="F8" t="str">
            <v>Ano</v>
          </cell>
        </row>
        <row r="9">
          <cell r="A9">
            <v>226556</v>
          </cell>
          <cell r="B9">
            <v>45356.445023657405</v>
          </cell>
          <cell r="C9" t="str">
            <v>boudova@domovnapolni.cz</v>
          </cell>
          <cell r="D9" t="str">
            <v>Lenka Boudová</v>
          </cell>
          <cell r="E9" t="str">
            <v>00226556</v>
          </cell>
          <cell r="F9" t="str">
            <v>Ano</v>
          </cell>
        </row>
        <row r="10">
          <cell r="A10">
            <v>64327981</v>
          </cell>
          <cell r="B10">
            <v>45356.44689655093</v>
          </cell>
          <cell r="C10" t="str">
            <v>info@zspalackeho.cz</v>
          </cell>
          <cell r="D10" t="str">
            <v>Základní škola Brno, Palackého třída, p.o.</v>
          </cell>
          <cell r="E10">
            <v>64327981</v>
          </cell>
          <cell r="F10" t="str">
            <v>Ano</v>
          </cell>
        </row>
        <row r="11">
          <cell r="A11">
            <v>70921245</v>
          </cell>
          <cell r="B11">
            <v>45356.447627870366</v>
          </cell>
          <cell r="C11" t="str">
            <v>provozni@habrovanskyzamek.cz</v>
          </cell>
          <cell r="D11" t="str">
            <v>Roman Halouzka</v>
          </cell>
          <cell r="E11">
            <v>70621245</v>
          </cell>
          <cell r="F11" t="str">
            <v>Ne</v>
          </cell>
        </row>
        <row r="12">
          <cell r="A12">
            <v>559008</v>
          </cell>
          <cell r="B12">
            <v>45356.447703020836</v>
          </cell>
          <cell r="C12" t="str">
            <v>knihovna@gml.cz</v>
          </cell>
          <cell r="D12" t="str">
            <v>Monika Blahníková/Gymnázium Matyáše Lercha, Brno, Žižkova 55, příspěvková organizace</v>
          </cell>
          <cell r="E12" t="str">
            <v>00559008</v>
          </cell>
          <cell r="F12" t="str">
            <v>Ano</v>
          </cell>
        </row>
        <row r="13">
          <cell r="A13">
            <v>62156756</v>
          </cell>
          <cell r="B13">
            <v>45356.44772267361</v>
          </cell>
          <cell r="C13" t="str">
            <v>info@zusvranovska.cz</v>
          </cell>
          <cell r="D13" t="str">
            <v>Jana Kubíková</v>
          </cell>
          <cell r="E13">
            <v>62156756</v>
          </cell>
          <cell r="F13" t="str">
            <v>Ano</v>
          </cell>
        </row>
        <row r="14">
          <cell r="A14">
            <v>49461702</v>
          </cell>
          <cell r="B14">
            <v>45356.448660497685</v>
          </cell>
          <cell r="C14" t="str">
            <v>zus.orechov@volny.cz</v>
          </cell>
          <cell r="D14" t="str">
            <v>Eva Polášková, Základní umělecká škola Ořechov, příspěvková organizace</v>
          </cell>
          <cell r="E14">
            <v>49461702</v>
          </cell>
          <cell r="F14" t="str">
            <v>Ne</v>
          </cell>
        </row>
        <row r="15">
          <cell r="A15">
            <v>64327809</v>
          </cell>
          <cell r="B15">
            <v>45356.44869063658</v>
          </cell>
          <cell r="C15" t="str">
            <v>gabriela.fialova@mszscernopolni.cz</v>
          </cell>
          <cell r="D15" t="str">
            <v>Gabriela Fialová</v>
          </cell>
          <cell r="E15">
            <v>64327809</v>
          </cell>
          <cell r="F15" t="str">
            <v>Ano</v>
          </cell>
        </row>
        <row r="16">
          <cell r="A16">
            <v>70849510</v>
          </cell>
          <cell r="B16">
            <v>45356.448700243054</v>
          </cell>
          <cell r="C16" t="str">
            <v>reditel@zus-hustopece.cz</v>
          </cell>
          <cell r="D16" t="str">
            <v>Miroslav Brúček/Základní umělecká škola Hustopeče, příspěvková organizace</v>
          </cell>
          <cell r="E16">
            <v>70849510</v>
          </cell>
          <cell r="F16" t="str">
            <v>Ne</v>
          </cell>
        </row>
        <row r="17">
          <cell r="A17">
            <v>60555980</v>
          </cell>
          <cell r="B17">
            <v>45356.44940875</v>
          </cell>
          <cell r="C17" t="str">
            <v>vesela@vim-jmk.cz</v>
          </cell>
          <cell r="D17" t="str">
            <v>Yveta Veselá</v>
          </cell>
          <cell r="E17">
            <v>60555980</v>
          </cell>
          <cell r="F17" t="str">
            <v>Ano</v>
          </cell>
        </row>
        <row r="18">
          <cell r="A18">
            <v>63434610</v>
          </cell>
          <cell r="B18">
            <v>45356.451350497686</v>
          </cell>
          <cell r="C18" t="str">
            <v>ucetni@dd-mikulov.eu</v>
          </cell>
          <cell r="D18" t="str">
            <v>Bílá Konstantina</v>
          </cell>
          <cell r="E18">
            <v>63434610</v>
          </cell>
          <cell r="F18" t="str">
            <v>Ne</v>
          </cell>
        </row>
        <row r="19">
          <cell r="A19">
            <v>62158465</v>
          </cell>
          <cell r="B19">
            <v>45356.45153011574</v>
          </cell>
          <cell r="C19" t="str">
            <v>info@dddagmar.cz</v>
          </cell>
          <cell r="D19" t="str">
            <v>Dětský domov Dagmar Brno , p.o.</v>
          </cell>
          <cell r="E19">
            <v>62158465</v>
          </cell>
          <cell r="F19" t="str">
            <v>Ne</v>
          </cell>
        </row>
        <row r="20">
          <cell r="A20">
            <v>71175938</v>
          </cell>
          <cell r="B20">
            <v>45356.45326653935</v>
          </cell>
          <cell r="C20" t="str">
            <v>buzkova.eliska@kjmk.eu</v>
          </cell>
          <cell r="D20" t="str">
            <v>Eliška Buzková</v>
          </cell>
          <cell r="E20">
            <v>71175938</v>
          </cell>
          <cell r="F20" t="str">
            <v>Ne</v>
          </cell>
        </row>
        <row r="21">
          <cell r="A21">
            <v>45671877</v>
          </cell>
          <cell r="B21">
            <v>45356.453598692126</v>
          </cell>
          <cell r="C21" t="str">
            <v>m.sperkova@domovbozice.cz</v>
          </cell>
          <cell r="D21" t="str">
            <v>Martina Šperková</v>
          </cell>
          <cell r="E21">
            <v>45671877</v>
          </cell>
          <cell r="F21" t="str">
            <v>Ano</v>
          </cell>
        </row>
        <row r="22">
          <cell r="A22">
            <v>44993501</v>
          </cell>
          <cell r="B22">
            <v>45356.4540012963</v>
          </cell>
          <cell r="C22" t="str">
            <v>zustrnkova@volny.cz</v>
          </cell>
          <cell r="D22" t="str">
            <v>Marika Benešová</v>
          </cell>
          <cell r="E22">
            <v>44993501</v>
          </cell>
          <cell r="F22" t="str">
            <v>Ano</v>
          </cell>
        </row>
        <row r="23">
          <cell r="A23">
            <v>226564</v>
          </cell>
          <cell r="B23">
            <v>45356.4541071875</v>
          </cell>
          <cell r="C23" t="str">
            <v>petra.kuliskova@domovhvezda.cz</v>
          </cell>
          <cell r="D23" t="str">
            <v>Petra Kulíšková / Domov Hvězda, p.o.</v>
          </cell>
          <cell r="E23" t="str">
            <v>00226564</v>
          </cell>
          <cell r="F23" t="str">
            <v>Ne</v>
          </cell>
        </row>
        <row r="24">
          <cell r="A24">
            <v>45671761</v>
          </cell>
          <cell r="B24">
            <v>45356.45517748843</v>
          </cell>
          <cell r="C24" t="str">
            <v>zasobovani@domovhostim.cz</v>
          </cell>
          <cell r="D24" t="str">
            <v>Yvona Formanová</v>
          </cell>
          <cell r="E24">
            <v>45671761</v>
          </cell>
          <cell r="F24" t="str">
            <v>Ne</v>
          </cell>
        </row>
        <row r="25">
          <cell r="A25">
            <v>567566</v>
          </cell>
          <cell r="B25">
            <v>45356.45625806713</v>
          </cell>
          <cell r="C25" t="str">
            <v>petlachova@tkbrno.cz</v>
          </cell>
          <cell r="D25" t="str">
            <v>Marika Petlachová</v>
          </cell>
          <cell r="E25" t="str">
            <v>00567566</v>
          </cell>
          <cell r="F25" t="str">
            <v>Ne</v>
          </cell>
        </row>
        <row r="26">
          <cell r="A26">
            <v>401803</v>
          </cell>
          <cell r="B26">
            <v>45356.45721517361</v>
          </cell>
          <cell r="C26" t="str">
            <v>zokej@luzanky.cz</v>
          </cell>
          <cell r="D26" t="str">
            <v>Jan Ondroušek</v>
          </cell>
          <cell r="E26" t="str">
            <v>00401803</v>
          </cell>
          <cell r="F26" t="str">
            <v>Ne</v>
          </cell>
        </row>
        <row r="27">
          <cell r="A27">
            <v>839639</v>
          </cell>
          <cell r="B27">
            <v>45356.45729006945</v>
          </cell>
          <cell r="C27" t="str">
            <v>zusletovice@zusletovice.cz</v>
          </cell>
          <cell r="D27" t="str">
            <v>Jiří Mifek / ZUŠ Letovice</v>
          </cell>
          <cell r="E27" t="str">
            <v>00839639</v>
          </cell>
          <cell r="F27" t="str">
            <v>Ne</v>
          </cell>
        </row>
        <row r="28">
          <cell r="A28">
            <v>65761774</v>
          </cell>
          <cell r="B28">
            <v>45356.458668136576</v>
          </cell>
          <cell r="C28" t="str">
            <v>technik@domovpredklasteri.cz</v>
          </cell>
          <cell r="D28" t="str">
            <v>Jindřiška Halvová</v>
          </cell>
          <cell r="E28">
            <v>65761774</v>
          </cell>
          <cell r="F28" t="str">
            <v>Ano</v>
          </cell>
        </row>
        <row r="29">
          <cell r="A29">
            <v>62077465</v>
          </cell>
          <cell r="B29">
            <v>45356.460093807866</v>
          </cell>
          <cell r="C29" t="str">
            <v>ddboskovice@seznam.cz</v>
          </cell>
          <cell r="D29" t="str">
            <v>Bc. Mikulová Radka/ Dětský domov Boskovice, p.o.</v>
          </cell>
          <cell r="E29">
            <v>62077465</v>
          </cell>
          <cell r="F29" t="str">
            <v>Ano</v>
          </cell>
        </row>
        <row r="30">
          <cell r="A30">
            <v>70851212</v>
          </cell>
          <cell r="B30">
            <v>45356.460130844906</v>
          </cell>
          <cell r="C30" t="str">
            <v>hospodarka@zuspohorelice.cz</v>
          </cell>
          <cell r="D30" t="str">
            <v>Pavlína Čermáková</v>
          </cell>
          <cell r="E30">
            <v>70851212</v>
          </cell>
          <cell r="F30" t="str">
            <v>Ne</v>
          </cell>
        </row>
        <row r="31">
          <cell r="A31">
            <v>70284849</v>
          </cell>
          <cell r="B31">
            <v>45356.46128231482</v>
          </cell>
          <cell r="C31" t="str">
            <v>info@skolavresovice.cz</v>
          </cell>
          <cell r="D31" t="str">
            <v>Iva Knéslová/Mateřská škola, základní škola, praktická škola a dětský domov Kyjov, příspěvková organiazce</v>
          </cell>
          <cell r="E31">
            <v>70284849</v>
          </cell>
          <cell r="F31" t="str">
            <v>Ano</v>
          </cell>
        </row>
        <row r="32">
          <cell r="A32">
            <v>92738</v>
          </cell>
          <cell r="B32">
            <v>45356.46347234954</v>
          </cell>
          <cell r="C32" t="str">
            <v>ekonom@muzeumznojmo.cz</v>
          </cell>
          <cell r="D32" t="str">
            <v>Kateřina Hnaníčková/ Jihomoravské muzeum ve Znojmě, příspěvková organizace</v>
          </cell>
          <cell r="E32" t="str">
            <v>00092738</v>
          </cell>
          <cell r="F32" t="str">
            <v>Ne</v>
          </cell>
        </row>
        <row r="33">
          <cell r="A33">
            <v>49459881</v>
          </cell>
          <cell r="B33">
            <v>45356.465247002314</v>
          </cell>
          <cell r="C33" t="str">
            <v>maskova@gym-tisnov.cz</v>
          </cell>
          <cell r="D33" t="str">
            <v>Eva Mašková/Gymnázium Tišnov</v>
          </cell>
          <cell r="E33">
            <v>49459881</v>
          </cell>
          <cell r="F33" t="str">
            <v>Ano</v>
          </cell>
        </row>
        <row r="34">
          <cell r="A34">
            <v>45671818</v>
          </cell>
          <cell r="B34">
            <v>45356.465949722224</v>
          </cell>
          <cell r="C34" t="str">
            <v>sigmundova@domovtavikovice.cz</v>
          </cell>
          <cell r="D34" t="str">
            <v>Renata Sigmundová</v>
          </cell>
          <cell r="E34">
            <v>45671818</v>
          </cell>
          <cell r="F34" t="str">
            <v>Ano</v>
          </cell>
        </row>
        <row r="35">
          <cell r="A35">
            <v>400963</v>
          </cell>
          <cell r="B35">
            <v>45356.468931967596</v>
          </cell>
          <cell r="C35" t="str">
            <v>info@zussmetanova.cz</v>
          </cell>
          <cell r="D35" t="str">
            <v>Zuzana Jasinková</v>
          </cell>
          <cell r="E35" t="str">
            <v>00400963</v>
          </cell>
          <cell r="F35" t="str">
            <v>Ano</v>
          </cell>
        </row>
        <row r="36">
          <cell r="A36">
            <v>390348</v>
          </cell>
          <cell r="B36">
            <v>45356.471609189815</v>
          </cell>
          <cell r="C36" t="str">
            <v>svc@svcboskovice.cz</v>
          </cell>
          <cell r="D36" t="str">
            <v>Alena Staňková, Středisko volného času Boskovice, příspěvková organizace</v>
          </cell>
          <cell r="E36" t="str">
            <v>00390348</v>
          </cell>
          <cell r="F36" t="str">
            <v>Ne</v>
          </cell>
        </row>
        <row r="37">
          <cell r="A37">
            <v>4536649</v>
          </cell>
          <cell r="B37">
            <v>45356.47228902778</v>
          </cell>
          <cell r="C37" t="str">
            <v>muzeum@muzeum-boskovicka.cz</v>
          </cell>
          <cell r="D37" t="str">
            <v>Muzeum regionu Boskovicka, příspěvková organizace</v>
          </cell>
          <cell r="E37" t="str">
            <v>04536649</v>
          </cell>
          <cell r="F37" t="str">
            <v>Ne</v>
          </cell>
        </row>
        <row r="38">
          <cell r="A38">
            <v>638005</v>
          </cell>
          <cell r="B38">
            <v>45356.472352627316</v>
          </cell>
          <cell r="C38" t="str">
            <v>mkrivakova@szsbrno.cz</v>
          </cell>
          <cell r="D38" t="str">
            <v>Marcela Křiváková</v>
          </cell>
          <cell r="E38" t="str">
            <v>00638005</v>
          </cell>
          <cell r="F38" t="str">
            <v>Ano</v>
          </cell>
        </row>
        <row r="39">
          <cell r="A39">
            <v>62075993</v>
          </cell>
          <cell r="B39">
            <v>45356.47246643518</v>
          </cell>
          <cell r="C39" t="str">
            <v>skolakretin@zspridl.cz</v>
          </cell>
          <cell r="D39" t="str">
            <v>Hana Najbrová, Mateřská škola a základní škola při Dětské léčebně Křetín 12, příspěvková organizace</v>
          </cell>
          <cell r="E39">
            <v>62075993</v>
          </cell>
          <cell r="F39" t="str">
            <v>Ne</v>
          </cell>
        </row>
        <row r="40">
          <cell r="A40">
            <v>48511005</v>
          </cell>
          <cell r="B40">
            <v>45356.4737915625</v>
          </cell>
          <cell r="C40" t="str">
            <v>prichystal@uapp.cz</v>
          </cell>
          <cell r="D40" t="str">
            <v>Michal Přichystal</v>
          </cell>
          <cell r="E40">
            <v>48511005</v>
          </cell>
          <cell r="F40" t="str">
            <v>Ne</v>
          </cell>
        </row>
        <row r="41">
          <cell r="A41">
            <v>44946775</v>
          </cell>
          <cell r="B41">
            <v>45356.47385780093</v>
          </cell>
          <cell r="C41" t="str">
            <v>zus.oslavany@gmail.com</v>
          </cell>
          <cell r="D41" t="str">
            <v>Lenka Kremláčková / ZUŠ Oslavany, příspěvková organizace</v>
          </cell>
          <cell r="E41">
            <v>44946775</v>
          </cell>
          <cell r="F41" t="str">
            <v>Ne</v>
          </cell>
        </row>
        <row r="42">
          <cell r="A42">
            <v>62156586</v>
          </cell>
          <cell r="B42">
            <v>45356.475388425926</v>
          </cell>
          <cell r="C42" t="str">
            <v>zuskapralove@gmail.com</v>
          </cell>
          <cell r="D42" t="str">
            <v>Markéta Šmerdová</v>
          </cell>
          <cell r="E42">
            <v>62156586</v>
          </cell>
          <cell r="F42" t="str">
            <v>Ne</v>
          </cell>
        </row>
        <row r="43">
          <cell r="A43">
            <v>90395</v>
          </cell>
          <cell r="B43">
            <v>45356.47752697917</v>
          </cell>
          <cell r="C43" t="str">
            <v>post1@hvezdarna-veseli.cz</v>
          </cell>
          <cell r="D43" t="str">
            <v>Lubomír Kazík</v>
          </cell>
          <cell r="E43" t="str">
            <v>00090395</v>
          </cell>
          <cell r="F43" t="str">
            <v>Ne</v>
          </cell>
        </row>
        <row r="44">
          <cell r="A44">
            <v>67011748</v>
          </cell>
          <cell r="B44">
            <v>45356.47754046296</v>
          </cell>
          <cell r="C44" t="str">
            <v>info@specialniskolyznojmo.cz</v>
          </cell>
          <cell r="D44" t="str">
            <v>Ivana Grunová</v>
          </cell>
          <cell r="E44">
            <v>67011748</v>
          </cell>
          <cell r="F44" t="str">
            <v>Ne</v>
          </cell>
        </row>
        <row r="45">
          <cell r="A45">
            <v>62073087</v>
          </cell>
          <cell r="B45">
            <v>45356.47978815972</v>
          </cell>
          <cell r="C45" t="str">
            <v>skola@spsjedovnice.cz</v>
          </cell>
          <cell r="D45" t="str">
            <v>Střední průmyslová škola Jedovnice, příspěvková organizace</v>
          </cell>
          <cell r="E45">
            <v>62073087</v>
          </cell>
          <cell r="F45" t="str">
            <v>Ano</v>
          </cell>
        </row>
        <row r="46">
          <cell r="A46">
            <v>70851221</v>
          </cell>
          <cell r="B46">
            <v>45356.48035344908</v>
          </cell>
          <cell r="C46" t="str">
            <v>zus.klobouky@tiscali.cz</v>
          </cell>
          <cell r="D46" t="str">
            <v>Jindřich Demela</v>
          </cell>
          <cell r="E46">
            <v>70851221</v>
          </cell>
          <cell r="F46" t="str">
            <v>Ne</v>
          </cell>
        </row>
        <row r="47">
          <cell r="A47">
            <v>559261</v>
          </cell>
          <cell r="B47">
            <v>45356.48179710648</v>
          </cell>
          <cell r="C47" t="str">
            <v>zouzelova@gymbuc.cz</v>
          </cell>
          <cell r="D47" t="str">
            <v>Lucie Žouželová</v>
          </cell>
          <cell r="E47" t="str">
            <v>00559261</v>
          </cell>
          <cell r="F47" t="str">
            <v>Ne</v>
          </cell>
        </row>
        <row r="48">
          <cell r="A48">
            <v>226912</v>
          </cell>
          <cell r="B48">
            <v>45356.4829115625</v>
          </cell>
          <cell r="C48" t="str">
            <v>safarova.eva@nemkyj.cz</v>
          </cell>
          <cell r="D48" t="str">
            <v>Ing. Eva Šafářová/Nemocnice Kyjov, příspěvková organizace</v>
          </cell>
          <cell r="E48" t="str">
            <v>00226912</v>
          </cell>
          <cell r="F48" t="str">
            <v>Ano</v>
          </cell>
        </row>
        <row r="49">
          <cell r="A49">
            <v>55166</v>
          </cell>
          <cell r="B49">
            <v>45356.48532212963</v>
          </cell>
          <cell r="C49" t="str">
            <v>sobotkova@ssmk.eu</v>
          </cell>
          <cell r="D49" t="str">
            <v>Renata Sobotková/SŠDOS</v>
          </cell>
          <cell r="E49" t="str">
            <v>00055166</v>
          </cell>
          <cell r="F49" t="str">
            <v>Ano</v>
          </cell>
        </row>
        <row r="50">
          <cell r="A50">
            <v>48513512</v>
          </cell>
          <cell r="B50">
            <v>45356.485463159726</v>
          </cell>
          <cell r="C50" t="str">
            <v>opatova@gyrec.cz</v>
          </cell>
          <cell r="D50" t="str">
            <v>Alena Opatová, Gymnázium Brno-Řečkovice, příspěvková organizace</v>
          </cell>
          <cell r="E50">
            <v>48513512</v>
          </cell>
          <cell r="F50" t="str">
            <v>Ano</v>
          </cell>
        </row>
        <row r="51">
          <cell r="A51">
            <v>53198</v>
          </cell>
          <cell r="B51">
            <v>45356.48593616898</v>
          </cell>
          <cell r="C51" t="str">
            <v>ambrosova@skolatisnov.cz</v>
          </cell>
          <cell r="D51" t="str">
            <v>Renata Ambrosová/Střední škola a základní škola Tišnov, příspěvková organizace</v>
          </cell>
          <cell r="E51" t="str">
            <v>00053198</v>
          </cell>
          <cell r="F51" t="str">
            <v>Ano</v>
          </cell>
        </row>
        <row r="52">
          <cell r="A52">
            <v>380458</v>
          </cell>
          <cell r="B52">
            <v>45356.4863128588</v>
          </cell>
          <cell r="C52" t="str">
            <v>jilkova@domovch.cz</v>
          </cell>
          <cell r="D52" t="str">
            <v>Domov pro seniory Černá Hora, příspěvková organizace</v>
          </cell>
          <cell r="E52" t="str">
            <v>00380458</v>
          </cell>
          <cell r="F52" t="str">
            <v>Ano</v>
          </cell>
        </row>
        <row r="53">
          <cell r="A53">
            <v>638013</v>
          </cell>
          <cell r="B53">
            <v>45356.488692071754</v>
          </cell>
          <cell r="C53" t="str">
            <v>lsvobodova@jilova.cz</v>
          </cell>
          <cell r="D53" t="str">
            <v>Lenka Svobodová</v>
          </cell>
          <cell r="E53" t="str">
            <v>00638013</v>
          </cell>
          <cell r="F53" t="str">
            <v>Ano</v>
          </cell>
        </row>
        <row r="54">
          <cell r="A54">
            <v>70853584</v>
          </cell>
          <cell r="B54">
            <v>45356.48904185185</v>
          </cell>
          <cell r="C54" t="str">
            <v>zusvelkepavlovice@seznam.cz</v>
          </cell>
          <cell r="D54" t="str">
            <v>Milena karberová, ZUŠ Velké Pavlovice, příspěvková organizace</v>
          </cell>
          <cell r="E54">
            <v>70853584</v>
          </cell>
          <cell r="F54" t="str">
            <v>Ne</v>
          </cell>
        </row>
        <row r="55">
          <cell r="A55">
            <v>44946902</v>
          </cell>
          <cell r="B55">
            <v>45356.495389143514</v>
          </cell>
          <cell r="C55" t="str">
            <v>hermanova@svcivancice.cz</v>
          </cell>
          <cell r="D55" t="str">
            <v>Horizont - středisko volného času Ivančice, příspěvková organizace</v>
          </cell>
          <cell r="E55">
            <v>44946902</v>
          </cell>
          <cell r="F55" t="str">
            <v>Ne</v>
          </cell>
        </row>
        <row r="56">
          <cell r="A56">
            <v>70285306</v>
          </cell>
          <cell r="B56">
            <v>45356.49622444445</v>
          </cell>
          <cell r="C56" t="str">
            <v>ddmmiroslav@gmail.com</v>
          </cell>
          <cell r="D56" t="str">
            <v>Miroslav Růžička/Středisko volného času Miroslav</v>
          </cell>
          <cell r="E56">
            <v>70285306</v>
          </cell>
          <cell r="F56" t="str">
            <v>Ne</v>
          </cell>
        </row>
        <row r="57">
          <cell r="A57">
            <v>49939378</v>
          </cell>
          <cell r="B57">
            <v>45356.501028680555</v>
          </cell>
          <cell r="C57" t="str">
            <v>tapticova@ppphodonin.cz</v>
          </cell>
          <cell r="D57" t="str">
            <v>Mgr. Jana Taptičová/ PPP Hodonín</v>
          </cell>
          <cell r="E57">
            <v>49939378</v>
          </cell>
          <cell r="F57" t="str">
            <v>Ano</v>
          </cell>
        </row>
        <row r="58">
          <cell r="A58">
            <v>44993463</v>
          </cell>
          <cell r="B58">
            <v>45356.502731238426</v>
          </cell>
          <cell r="C58" t="str">
            <v>zus.charbulova84@gmail.com</v>
          </cell>
          <cell r="D58" t="str">
            <v>MgA. Vladan Šustek</v>
          </cell>
          <cell r="E58">
            <v>44993463</v>
          </cell>
          <cell r="F58" t="str">
            <v>Ne</v>
          </cell>
        </row>
        <row r="59">
          <cell r="A59">
            <v>46937145</v>
          </cell>
          <cell r="B59">
            <v>45356.50333479166</v>
          </cell>
          <cell r="C59" t="str">
            <v>mtz@horizontkyjov.cz</v>
          </cell>
          <cell r="D59" t="str">
            <v>Jana Vincová</v>
          </cell>
          <cell r="E59">
            <v>46937145</v>
          </cell>
          <cell r="F59" t="str">
            <v>Ano</v>
          </cell>
        </row>
        <row r="60">
          <cell r="A60">
            <v>70840661</v>
          </cell>
          <cell r="B60">
            <v>45356.50473339121</v>
          </cell>
          <cell r="C60" t="str">
            <v>vendula.gacova@specskiva.cz</v>
          </cell>
          <cell r="D60" t="str">
            <v>Vendula Gacova</v>
          </cell>
          <cell r="E60">
            <v>70840665</v>
          </cell>
          <cell r="F60" t="str">
            <v>Ne</v>
          </cell>
        </row>
        <row r="61">
          <cell r="A61">
            <v>49438867</v>
          </cell>
          <cell r="B61">
            <v>45356.50685020833</v>
          </cell>
          <cell r="C61" t="str">
            <v>peroutka@gymzn.cz</v>
          </cell>
          <cell r="D61" t="str">
            <v>Jiří Peroutka</v>
          </cell>
          <cell r="E61">
            <v>49438867</v>
          </cell>
          <cell r="F61" t="str">
            <v>Ne</v>
          </cell>
        </row>
        <row r="62">
          <cell r="A62">
            <v>838446</v>
          </cell>
          <cell r="B62">
            <v>45356.5076553588</v>
          </cell>
          <cell r="C62" t="str">
            <v>posta@socialnisluzbysebetov.cz</v>
          </cell>
          <cell r="D62" t="str">
            <v>Jitka Juračková/Sociální služby Šebetov, p.o.</v>
          </cell>
          <cell r="E62" t="str">
            <v>00838446</v>
          </cell>
          <cell r="F62" t="str">
            <v>Ano</v>
          </cell>
        </row>
        <row r="63">
          <cell r="A63">
            <v>62160095</v>
          </cell>
          <cell r="B63">
            <v>45356.513960868055</v>
          </cell>
          <cell r="C63" t="str">
            <v>elpis@skolaelpis.cz</v>
          </cell>
          <cell r="D63" t="str">
            <v>Romana Badalová</v>
          </cell>
          <cell r="E63">
            <v>62160095</v>
          </cell>
          <cell r="F63" t="str">
            <v>Ano</v>
          </cell>
        </row>
        <row r="64">
          <cell r="A64">
            <v>60555998</v>
          </cell>
          <cell r="B64">
            <v>45356.51496583333</v>
          </cell>
          <cell r="C64" t="str">
            <v>oralek@ibsenka.cz</v>
          </cell>
          <cell r="D64" t="str">
            <v>Miloš Orálek</v>
          </cell>
          <cell r="E64">
            <v>60555998</v>
          </cell>
          <cell r="F64" t="str">
            <v>Ne</v>
          </cell>
        </row>
        <row r="65">
          <cell r="A65">
            <v>558991</v>
          </cell>
          <cell r="B65">
            <v>45356.51889792824</v>
          </cell>
          <cell r="C65" t="str">
            <v>sedlackova.o@gymkren.cz</v>
          </cell>
          <cell r="D65" t="str">
            <v>Gymnázium Brno,Křenová, příspěvková organizace</v>
          </cell>
          <cell r="E65" t="str">
            <v>00558991</v>
          </cell>
          <cell r="F65" t="str">
            <v>Ano</v>
          </cell>
        </row>
        <row r="66">
          <cell r="A66">
            <v>70997241</v>
          </cell>
          <cell r="B66">
            <v>45356.52539447916</v>
          </cell>
          <cell r="C66" t="str">
            <v>mazourkova.barbora@ddblansko.cz</v>
          </cell>
          <cell r="D66" t="str">
            <v>Barbora Mazourková</v>
          </cell>
          <cell r="E66">
            <v>70997241</v>
          </cell>
          <cell r="F66" t="str">
            <v>Ano</v>
          </cell>
        </row>
        <row r="67">
          <cell r="A67">
            <v>71197788</v>
          </cell>
          <cell r="B67">
            <v>45356.52585826389</v>
          </cell>
          <cell r="C67" t="str">
            <v>reditelka@mssidlistni.cz</v>
          </cell>
          <cell r="D67" t="str">
            <v>Zdislava Paulíková</v>
          </cell>
          <cell r="E67">
            <v>71197788</v>
          </cell>
          <cell r="F67" t="str">
            <v>Ne</v>
          </cell>
        </row>
        <row r="68">
          <cell r="A68">
            <v>567582</v>
          </cell>
          <cell r="B68">
            <v>45356.52671519676</v>
          </cell>
          <cell r="C68" t="str">
            <v>kancelar@sgldbrno.cz</v>
          </cell>
          <cell r="D68" t="str">
            <v>Renata Kolstrunková</v>
          </cell>
          <cell r="E68" t="str">
            <v>00567582</v>
          </cell>
          <cell r="F68" t="str">
            <v>Ne</v>
          </cell>
        </row>
        <row r="69">
          <cell r="A69">
            <v>4551320</v>
          </cell>
          <cell r="B69">
            <v>45356.52794526621</v>
          </cell>
          <cell r="C69" t="str">
            <v>ruzickova@muzeum-blanenska.cz</v>
          </cell>
          <cell r="D69" t="str">
            <v>Michaela Růžičková</v>
          </cell>
          <cell r="E69" t="str">
            <v>04551320</v>
          </cell>
          <cell r="F69" t="str">
            <v>Ano</v>
          </cell>
        </row>
        <row r="70">
          <cell r="A70">
            <v>70836931</v>
          </cell>
          <cell r="B70">
            <v>45356.53092138889</v>
          </cell>
          <cell r="C70" t="str">
            <v>info@zushodonin.cz</v>
          </cell>
          <cell r="D70" t="str">
            <v>Lenka Vlachová / Základní umělecká škola Hodonín, příspěvková organizace</v>
          </cell>
          <cell r="E70">
            <v>70836931</v>
          </cell>
          <cell r="F70" t="str">
            <v>Ano</v>
          </cell>
        </row>
        <row r="71">
          <cell r="A71">
            <v>567213</v>
          </cell>
          <cell r="B71">
            <v>45356.531763900464</v>
          </cell>
          <cell r="C71" t="str">
            <v>pechova@oupslomena.cz</v>
          </cell>
          <cell r="D71" t="str">
            <v>Petra Pechová, Odborné učiliště a prš, Brno,  příspěvková organizace </v>
          </cell>
          <cell r="E71" t="str">
            <v>00567213</v>
          </cell>
          <cell r="F71" t="str">
            <v>Ano</v>
          </cell>
        </row>
        <row r="72">
          <cell r="A72">
            <v>44946783</v>
          </cell>
          <cell r="B72">
            <v>45356.54051574074</v>
          </cell>
          <cell r="C72" t="str">
            <v>asistentka@zus-kurim.cz</v>
          </cell>
          <cell r="D72" t="str">
            <v>Zdeňka Musilová</v>
          </cell>
          <cell r="E72">
            <v>44946783</v>
          </cell>
          <cell r="F72" t="str">
            <v>Ne</v>
          </cell>
        </row>
        <row r="73">
          <cell r="A73">
            <v>209392</v>
          </cell>
          <cell r="B73">
            <v>45356.54485668981</v>
          </cell>
          <cell r="C73" t="str">
            <v>novacek@domovsokolnice.cz</v>
          </cell>
          <cell r="D73" t="str">
            <v>Petr Nováček</v>
          </cell>
          <cell r="E73" t="str">
            <v>00209392</v>
          </cell>
          <cell r="F73" t="str">
            <v>Ano</v>
          </cell>
        </row>
        <row r="74">
          <cell r="A74">
            <v>44993498</v>
          </cell>
          <cell r="B74">
            <v>45356.55264383102</v>
          </cell>
          <cell r="C74" t="str">
            <v>reditelstvi@zus-slunna.cz</v>
          </cell>
          <cell r="D74" t="str">
            <v>Základní umělecká škola Brno, Slunná, příspěvková organizace</v>
          </cell>
          <cell r="E74">
            <v>44993498</v>
          </cell>
          <cell r="F74" t="str">
            <v>Ne</v>
          </cell>
        </row>
        <row r="75">
          <cell r="A75">
            <v>226637</v>
          </cell>
          <cell r="B75">
            <v>45356.55413186342</v>
          </cell>
          <cell r="C75" t="str">
            <v>jurcik@nemho.cz</v>
          </cell>
          <cell r="D75" t="str">
            <v>Dalibor Jurčík</v>
          </cell>
          <cell r="E75" t="str">
            <v>00226637</v>
          </cell>
          <cell r="F75" t="str">
            <v>Ne</v>
          </cell>
        </row>
        <row r="76">
          <cell r="A76">
            <v>49459171</v>
          </cell>
          <cell r="B76">
            <v>45356.55829386574</v>
          </cell>
          <cell r="C76" t="str">
            <v>sankova.d@gymnzidlo.cz</v>
          </cell>
          <cell r="D76" t="str">
            <v>Dana Saňková</v>
          </cell>
          <cell r="E76">
            <v>49459171</v>
          </cell>
          <cell r="F76" t="str">
            <v>Ano</v>
          </cell>
        </row>
        <row r="77">
          <cell r="A77">
            <v>70285772</v>
          </cell>
          <cell r="B77">
            <v>45356.55885328704</v>
          </cell>
          <cell r="C77" t="str">
            <v>kancelar@dd-tisnov.cz</v>
          </cell>
          <cell r="D77" t="str">
            <v>Dětský domov Tišnov, příspěvková organizace</v>
          </cell>
          <cell r="E77">
            <v>70285772</v>
          </cell>
          <cell r="F77" t="str">
            <v>Ano</v>
          </cell>
        </row>
        <row r="78">
          <cell r="A78">
            <v>497126</v>
          </cell>
          <cell r="B78">
            <v>45356.562754687504</v>
          </cell>
          <cell r="C78" t="str">
            <v>ruzena.hradilova@sosblansko.cz</v>
          </cell>
          <cell r="D78" t="str">
            <v>Růžena Hradilová</v>
          </cell>
          <cell r="E78" t="str">
            <v>00497126</v>
          </cell>
          <cell r="F78" t="str">
            <v>Ne</v>
          </cell>
        </row>
        <row r="79">
          <cell r="A79">
            <v>566438</v>
          </cell>
          <cell r="B79">
            <v>45356.56337211806</v>
          </cell>
          <cell r="C79" t="str">
            <v>oa@oaveseli.cz</v>
          </cell>
          <cell r="D79" t="str">
            <v>Iveta Machalová, Obchodní akademie a SŠP Veselí nad Moravou, p.o.</v>
          </cell>
          <cell r="E79" t="str">
            <v>00566438</v>
          </cell>
          <cell r="F79" t="str">
            <v>Ano</v>
          </cell>
        </row>
        <row r="80">
          <cell r="A80">
            <v>567043</v>
          </cell>
          <cell r="B80">
            <v>45356.56472603009</v>
          </cell>
          <cell r="C80" t="str">
            <v>nada.prochazkova@mszskyjov.cz</v>
          </cell>
          <cell r="D80" t="str">
            <v>Naděžda Procházková/Mateřská škola a základní škola Kyjov, Školní, příspěvková organizace</v>
          </cell>
          <cell r="E80" t="str">
            <v>00567043</v>
          </cell>
          <cell r="F80" t="str">
            <v>Ano</v>
          </cell>
        </row>
        <row r="81">
          <cell r="A81">
            <v>46937099</v>
          </cell>
          <cell r="B81">
            <v>45356.56537784722</v>
          </cell>
          <cell r="C81" t="str">
            <v>sklad@centrumproseniorykyjov.cz</v>
          </cell>
          <cell r="D81" t="str">
            <v>Eliška Hrušťáková/Centrum služeb pro seniory Kyjov, příspěvková organizace</v>
          </cell>
          <cell r="E81">
            <v>46937099</v>
          </cell>
          <cell r="F81" t="str">
            <v>Ano</v>
          </cell>
        </row>
        <row r="82">
          <cell r="A82">
            <v>45671702</v>
          </cell>
          <cell r="B82">
            <v>45356.5666016551</v>
          </cell>
          <cell r="C82" t="str">
            <v>tomaskova@dps-plavec.cz</v>
          </cell>
          <cell r="D82" t="str">
            <v>Domov pro seniory Plaveč, příspěvková organizace</v>
          </cell>
          <cell r="E82">
            <v>45671702</v>
          </cell>
          <cell r="F82" t="str">
            <v>Ano</v>
          </cell>
        </row>
        <row r="83">
          <cell r="A83">
            <v>638081</v>
          </cell>
          <cell r="B83">
            <v>45356.568447858794</v>
          </cell>
          <cell r="C83" t="str">
            <v>kancelar@szsz.cz</v>
          </cell>
          <cell r="D83" t="str">
            <v>Bc. Laura Zelbová</v>
          </cell>
          <cell r="E83" t="str">
            <v>00638081</v>
          </cell>
          <cell r="F83" t="str">
            <v>Ano</v>
          </cell>
        </row>
        <row r="84">
          <cell r="A84">
            <v>64480046</v>
          </cell>
          <cell r="B84">
            <v>45356.57487502314</v>
          </cell>
          <cell r="C84" t="str">
            <v>ekonom@domuvek.cz</v>
          </cell>
          <cell r="D84" t="str">
            <v>Andrea Kropíková</v>
          </cell>
          <cell r="E84">
            <v>64480046</v>
          </cell>
          <cell r="F84" t="str">
            <v>Ano</v>
          </cell>
        </row>
        <row r="85">
          <cell r="A85">
            <v>44993536</v>
          </cell>
          <cell r="B85">
            <v>45356.58341211805</v>
          </cell>
          <cell r="C85" t="str">
            <v>sekretariat@zusjilka.cz</v>
          </cell>
          <cell r="D85" t="str">
            <v>Havlíčková Iva</v>
          </cell>
          <cell r="E85">
            <v>44993536</v>
          </cell>
          <cell r="F85" t="str">
            <v>Ne</v>
          </cell>
        </row>
        <row r="86">
          <cell r="A86">
            <v>70838437</v>
          </cell>
          <cell r="B86">
            <v>45356.58372736111</v>
          </cell>
          <cell r="C86" t="str">
            <v>zus.bojanovice@email.cz</v>
          </cell>
          <cell r="D86" t="str">
            <v>Pavla Slavíková, hospodářka Základní umělecká škola Dolní Bojanovice, příspěvková organizace</v>
          </cell>
          <cell r="E86">
            <v>70838437</v>
          </cell>
          <cell r="F86" t="str">
            <v>Ne</v>
          </cell>
        </row>
        <row r="87">
          <cell r="A87">
            <v>60680351</v>
          </cell>
          <cell r="B87">
            <v>45356.59222451389</v>
          </cell>
          <cell r="C87" t="str">
            <v>henclova@gbv.cz</v>
          </cell>
          <cell r="D87" t="str">
            <v>Dagmar Henčlová/Gymnázium a jazyková škola s právem státní jazykové zkoušky Břeclav, příspěvková organizace</v>
          </cell>
          <cell r="E87">
            <v>60680351</v>
          </cell>
          <cell r="F87" t="str">
            <v>Ne</v>
          </cell>
        </row>
        <row r="88">
          <cell r="A88">
            <v>70843180</v>
          </cell>
          <cell r="B88">
            <v>45356.593043773144</v>
          </cell>
          <cell r="C88" t="str">
            <v>ekonom@opppvyskov.cz</v>
          </cell>
          <cell r="D88" t="str">
            <v>Klára Davidová/Oblastní pedagogicko-psychologická poradna Vyškov, příspěvková organizace</v>
          </cell>
          <cell r="E88">
            <v>70843180</v>
          </cell>
          <cell r="F88" t="str">
            <v>Ne</v>
          </cell>
        </row>
        <row r="89">
          <cell r="A89">
            <v>62157299</v>
          </cell>
          <cell r="B89">
            <v>45356.59872358796</v>
          </cell>
          <cell r="C89" t="str">
            <v>pantuckova@autistickaskola.cz</v>
          </cell>
          <cell r="D89" t="str">
            <v>Dana Pantůčková</v>
          </cell>
          <cell r="E89">
            <v>62157299</v>
          </cell>
          <cell r="F89" t="str">
            <v>Ano</v>
          </cell>
        </row>
        <row r="90">
          <cell r="A90">
            <v>173843</v>
          </cell>
          <cell r="B90">
            <v>45356.60244170139</v>
          </cell>
          <cell r="C90" t="str">
            <v>vajdisova@soubosonohy.cz</v>
          </cell>
          <cell r="D90" t="str">
            <v>Petra Vajdišová</v>
          </cell>
          <cell r="E90" t="str">
            <v>00173843</v>
          </cell>
          <cell r="F90" t="str">
            <v>Ano</v>
          </cell>
        </row>
        <row r="91">
          <cell r="A91">
            <v>839809</v>
          </cell>
          <cell r="B91">
            <v>45356.60652667824</v>
          </cell>
          <cell r="C91" t="str">
            <v>barborajedlickova@svcletovice.cz</v>
          </cell>
          <cell r="D91" t="str">
            <v>Letokruh - středisko volného času Letovice, příspěvková organizace</v>
          </cell>
          <cell r="E91" t="str">
            <v>00839809</v>
          </cell>
          <cell r="F91" t="str">
            <v>Ne</v>
          </cell>
        </row>
        <row r="92">
          <cell r="A92">
            <v>70841373</v>
          </cell>
          <cell r="B92">
            <v>45356.60776283564</v>
          </cell>
          <cell r="C92" t="str">
            <v>zus.velka@tiscali.cz</v>
          </cell>
          <cell r="D92" t="str">
            <v>Petr Pavlinec</v>
          </cell>
          <cell r="E92">
            <v>70841373</v>
          </cell>
          <cell r="F92" t="str">
            <v>Ano</v>
          </cell>
        </row>
        <row r="93">
          <cell r="A93">
            <v>380521</v>
          </cell>
          <cell r="B93">
            <v>45356.62338849537</v>
          </cell>
          <cell r="C93" t="str">
            <v>sekretariat@zusblansko.cz</v>
          </cell>
          <cell r="D93" t="str">
            <v>Základní umělecká škola Blansko, příspěvková organizace</v>
          </cell>
          <cell r="E93" t="str">
            <v>00380521</v>
          </cell>
          <cell r="F93" t="str">
            <v>Ano</v>
          </cell>
        </row>
        <row r="94">
          <cell r="A94">
            <v>49939424</v>
          </cell>
          <cell r="B94">
            <v>45356.630257083336</v>
          </cell>
          <cell r="C94" t="str">
            <v>flasarova@ddmstraznice.cz</v>
          </cell>
          <cell r="D94" t="str">
            <v>Mgr. Marie Flašarová</v>
          </cell>
          <cell r="E94">
            <v>49939424</v>
          </cell>
          <cell r="F94" t="str">
            <v>Ne</v>
          </cell>
        </row>
        <row r="95">
          <cell r="A95">
            <v>60575905</v>
          </cell>
          <cell r="B95">
            <v>45356.63089350694</v>
          </cell>
          <cell r="C95" t="str">
            <v>info@ddmmikulov.cz</v>
          </cell>
          <cell r="D95" t="str">
            <v>DDM Mikulov</v>
          </cell>
          <cell r="E95">
            <v>60575905</v>
          </cell>
          <cell r="F95" t="str">
            <v>Ne</v>
          </cell>
        </row>
        <row r="96">
          <cell r="A96">
            <v>70285756</v>
          </cell>
          <cell r="B96">
            <v>45356.6334012963</v>
          </cell>
          <cell r="C96" t="str">
            <v>zusznojmo@zusznojmo.cz</v>
          </cell>
          <cell r="D96" t="str">
            <v>Jaromír Berka</v>
          </cell>
          <cell r="E96">
            <v>70285756</v>
          </cell>
          <cell r="F96" t="str">
            <v>Ne</v>
          </cell>
        </row>
        <row r="97">
          <cell r="A97">
            <v>567396</v>
          </cell>
          <cell r="B97">
            <v>45356.640648472225</v>
          </cell>
          <cell r="C97" t="str">
            <v>dmklast4@seznam.cz</v>
          </cell>
          <cell r="D97" t="str">
            <v>Martina Kuchaříková/Domov mládeže a zařízení školního stravování Brno, příspěvková organizace</v>
          </cell>
          <cell r="E97" t="str">
            <v>00567396</v>
          </cell>
          <cell r="F97" t="str">
            <v>Ano</v>
          </cell>
        </row>
        <row r="98">
          <cell r="A98">
            <v>60555211</v>
          </cell>
          <cell r="B98">
            <v>45356.646897997685</v>
          </cell>
          <cell r="C98" t="str">
            <v>josef.trneny@gyby.cz</v>
          </cell>
          <cell r="D98" t="str">
            <v>Josef Trněný, Gymnázium Brno-Bystrc, příspěvková organizace</v>
          </cell>
          <cell r="E98">
            <v>60555211</v>
          </cell>
          <cell r="F98" t="str">
            <v>Ano</v>
          </cell>
        </row>
        <row r="99">
          <cell r="A99">
            <v>45671729</v>
          </cell>
          <cell r="B99">
            <v>45356.67608806713</v>
          </cell>
          <cell r="C99" t="str">
            <v>ludvikova@domovskalice.cz</v>
          </cell>
          <cell r="D99" t="str">
            <v>Alena Ludvíková/Domov pro seniry Skalice</v>
          </cell>
          <cell r="E99">
            <v>45671729</v>
          </cell>
          <cell r="F99" t="str">
            <v>Ne</v>
          </cell>
        </row>
        <row r="100">
          <cell r="A100">
            <v>70841829</v>
          </cell>
          <cell r="B100">
            <v>45356.73005696759</v>
          </cell>
          <cell r="C100" t="str">
            <v>zusmiroslav@email.cz</v>
          </cell>
          <cell r="D100" t="str">
            <v>Přemysl Forst</v>
          </cell>
          <cell r="E100">
            <v>70841829</v>
          </cell>
          <cell r="F100" t="str">
            <v>Ne</v>
          </cell>
        </row>
        <row r="101">
          <cell r="A101">
            <v>386766</v>
          </cell>
          <cell r="B101">
            <v>45356.73902836806</v>
          </cell>
          <cell r="C101" t="str">
            <v>oskrdova@detskelecebny.cz</v>
          </cell>
          <cell r="D101" t="str">
            <v>Jihomoravské dětské léčebny, p. o.</v>
          </cell>
          <cell r="E101" t="str">
            <v>00386766</v>
          </cell>
          <cell r="F101" t="str">
            <v>Ne</v>
          </cell>
        </row>
        <row r="102">
          <cell r="A102">
            <v>49459902</v>
          </cell>
          <cell r="B102">
            <v>45357.061760763885</v>
          </cell>
          <cell r="C102" t="str">
            <v>reditel@zusrosice.cz</v>
          </cell>
          <cell r="D102" t="str">
            <v>Mgr. Zdeněk Doležal, DiS. / ZUŠ Rosice</v>
          </cell>
          <cell r="E102">
            <v>49459902</v>
          </cell>
          <cell r="F102" t="str">
            <v>Ne</v>
          </cell>
        </row>
        <row r="103">
          <cell r="A103">
            <v>47377470</v>
          </cell>
          <cell r="B103">
            <v>45357.26050065972</v>
          </cell>
          <cell r="C103" t="str">
            <v>ekonom@domovjaroska.cz</v>
          </cell>
          <cell r="D103" t="str">
            <v>Lenka Luzertová/ Domov na Jarošce, příspěvková organizace</v>
          </cell>
          <cell r="E103">
            <v>47377470</v>
          </cell>
          <cell r="F103" t="str">
            <v>Ano</v>
          </cell>
        </row>
        <row r="104">
          <cell r="A104">
            <v>62073516</v>
          </cell>
          <cell r="B104">
            <v>45357.26994657407</v>
          </cell>
          <cell r="C104" t="str">
            <v>kovarova.veronika@vassboskovice.cz</v>
          </cell>
          <cell r="D104" t="str">
            <v>Veronika Kovářová</v>
          </cell>
          <cell r="E104">
            <v>62073516</v>
          </cell>
          <cell r="F104" t="str">
            <v>Ne</v>
          </cell>
        </row>
        <row r="105">
          <cell r="A105">
            <v>62073117</v>
          </cell>
          <cell r="B105">
            <v>45357.286509247686</v>
          </cell>
          <cell r="C105" t="str">
            <v>leona.kubicova@spgs-bce.cz</v>
          </cell>
          <cell r="D105" t="str">
            <v>Leona Kubicová/Střední pedagogická škola Boskovice, příspěvková organizace</v>
          </cell>
          <cell r="E105">
            <v>62073117</v>
          </cell>
          <cell r="F105" t="str">
            <v>Ano</v>
          </cell>
        </row>
        <row r="106">
          <cell r="A106">
            <v>387134</v>
          </cell>
          <cell r="B106">
            <v>45357.29415893518</v>
          </cell>
          <cell r="C106" t="str">
            <v>davky@nemletovice.cz</v>
          </cell>
          <cell r="D106" t="str">
            <v>Eva Hönigová</v>
          </cell>
          <cell r="E106" t="str">
            <v>00387134</v>
          </cell>
          <cell r="F106" t="str">
            <v>Ano</v>
          </cell>
        </row>
        <row r="107">
          <cell r="A107">
            <v>530506</v>
          </cell>
          <cell r="B107">
            <v>45357.29815141203</v>
          </cell>
          <cell r="C107" t="str">
            <v>vranova@souuhelna.cz</v>
          </cell>
          <cell r="D107" t="str">
            <v>Eva Vránová</v>
          </cell>
          <cell r="E107" t="str">
            <v>00530506</v>
          </cell>
          <cell r="F107" t="str">
            <v>Ano</v>
          </cell>
        </row>
        <row r="108">
          <cell r="A108">
            <v>226475</v>
          </cell>
          <cell r="B108">
            <v>45357.30092405093</v>
          </cell>
          <cell r="C108" t="str">
            <v>Petr.Frank@sstebrno.cz</v>
          </cell>
          <cell r="D108" t="str">
            <v>Petr Frank</v>
          </cell>
          <cell r="E108" t="str">
            <v>00226475</v>
          </cell>
          <cell r="F108" t="str">
            <v>Ano</v>
          </cell>
        </row>
        <row r="109">
          <cell r="A109">
            <v>70284831</v>
          </cell>
          <cell r="B109">
            <v>45357.30102225694</v>
          </cell>
          <cell r="C109" t="str">
            <v>skola@zspshodonin.cz</v>
          </cell>
          <cell r="D109" t="str">
            <v>Základní škola a praktická škola Hodonín, náměstí B. Martinů, příspěvková organizace</v>
          </cell>
          <cell r="E109">
            <v>70284831</v>
          </cell>
          <cell r="F109" t="str">
            <v>Ne</v>
          </cell>
        </row>
        <row r="110">
          <cell r="A110">
            <v>219321</v>
          </cell>
          <cell r="B110">
            <v>45357.30329635416</v>
          </cell>
          <cell r="C110" t="str">
            <v>pavel.juranek@issabrno.cz</v>
          </cell>
          <cell r="D110" t="str">
            <v>Pavel Juránek </v>
          </cell>
          <cell r="E110" t="str">
            <v>00219321</v>
          </cell>
          <cell r="F110" t="str">
            <v>Ano</v>
          </cell>
        </row>
        <row r="111">
          <cell r="A111">
            <v>62075985</v>
          </cell>
          <cell r="B111">
            <v>45357.31525856481</v>
          </cell>
          <cell r="C111" t="str">
            <v>provozni.zs.stefanikova@seznam.cz</v>
          </cell>
          <cell r="D111" t="str">
            <v>Marie Bubeníková</v>
          </cell>
          <cell r="E111">
            <v>62075985</v>
          </cell>
          <cell r="F111" t="str">
            <v>Ano</v>
          </cell>
        </row>
        <row r="112">
          <cell r="A112">
            <v>70842663</v>
          </cell>
          <cell r="B112">
            <v>45357.32037944444</v>
          </cell>
          <cell r="C112" t="str">
            <v>bucova@skolahrou-zelesice.cz</v>
          </cell>
          <cell r="D112" t="str">
            <v>Eva Bucová, Základní škola Želešice, Sadová, přispěvková organizace</v>
          </cell>
          <cell r="E112">
            <v>70842663</v>
          </cell>
          <cell r="F112" t="str">
            <v>Ne</v>
          </cell>
        </row>
        <row r="113">
          <cell r="A113">
            <v>89613</v>
          </cell>
          <cell r="B113">
            <v>45357.33799017361</v>
          </cell>
          <cell r="C113" t="str">
            <v>georgiu@rmm.cz</v>
          </cell>
          <cell r="D113" t="str">
            <v>Regionální muzeum v Mikulově p.o. Dana Georgiu</v>
          </cell>
          <cell r="E113" t="str">
            <v>00089613</v>
          </cell>
          <cell r="F113" t="str">
            <v>Ano</v>
          </cell>
        </row>
        <row r="114">
          <cell r="A114">
            <v>92584</v>
          </cell>
          <cell r="B114">
            <v>45357.33957805556</v>
          </cell>
          <cell r="C114" t="str">
            <v>objednavky.mtz@nemzn.cz</v>
          </cell>
          <cell r="D114" t="str">
            <v>Martina Vidličková / Nemocnice Znojmo p.o.</v>
          </cell>
          <cell r="E114" t="str">
            <v>00092584</v>
          </cell>
          <cell r="F114" t="str">
            <v>Ano</v>
          </cell>
        </row>
        <row r="115">
          <cell r="A115">
            <v>61742902</v>
          </cell>
          <cell r="B115">
            <v>45357.339765682875</v>
          </cell>
          <cell r="C115" t="str">
            <v>mrkvovam@gys.cz</v>
          </cell>
          <cell r="D115" t="str">
            <v>Miriam Mrkvová/Purkyňovo gymnázium, Strážnice, Masarykova 379, příspěvková organizace</v>
          </cell>
          <cell r="E115">
            <v>61742902</v>
          </cell>
          <cell r="F115" t="str">
            <v>Ano</v>
          </cell>
        </row>
        <row r="116">
          <cell r="A116">
            <v>46937081</v>
          </cell>
          <cell r="B116">
            <v>45357.342941423616</v>
          </cell>
          <cell r="C116" t="str">
            <v>stravovani@ds-hodonin.cz</v>
          </cell>
          <cell r="D116" t="str">
            <v>Mária Hálková</v>
          </cell>
          <cell r="E116">
            <v>46937081</v>
          </cell>
          <cell r="F116" t="str">
            <v>Ano</v>
          </cell>
        </row>
        <row r="117">
          <cell r="A117">
            <v>70285829</v>
          </cell>
          <cell r="B117">
            <v>45357.34885444444</v>
          </cell>
          <cell r="C117" t="str">
            <v>zusvy@zusvy.cz</v>
          </cell>
          <cell r="D117" t="str">
            <v>Martina Dobešová</v>
          </cell>
          <cell r="E117">
            <v>70285829</v>
          </cell>
          <cell r="F117" t="str">
            <v>Ano</v>
          </cell>
        </row>
        <row r="118">
          <cell r="A118">
            <v>559415</v>
          </cell>
          <cell r="B118">
            <v>45357.37249355324</v>
          </cell>
          <cell r="C118" t="str">
            <v>anna.krytinarova@sokolska.cz</v>
          </cell>
          <cell r="D118" t="str">
            <v>Anna Krytinářová</v>
          </cell>
          <cell r="E118" t="str">
            <v>00559415</v>
          </cell>
          <cell r="F118" t="str">
            <v>Ano</v>
          </cell>
        </row>
        <row r="119">
          <cell r="A119">
            <v>839205</v>
          </cell>
          <cell r="B119">
            <v>45357.376961851856</v>
          </cell>
          <cell r="C119" t="str">
            <v>herzan@nemvy.cz</v>
          </cell>
          <cell r="D119" t="str">
            <v>Jaromír Herzán / Nemocnice Vyškov, p.o.</v>
          </cell>
          <cell r="E119" t="str">
            <v>00839205</v>
          </cell>
          <cell r="F119" t="str">
            <v>Ano</v>
          </cell>
        </row>
        <row r="120">
          <cell r="A120">
            <v>62073257</v>
          </cell>
          <cell r="B120">
            <v>45357.383358645835</v>
          </cell>
          <cell r="C120" t="str">
            <v>koudelka@fortika.cz</v>
          </cell>
          <cell r="D120" t="str">
            <v>Mgr. Miroslav Koudelka</v>
          </cell>
          <cell r="E120">
            <v>62073257</v>
          </cell>
          <cell r="F120" t="str">
            <v>Ne</v>
          </cell>
        </row>
        <row r="121">
          <cell r="A121">
            <v>62073249</v>
          </cell>
          <cell r="B121">
            <v>45357.38730333334</v>
          </cell>
          <cell r="C121" t="str">
            <v>ucetni@zssblansko.cz</v>
          </cell>
          <cell r="D121" t="str">
            <v>Základní škola speciální Blansko, příspěvková organizace</v>
          </cell>
          <cell r="E121">
            <v>62073249</v>
          </cell>
          <cell r="F121" t="str">
            <v>Ano</v>
          </cell>
        </row>
        <row r="122">
          <cell r="A122">
            <v>559539</v>
          </cell>
          <cell r="B122">
            <v>45357.39894950231</v>
          </cell>
          <cell r="C122" t="str">
            <v>hospodarka@prumyslovka.cz</v>
          </cell>
          <cell r="D122" t="str">
            <v>Mgr. Eliška Ratiborská/ Střední škola průmyslová a umělecká Hodonín, Brandlova 32, 695 01 Hodonín</v>
          </cell>
          <cell r="E122" t="str">
            <v>00559539</v>
          </cell>
          <cell r="F122" t="str">
            <v>Ne</v>
          </cell>
        </row>
        <row r="123">
          <cell r="A123">
            <v>44947721</v>
          </cell>
          <cell r="B123">
            <v>45357.40144240741</v>
          </cell>
          <cell r="C123" t="str">
            <v>hospodarka@zustisnov.cz</v>
          </cell>
          <cell r="D123" t="str">
            <v>Alena Ivánková/ ZUŠ Tišnov</v>
          </cell>
          <cell r="E123">
            <v>44947721</v>
          </cell>
          <cell r="F123" t="str">
            <v>Ne</v>
          </cell>
        </row>
        <row r="124">
          <cell r="A124">
            <v>47375604</v>
          </cell>
          <cell r="B124">
            <v>45357.407379965276</v>
          </cell>
          <cell r="C124" t="str">
            <v>provozni@ddstraznice.cz</v>
          </cell>
          <cell r="D124" t="str">
            <v>Domov pro seniory Strážnice, příspěvková organizace</v>
          </cell>
          <cell r="E124">
            <v>47375604</v>
          </cell>
          <cell r="F124" t="str">
            <v>Ano</v>
          </cell>
        </row>
        <row r="125">
          <cell r="A125">
            <v>64480020</v>
          </cell>
          <cell r="B125">
            <v>45357.41668383102</v>
          </cell>
          <cell r="C125" t="str">
            <v>info@detskydomovhodonin.cz</v>
          </cell>
          <cell r="D125" t="str">
            <v>Vlastimil Kluďák/ Dětský domov Hodonín, příspěvková organizace</v>
          </cell>
          <cell r="E125">
            <v>64480020</v>
          </cell>
          <cell r="F125" t="str">
            <v>Ne</v>
          </cell>
        </row>
        <row r="126">
          <cell r="A126">
            <v>4212029</v>
          </cell>
          <cell r="B126">
            <v>45357.432565173614</v>
          </cell>
          <cell r="C126" t="str">
            <v>hyblerova.michaela@nemhu.cz</v>
          </cell>
          <cell r="D126" t="str">
            <v>Michaela Hýblerová / Nemocnice Hustopeče, p.o.</v>
          </cell>
          <cell r="E126" t="str">
            <v>04212029</v>
          </cell>
          <cell r="F126" t="str">
            <v>Ano</v>
          </cell>
        </row>
        <row r="127">
          <cell r="A127">
            <v>92401</v>
          </cell>
          <cell r="B127">
            <v>45357.43400525463</v>
          </cell>
          <cell r="C127" t="str">
            <v>pelinkova@muzeum-vyskovska.cz</v>
          </cell>
          <cell r="D127" t="str">
            <v>Monika Pelinková / Muzeum Vyškovska, příspěvková orgnizace</v>
          </cell>
          <cell r="E127" t="str">
            <v>00092401</v>
          </cell>
          <cell r="F127" t="str">
            <v>Ne</v>
          </cell>
        </row>
        <row r="128">
          <cell r="A128">
            <v>225827</v>
          </cell>
          <cell r="B128">
            <v>45357.45313127315</v>
          </cell>
          <cell r="C128" t="str">
            <v>moravek@nspiv.cz</v>
          </cell>
          <cell r="D128" t="str">
            <v>Bc. Zdeněk Morávek/nemocnice Ivančice, příspěvková organizace</v>
          </cell>
          <cell r="E128" t="str">
            <v>00225827</v>
          </cell>
          <cell r="F128" t="str">
            <v>Ne</v>
          </cell>
        </row>
        <row r="129">
          <cell r="A129">
            <v>70841675</v>
          </cell>
          <cell r="B129">
            <v>45357.459672384255</v>
          </cell>
          <cell r="C129" t="str">
            <v>vitamvasova@email.cz</v>
          </cell>
          <cell r="D129" t="str">
            <v>Základní umělecká škola a středisko volného času Moravský Krumlov, příspěvková organizace</v>
          </cell>
          <cell r="E129">
            <v>70841675</v>
          </cell>
          <cell r="F129" t="str">
            <v>Ano</v>
          </cell>
        </row>
        <row r="130">
          <cell r="A130">
            <v>637998</v>
          </cell>
          <cell r="B130">
            <v>45357.4662306713</v>
          </cell>
          <cell r="C130" t="str">
            <v>bhamrikova@szs-jaselska.cz</v>
          </cell>
          <cell r="D130" t="str">
            <v>Beatrice Hamříková</v>
          </cell>
          <cell r="E130" t="str">
            <v>00637998</v>
          </cell>
          <cell r="F130" t="str">
            <v>Ne</v>
          </cell>
        </row>
        <row r="131">
          <cell r="A131">
            <v>60575573</v>
          </cell>
          <cell r="B131">
            <v>45357.4727333912</v>
          </cell>
          <cell r="C131" t="str">
            <v>administrativa@svcpohorelice.cz</v>
          </cell>
          <cell r="D131" t="str">
            <v>Jindra Spáčilová</v>
          </cell>
          <cell r="E131">
            <v>60575573</v>
          </cell>
          <cell r="F131" t="str">
            <v>Ne</v>
          </cell>
        </row>
        <row r="132">
          <cell r="A132">
            <v>390780</v>
          </cell>
          <cell r="B132">
            <v>45357.480356423606</v>
          </cell>
          <cell r="C132" t="str">
            <v>obchodni@nembv.cz</v>
          </cell>
          <cell r="D132" t="str">
            <v>Petr Pyskatý</v>
          </cell>
          <cell r="E132" t="str">
            <v>00390780</v>
          </cell>
          <cell r="F132" t="str">
            <v>Ano</v>
          </cell>
        </row>
        <row r="133">
          <cell r="A133">
            <v>49939432</v>
          </cell>
          <cell r="B133">
            <v>45357.493853101856</v>
          </cell>
          <cell r="C133" t="str">
            <v>ddmvracov@ddmvracov.cz</v>
          </cell>
          <cell r="D133" t="str">
            <v>Ludmila Třetinová</v>
          </cell>
          <cell r="E133">
            <v>49939432</v>
          </cell>
          <cell r="F133" t="str">
            <v>Ne</v>
          </cell>
        </row>
        <row r="134">
          <cell r="A134">
            <v>49438875</v>
          </cell>
          <cell r="B134">
            <v>45357.50006851852</v>
          </cell>
          <cell r="C134" t="str">
            <v>daniela.bartosova@centrum.cz</v>
          </cell>
          <cell r="D134" t="str">
            <v>Daniela Bartošová</v>
          </cell>
          <cell r="E134">
            <v>49438875</v>
          </cell>
          <cell r="F134" t="str">
            <v>Ano</v>
          </cell>
        </row>
        <row r="135">
          <cell r="A135">
            <v>346292</v>
          </cell>
          <cell r="B135">
            <v>45357.5411421412</v>
          </cell>
          <cell r="C135" t="str">
            <v>sedlackovar@zzsjmk.cz</v>
          </cell>
          <cell r="D135" t="str">
            <v>Radmila Sedláčková</v>
          </cell>
          <cell r="E135" t="str">
            <v>00346292</v>
          </cell>
          <cell r="F135" t="str">
            <v>Ano</v>
          </cell>
        </row>
        <row r="136">
          <cell r="A136">
            <v>45671826</v>
          </cell>
          <cell r="B136">
            <v>45357.541596111114</v>
          </cell>
          <cell r="C136" t="str">
            <v>buczykova@eminzamek.cz</v>
          </cell>
          <cell r="D136" t="str">
            <v>Ing. Miloslava Buczyková</v>
          </cell>
          <cell r="E136">
            <v>45671826</v>
          </cell>
          <cell r="F136" t="str">
            <v>Ano</v>
          </cell>
        </row>
        <row r="137">
          <cell r="A137">
            <v>47885939</v>
          </cell>
          <cell r="B137">
            <v>45357.552920671296</v>
          </cell>
          <cell r="C137" t="str">
            <v>zusadamov@seznam.cz</v>
          </cell>
          <cell r="D137" t="str">
            <v>Lenka Bočková</v>
          </cell>
          <cell r="E137">
            <v>47885939</v>
          </cell>
          <cell r="F137" t="str">
            <v>Ano</v>
          </cell>
        </row>
        <row r="138">
          <cell r="A138">
            <v>44993633</v>
          </cell>
          <cell r="B138">
            <v>45357.576863483795</v>
          </cell>
          <cell r="C138" t="str">
            <v>vedenividenska@post.cz</v>
          </cell>
          <cell r="D138" t="str">
            <v>Dana  Maronczaková/ Základní škola a praktická škola Brno, Vídeňská, příspěvková organizace</v>
          </cell>
          <cell r="E138">
            <v>44993633</v>
          </cell>
          <cell r="F138" t="str">
            <v>Ano</v>
          </cell>
        </row>
        <row r="139">
          <cell r="A139">
            <v>380431</v>
          </cell>
          <cell r="B139">
            <v>45357.57764618055</v>
          </cell>
          <cell r="C139" t="str">
            <v>stupnanek@sssebrno.cz</v>
          </cell>
          <cell r="D139" t="str">
            <v>Libor Stupňánek/Střední škola strojírenská a elektrotechnická Brno, příspěvková organizace</v>
          </cell>
          <cell r="E139" t="str">
            <v>00380431</v>
          </cell>
          <cell r="F139" t="str">
            <v>Ne</v>
          </cell>
        </row>
        <row r="140">
          <cell r="A140">
            <v>70841721</v>
          </cell>
          <cell r="B140">
            <v>45357.619977650465</v>
          </cell>
          <cell r="C140" t="str">
            <v>zus.hrusovany@seznam.cz</v>
          </cell>
          <cell r="D140" t="str">
            <v>Jaroslav Pikner/Základní umělecká škola Hrušovany nad Jevišovkou</v>
          </cell>
          <cell r="E140">
            <v>70841721</v>
          </cell>
          <cell r="F140" t="str">
            <v>Ne</v>
          </cell>
        </row>
        <row r="141">
          <cell r="A141">
            <v>62156748</v>
          </cell>
          <cell r="B141">
            <v>45357.641865868056</v>
          </cell>
          <cell r="C141" t="str">
            <v>info@zus-brno.cz</v>
          </cell>
          <cell r="D141" t="str">
            <v>Eva Honzáková/Základní umělecká škola PhDr. Zbyňka Mrkose, Brno, Došlíkova 48, příspěvková organizace</v>
          </cell>
          <cell r="E141">
            <v>62156748</v>
          </cell>
          <cell r="F141" t="str">
            <v>Ano</v>
          </cell>
        </row>
        <row r="142">
          <cell r="A142">
            <v>212920</v>
          </cell>
          <cell r="B142">
            <v>45358.34154699074</v>
          </cell>
          <cell r="C142" t="str">
            <v>vostera@zamecekstrelice.cz</v>
          </cell>
          <cell r="D142" t="str">
            <v>Voštera Miloš/Zámeček Střelice p.o.</v>
          </cell>
          <cell r="E142" t="str">
            <v>00212920</v>
          </cell>
          <cell r="F142" t="str">
            <v>Ano</v>
          </cell>
        </row>
        <row r="143">
          <cell r="A143">
            <v>373290</v>
          </cell>
          <cell r="B143">
            <v>45358.35184539352</v>
          </cell>
          <cell r="C143" t="str">
            <v>mesickova@gvuhodonin.cz</v>
          </cell>
          <cell r="D143" t="str">
            <v>Renata Měsíčková/Galerie výtvarného umění v Hodoníně</v>
          </cell>
          <cell r="E143" t="str">
            <v>00373290</v>
          </cell>
          <cell r="F143" t="str">
            <v>Ne</v>
          </cell>
        </row>
        <row r="144">
          <cell r="A144">
            <v>66596769</v>
          </cell>
          <cell r="B144">
            <v>45358.35544825232</v>
          </cell>
          <cell r="C144" t="str">
            <v>musilova@gjbi.cz</v>
          </cell>
          <cell r="D144" t="str">
            <v>Simona Musilová/Gymnázium Jana Blahoslava Ivančice</v>
          </cell>
          <cell r="E144">
            <v>66596769</v>
          </cell>
          <cell r="F144" t="str">
            <v>Ano</v>
          </cell>
        </row>
        <row r="145">
          <cell r="A145">
            <v>70843082</v>
          </cell>
          <cell r="B145">
            <v>45358.36017260417</v>
          </cell>
          <cell r="C145" t="str">
            <v>eva.havlova@mszsvyskov.cz</v>
          </cell>
          <cell r="D145" t="str">
            <v>Eva Havlová</v>
          </cell>
          <cell r="E145">
            <v>70843082</v>
          </cell>
          <cell r="F145" t="str">
            <v>Ano</v>
          </cell>
        </row>
        <row r="146">
          <cell r="A146">
            <v>15530213</v>
          </cell>
          <cell r="B146">
            <v>45358.40232033565</v>
          </cell>
          <cell r="C146" t="str">
            <v>andrea.manasova@purkynka.cz</v>
          </cell>
          <cell r="D146" t="str">
            <v>Andrea Maňasová</v>
          </cell>
          <cell r="E146">
            <v>15530213</v>
          </cell>
          <cell r="F146" t="str">
            <v>Ne</v>
          </cell>
        </row>
        <row r="147">
          <cell r="A147">
            <v>46937102</v>
          </cell>
          <cell r="B147">
            <v>45358.41165123842</v>
          </cell>
          <cell r="C147" t="str">
            <v>radkavondryskova@seznam.cz</v>
          </cell>
          <cell r="D147" t="str">
            <v>Mgr. Radka Vondrysková</v>
          </cell>
          <cell r="E147">
            <v>46937102</v>
          </cell>
          <cell r="F147" t="str">
            <v>Ano</v>
          </cell>
        </row>
        <row r="148">
          <cell r="A148">
            <v>212733</v>
          </cell>
          <cell r="B148">
            <v>45358.43050886574</v>
          </cell>
          <cell r="C148" t="str">
            <v>vedstravovani@dszastavka.cz</v>
          </cell>
          <cell r="D148" t="str">
            <v>Pavla Báňová</v>
          </cell>
          <cell r="E148" t="str">
            <v>00212733</v>
          </cell>
          <cell r="F148" t="str">
            <v>Ano</v>
          </cell>
        </row>
        <row r="149">
          <cell r="A149">
            <v>558982</v>
          </cell>
          <cell r="B149">
            <v>45358.444271643515</v>
          </cell>
          <cell r="C149" t="str">
            <v>zichackova@gvid.cz</v>
          </cell>
          <cell r="D149" t="str">
            <v>Milada Zicháčková</v>
          </cell>
          <cell r="E149" t="str">
            <v>00558982</v>
          </cell>
          <cell r="F149" t="str">
            <v>Ano</v>
          </cell>
        </row>
        <row r="150">
          <cell r="A150">
            <v>566381</v>
          </cell>
          <cell r="B150">
            <v>45358.44738600694</v>
          </cell>
          <cell r="C150" t="str">
            <v>smerkova@oabrno.cz</v>
          </cell>
          <cell r="D150" t="str">
            <v>Hana Šmerková</v>
          </cell>
          <cell r="E150" t="str">
            <v>00566381</v>
          </cell>
          <cell r="F150" t="str">
            <v>Ano</v>
          </cell>
        </row>
        <row r="151">
          <cell r="A151">
            <v>66596882</v>
          </cell>
          <cell r="B151">
            <v>45358.46327587963</v>
          </cell>
          <cell r="C151" t="str">
            <v>skrabal@stredni-skola.cz</v>
          </cell>
          <cell r="D151" t="str">
            <v>Stanislav Škrabal</v>
          </cell>
          <cell r="E151">
            <v>66596882</v>
          </cell>
          <cell r="F151" t="str">
            <v>Ne</v>
          </cell>
        </row>
        <row r="152">
          <cell r="A152">
            <v>226467</v>
          </cell>
          <cell r="B152">
            <v>45358.46858199074</v>
          </cell>
          <cell r="C152" t="str">
            <v>jitka.adolfova@ssgbrno.cz</v>
          </cell>
          <cell r="D152" t="str">
            <v>Jitka Adolfová</v>
          </cell>
          <cell r="E152" t="str">
            <v>00226467</v>
          </cell>
          <cell r="F152" t="str">
            <v>Ne</v>
          </cell>
        </row>
        <row r="153">
          <cell r="A153">
            <v>55301</v>
          </cell>
          <cell r="B153">
            <v>45358.52206914352</v>
          </cell>
          <cell r="C153" t="str">
            <v>zuzana.petrasovicova@sos-znojmo.cz</v>
          </cell>
          <cell r="D153" t="str">
            <v>Zuzana Petrašovičová, SOŠ Dvořákova, Znojmo, příspěvková organizace</v>
          </cell>
          <cell r="E153">
            <v>55301</v>
          </cell>
          <cell r="F153" t="str">
            <v>Ano</v>
          </cell>
        </row>
        <row r="154">
          <cell r="A154">
            <v>60680300</v>
          </cell>
          <cell r="B154">
            <v>45358.54153202546</v>
          </cell>
          <cell r="C154" t="str">
            <v>skola@oucvrcovice.cz</v>
          </cell>
          <cell r="D154" t="str">
            <v>Odborné učiliště Cvrčovice, p.o., Andrea Ráčková</v>
          </cell>
          <cell r="E154">
            <v>60680300</v>
          </cell>
          <cell r="F154" t="str">
            <v>Ano</v>
          </cell>
        </row>
        <row r="155">
          <cell r="A155">
            <v>838225</v>
          </cell>
          <cell r="B155">
            <v>45358.55243943287</v>
          </cell>
          <cell r="C155" t="str">
            <v>ekonom@issho.cz</v>
          </cell>
          <cell r="D155" t="str">
            <v>Dagmar Macalíková</v>
          </cell>
          <cell r="E155" t="str">
            <v>00838225</v>
          </cell>
          <cell r="F155" t="str">
            <v>Ano</v>
          </cell>
        </row>
        <row r="156">
          <cell r="A156">
            <v>840246</v>
          </cell>
          <cell r="B156">
            <v>45358.56093025463</v>
          </cell>
          <cell r="C156" t="str">
            <v>zus.vo@tiscali.cz</v>
          </cell>
          <cell r="D156" t="str">
            <v>Jitka Šichová, Základní umělecká škola Velké Opatovice, příspěvková organizace</v>
          </cell>
          <cell r="E156" t="str">
            <v>00840246</v>
          </cell>
          <cell r="F156" t="str">
            <v>Ne</v>
          </cell>
        </row>
        <row r="157">
          <cell r="A157">
            <v>45671711</v>
          </cell>
          <cell r="B157">
            <v>45358.57121239584</v>
          </cell>
          <cell r="C157" t="str">
            <v>zasobovani@domovjevisovice.cz</v>
          </cell>
          <cell r="D157" t="str">
            <v>Alena Pokorná, DpS Jevišovice, p. o.</v>
          </cell>
          <cell r="E157">
            <v>45671711</v>
          </cell>
          <cell r="F157" t="str">
            <v>Ne</v>
          </cell>
        </row>
        <row r="158">
          <cell r="A158">
            <v>44993668</v>
          </cell>
          <cell r="B158">
            <v>45358.61316552083</v>
          </cell>
          <cell r="C158" t="str">
            <v>novotna@zssekaninova.cz</v>
          </cell>
          <cell r="D158" t="str">
            <v>Eva Novotná</v>
          </cell>
          <cell r="E158">
            <v>44993668</v>
          </cell>
          <cell r="F158" t="str">
            <v>Ano</v>
          </cell>
        </row>
        <row r="159">
          <cell r="A159">
            <v>62073176</v>
          </cell>
          <cell r="B159">
            <v>45358.626451979166</v>
          </cell>
          <cell r="C159" t="str">
            <v>bouda@skolablansko.cz</v>
          </cell>
          <cell r="D159" t="str">
            <v>Ing. Petr Bouda</v>
          </cell>
          <cell r="E159">
            <v>62074176</v>
          </cell>
          <cell r="F159" t="str">
            <v>Ne</v>
          </cell>
        </row>
        <row r="160">
          <cell r="A160">
            <v>567191</v>
          </cell>
          <cell r="B160">
            <v>45359.292271620376</v>
          </cell>
          <cell r="C160" t="str">
            <v>kleinova@ssfdr.cz</v>
          </cell>
          <cell r="D160" t="str">
            <v>Dagmar Kleinová / Střední škola F. D. Roosevelta Brno, příspěvková organizace</v>
          </cell>
          <cell r="E160" t="str">
            <v>00567191</v>
          </cell>
          <cell r="F160" t="str">
            <v>Ne</v>
          </cell>
        </row>
        <row r="161">
          <cell r="A161">
            <v>16355474</v>
          </cell>
          <cell r="B161">
            <v>45359.35144701389</v>
          </cell>
          <cell r="C161" t="str">
            <v>skola@ssp-hustopece.cz</v>
          </cell>
          <cell r="D161" t="str">
            <v>Hlaváčková Dagmar/ Střední škola polytechnická Hustopeče, p.o.</v>
          </cell>
          <cell r="E161">
            <v>16355474</v>
          </cell>
          <cell r="F161" t="str">
            <v>Ano</v>
          </cell>
        </row>
        <row r="162">
          <cell r="A162">
            <v>62076051</v>
          </cell>
          <cell r="B162">
            <v>45359.36650613426</v>
          </cell>
          <cell r="C162" t="str">
            <v>spzs.ostrovum@seznam.cz</v>
          </cell>
          <cell r="D162" t="str">
            <v>Blanka Šenkýřová</v>
          </cell>
          <cell r="E162">
            <v>62076051</v>
          </cell>
          <cell r="F162" t="str">
            <v>Ne</v>
          </cell>
        </row>
        <row r="163">
          <cell r="A163">
            <v>48515027</v>
          </cell>
          <cell r="B163">
            <v>45359.437464409726</v>
          </cell>
          <cell r="C163" t="str">
            <v>speratova@geminibrno.cz</v>
          </cell>
          <cell r="D163" t="str">
            <v>Střední škola Gemini Brno, příspěvková organizace ace ace</v>
          </cell>
          <cell r="E163">
            <v>48515027</v>
          </cell>
          <cell r="F163" t="str">
            <v>Ano</v>
          </cell>
        </row>
        <row r="164">
          <cell r="A164">
            <v>559032</v>
          </cell>
          <cell r="B164">
            <v>45359.5392218287</v>
          </cell>
          <cell r="C164" t="str">
            <v>krejcit@jaroska.cz</v>
          </cell>
          <cell r="D164" t="str">
            <v>Tomáš Krejčí</v>
          </cell>
          <cell r="E164" t="str">
            <v>00559032</v>
          </cell>
          <cell r="F164" t="str">
            <v>Ano</v>
          </cell>
        </row>
        <row r="165">
          <cell r="A165">
            <v>49408381</v>
          </cell>
          <cell r="B165">
            <v>45359.56888143519</v>
          </cell>
          <cell r="C165" t="str">
            <v>kulhankova@iss-slavkov.eu</v>
          </cell>
          <cell r="D165" t="str">
            <v>Integrovaná střední škola Slavkov u Brna, příspěvková organizace</v>
          </cell>
          <cell r="E165">
            <v>49408381</v>
          </cell>
          <cell r="F165" t="str">
            <v>Ano</v>
          </cell>
        </row>
        <row r="166">
          <cell r="A166">
            <v>70839964</v>
          </cell>
          <cell r="B166">
            <v>45359.57596045139</v>
          </cell>
          <cell r="C166" t="str">
            <v>zus@zus-veseli.cz</v>
          </cell>
          <cell r="D166" t="str">
            <v>Základní umělecká škola Veselí nad Moravou, příspěvková organizace</v>
          </cell>
          <cell r="E166">
            <v>70839964</v>
          </cell>
          <cell r="F166" t="str">
            <v>Ne</v>
          </cell>
        </row>
        <row r="167">
          <cell r="A167">
            <v>380385</v>
          </cell>
          <cell r="B167">
            <v>45359.59259969907</v>
          </cell>
          <cell r="C167" t="str">
            <v>igor.nespurek@cichnovabrno.cz</v>
          </cell>
          <cell r="D167" t="str">
            <v>Igor Nešpurek, Střední škola informatiky, poštovnictví a finančnictví Brno, příspěvková organizace</v>
          </cell>
          <cell r="E167" t="str">
            <v>00380385</v>
          </cell>
          <cell r="F167" t="str">
            <v>Ne</v>
          </cell>
        </row>
        <row r="168">
          <cell r="A168">
            <v>70888337</v>
          </cell>
          <cell r="B168">
            <v>45359.65000763889</v>
          </cell>
          <cell r="C168" t="str">
            <v>necasova.lenka@kr-jihomoravsky.cz</v>
          </cell>
          <cell r="D168" t="str">
            <v>Lenka Nečasová/Jihomoravský kraj</v>
          </cell>
          <cell r="E168">
            <v>70888337</v>
          </cell>
          <cell r="F168" t="str">
            <v>Ne</v>
          </cell>
        </row>
        <row r="169">
          <cell r="A169">
            <v>48452751</v>
          </cell>
          <cell r="B169">
            <v>45362.31775627314</v>
          </cell>
          <cell r="C169" t="str">
            <v>ekonomka@srdcevdome.cz</v>
          </cell>
          <cell r="D169" t="str">
            <v>Miroslava Prchalová</v>
          </cell>
          <cell r="E169">
            <v>48452751</v>
          </cell>
          <cell r="F169" t="str">
            <v>Ano</v>
          </cell>
        </row>
        <row r="170">
          <cell r="A170">
            <v>49461249</v>
          </cell>
          <cell r="B170">
            <v>45362.37274211805</v>
          </cell>
          <cell r="C170" t="str">
            <v>kokesova@gslap.cz</v>
          </cell>
          <cell r="D170" t="str">
            <v>Gabriela Kokešová/Gymnázium a základní umělecká škola Šlapanice, příspěvková organizace</v>
          </cell>
          <cell r="E170">
            <v>49461249</v>
          </cell>
          <cell r="F170" t="str">
            <v>Ano</v>
          </cell>
        </row>
        <row r="171">
          <cell r="A171">
            <v>71197770</v>
          </cell>
          <cell r="B171">
            <v>45362.373972511574</v>
          </cell>
          <cell r="C171" t="str">
            <v>zsmalina@seznam.cz</v>
          </cell>
          <cell r="D171" t="str">
            <v>Základní škola a praktická škola, Slavkov u Brna, příspěvková organizace</v>
          </cell>
          <cell r="E171">
            <v>71197770</v>
          </cell>
          <cell r="F171" t="str">
            <v>Ne</v>
          </cell>
        </row>
        <row r="172">
          <cell r="A172">
            <v>566756</v>
          </cell>
          <cell r="B172">
            <v>45362.41991758102</v>
          </cell>
          <cell r="C172" t="str">
            <v>info@ssudbrno.cz</v>
          </cell>
          <cell r="D172" t="str">
            <v>Kamila Richterjörková</v>
          </cell>
          <cell r="E172" t="str">
            <v>00566756</v>
          </cell>
          <cell r="F172" t="str">
            <v>Ano</v>
          </cell>
        </row>
        <row r="173">
          <cell r="A173">
            <v>70842680</v>
          </cell>
          <cell r="B173">
            <v>45362.43593153935</v>
          </cell>
          <cell r="C173" t="str">
            <v>dd.vranov@skolyjm.cz</v>
          </cell>
          <cell r="D173" t="str">
            <v>Petr Jůza</v>
          </cell>
          <cell r="E173">
            <v>70842680</v>
          </cell>
          <cell r="F173" t="str">
            <v>Ano</v>
          </cell>
        </row>
        <row r="174">
          <cell r="A174">
            <v>44947909</v>
          </cell>
          <cell r="B174">
            <v>45362.44094075232</v>
          </cell>
          <cell r="C174" t="str">
            <v>info@nemtisnov.cz</v>
          </cell>
          <cell r="D174" t="str">
            <v>Andrea Šikulová</v>
          </cell>
          <cell r="E174">
            <v>44947909</v>
          </cell>
          <cell r="F174" t="str">
            <v>Ano</v>
          </cell>
        </row>
        <row r="175">
          <cell r="A175">
            <v>559466</v>
          </cell>
          <cell r="B175">
            <v>45362.45575971065</v>
          </cell>
          <cell r="C175" t="str">
            <v>hanado@seznam.cz</v>
          </cell>
          <cell r="D175" t="str">
            <v>Hana Doušková/Střední průmyslová škola stavební Brno, příspěvková organizace</v>
          </cell>
          <cell r="E175" t="str">
            <v>00559466</v>
          </cell>
          <cell r="F175" t="str">
            <v>Ano</v>
          </cell>
        </row>
        <row r="176">
          <cell r="A176">
            <v>70840385</v>
          </cell>
          <cell r="B176">
            <v>45362.46792693287</v>
          </cell>
          <cell r="C176" t="str">
            <v>aujezdska.martina@zsveselikollarova.cz</v>
          </cell>
          <cell r="D176" t="str">
            <v>Martina Aujezdská</v>
          </cell>
          <cell r="E176">
            <v>70840385</v>
          </cell>
          <cell r="F176" t="str">
            <v>Ano</v>
          </cell>
        </row>
        <row r="177">
          <cell r="A177">
            <v>70843155</v>
          </cell>
          <cell r="B177">
            <v>45362.47479025463</v>
          </cell>
          <cell r="C177" t="str">
            <v>lenka.krejci@pppbrno.cz</v>
          </cell>
          <cell r="D177" t="str">
            <v>Lenka Krejčí</v>
          </cell>
          <cell r="E177">
            <v>70843155</v>
          </cell>
          <cell r="F177" t="str">
            <v>Ano</v>
          </cell>
        </row>
        <row r="178">
          <cell r="A178">
            <v>44993447</v>
          </cell>
          <cell r="B178">
            <v>45362.49018123843</v>
          </cell>
          <cell r="C178" t="str">
            <v>michala.husta@lipka.cz</v>
          </cell>
          <cell r="D178" t="str">
            <v>Lipka - školské zařízení pro environmentální vzdělávání Brno, příspěvková organizace</v>
          </cell>
          <cell r="E178">
            <v>44993447</v>
          </cell>
          <cell r="F178" t="str">
            <v>Ano</v>
          </cell>
        </row>
        <row r="179">
          <cell r="A179">
            <v>70838771</v>
          </cell>
          <cell r="B179">
            <v>45362.51277907407</v>
          </cell>
          <cell r="C179" t="str">
            <v>magdonova@zsherbenova.cz</v>
          </cell>
          <cell r="D179" t="str">
            <v>Mgr. Alice Magdonová / Mateřská škola a základní škola Břeclav, Herbenova, příspěvková organizace</v>
          </cell>
          <cell r="E179">
            <v>70838771</v>
          </cell>
          <cell r="F179" t="str">
            <v>Ne</v>
          </cell>
        </row>
        <row r="180">
          <cell r="A180">
            <v>14120097</v>
          </cell>
          <cell r="B180">
            <v>45362.546927222225</v>
          </cell>
          <cell r="C180" t="str">
            <v>technik@domovhustopece.cz</v>
          </cell>
          <cell r="D180" t="str">
            <v>Zdeňka Dohnálková</v>
          </cell>
          <cell r="E180">
            <v>14120097</v>
          </cell>
          <cell r="F180" t="str">
            <v>Ano</v>
          </cell>
        </row>
        <row r="181">
          <cell r="A181">
            <v>53163</v>
          </cell>
          <cell r="B181">
            <v>45363.25950886574</v>
          </cell>
          <cell r="C181" t="str">
            <v>caha@sspkyjov.cz</v>
          </cell>
          <cell r="D181" t="str">
            <v>Zdeněk Caha</v>
          </cell>
          <cell r="E181" t="str">
            <v>00053163</v>
          </cell>
          <cell r="F181" t="str">
            <v>Ano</v>
          </cell>
        </row>
        <row r="182">
          <cell r="A182">
            <v>839680</v>
          </cell>
          <cell r="B182">
            <v>45363.27754900463</v>
          </cell>
          <cell r="C182" t="str">
            <v>zemlova@zusboskovice.cz</v>
          </cell>
          <cell r="D182" t="str">
            <v>Božena Žemlová</v>
          </cell>
          <cell r="E182" t="str">
            <v>00839680</v>
          </cell>
          <cell r="F182" t="str">
            <v>Ne</v>
          </cell>
        </row>
        <row r="183">
          <cell r="A183">
            <v>70837601</v>
          </cell>
          <cell r="B183">
            <v>45363.370092604164</v>
          </cell>
          <cell r="C183" t="str">
            <v>zusstraznice@zusstraznice.cz</v>
          </cell>
          <cell r="D183" t="str">
            <v>Marcela Drajsajtlová</v>
          </cell>
          <cell r="E183">
            <v>70837601</v>
          </cell>
          <cell r="F183" t="str">
            <v>Ne</v>
          </cell>
        </row>
        <row r="184">
          <cell r="A184">
            <v>559270</v>
          </cell>
          <cell r="B184">
            <v>45363.379629386574</v>
          </cell>
          <cell r="C184" t="str">
            <v>michal.boudny@gykovy.cz</v>
          </cell>
          <cell r="D184" t="str">
            <v>Michal Boudný / Gymnázium a SOŠZE Vyškov, příspěvková organizace</v>
          </cell>
          <cell r="E184" t="str">
            <v>00559270</v>
          </cell>
          <cell r="F184" t="str">
            <v>Ano</v>
          </cell>
        </row>
        <row r="185">
          <cell r="A185">
            <v>70839034</v>
          </cell>
          <cell r="B185">
            <v>45363.39998954861</v>
          </cell>
          <cell r="C185" t="str">
            <v>info@skolahustopece.cz</v>
          </cell>
          <cell r="D185" t="str">
            <v>Radomír Bartoněk, ZŘŠ, Základní škola a praktická škola Hustopeče, příspěvková organizace</v>
          </cell>
          <cell r="E185">
            <v>70839034</v>
          </cell>
          <cell r="F185" t="str">
            <v>Ne</v>
          </cell>
        </row>
        <row r="186">
          <cell r="A186">
            <v>55468</v>
          </cell>
          <cell r="B186">
            <v>45363.422472743056</v>
          </cell>
          <cell r="C186" t="str">
            <v>vaculikova@skolarajhrad.cz</v>
          </cell>
          <cell r="D186" t="str">
            <v>Kateřina Vaculíková</v>
          </cell>
          <cell r="E186" t="str">
            <v>00055468</v>
          </cell>
          <cell r="F186" t="str">
            <v>Ano</v>
          </cell>
        </row>
        <row r="187">
          <cell r="A187">
            <v>56324</v>
          </cell>
          <cell r="B187">
            <v>45363.45612724537</v>
          </cell>
          <cell r="C187" t="str">
            <v>kotoulkova@skolaac.cz</v>
          </cell>
          <cell r="D187" t="str">
            <v>Ellen Kotoulková/Střední škola André Citroëna Boskovice, příspěvková organizace</v>
          </cell>
          <cell r="E187" t="str">
            <v>00056324</v>
          </cell>
          <cell r="F187" t="str">
            <v>Ano</v>
          </cell>
        </row>
        <row r="188">
          <cell r="A188">
            <v>60552255</v>
          </cell>
          <cell r="B188">
            <v>45363.48755445602</v>
          </cell>
          <cell r="C188" t="str">
            <v>kalinova@ssposbrno.cz</v>
          </cell>
          <cell r="D188" t="str">
            <v>Kateřina Kalinová</v>
          </cell>
          <cell r="E188">
            <v>60552255</v>
          </cell>
          <cell r="F188" t="str">
            <v>Ano</v>
          </cell>
        </row>
        <row r="189">
          <cell r="A189">
            <v>63481251</v>
          </cell>
          <cell r="B189">
            <v>45363.54963212963</v>
          </cell>
          <cell r="C189" t="str">
            <v>svobodova@cljuniorauto.cz</v>
          </cell>
          <cell r="D189" t="str">
            <v>Marie Svobodová</v>
          </cell>
          <cell r="E189">
            <v>63481251</v>
          </cell>
          <cell r="F189" t="str">
            <v>Ne</v>
          </cell>
        </row>
        <row r="190">
          <cell r="A190">
            <v>4150015</v>
          </cell>
          <cell r="B190">
            <v>45363.59540474537</v>
          </cell>
          <cell r="C190" t="str">
            <v>roznovska@domovufrantiska.cz</v>
          </cell>
          <cell r="D190" t="str">
            <v>Jana Rožnovská Domov u Františka p.o.</v>
          </cell>
          <cell r="E190" t="str">
            <v>04150015</v>
          </cell>
          <cell r="F190" t="str">
            <v>Ano</v>
          </cell>
        </row>
        <row r="191">
          <cell r="A191">
            <v>380407</v>
          </cell>
          <cell r="B191">
            <v>45364.31301673611</v>
          </cell>
          <cell r="C191" t="str">
            <v>strelec@ssee-sokolnice.cz</v>
          </cell>
          <cell r="D191" t="str">
            <v>Ivo Střelec / Střední škola elektrotechnická a energetická</v>
          </cell>
          <cell r="E191" t="str">
            <v>00380407</v>
          </cell>
          <cell r="F191" t="str">
            <v>Ano</v>
          </cell>
        </row>
        <row r="192">
          <cell r="A192">
            <v>70841683</v>
          </cell>
          <cell r="B192">
            <v>45364.33828052084</v>
          </cell>
          <cell r="C192" t="str">
            <v>pppznojmo@skolyjm.cz</v>
          </cell>
          <cell r="D192" t="str">
            <v>Pedagogicko-psychologická poradna Znojmo, příspěvková organizace</v>
          </cell>
          <cell r="E192">
            <v>70841683</v>
          </cell>
          <cell r="F192" t="str">
            <v>Ne</v>
          </cell>
        </row>
        <row r="193">
          <cell r="A193">
            <v>838420</v>
          </cell>
          <cell r="B193">
            <v>45364.34003092593</v>
          </cell>
          <cell r="C193" t="str">
            <v>ucetni@paprsek.eu</v>
          </cell>
          <cell r="D193" t="str">
            <v>Ivana Berková</v>
          </cell>
          <cell r="E193" t="str">
            <v>00838420</v>
          </cell>
          <cell r="F193" t="str">
            <v>Ano</v>
          </cell>
        </row>
        <row r="194">
          <cell r="A194">
            <v>49459899</v>
          </cell>
          <cell r="B194">
            <v>45364.4082821412</v>
          </cell>
          <cell r="C194" t="str">
            <v>email@gzastavka.cz</v>
          </cell>
          <cell r="D194" t="str">
            <v>Gymnázium T. G. Masaryka Zastávka, příspěvková organizace</v>
          </cell>
          <cell r="E194">
            <v>49459899</v>
          </cell>
          <cell r="F194" t="str">
            <v>Ano</v>
          </cell>
        </row>
        <row r="195">
          <cell r="A195">
            <v>401293</v>
          </cell>
          <cell r="B195">
            <v>45364.45599427083</v>
          </cell>
          <cell r="C195" t="str">
            <v>ddjilova@ddjilova.cz</v>
          </cell>
          <cell r="D195" t="str">
            <v>Hana Bílková/ Dětský domov Brno, Jílová, příspěvková organizace</v>
          </cell>
          <cell r="E195" t="str">
            <v>00401293</v>
          </cell>
          <cell r="F195" t="str">
            <v>Ano</v>
          </cell>
        </row>
        <row r="196">
          <cell r="A196">
            <v>44993412</v>
          </cell>
          <cell r="B196">
            <v>45364.493526631944</v>
          </cell>
          <cell r="C196" t="str">
            <v>kancelar@helceletka.cz</v>
          </cell>
          <cell r="D196" t="str">
            <v>Helceletka - středisko volného času Brno</v>
          </cell>
          <cell r="E196">
            <v>44993412</v>
          </cell>
          <cell r="F196" t="str">
            <v>Ano</v>
          </cell>
        </row>
        <row r="197">
          <cell r="A197">
            <v>558974</v>
          </cell>
          <cell r="B197">
            <v>45364.6180834375</v>
          </cell>
          <cell r="C197" t="str">
            <v>mkrizova@gymelg.cz</v>
          </cell>
          <cell r="D197" t="str">
            <v>Monika Křížová</v>
          </cell>
          <cell r="E197" t="str">
            <v>00558974</v>
          </cell>
          <cell r="F197" t="str">
            <v>Ano</v>
          </cell>
        </row>
        <row r="198">
          <cell r="A198">
            <v>70285314</v>
          </cell>
          <cell r="B198">
            <v>45364.649270740745</v>
          </cell>
          <cell r="C198" t="str">
            <v>podatelna@svcznojmo.cz</v>
          </cell>
          <cell r="D198" t="str">
            <v>Eva Havlišová/Středisko volného času Znojmo, příspěvková organizace</v>
          </cell>
          <cell r="E198">
            <v>70285314</v>
          </cell>
          <cell r="F198" t="str">
            <v>Ano</v>
          </cell>
        </row>
        <row r="199">
          <cell r="A199">
            <v>65337913</v>
          </cell>
          <cell r="B199">
            <v>45364.656752951385</v>
          </cell>
          <cell r="C199" t="str">
            <v>info@zus-mikulov.cz</v>
          </cell>
          <cell r="D199" t="str">
            <v>Irma Kellnerová</v>
          </cell>
          <cell r="E199">
            <v>65337913</v>
          </cell>
          <cell r="F199" t="str">
            <v>Ano</v>
          </cell>
        </row>
        <row r="200">
          <cell r="A200">
            <v>46937170</v>
          </cell>
          <cell r="B200">
            <v>45365.33069884259</v>
          </cell>
          <cell r="C200" t="str">
            <v>cervenkova.michaela@zelenydumpohody.cz</v>
          </cell>
          <cell r="D200" t="str">
            <v>Michaela Červenková</v>
          </cell>
          <cell r="E200">
            <v>46937170</v>
          </cell>
          <cell r="F200" t="str">
            <v>Ne</v>
          </cell>
        </row>
        <row r="201">
          <cell r="A201">
            <v>637980</v>
          </cell>
          <cell r="B201">
            <v>45365.371689548614</v>
          </cell>
          <cell r="C201" t="str">
            <v>kluckova.daniela@voszbrno.cz</v>
          </cell>
          <cell r="D201" t="str">
            <v>Daniela Klučková, Vyšší odborná škola zdravotnická Brno, p. o. , Kounicova 684/16, Brno 602 00</v>
          </cell>
          <cell r="E201" t="str">
            <v>00637980</v>
          </cell>
          <cell r="F201" t="str">
            <v>Ano</v>
          </cell>
        </row>
        <row r="202">
          <cell r="A202">
            <v>62073133</v>
          </cell>
          <cell r="B202">
            <v>45365.38317597222</v>
          </cell>
          <cell r="C202" t="str">
            <v>kancelar@gymbk.cz</v>
          </cell>
          <cell r="D202" t="str">
            <v>Michaela Bartošová</v>
          </cell>
          <cell r="E202">
            <v>62073133</v>
          </cell>
          <cell r="F202" t="str">
            <v>Ano</v>
          </cell>
        </row>
        <row r="203">
          <cell r="A203">
            <v>89257</v>
          </cell>
          <cell r="B203">
            <v>45365.45422047454</v>
          </cell>
          <cell r="C203" t="str">
            <v>l.hrebickova@vila.mbrn.cz</v>
          </cell>
          <cell r="D203" t="str">
            <v>Lucie Hřebíčková/Muzeum Brněnska, p. o.</v>
          </cell>
          <cell r="E203" t="str">
            <v>00089257</v>
          </cell>
          <cell r="F203" t="str">
            <v>Ano</v>
          </cell>
        </row>
        <row r="204">
          <cell r="A204">
            <v>62157396</v>
          </cell>
          <cell r="B204">
            <v>45365.52420393519</v>
          </cell>
          <cell r="C204" t="str">
            <v>uradnickova@sskocianka.cz</v>
          </cell>
          <cell r="D204" t="str">
            <v>Milena Úradníčková/Mateřská škola a základní škola Brno, Kociánka, příspěvková organizace</v>
          </cell>
          <cell r="E204">
            <v>62157396</v>
          </cell>
          <cell r="F204" t="str">
            <v>Ano</v>
          </cell>
        </row>
        <row r="205">
          <cell r="A205">
            <v>70838763</v>
          </cell>
          <cell r="B205">
            <v>45365.528518182866</v>
          </cell>
          <cell r="C205" t="str">
            <v>skola@zsspmikulov.cz</v>
          </cell>
          <cell r="D205" t="str">
            <v>Hana Wohlfahrtová </v>
          </cell>
          <cell r="E205">
            <v>70838763</v>
          </cell>
          <cell r="F205" t="str">
            <v>Ne</v>
          </cell>
        </row>
        <row r="206">
          <cell r="A206">
            <v>70932581</v>
          </cell>
          <cell r="B206">
            <v>45365.54204184028</v>
          </cell>
          <cell r="C206" t="str">
            <v>susjmk@susjmk.cz</v>
          </cell>
          <cell r="D206" t="str">
            <v>Lenka Havelková</v>
          </cell>
          <cell r="E206">
            <v>70932581</v>
          </cell>
          <cell r="F206" t="str">
            <v>Ano</v>
          </cell>
        </row>
        <row r="207">
          <cell r="A207">
            <v>13692933</v>
          </cell>
          <cell r="B207">
            <v>45365.698193206015</v>
          </cell>
          <cell r="C207" t="str">
            <v>info@ssp-vyskov.cz</v>
          </cell>
          <cell r="D207" t="str">
            <v>Mgr. Hana Poslíková, Střední škola polytechnická Vyškov, p. o.</v>
          </cell>
          <cell r="E207">
            <v>13692933</v>
          </cell>
          <cell r="F207" t="str">
            <v>Ano</v>
          </cell>
        </row>
        <row r="208">
          <cell r="A208">
            <v>90352</v>
          </cell>
          <cell r="B208">
            <v>45366.28091739584</v>
          </cell>
          <cell r="C208" t="str">
            <v>j.kostihova@masaryk.info</v>
          </cell>
          <cell r="D208" t="str">
            <v>Jana Kostihová/ Masarykovo muzeum v Hodoníně, příspěvková organizace</v>
          </cell>
          <cell r="E208" t="str">
            <v>00090352</v>
          </cell>
          <cell r="F208" t="str">
            <v>Ne</v>
          </cell>
        </row>
        <row r="209">
          <cell r="A209">
            <v>559130</v>
          </cell>
          <cell r="B209">
            <v>45366.34215490741</v>
          </cell>
          <cell r="C209" t="str">
            <v>podatelna@goah.cz</v>
          </cell>
          <cell r="D209" t="str">
            <v>Jitka Opluštilová/Gymnázium, obchodní akademie a jazyková škola s právem státní jazykové zkoušky Hodonín, příspěvková organizace</v>
          </cell>
          <cell r="E209" t="str">
            <v>00559130</v>
          </cell>
          <cell r="F209" t="str">
            <v>Ano</v>
          </cell>
        </row>
        <row r="210">
          <cell r="A210">
            <v>62077457</v>
          </cell>
          <cell r="B210">
            <v>45366.38607315972</v>
          </cell>
          <cell r="C210" t="str">
            <v>kancelar@ddhodoninukunstatu.cz</v>
          </cell>
          <cell r="D210" t="str">
            <v>Lenka Ostrá/Dětský domov Hodonín u Kunštátu, p.o.</v>
          </cell>
          <cell r="E210">
            <v>62077457</v>
          </cell>
          <cell r="F210" t="str">
            <v>Ano</v>
          </cell>
        </row>
        <row r="211">
          <cell r="A211">
            <v>62157655</v>
          </cell>
          <cell r="B211">
            <v>45366.43911082176</v>
          </cell>
          <cell r="C211" t="str">
            <v>ss.gellnerova@skolyjm.cz</v>
          </cell>
          <cell r="D211" t="str">
            <v>MŠ, ZŠ a SŠ Gellnerka Brno, p.o.</v>
          </cell>
          <cell r="E211">
            <v>62157655</v>
          </cell>
          <cell r="F211" t="str">
            <v>Ano</v>
          </cell>
        </row>
        <row r="212">
          <cell r="A212">
            <v>43420656</v>
          </cell>
          <cell r="B212">
            <v>45366.49687693287</v>
          </cell>
          <cell r="C212" t="str">
            <v>ekonomka@svcblansko.cz</v>
          </cell>
          <cell r="D212" t="str">
            <v>Ilona Mahrová</v>
          </cell>
          <cell r="E212">
            <v>43420656</v>
          </cell>
          <cell r="F212" t="str">
            <v>Ano</v>
          </cell>
        </row>
        <row r="213">
          <cell r="A213">
            <v>70848858</v>
          </cell>
          <cell r="B213">
            <v>45366.53849736111</v>
          </cell>
          <cell r="C213" t="str">
            <v>vladimira.houstova@pppbreclav.cz</v>
          </cell>
          <cell r="D213" t="str">
            <v>Pedagogicko-psychologická poradna Břeclav</v>
          </cell>
          <cell r="E213">
            <v>70848858</v>
          </cell>
          <cell r="F213" t="str">
            <v>Ano</v>
          </cell>
        </row>
        <row r="214">
          <cell r="A214">
            <v>17456517</v>
          </cell>
          <cell r="B214">
            <v>45366.56088766204</v>
          </cell>
          <cell r="C214" t="str">
            <v>cechova.lucie@cizincijmk.cz</v>
          </cell>
          <cell r="D214" t="str">
            <v>Centrum pro cizince Jihomoravského kraje, z.ú.</v>
          </cell>
          <cell r="E214">
            <v>17456517</v>
          </cell>
          <cell r="F214" t="str">
            <v>Ano</v>
          </cell>
        </row>
        <row r="215">
          <cell r="A215">
            <v>559016</v>
          </cell>
          <cell r="B215">
            <v>45366.64563805556</v>
          </cell>
          <cell r="C215" t="str">
            <v>medkova@slovanak.cz</v>
          </cell>
          <cell r="D215" t="str">
            <v>Martina Medková, Gymnázium Brno, Slovanské náměstí, příspěvková organizace</v>
          </cell>
          <cell r="E215" t="str">
            <v>00559016</v>
          </cell>
          <cell r="F215" t="str">
            <v>Ano</v>
          </cell>
        </row>
        <row r="216">
          <cell r="A216">
            <v>62073109</v>
          </cell>
          <cell r="B216">
            <v>45370.42984502314</v>
          </cell>
          <cell r="C216" t="str">
            <v>marketa.horakova@gymbos.cz</v>
          </cell>
          <cell r="D216" t="str">
            <v>Markéta Horáková</v>
          </cell>
          <cell r="E216">
            <v>62073109</v>
          </cell>
          <cell r="F216" t="str">
            <v>Ne</v>
          </cell>
        </row>
        <row r="217">
          <cell r="A217">
            <v>60680369</v>
          </cell>
          <cell r="B217">
            <v>45370.43002868055</v>
          </cell>
          <cell r="C217" t="str">
            <v>j-suchynova@gymhust.cz</v>
          </cell>
          <cell r="D217" t="str">
            <v>Jana Suchyňová</v>
          </cell>
          <cell r="E217">
            <v>60680369</v>
          </cell>
          <cell r="F217" t="str">
            <v>Ano</v>
          </cell>
        </row>
        <row r="218">
          <cell r="A218">
            <v>53155</v>
          </cell>
          <cell r="B218">
            <v>45370.43287365741</v>
          </cell>
          <cell r="C218" t="str">
            <v>pytlova.a@sosbzenec.cz</v>
          </cell>
          <cell r="D218" t="str">
            <v>Ing. Adriana Pytlová/Střední škola gastronomie, hotelnictví a lesnictví Bzenec, příspěvková organizace</v>
          </cell>
          <cell r="E218" t="str">
            <v>00053155</v>
          </cell>
          <cell r="F218" t="str">
            <v>Ne</v>
          </cell>
        </row>
        <row r="219">
          <cell r="A219">
            <v>44946805</v>
          </cell>
          <cell r="B219">
            <v>45370.43457599537</v>
          </cell>
          <cell r="C219" t="str">
            <v>zusamibo@volny.cz</v>
          </cell>
          <cell r="D219" t="str">
            <v>Kateřina Vojtěská</v>
          </cell>
          <cell r="E219">
            <v>44946805</v>
          </cell>
          <cell r="F219" t="str">
            <v>Ne</v>
          </cell>
        </row>
        <row r="220">
          <cell r="A220">
            <v>62157264</v>
          </cell>
          <cell r="B220">
            <v>45370.44777972222</v>
          </cell>
          <cell r="C220" t="str">
            <v>skola@spschbr.cz</v>
          </cell>
          <cell r="D220" t="str">
            <v>Zdeňka Komárková</v>
          </cell>
          <cell r="E220">
            <v>62157264</v>
          </cell>
          <cell r="F220" t="str">
            <v>Ano</v>
          </cell>
        </row>
        <row r="221">
          <cell r="A221">
            <v>45671788</v>
          </cell>
          <cell r="B221">
            <v>45370.45802175926</v>
          </cell>
          <cell r="C221" t="str">
            <v>musilova@zamekbrezany.cz</v>
          </cell>
          <cell r="D221" t="str">
            <v>Miluše Musilová</v>
          </cell>
          <cell r="E221">
            <v>45671788</v>
          </cell>
          <cell r="F221" t="str">
            <v>Ano</v>
          </cell>
        </row>
        <row r="222">
          <cell r="A222">
            <v>60680318</v>
          </cell>
          <cell r="B222">
            <v>45370.45980844907</v>
          </cell>
          <cell r="C222" t="str">
            <v>leona.buriankova@svisv.cz</v>
          </cell>
          <cell r="D222" t="str">
            <v>Leona Buriánková</v>
          </cell>
          <cell r="E222">
            <v>60680318</v>
          </cell>
          <cell r="F222" t="str">
            <v>Ano</v>
          </cell>
        </row>
        <row r="223">
          <cell r="A223">
            <v>60680377</v>
          </cell>
          <cell r="B223">
            <v>45370.46485150463</v>
          </cell>
          <cell r="C223" t="str">
            <v>skola@gssmikulov.cz</v>
          </cell>
          <cell r="D223" t="str">
            <v>Roman Pavlačka</v>
          </cell>
          <cell r="E223">
            <v>60680377</v>
          </cell>
          <cell r="F223" t="str">
            <v>Ne</v>
          </cell>
        </row>
        <row r="224">
          <cell r="A224">
            <v>29319498</v>
          </cell>
          <cell r="B224">
            <v>45370.47034290509</v>
          </cell>
          <cell r="C224" t="str">
            <v>katerina.brazdova@vida.cz</v>
          </cell>
          <cell r="D224" t="str">
            <v>Kateřina Brázdová</v>
          </cell>
          <cell r="E224">
            <v>29319498</v>
          </cell>
          <cell r="F224" t="str">
            <v>Ano</v>
          </cell>
        </row>
        <row r="225">
          <cell r="A225">
            <v>49939416</v>
          </cell>
          <cell r="B225">
            <v>45370.47331642361</v>
          </cell>
          <cell r="C225" t="str">
            <v>ddm.veseli@skolyjm.cz</v>
          </cell>
          <cell r="D225" t="str">
            <v>Gabriela Šivelová </v>
          </cell>
          <cell r="E225">
            <v>49939416</v>
          </cell>
          <cell r="F225" t="str">
            <v>Ano</v>
          </cell>
        </row>
        <row r="226">
          <cell r="A226">
            <v>60680377</v>
          </cell>
          <cell r="B226">
            <v>45370.48556261574</v>
          </cell>
          <cell r="C226" t="str">
            <v>skola@gssmikulov.cz</v>
          </cell>
          <cell r="D226" t="str">
            <v>Jiřina Čížková/Gymnázium a SOŠ Mikulov, p.o.</v>
          </cell>
          <cell r="E226">
            <v>60680377</v>
          </cell>
          <cell r="F226" t="str">
            <v>Ne</v>
          </cell>
        </row>
        <row r="227">
          <cell r="A227">
            <v>70285837</v>
          </cell>
          <cell r="B227">
            <v>45370.493190891204</v>
          </cell>
          <cell r="C227" t="str">
            <v>chelik@svcvyskov.cz</v>
          </cell>
          <cell r="D227" t="str">
            <v>Roman CHELÍK</v>
          </cell>
          <cell r="E227">
            <v>70285837</v>
          </cell>
          <cell r="F227" t="str">
            <v>Ano</v>
          </cell>
        </row>
        <row r="228">
          <cell r="A228">
            <v>838993</v>
          </cell>
          <cell r="B228">
            <v>45370.50630936342</v>
          </cell>
          <cell r="C228" t="str">
            <v>grois@kruhznojmo.cz</v>
          </cell>
          <cell r="D228" t="str">
            <v>Grois Jan</v>
          </cell>
          <cell r="E228" t="str">
            <v>008389993</v>
          </cell>
          <cell r="F228" t="str">
            <v>Ano</v>
          </cell>
        </row>
        <row r="229">
          <cell r="A229">
            <v>839621</v>
          </cell>
          <cell r="B229">
            <v>45370.520733935184</v>
          </cell>
          <cell r="C229" t="str">
            <v>info@zusjedovnice.cz</v>
          </cell>
          <cell r="D229" t="str">
            <v>Kateřina Klimešová, Základní umělecká škola F. B. Ševčíka Jedovnice, příspěvková organizace</v>
          </cell>
          <cell r="E229" t="str">
            <v>00839621</v>
          </cell>
          <cell r="F229" t="str">
            <v>Ano</v>
          </cell>
        </row>
        <row r="230">
          <cell r="A230">
            <v>49439723</v>
          </cell>
          <cell r="B230">
            <v>45370.54249876157</v>
          </cell>
          <cell r="C230" t="str">
            <v>stravovani@ddznojmo.cz</v>
          </cell>
          <cell r="D230" t="str">
            <v>Alena Pokorná</v>
          </cell>
          <cell r="E230">
            <v>49439723</v>
          </cell>
          <cell r="F230" t="str">
            <v>Ano</v>
          </cell>
        </row>
        <row r="231">
          <cell r="A231">
            <v>226441</v>
          </cell>
          <cell r="B231">
            <v>45370.544064560185</v>
          </cell>
          <cell r="C231" t="str">
            <v>zus.varhanicka@volny.cz</v>
          </cell>
          <cell r="D231" t="str">
            <v>ZUŠ varhanická Brno</v>
          </cell>
          <cell r="E231" t="str">
            <v>00226441</v>
          </cell>
          <cell r="F231" t="str">
            <v>Ano</v>
          </cell>
        </row>
        <row r="232">
          <cell r="A232">
            <v>566772</v>
          </cell>
          <cell r="B232">
            <v>45370.55237258102</v>
          </cell>
          <cell r="C232" t="str">
            <v>kavanova@sjs-brno.czc</v>
          </cell>
          <cell r="D232" t="str">
            <v>Veronika Kavanová/Jazyková škola s právem SJZ, Pionýrská 23, 602 00 Brno</v>
          </cell>
          <cell r="E232" t="str">
            <v>00566772</v>
          </cell>
          <cell r="F232" t="str">
            <v>Ano</v>
          </cell>
        </row>
        <row r="233">
          <cell r="A233">
            <v>49939386</v>
          </cell>
          <cell r="B233">
            <v>45370.57681673611</v>
          </cell>
          <cell r="C233" t="str">
            <v>svc.reditelka@seznam.cz</v>
          </cell>
          <cell r="D233" t="str">
            <v>Látalová</v>
          </cell>
          <cell r="E233">
            <v>49939386</v>
          </cell>
          <cell r="F233" t="str">
            <v>Ne</v>
          </cell>
        </row>
        <row r="234">
          <cell r="A234">
            <v>62076060</v>
          </cell>
          <cell r="B234">
            <v>45372.34745425926</v>
          </cell>
          <cell r="C234" t="str">
            <v>sterba@zsblansko.cz</v>
          </cell>
          <cell r="D234" t="str">
            <v>Boris Štěrba/Základní škola Blansko, Nad Čertovkou. p.o.</v>
          </cell>
          <cell r="E234">
            <v>6276060</v>
          </cell>
          <cell r="F234" t="str">
            <v>Ano</v>
          </cell>
        </row>
        <row r="235">
          <cell r="A235">
            <v>226572</v>
          </cell>
          <cell r="B235">
            <v>45372.35016519676</v>
          </cell>
          <cell r="C235" t="str">
            <v>sloupova@lila.cz</v>
          </cell>
          <cell r="D235" t="str">
            <v>Lenka Sloupová</v>
          </cell>
          <cell r="E235" t="str">
            <v>00226572</v>
          </cell>
          <cell r="F235" t="str">
            <v>Ne</v>
          </cell>
        </row>
        <row r="236">
          <cell r="A236">
            <v>567370</v>
          </cell>
          <cell r="B236">
            <v>45373.305683935185</v>
          </cell>
          <cell r="C236" t="str">
            <v>peskova@masarykuvdm.cz</v>
          </cell>
          <cell r="D236" t="str">
            <v>Helena Pešková</v>
          </cell>
          <cell r="E236" t="str">
            <v>00567370</v>
          </cell>
          <cell r="F236" t="str">
            <v>Ano</v>
          </cell>
        </row>
        <row r="237">
          <cell r="A237">
            <v>567370</v>
          </cell>
          <cell r="B237">
            <v>45373.30631918981</v>
          </cell>
          <cell r="C237" t="str">
            <v>peskova@masarykuvdm.cz</v>
          </cell>
          <cell r="D237" t="str">
            <v>Helena Pešková</v>
          </cell>
          <cell r="E237" t="str">
            <v>00567370</v>
          </cell>
          <cell r="F237" t="str">
            <v>Ano</v>
          </cell>
        </row>
        <row r="238">
          <cell r="A238">
            <v>49461583</v>
          </cell>
          <cell r="B238">
            <v>45376.39926445602</v>
          </cell>
          <cell r="C238" t="str">
            <v>zus.zidlochovice@seznam.cz</v>
          </cell>
          <cell r="D238" t="str">
            <v>Jitka Baťková/Základní umělecká škola Židlochovice, příspěvková organizace</v>
          </cell>
          <cell r="E238">
            <v>49461583</v>
          </cell>
          <cell r="F238" t="str">
            <v>Ne</v>
          </cell>
        </row>
        <row r="239">
          <cell r="A239">
            <v>62157213</v>
          </cell>
          <cell r="B239">
            <v>45377.40455355324</v>
          </cell>
          <cell r="C239" t="str">
            <v>eva.rexova@konzervator.eu</v>
          </cell>
          <cell r="D239" t="str">
            <v>Eva Rexová/Konzervatoř Brno, příspěvková organizace</v>
          </cell>
          <cell r="E239">
            <v>62157213</v>
          </cell>
          <cell r="F239" t="str">
            <v>Ne</v>
          </cell>
        </row>
        <row r="240">
          <cell r="A240">
            <v>60575514</v>
          </cell>
          <cell r="B240">
            <v>45377.58240313658</v>
          </cell>
          <cell r="C240" t="str">
            <v>ekonom@duhovka.cz</v>
          </cell>
          <cell r="D240" t="str">
            <v>Antonín Kraicinger / Duhovka SVČ Břeclav</v>
          </cell>
          <cell r="E240">
            <v>60575514</v>
          </cell>
          <cell r="F240" t="str">
            <v>Ne</v>
          </cell>
        </row>
      </sheetData>
      <sheetData sheetId="5">
        <row r="1">
          <cell r="A1" t="str">
            <v>IČ</v>
          </cell>
          <cell r="B1" t="str">
            <v>JM</v>
          </cell>
        </row>
        <row r="2">
          <cell r="A2">
            <v>638013</v>
          </cell>
          <cell r="B2" t="str">
            <v>JM_001</v>
          </cell>
        </row>
        <row r="3">
          <cell r="A3">
            <v>558982</v>
          </cell>
          <cell r="B3" t="str">
            <v>JM_002</v>
          </cell>
        </row>
        <row r="4">
          <cell r="A4">
            <v>44993536</v>
          </cell>
          <cell r="B4" t="str">
            <v>JM_003</v>
          </cell>
        </row>
        <row r="5">
          <cell r="A5">
            <v>637980</v>
          </cell>
          <cell r="B5" t="str">
            <v>JM_006</v>
          </cell>
        </row>
        <row r="6">
          <cell r="A6">
            <v>637998</v>
          </cell>
          <cell r="B6" t="str">
            <v>JM_007</v>
          </cell>
        </row>
        <row r="7">
          <cell r="A7">
            <v>400963</v>
          </cell>
          <cell r="B7" t="str">
            <v>JM_008</v>
          </cell>
        </row>
        <row r="8">
          <cell r="A8">
            <v>226441</v>
          </cell>
          <cell r="B8" t="str">
            <v>JM_009</v>
          </cell>
        </row>
        <row r="9">
          <cell r="A9">
            <v>212920</v>
          </cell>
          <cell r="B9" t="str">
            <v>JM_011</v>
          </cell>
        </row>
        <row r="10">
          <cell r="A10">
            <v>49459902</v>
          </cell>
          <cell r="B10" t="str">
            <v>JM_012</v>
          </cell>
        </row>
        <row r="11">
          <cell r="A11">
            <v>45671761</v>
          </cell>
          <cell r="B11" t="str">
            <v>JM_015</v>
          </cell>
        </row>
        <row r="12">
          <cell r="A12">
            <v>45671711</v>
          </cell>
          <cell r="B12" t="str">
            <v>JM_016</v>
          </cell>
        </row>
        <row r="13">
          <cell r="A13">
            <v>45671702</v>
          </cell>
          <cell r="B13" t="str">
            <v>JM_017</v>
          </cell>
        </row>
        <row r="14">
          <cell r="A14">
            <v>92584</v>
          </cell>
          <cell r="B14" t="str">
            <v>JM_018</v>
          </cell>
        </row>
        <row r="15">
          <cell r="A15">
            <v>55301</v>
          </cell>
          <cell r="B15" t="str">
            <v>JM_019</v>
          </cell>
        </row>
        <row r="16">
          <cell r="A16">
            <v>92738</v>
          </cell>
          <cell r="B16" t="str">
            <v>JM_020</v>
          </cell>
        </row>
        <row r="17">
          <cell r="A17">
            <v>67011748</v>
          </cell>
          <cell r="B17" t="str">
            <v>JM_022</v>
          </cell>
        </row>
        <row r="18">
          <cell r="A18">
            <v>70285314</v>
          </cell>
          <cell r="B18" t="str">
            <v>JM_023</v>
          </cell>
        </row>
        <row r="19">
          <cell r="A19">
            <v>70841683</v>
          </cell>
          <cell r="B19" t="str">
            <v>JM_024</v>
          </cell>
        </row>
        <row r="20">
          <cell r="A20">
            <v>638081</v>
          </cell>
          <cell r="B20" t="str">
            <v>JM_025</v>
          </cell>
        </row>
        <row r="21">
          <cell r="A21">
            <v>49438867</v>
          </cell>
          <cell r="B21" t="str">
            <v>JM_026</v>
          </cell>
        </row>
        <row r="22">
          <cell r="A22">
            <v>44993412</v>
          </cell>
          <cell r="B22" t="str">
            <v>JM_027</v>
          </cell>
        </row>
        <row r="23">
          <cell r="A23">
            <v>566772</v>
          </cell>
          <cell r="B23" t="str">
            <v>JM_028</v>
          </cell>
        </row>
        <row r="24">
          <cell r="A24">
            <v>566381</v>
          </cell>
          <cell r="B24" t="str">
            <v>JM_029</v>
          </cell>
        </row>
        <row r="25">
          <cell r="A25">
            <v>559415</v>
          </cell>
          <cell r="B25" t="str">
            <v>JM_030</v>
          </cell>
        </row>
        <row r="26">
          <cell r="A26">
            <v>70932581</v>
          </cell>
          <cell r="B26" t="str">
            <v>JM_032</v>
          </cell>
        </row>
        <row r="27">
          <cell r="A27">
            <v>44993633</v>
          </cell>
          <cell r="B27" t="str">
            <v>JM_033</v>
          </cell>
        </row>
        <row r="28">
          <cell r="A28">
            <v>559032</v>
          </cell>
          <cell r="B28" t="str">
            <v>JM_034</v>
          </cell>
        </row>
        <row r="29">
          <cell r="A29">
            <v>62157213</v>
          </cell>
          <cell r="B29" t="str">
            <v>JM_035</v>
          </cell>
        </row>
        <row r="30">
          <cell r="A30">
            <v>44993510</v>
          </cell>
          <cell r="B30" t="str">
            <v>JM_036</v>
          </cell>
        </row>
        <row r="31">
          <cell r="A31">
            <v>49438816</v>
          </cell>
          <cell r="B31" t="str">
            <v>JM_037</v>
          </cell>
        </row>
        <row r="32">
          <cell r="A32">
            <v>838993</v>
          </cell>
          <cell r="B32" t="str">
            <v>JM_038</v>
          </cell>
        </row>
        <row r="33">
          <cell r="A33">
            <v>70285756</v>
          </cell>
          <cell r="B33" t="str">
            <v>JM_039</v>
          </cell>
        </row>
        <row r="34">
          <cell r="A34">
            <v>530506</v>
          </cell>
          <cell r="B34" t="str">
            <v>JM_041</v>
          </cell>
        </row>
        <row r="35">
          <cell r="A35">
            <v>49439723</v>
          </cell>
          <cell r="B35" t="str">
            <v>JM_042</v>
          </cell>
        </row>
        <row r="36">
          <cell r="A36">
            <v>70285306</v>
          </cell>
          <cell r="B36" t="str">
            <v>JM_044</v>
          </cell>
        </row>
        <row r="37">
          <cell r="A37">
            <v>70841829</v>
          </cell>
          <cell r="B37" t="str">
            <v>JM_045</v>
          </cell>
        </row>
        <row r="38">
          <cell r="A38">
            <v>45671729</v>
          </cell>
          <cell r="B38" t="str">
            <v>JM_046</v>
          </cell>
        </row>
        <row r="39">
          <cell r="A39">
            <v>559008</v>
          </cell>
          <cell r="B39" t="str">
            <v>JM_047</v>
          </cell>
        </row>
        <row r="40">
          <cell r="A40">
            <v>44993528</v>
          </cell>
          <cell r="B40" t="str">
            <v>JM_048</v>
          </cell>
        </row>
        <row r="41">
          <cell r="A41">
            <v>567582</v>
          </cell>
          <cell r="B41" t="str">
            <v>JM_049</v>
          </cell>
        </row>
        <row r="42">
          <cell r="A42">
            <v>62156586</v>
          </cell>
          <cell r="B42" t="str">
            <v>JM_050</v>
          </cell>
        </row>
        <row r="43">
          <cell r="A43">
            <v>64327981</v>
          </cell>
          <cell r="B43" t="str">
            <v>JM_051</v>
          </cell>
        </row>
        <row r="44">
          <cell r="A44">
            <v>559016</v>
          </cell>
          <cell r="B44" t="str">
            <v>JM_052</v>
          </cell>
        </row>
        <row r="45">
          <cell r="A45">
            <v>15530213</v>
          </cell>
          <cell r="B45" t="str">
            <v>JM_053</v>
          </cell>
        </row>
        <row r="46">
          <cell r="A46">
            <v>48513512</v>
          </cell>
          <cell r="B46" t="str">
            <v>JM_055</v>
          </cell>
        </row>
        <row r="47">
          <cell r="A47">
            <v>401803</v>
          </cell>
          <cell r="B47" t="str">
            <v>JM_056</v>
          </cell>
        </row>
        <row r="48">
          <cell r="A48">
            <v>559466</v>
          </cell>
          <cell r="B48" t="str">
            <v>JM_057</v>
          </cell>
        </row>
        <row r="49">
          <cell r="A49">
            <v>346292</v>
          </cell>
          <cell r="B49" t="str">
            <v>JM_058</v>
          </cell>
        </row>
        <row r="50">
          <cell r="A50">
            <v>638005</v>
          </cell>
          <cell r="B50" t="str">
            <v>JM_060</v>
          </cell>
        </row>
        <row r="51">
          <cell r="A51">
            <v>44993668</v>
          </cell>
          <cell r="B51" t="str">
            <v>JM_061</v>
          </cell>
        </row>
        <row r="52">
          <cell r="A52">
            <v>62156756</v>
          </cell>
          <cell r="B52" t="str">
            <v>JM_062</v>
          </cell>
        </row>
        <row r="53">
          <cell r="A53">
            <v>62157264</v>
          </cell>
          <cell r="B53" t="str">
            <v>JM_063</v>
          </cell>
        </row>
        <row r="54">
          <cell r="A54">
            <v>558974</v>
          </cell>
          <cell r="B54" t="str">
            <v>JM_064</v>
          </cell>
        </row>
        <row r="55">
          <cell r="A55">
            <v>48511005</v>
          </cell>
          <cell r="B55" t="str">
            <v>JM_065</v>
          </cell>
        </row>
        <row r="56">
          <cell r="A56">
            <v>566756</v>
          </cell>
          <cell r="B56" t="str">
            <v>JM_066</v>
          </cell>
        </row>
        <row r="57">
          <cell r="A57">
            <v>567370</v>
          </cell>
          <cell r="B57" t="str">
            <v>JM_067</v>
          </cell>
        </row>
        <row r="58">
          <cell r="A58">
            <v>173843</v>
          </cell>
          <cell r="B58" t="str">
            <v>JM_068</v>
          </cell>
        </row>
        <row r="59">
          <cell r="A59">
            <v>44993447</v>
          </cell>
          <cell r="B59" t="str">
            <v>JM_069</v>
          </cell>
        </row>
        <row r="60">
          <cell r="A60">
            <v>62073117</v>
          </cell>
          <cell r="B60" t="str">
            <v>JM_070</v>
          </cell>
        </row>
        <row r="61">
          <cell r="A61">
            <v>62073109</v>
          </cell>
          <cell r="B61" t="str">
            <v>JM_071</v>
          </cell>
        </row>
        <row r="62">
          <cell r="A62">
            <v>390348</v>
          </cell>
          <cell r="B62" t="str">
            <v>JM_072</v>
          </cell>
        </row>
        <row r="63">
          <cell r="A63">
            <v>839680</v>
          </cell>
          <cell r="B63" t="str">
            <v>JM_073</v>
          </cell>
        </row>
        <row r="64">
          <cell r="A64">
            <v>56324</v>
          </cell>
          <cell r="B64" t="str">
            <v>JM_074</v>
          </cell>
        </row>
        <row r="65">
          <cell r="A65">
            <v>70285772</v>
          </cell>
          <cell r="B65" t="str">
            <v>JM_075</v>
          </cell>
        </row>
        <row r="66">
          <cell r="A66">
            <v>44947909</v>
          </cell>
          <cell r="B66" t="str">
            <v>JM_076</v>
          </cell>
        </row>
        <row r="67">
          <cell r="A67">
            <v>49459881</v>
          </cell>
          <cell r="B67" t="str">
            <v>JM_077</v>
          </cell>
        </row>
        <row r="68">
          <cell r="A68">
            <v>44947721</v>
          </cell>
          <cell r="B68" t="str">
            <v>JM_078</v>
          </cell>
        </row>
        <row r="69">
          <cell r="A69">
            <v>70842680</v>
          </cell>
          <cell r="B69" t="str">
            <v>JM_079</v>
          </cell>
        </row>
        <row r="70">
          <cell r="A70">
            <v>65761774</v>
          </cell>
          <cell r="B70" t="str">
            <v>JM_080</v>
          </cell>
        </row>
        <row r="71">
          <cell r="A71">
            <v>89257</v>
          </cell>
          <cell r="B71" t="str">
            <v>JM_081</v>
          </cell>
        </row>
        <row r="72">
          <cell r="A72">
            <v>62073257</v>
          </cell>
          <cell r="B72" t="str">
            <v>JM_082</v>
          </cell>
        </row>
        <row r="73">
          <cell r="A73">
            <v>92401</v>
          </cell>
          <cell r="B73" t="str">
            <v>JM_083</v>
          </cell>
        </row>
        <row r="74">
          <cell r="A74">
            <v>70285829</v>
          </cell>
          <cell r="B74" t="str">
            <v>JM_084</v>
          </cell>
        </row>
        <row r="75">
          <cell r="A75">
            <v>559270</v>
          </cell>
          <cell r="B75" t="str">
            <v>JM_085</v>
          </cell>
        </row>
        <row r="76">
          <cell r="A76">
            <v>70843180</v>
          </cell>
          <cell r="B76" t="str">
            <v>JM_086</v>
          </cell>
        </row>
        <row r="77">
          <cell r="A77">
            <v>13692933</v>
          </cell>
          <cell r="B77" t="str">
            <v>JM_087</v>
          </cell>
        </row>
        <row r="78">
          <cell r="A78">
            <v>70843082</v>
          </cell>
          <cell r="B78" t="str">
            <v>JM_089</v>
          </cell>
        </row>
        <row r="79">
          <cell r="A79">
            <v>839205</v>
          </cell>
          <cell r="B79" t="str">
            <v>JM_090</v>
          </cell>
        </row>
        <row r="80">
          <cell r="A80">
            <v>62073516</v>
          </cell>
          <cell r="B80" t="str">
            <v>JM_092</v>
          </cell>
        </row>
        <row r="81">
          <cell r="A81">
            <v>558991</v>
          </cell>
          <cell r="B81" t="str">
            <v>JM_093</v>
          </cell>
        </row>
        <row r="82">
          <cell r="A82">
            <v>44993463</v>
          </cell>
          <cell r="B82" t="str">
            <v>JM_094</v>
          </cell>
        </row>
        <row r="83">
          <cell r="A83">
            <v>60552255</v>
          </cell>
          <cell r="B83" t="str">
            <v>JM_095</v>
          </cell>
        </row>
        <row r="84">
          <cell r="A84">
            <v>219321</v>
          </cell>
          <cell r="B84" t="str">
            <v>JM_096</v>
          </cell>
        </row>
        <row r="85">
          <cell r="A85">
            <v>567566</v>
          </cell>
          <cell r="B85" t="str">
            <v>JM_097</v>
          </cell>
        </row>
        <row r="86">
          <cell r="A86">
            <v>567191</v>
          </cell>
          <cell r="B86" t="str">
            <v>JM_098</v>
          </cell>
        </row>
        <row r="87">
          <cell r="A87">
            <v>70285837</v>
          </cell>
          <cell r="B87" t="str">
            <v>JM_099</v>
          </cell>
        </row>
        <row r="88">
          <cell r="A88">
            <v>70843155</v>
          </cell>
          <cell r="B88" t="str">
            <v>JM_100</v>
          </cell>
        </row>
        <row r="89">
          <cell r="A89">
            <v>60555980</v>
          </cell>
          <cell r="B89" t="str">
            <v>JM_102</v>
          </cell>
        </row>
        <row r="90">
          <cell r="A90">
            <v>401293</v>
          </cell>
          <cell r="B90" t="str">
            <v>JM_104</v>
          </cell>
        </row>
        <row r="91">
          <cell r="A91">
            <v>567396</v>
          </cell>
          <cell r="B91" t="str">
            <v>JM_105</v>
          </cell>
        </row>
        <row r="92">
          <cell r="A92">
            <v>44993498</v>
          </cell>
          <cell r="B92" t="str">
            <v>JM_106</v>
          </cell>
        </row>
        <row r="93">
          <cell r="A93">
            <v>567213</v>
          </cell>
          <cell r="B93" t="str">
            <v>JM_107</v>
          </cell>
        </row>
        <row r="94">
          <cell r="A94">
            <v>62157299</v>
          </cell>
          <cell r="B94" t="str">
            <v>JM_108</v>
          </cell>
        </row>
        <row r="95">
          <cell r="A95">
            <v>226467</v>
          </cell>
          <cell r="B95" t="str">
            <v>JM_109</v>
          </cell>
        </row>
        <row r="96">
          <cell r="A96">
            <v>44993501</v>
          </cell>
          <cell r="B96" t="str">
            <v>JM_111</v>
          </cell>
        </row>
        <row r="97">
          <cell r="A97">
            <v>380431</v>
          </cell>
          <cell r="B97" t="str">
            <v>JM_112</v>
          </cell>
        </row>
        <row r="98">
          <cell r="A98">
            <v>62156748</v>
          </cell>
          <cell r="B98" t="str">
            <v>JM_113</v>
          </cell>
        </row>
        <row r="99">
          <cell r="A99">
            <v>226475</v>
          </cell>
          <cell r="B99" t="str">
            <v>JM_114</v>
          </cell>
        </row>
        <row r="100">
          <cell r="A100">
            <v>62160095</v>
          </cell>
          <cell r="B100" t="str">
            <v>JM_115</v>
          </cell>
        </row>
        <row r="101">
          <cell r="A101">
            <v>64327809</v>
          </cell>
          <cell r="B101" t="str">
            <v>JM_116</v>
          </cell>
        </row>
        <row r="102">
          <cell r="A102">
            <v>62158465</v>
          </cell>
          <cell r="B102" t="str">
            <v>JM_118</v>
          </cell>
        </row>
        <row r="103">
          <cell r="A103">
            <v>380385</v>
          </cell>
          <cell r="B103" t="str">
            <v>JM_120</v>
          </cell>
        </row>
        <row r="104">
          <cell r="A104">
            <v>62157655</v>
          </cell>
          <cell r="B104" t="str">
            <v>JM_121</v>
          </cell>
        </row>
        <row r="105">
          <cell r="A105">
            <v>62157396</v>
          </cell>
          <cell r="B105" t="str">
            <v>JM_122</v>
          </cell>
        </row>
        <row r="106">
          <cell r="A106">
            <v>48515027</v>
          </cell>
          <cell r="B106" t="str">
            <v>JM_123</v>
          </cell>
        </row>
        <row r="107">
          <cell r="A107">
            <v>60555998</v>
          </cell>
          <cell r="B107" t="str">
            <v>JM_124</v>
          </cell>
        </row>
        <row r="108">
          <cell r="A108">
            <v>49461249</v>
          </cell>
          <cell r="B108" t="str">
            <v>JM_125</v>
          </cell>
        </row>
        <row r="109">
          <cell r="A109">
            <v>49461524</v>
          </cell>
          <cell r="B109" t="str">
            <v>JM_126</v>
          </cell>
        </row>
        <row r="110">
          <cell r="A110">
            <v>49408381</v>
          </cell>
          <cell r="B110" t="str">
            <v>JM_127</v>
          </cell>
        </row>
        <row r="111">
          <cell r="A111">
            <v>71197770</v>
          </cell>
          <cell r="B111" t="str">
            <v>JM_128</v>
          </cell>
        </row>
        <row r="112">
          <cell r="A112">
            <v>62075985</v>
          </cell>
          <cell r="B112" t="str">
            <v>JM_131</v>
          </cell>
        </row>
        <row r="113">
          <cell r="A113">
            <v>62077465</v>
          </cell>
          <cell r="B113" t="str">
            <v>JM_132</v>
          </cell>
        </row>
        <row r="114">
          <cell r="A114">
            <v>226564</v>
          </cell>
          <cell r="B114" t="str">
            <v>JM_134</v>
          </cell>
        </row>
        <row r="115">
          <cell r="A115">
            <v>70284849</v>
          </cell>
          <cell r="B115" t="str">
            <v>JM_135</v>
          </cell>
        </row>
        <row r="116">
          <cell r="A116">
            <v>567043</v>
          </cell>
          <cell r="B116" t="str">
            <v>JM_136</v>
          </cell>
        </row>
        <row r="117">
          <cell r="A117">
            <v>559148</v>
          </cell>
          <cell r="B117" t="str">
            <v>JM_140</v>
          </cell>
        </row>
        <row r="118">
          <cell r="A118">
            <v>46937099</v>
          </cell>
          <cell r="B118" t="str">
            <v>JM_141</v>
          </cell>
        </row>
        <row r="119">
          <cell r="A119">
            <v>46937145</v>
          </cell>
          <cell r="B119" t="str">
            <v>JM_142</v>
          </cell>
        </row>
        <row r="120">
          <cell r="A120">
            <v>47377445</v>
          </cell>
          <cell r="B120" t="str">
            <v>JM_143</v>
          </cell>
        </row>
        <row r="121">
          <cell r="A121">
            <v>226912</v>
          </cell>
          <cell r="B121" t="str">
            <v>JM_144</v>
          </cell>
        </row>
        <row r="122">
          <cell r="A122">
            <v>53163</v>
          </cell>
          <cell r="B122" t="str">
            <v>JM_145</v>
          </cell>
        </row>
        <row r="123">
          <cell r="A123">
            <v>49939432</v>
          </cell>
          <cell r="B123" t="str">
            <v>JM_146</v>
          </cell>
        </row>
        <row r="124">
          <cell r="A124">
            <v>53155</v>
          </cell>
          <cell r="B124" t="str">
            <v>JM_147</v>
          </cell>
        </row>
        <row r="125">
          <cell r="A125">
            <v>90395</v>
          </cell>
          <cell r="B125" t="str">
            <v>JM_149</v>
          </cell>
        </row>
        <row r="126">
          <cell r="A126">
            <v>70839964</v>
          </cell>
          <cell r="B126" t="str">
            <v>JM_150</v>
          </cell>
        </row>
        <row r="127">
          <cell r="A127">
            <v>566438</v>
          </cell>
          <cell r="B127" t="str">
            <v>JM_151</v>
          </cell>
        </row>
        <row r="128">
          <cell r="A128">
            <v>70840385</v>
          </cell>
          <cell r="B128" t="str">
            <v>JM_152</v>
          </cell>
        </row>
        <row r="129">
          <cell r="A129">
            <v>838420</v>
          </cell>
          <cell r="B129" t="str">
            <v>JM_154</v>
          </cell>
        </row>
        <row r="130">
          <cell r="A130">
            <v>840246</v>
          </cell>
          <cell r="B130" t="str">
            <v>JM_155</v>
          </cell>
        </row>
        <row r="131">
          <cell r="A131">
            <v>838446</v>
          </cell>
          <cell r="B131" t="str">
            <v>JM_157</v>
          </cell>
        </row>
        <row r="132">
          <cell r="A132">
            <v>839809</v>
          </cell>
          <cell r="B132" t="str">
            <v>JM_158</v>
          </cell>
        </row>
        <row r="133">
          <cell r="A133">
            <v>839639</v>
          </cell>
          <cell r="B133" t="str">
            <v>JM_159</v>
          </cell>
        </row>
        <row r="134">
          <cell r="A134">
            <v>387134</v>
          </cell>
          <cell r="B134" t="str">
            <v>JM_160</v>
          </cell>
        </row>
        <row r="135">
          <cell r="A135">
            <v>66596882</v>
          </cell>
          <cell r="B135" t="str">
            <v>JM_161</v>
          </cell>
        </row>
        <row r="136">
          <cell r="A136">
            <v>386766</v>
          </cell>
          <cell r="B136" t="str">
            <v>JM_162</v>
          </cell>
        </row>
        <row r="137">
          <cell r="A137">
            <v>62075993</v>
          </cell>
          <cell r="B137" t="str">
            <v>JM_163</v>
          </cell>
        </row>
        <row r="138">
          <cell r="A138">
            <v>70838771</v>
          </cell>
          <cell r="B138" t="str">
            <v>JM_164</v>
          </cell>
        </row>
        <row r="139">
          <cell r="A139">
            <v>60680351</v>
          </cell>
          <cell r="B139" t="str">
            <v>JM_165</v>
          </cell>
        </row>
        <row r="140">
          <cell r="A140">
            <v>60680342</v>
          </cell>
          <cell r="B140" t="str">
            <v>JM_166</v>
          </cell>
        </row>
        <row r="141">
          <cell r="A141">
            <v>70848858</v>
          </cell>
          <cell r="B141" t="str">
            <v>JM_168</v>
          </cell>
        </row>
        <row r="142">
          <cell r="A142">
            <v>390780</v>
          </cell>
          <cell r="B142" t="str">
            <v>JM_169</v>
          </cell>
        </row>
        <row r="143">
          <cell r="A143">
            <v>60680318</v>
          </cell>
          <cell r="B143" t="str">
            <v>JM_170</v>
          </cell>
        </row>
        <row r="144">
          <cell r="A144">
            <v>45671826</v>
          </cell>
          <cell r="B144" t="str">
            <v>JM_171</v>
          </cell>
        </row>
        <row r="145">
          <cell r="A145">
            <v>70841721</v>
          </cell>
          <cell r="B145" t="str">
            <v>JM_172</v>
          </cell>
        </row>
        <row r="146">
          <cell r="A146">
            <v>45671877</v>
          </cell>
          <cell r="B146" t="str">
            <v>JM_173</v>
          </cell>
        </row>
        <row r="147">
          <cell r="A147">
            <v>839621</v>
          </cell>
          <cell r="B147" t="str">
            <v>JM_174</v>
          </cell>
        </row>
        <row r="148">
          <cell r="A148">
            <v>62073087</v>
          </cell>
          <cell r="B148" t="str">
            <v>JM_175</v>
          </cell>
        </row>
        <row r="149">
          <cell r="A149">
            <v>497126</v>
          </cell>
          <cell r="B149" t="str">
            <v>JM_176</v>
          </cell>
        </row>
        <row r="150">
          <cell r="A150">
            <v>380521</v>
          </cell>
          <cell r="B150" t="str">
            <v>JM_177</v>
          </cell>
        </row>
        <row r="151">
          <cell r="A151">
            <v>70997241</v>
          </cell>
          <cell r="B151" t="str">
            <v>JM_178</v>
          </cell>
        </row>
        <row r="152">
          <cell r="A152">
            <v>62073133</v>
          </cell>
          <cell r="B152" t="str">
            <v>JM_179</v>
          </cell>
        </row>
        <row r="153">
          <cell r="A153">
            <v>62073249</v>
          </cell>
          <cell r="B153" t="str">
            <v>JM_180</v>
          </cell>
        </row>
        <row r="154">
          <cell r="A154">
            <v>43420656</v>
          </cell>
          <cell r="B154" t="str">
            <v>JM_181</v>
          </cell>
        </row>
        <row r="155">
          <cell r="A155">
            <v>62073176</v>
          </cell>
          <cell r="B155" t="str">
            <v>JM_183</v>
          </cell>
        </row>
        <row r="156">
          <cell r="A156">
            <v>226556</v>
          </cell>
          <cell r="B156" t="str">
            <v>JM_184</v>
          </cell>
        </row>
        <row r="157">
          <cell r="A157">
            <v>63434610</v>
          </cell>
          <cell r="B157" t="str">
            <v>JM_186</v>
          </cell>
        </row>
        <row r="158">
          <cell r="A158">
            <v>60680377</v>
          </cell>
          <cell r="B158" t="str">
            <v>JM_187</v>
          </cell>
        </row>
        <row r="159">
          <cell r="A159">
            <v>65337913</v>
          </cell>
          <cell r="B159" t="str">
            <v>JM_189</v>
          </cell>
        </row>
        <row r="160">
          <cell r="A160">
            <v>60575905</v>
          </cell>
          <cell r="B160" t="str">
            <v>JM_190</v>
          </cell>
        </row>
        <row r="161">
          <cell r="A161">
            <v>89613</v>
          </cell>
          <cell r="B161" t="str">
            <v>JM_191</v>
          </cell>
        </row>
        <row r="162">
          <cell r="A162">
            <v>70838763</v>
          </cell>
          <cell r="B162" t="str">
            <v>JM_192</v>
          </cell>
        </row>
        <row r="163">
          <cell r="A163">
            <v>48452751</v>
          </cell>
          <cell r="B163" t="str">
            <v>JM_193</v>
          </cell>
        </row>
        <row r="164">
          <cell r="A164">
            <v>62076051</v>
          </cell>
          <cell r="B164" t="str">
            <v>JM_194</v>
          </cell>
        </row>
        <row r="165">
          <cell r="A165">
            <v>45671788</v>
          </cell>
          <cell r="B165" t="str">
            <v>JM_195</v>
          </cell>
        </row>
        <row r="166">
          <cell r="A166">
            <v>45671818</v>
          </cell>
          <cell r="B166" t="str">
            <v>JM_197</v>
          </cell>
        </row>
        <row r="167">
          <cell r="A167">
            <v>60555211</v>
          </cell>
          <cell r="B167" t="str">
            <v>JM_199</v>
          </cell>
        </row>
        <row r="168">
          <cell r="A168">
            <v>70853584</v>
          </cell>
          <cell r="B168" t="str">
            <v>JM_201</v>
          </cell>
        </row>
        <row r="169">
          <cell r="A169">
            <v>60680369</v>
          </cell>
          <cell r="B169" t="str">
            <v>JM_202</v>
          </cell>
        </row>
        <row r="170">
          <cell r="A170">
            <v>16355474</v>
          </cell>
          <cell r="B170" t="str">
            <v>JM_203</v>
          </cell>
        </row>
        <row r="171">
          <cell r="A171">
            <v>70849510</v>
          </cell>
          <cell r="B171" t="str">
            <v>JM_204</v>
          </cell>
        </row>
        <row r="172">
          <cell r="A172">
            <v>70839034</v>
          </cell>
          <cell r="B172" t="str">
            <v>JM_206</v>
          </cell>
        </row>
        <row r="173">
          <cell r="A173">
            <v>46937102</v>
          </cell>
          <cell r="B173" t="str">
            <v>JM_207</v>
          </cell>
        </row>
        <row r="174">
          <cell r="A174">
            <v>62076060</v>
          </cell>
          <cell r="B174" t="str">
            <v>JM_209</v>
          </cell>
        </row>
        <row r="175">
          <cell r="A175">
            <v>70851212</v>
          </cell>
          <cell r="B175" t="str">
            <v>JM_210</v>
          </cell>
        </row>
        <row r="176">
          <cell r="A176">
            <v>60680300</v>
          </cell>
          <cell r="B176" t="str">
            <v>JM_211</v>
          </cell>
        </row>
        <row r="177">
          <cell r="A177">
            <v>70841675</v>
          </cell>
          <cell r="B177" t="str">
            <v>JM_212</v>
          </cell>
        </row>
        <row r="178">
          <cell r="A178">
            <v>55166</v>
          </cell>
          <cell r="B178" t="str">
            <v>JM_213</v>
          </cell>
        </row>
        <row r="179">
          <cell r="A179">
            <v>49438875</v>
          </cell>
          <cell r="B179" t="str">
            <v>JM_214</v>
          </cell>
        </row>
        <row r="180">
          <cell r="A180">
            <v>44946805</v>
          </cell>
          <cell r="B180" t="str">
            <v>JM_217</v>
          </cell>
        </row>
        <row r="181">
          <cell r="A181">
            <v>44946902</v>
          </cell>
          <cell r="B181" t="str">
            <v>JM_218</v>
          </cell>
        </row>
        <row r="182">
          <cell r="A182">
            <v>225827</v>
          </cell>
          <cell r="B182" t="str">
            <v>JM_219</v>
          </cell>
        </row>
        <row r="183">
          <cell r="A183">
            <v>70840661</v>
          </cell>
          <cell r="B183" t="str">
            <v>JM_220</v>
          </cell>
        </row>
        <row r="184">
          <cell r="A184">
            <v>66596769</v>
          </cell>
          <cell r="B184" t="str">
            <v>JM_221</v>
          </cell>
        </row>
        <row r="185">
          <cell r="A185">
            <v>44946775</v>
          </cell>
          <cell r="B185" t="str">
            <v>JM_222</v>
          </cell>
        </row>
        <row r="186">
          <cell r="A186">
            <v>49461583</v>
          </cell>
          <cell r="B186" t="str">
            <v>JM_223</v>
          </cell>
        </row>
        <row r="187">
          <cell r="A187">
            <v>49459171</v>
          </cell>
          <cell r="B187" t="str">
            <v>JM_224</v>
          </cell>
        </row>
        <row r="188">
          <cell r="A188">
            <v>55468</v>
          </cell>
          <cell r="B188" t="str">
            <v>JM_225</v>
          </cell>
        </row>
        <row r="189">
          <cell r="A189">
            <v>70842663</v>
          </cell>
          <cell r="B189" t="str">
            <v>JM_226</v>
          </cell>
        </row>
        <row r="190">
          <cell r="A190">
            <v>49461702</v>
          </cell>
          <cell r="B190" t="str">
            <v>JM_227</v>
          </cell>
        </row>
        <row r="191">
          <cell r="A191">
            <v>212733</v>
          </cell>
          <cell r="B191" t="str">
            <v>JM_229</v>
          </cell>
        </row>
        <row r="192">
          <cell r="A192">
            <v>49459899</v>
          </cell>
          <cell r="B192" t="str">
            <v>JM_230</v>
          </cell>
        </row>
        <row r="193">
          <cell r="A193">
            <v>44946783</v>
          </cell>
          <cell r="B193" t="str">
            <v>JM_231</v>
          </cell>
        </row>
        <row r="194">
          <cell r="A194">
            <v>44946881</v>
          </cell>
          <cell r="B194" t="str">
            <v>JM_232</v>
          </cell>
        </row>
        <row r="195">
          <cell r="A195">
            <v>53198</v>
          </cell>
          <cell r="B195" t="str">
            <v>JM_233</v>
          </cell>
        </row>
        <row r="196">
          <cell r="A196">
            <v>70838437</v>
          </cell>
          <cell r="B196" t="str">
            <v>JM_235</v>
          </cell>
        </row>
        <row r="197">
          <cell r="A197">
            <v>46937081</v>
          </cell>
          <cell r="B197" t="str">
            <v>JM_236</v>
          </cell>
        </row>
        <row r="198">
          <cell r="A198">
            <v>70284831</v>
          </cell>
          <cell r="B198" t="str">
            <v>JM_237</v>
          </cell>
        </row>
        <row r="199">
          <cell r="A199">
            <v>49939386</v>
          </cell>
          <cell r="B199" t="str">
            <v>JM_238</v>
          </cell>
        </row>
        <row r="200">
          <cell r="A200">
            <v>46937170</v>
          </cell>
          <cell r="B200" t="str">
            <v>JM_239</v>
          </cell>
        </row>
        <row r="201">
          <cell r="A201">
            <v>49939378</v>
          </cell>
          <cell r="B201" t="str">
            <v>JM_240</v>
          </cell>
        </row>
        <row r="202">
          <cell r="A202">
            <v>838225</v>
          </cell>
          <cell r="B202" t="str">
            <v>JM_241</v>
          </cell>
        </row>
        <row r="203">
          <cell r="A203">
            <v>60575573</v>
          </cell>
          <cell r="B203" t="str">
            <v>JM_242</v>
          </cell>
        </row>
        <row r="204">
          <cell r="A204">
            <v>90352</v>
          </cell>
          <cell r="B204" t="str">
            <v>JM_244</v>
          </cell>
        </row>
        <row r="205">
          <cell r="A205">
            <v>559130</v>
          </cell>
          <cell r="B205" t="str">
            <v>JM_245</v>
          </cell>
        </row>
        <row r="206">
          <cell r="A206">
            <v>70836931</v>
          </cell>
          <cell r="B206" t="str">
            <v>JM_247</v>
          </cell>
        </row>
        <row r="207">
          <cell r="A207">
            <v>373290</v>
          </cell>
          <cell r="B207" t="str">
            <v>JM_249</v>
          </cell>
        </row>
        <row r="208">
          <cell r="A208">
            <v>559539</v>
          </cell>
          <cell r="B208" t="str">
            <v>JM_250</v>
          </cell>
        </row>
        <row r="209">
          <cell r="A209">
            <v>64480020</v>
          </cell>
          <cell r="B209" t="str">
            <v>JM_251</v>
          </cell>
        </row>
        <row r="210">
          <cell r="A210">
            <v>47377470</v>
          </cell>
          <cell r="B210" t="str">
            <v>JM_252</v>
          </cell>
        </row>
        <row r="211">
          <cell r="A211">
            <v>71197788</v>
          </cell>
          <cell r="B211" t="str">
            <v>JM_253</v>
          </cell>
        </row>
        <row r="212">
          <cell r="A212">
            <v>226637</v>
          </cell>
          <cell r="B212" t="str">
            <v>JM_254</v>
          </cell>
        </row>
        <row r="213">
          <cell r="A213">
            <v>49939424</v>
          </cell>
          <cell r="B213" t="str">
            <v>JM_255</v>
          </cell>
        </row>
        <row r="214">
          <cell r="A214">
            <v>61742902</v>
          </cell>
          <cell r="B214" t="str">
            <v>JM_256</v>
          </cell>
        </row>
        <row r="215">
          <cell r="A215">
            <v>47375604</v>
          </cell>
          <cell r="B215" t="str">
            <v>JM_257</v>
          </cell>
        </row>
        <row r="216">
          <cell r="A216">
            <v>70837601</v>
          </cell>
          <cell r="B216" t="str">
            <v>JM_258</v>
          </cell>
        </row>
        <row r="217">
          <cell r="A217">
            <v>837385</v>
          </cell>
          <cell r="B217" t="str">
            <v>JM_260</v>
          </cell>
        </row>
        <row r="218">
          <cell r="A218">
            <v>64480046</v>
          </cell>
          <cell r="B218" t="str">
            <v>JM_261</v>
          </cell>
        </row>
        <row r="219">
          <cell r="A219">
            <v>70841373</v>
          </cell>
          <cell r="B219" t="str">
            <v>JM_262</v>
          </cell>
        </row>
        <row r="220">
          <cell r="A220">
            <v>49939416</v>
          </cell>
          <cell r="B220" t="str">
            <v>JM_263</v>
          </cell>
        </row>
        <row r="221">
          <cell r="A221">
            <v>70851221</v>
          </cell>
          <cell r="B221" t="str">
            <v>JM_264</v>
          </cell>
        </row>
        <row r="222">
          <cell r="A222">
            <v>226572</v>
          </cell>
          <cell r="B222" t="str">
            <v>JM_265</v>
          </cell>
        </row>
        <row r="223">
          <cell r="A223">
            <v>380407</v>
          </cell>
          <cell r="B223" t="str">
            <v>JM_266</v>
          </cell>
        </row>
        <row r="224">
          <cell r="A224">
            <v>209392</v>
          </cell>
          <cell r="B224" t="str">
            <v>JM_267</v>
          </cell>
        </row>
        <row r="225">
          <cell r="A225">
            <v>559261</v>
          </cell>
          <cell r="B225" t="str">
            <v>JM_268</v>
          </cell>
        </row>
        <row r="226">
          <cell r="A226">
            <v>70921245</v>
          </cell>
          <cell r="B226" t="str">
            <v>JM_270</v>
          </cell>
        </row>
        <row r="227">
          <cell r="A227">
            <v>47885939</v>
          </cell>
          <cell r="B227" t="str">
            <v>JM_271</v>
          </cell>
        </row>
        <row r="228">
          <cell r="A228">
            <v>62077457</v>
          </cell>
          <cell r="B228" t="str">
            <v>JM_273</v>
          </cell>
        </row>
        <row r="229">
          <cell r="A229">
            <v>380458</v>
          </cell>
          <cell r="B229" t="str">
            <v>JM_274</v>
          </cell>
        </row>
        <row r="230">
          <cell r="A230">
            <v>60575514</v>
          </cell>
          <cell r="B230" t="str">
            <v>JM_276</v>
          </cell>
        </row>
        <row r="231">
          <cell r="A231">
            <v>70888337</v>
          </cell>
          <cell r="B231" t="str">
            <v>JM_277</v>
          </cell>
        </row>
        <row r="232">
          <cell r="A232">
            <v>29319498</v>
          </cell>
          <cell r="B232" t="str">
            <v>JM_278</v>
          </cell>
        </row>
        <row r="233">
          <cell r="A233">
            <v>63481251</v>
          </cell>
          <cell r="B233" t="str">
            <v>JM_279</v>
          </cell>
        </row>
        <row r="234">
          <cell r="A234">
            <v>4212029</v>
          </cell>
          <cell r="B234" t="str">
            <v>JM_280</v>
          </cell>
        </row>
        <row r="235">
          <cell r="A235">
            <v>4551320</v>
          </cell>
          <cell r="B235" t="str">
            <v>JM_281</v>
          </cell>
        </row>
        <row r="236">
          <cell r="A236">
            <v>4536649</v>
          </cell>
          <cell r="B236" t="str">
            <v>JM_282</v>
          </cell>
        </row>
        <row r="237">
          <cell r="A237">
            <v>4150015</v>
          </cell>
          <cell r="B237" t="str">
            <v>JM_283</v>
          </cell>
        </row>
        <row r="238">
          <cell r="A238">
            <v>71175938</v>
          </cell>
          <cell r="B238" t="str">
            <v>JM_285</v>
          </cell>
        </row>
        <row r="239">
          <cell r="A239">
            <v>14120097</v>
          </cell>
          <cell r="B239" t="str">
            <v>JM_286</v>
          </cell>
        </row>
        <row r="240">
          <cell r="A240">
            <v>17456517</v>
          </cell>
          <cell r="B240" t="str">
            <v>JM_287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Cejiza, s.r.o." id="{9250726A-A255-45C7-BE1E-C0B93BC65694}" userId="S-1-5-21-3670852019-3311356944-2927805372-1144" providerId="AD"/>
  <person displayName="Cejiza, s.r.o." id="{F3603C4E-9ED0-43C7-9CE2-DDBD15C3C878}" userId="S::info@cejiza.cz::8536720e-5348-4969-8cb4-d7f0986c37e4" providerId="AD"/>
  <person displayName="Ivana Maksová" id="{E8662516-92D6-4078-8D47-ADFD48D2EB0E}" userId="S::maksova@cejiza.cz::f43369ff-d05a-4574-88b3-e2636eba0c58" providerId="AD"/>
  <person displayName="Miroslava Rothová" id="{948B0544-25E1-4350-B13B-20D27493CA83}" userId="S::rothova@cejiza.cz::6acebb7e-7747-4561-b583-5831ebd9570c" providerId="AD"/>
  <person displayName="Kateřina Kováčová" id="{04C03498-CAE5-48F8-A19C-104A47960126}" userId="S::kovacova@cejiza.cz::0b96f623-7a73-49fc-a065-aaf090a6fac3" providerId="AD"/>
  <person displayName="Julie Dvořáková" id="{892FD6AE-F739-41D3-A86D-DD12C3AFB92C}" userId="S::dvorakova@cejiza.cz::f4b07e14-b332-4812-af6d-a4676e1b3288" providerId="AD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W10" dT="2021-02-05T08:01:55.18" personId="{04C03498-CAE5-48F8-A19C-104A47960126}" id="{BF3AFDD0-D367-4DCE-94A7-0084D7879733}">
    <text>špatný mobil!!!!</text>
  </threadedComment>
  <threadedComment ref="E20" dT="2021-09-08T12:23:31.90" personId="{F3603C4E-9ED0-43C7-9CE2-DDBD15C3C878}" id="{B4274B41-684B-47F0-B176-0D74E078B96B}">
    <text>od 1.9.2021 změna názvu (velké písmeno u "vyšší"</text>
  </threadedComment>
  <threadedComment ref="E23" dT="2020-09-02T10:02:20.26" personId="{F3603C4E-9ED0-43C7-9CE2-DDBD15C3C878}" id="{02103B0A-0C10-44D6-9629-ED04F06D4988}">
    <text>Změna názvu od 1.9.2020</text>
  </threadedComment>
  <threadedComment ref="E24" dT="2020-09-02T10:04:22.87" personId="{F3603C4E-9ED0-43C7-9CE2-DDBD15C3C878}" id="{5018FD12-B29E-43E0-912F-49FFF8EC3D59}">
    <text>změna názvu od 1.9.2020</text>
  </threadedComment>
  <threadedComment ref="E80" dT="2019-12-11T14:36:35.60" personId="{F3603C4E-9ED0-43C7-9CE2-DDBD15C3C878}" id="{4F75A9B1-0A12-4944-989A-A96480DE6791}">
    <text>změna názvu platí 
od 1.1.2020</text>
  </threadedComment>
  <threadedComment ref="E89" dT="2019-01-15T09:51:55.58" personId="{9250726A-A255-45C7-BE1E-C0B93BC65694}" id="{556E6BCF-9003-47DE-BA1E-CD5FCE6E1307}">
    <text>Změna názvu od 1.9.2019</text>
  </threadedComment>
  <threadedComment ref="E89" dT="2021-06-30T12:14:12.68" personId="{F3603C4E-9ED0-43C7-9CE2-DDBD15C3C878}" id="{21DC6004-1836-4197-9F25-D3863A049A89}" parentId="{556E6BCF-9003-47DE-BA1E-CD5FCE6E1307}">
    <text>od 1.7.2021 změna názvu z původní verze: "Středisko služeb školám a zařízení pro další vzdělávání pedagogických pracovníků Brno". Možnost využití NOVÉ zkrácené verze: "Vzdělávací institut pro Moravu"</text>
  </threadedComment>
  <threadedComment ref="E120" dT="2019-01-29T08:57:16.47" personId="{9250726A-A255-45C7-BE1E-C0B93BC65694}" id="{EF770E10-1C72-4124-85EC-DC87EB84EA70}">
    <text>Změna názvu od 13.12.2018</text>
  </threadedComment>
  <threadedComment ref="E127" dT="2023-02-01T08:39:40.05" personId="{948B0544-25E1-4350-B13B-20D27493CA83}" id="{03FF0009-9BE2-47E5-8C5F-549E81EE239F}">
    <text>Změna názvu od 1.1.2023 - původní název: Obchodní akademie a Střední odborné učiliště Veselí nad Moravou, příspěvková organizece</text>
  </threadedComment>
  <threadedComment ref="E147" dT="2019-08-07T09:23:45.82" personId="{F3603C4E-9ED0-43C7-9CE2-DDBD15C3C878}" id="{C4893211-1F94-427E-84C6-687806CC6335}">
    <text>změna názvu od 1.9.2019</text>
  </threadedComment>
  <threadedComment ref="E167" dT="2019-08-07T09:22:07.11" personId="{F3603C4E-9ED0-43C7-9CE2-DDBD15C3C878}" id="{E8604C3E-F447-4423-BD53-83C90A0E2E72}">
    <text>Změna názvu od 1.9.2019</text>
  </threadedComment>
  <threadedComment ref="N229" dT="2022-05-26T06:54:48.56" personId="{E8662516-92D6-4078-8D47-ADFD48D2EB0E}" id="{9CEF1386-8A27-4316-8C3A-47E7B465701A}">
    <text>Od 1.5.2022 nová ředitelka</text>
  </threadedComment>
  <threadedComment ref="E233" dT="2020-10-19T11:40:10.60" personId="{892FD6AE-F739-41D3-A86D-DD12C3AFB92C}" id="{5FDCBE72-02A7-4217-BD88-F20BF56DC5DE}">
    <text>Originál smlouvy o CZVZ uložen ve smlouvám u AO (Smlouvy 2017), sken v Smlouvy CZVZ, O:\SMLOUVY CEJIZA\CEJIZA_OSTATNI</text>
  </threadedComment>
</ThreadedComment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9" Type="http://schemas.microsoft.com/office/2017/10/relationships/threadedComment" Target="../threadedComments/threadedComment1.xml" /><Relationship Id="rId1" Type="http://schemas.openxmlformats.org/officeDocument/2006/relationships/hyperlink" Target="mailto:ekonomky@gykovy.cz" TargetMode="External" /><Relationship Id="rId2" Type="http://schemas.openxmlformats.org/officeDocument/2006/relationships/hyperlink" Target="mailto:prichystal@uapp.cz" TargetMode="External" /><Relationship Id="rId3" Type="http://schemas.openxmlformats.org/officeDocument/2006/relationships/hyperlink" Target="mailto:kois@sspkyjov.cz" TargetMode="External" /><Relationship Id="rId4" Type="http://schemas.openxmlformats.org/officeDocument/2006/relationships/hyperlink" Target="mailto:zus.charbulova84@gmail.com" TargetMode="External" /><Relationship Id="rId5" Type="http://schemas.openxmlformats.org/officeDocument/2006/relationships/hyperlink" Target="mailto:reditel@zusadamov.cz" TargetMode="External" /><Relationship Id="rId6" Type="http://schemas.openxmlformats.org/officeDocument/2006/relationships/hyperlink" Target="mailto:oa@oabrno.cz%20-%20nefunguje?" TargetMode="External" /><Relationship Id="rId7" Type="http://schemas.openxmlformats.org/officeDocument/2006/relationships/hyperlink" Target="mailto:reditel@centrumproseniorykyjov.cz" TargetMode="External" /><Relationship Id="rId8" Type="http://schemas.openxmlformats.org/officeDocument/2006/relationships/hyperlink" Target="mailto:zouharova.l@volny.cz" TargetMode="External" /><Relationship Id="rId9" Type="http://schemas.openxmlformats.org/officeDocument/2006/relationships/hyperlink" Target="mailto:brozek@kruhznojmo.cz" TargetMode="External" /><Relationship Id="rId10" Type="http://schemas.openxmlformats.org/officeDocument/2006/relationships/hyperlink" Target="mailto:musil@autistickaskola.cz" TargetMode="External" /><Relationship Id="rId11" Type="http://schemas.openxmlformats.org/officeDocument/2006/relationships/hyperlink" Target="mailto:reditel@eminzamek.cz" TargetMode="External" /><Relationship Id="rId12" Type="http://schemas.openxmlformats.org/officeDocument/2006/relationships/hyperlink" Target="mailto:info@svcznojmo.cz" TargetMode="External" /><Relationship Id="rId13" Type="http://schemas.openxmlformats.org/officeDocument/2006/relationships/hyperlink" Target="mailto:bilkova.h@svcznojmo.cz" TargetMode="External" /><Relationship Id="rId14" Type="http://schemas.openxmlformats.org/officeDocument/2006/relationships/hyperlink" Target="mailto:skola@ssudbrno.cz" TargetMode="External" /><Relationship Id="rId15" Type="http://schemas.openxmlformats.org/officeDocument/2006/relationships/hyperlink" Target="mailto:reditel@ssudbrno.cz" TargetMode="External" /><Relationship Id="rId16" Type="http://schemas.openxmlformats.org/officeDocument/2006/relationships/comments" Target="../comments5.xml" /><Relationship Id="rId17" Type="http://schemas.openxmlformats.org/officeDocument/2006/relationships/vmlDrawing" Target="../drawings/vmlDrawing1.vml" /><Relationship Id="rId18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FB048-C67C-4061-BCDB-CB33827FB9C4}">
  <sheetPr>
    <tabColor theme="5" tint="-0.24997000396251678"/>
    <pageSetUpPr fitToPage="1"/>
  </sheetPr>
  <dimension ref="A1:S67"/>
  <sheetViews>
    <sheetView view="pageBreakPreview" zoomScale="55" zoomScaleSheetLayoutView="55" workbookViewId="0" topLeftCell="A1">
      <selection activeCell="Q4" sqref="Q1:Q1048576"/>
    </sheetView>
  </sheetViews>
  <sheetFormatPr defaultColWidth="14.140625" defaultRowHeight="30" customHeight="1"/>
  <cols>
    <col min="1" max="1" width="9.00390625" style="86" customWidth="1"/>
    <col min="2" max="2" width="10.7109375" style="87" customWidth="1"/>
    <col min="3" max="3" width="12.7109375" style="88" hidden="1" customWidth="1"/>
    <col min="4" max="4" width="9.421875" style="88" customWidth="1"/>
    <col min="5" max="5" width="49.8515625" style="89" customWidth="1"/>
    <col min="6" max="6" width="38.8515625" style="92" customWidth="1"/>
    <col min="7" max="14" width="16.7109375" style="90" customWidth="1"/>
    <col min="15" max="15" width="16.7109375" style="91" hidden="1" customWidth="1"/>
    <col min="16" max="16" width="16.7109375" style="91" customWidth="1"/>
    <col min="17" max="17" width="16.7109375" style="91" hidden="1" customWidth="1"/>
    <col min="18" max="18" width="16.7109375" style="90" customWidth="1"/>
    <col min="19" max="16384" width="14.140625" style="68" customWidth="1"/>
  </cols>
  <sheetData>
    <row r="1" spans="1:18" ht="30" customHeight="1">
      <c r="A1" s="173" t="s">
        <v>3384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</row>
    <row r="2" spans="1:18" ht="30" customHeight="1">
      <c r="A2" s="174" t="s">
        <v>3350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</row>
    <row r="3" spans="1:18" ht="30" customHeight="1">
      <c r="A3" s="174" t="s">
        <v>3386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</row>
    <row r="4" spans="1:18" s="77" customFormat="1" ht="76.95" customHeight="1">
      <c r="A4" s="69" t="s">
        <v>3351</v>
      </c>
      <c r="B4" s="69" t="s">
        <v>279</v>
      </c>
      <c r="C4" s="70" t="s">
        <v>3352</v>
      </c>
      <c r="D4" s="70" t="s">
        <v>3353</v>
      </c>
      <c r="E4" s="71" t="s">
        <v>282</v>
      </c>
      <c r="F4" s="72" t="s">
        <v>3354</v>
      </c>
      <c r="G4" s="74" t="s">
        <v>3355</v>
      </c>
      <c r="H4" s="75" t="s">
        <v>3356</v>
      </c>
      <c r="I4" s="103" t="s">
        <v>3357</v>
      </c>
      <c r="J4" s="73" t="s">
        <v>3358</v>
      </c>
      <c r="K4" s="73" t="s">
        <v>3359</v>
      </c>
      <c r="L4" s="73" t="s">
        <v>3360</v>
      </c>
      <c r="M4" s="74" t="s">
        <v>3361</v>
      </c>
      <c r="N4" s="75" t="s">
        <v>3362</v>
      </c>
      <c r="O4" s="105" t="s">
        <v>3363</v>
      </c>
      <c r="P4" s="73" t="s">
        <v>3364</v>
      </c>
      <c r="Q4" s="76" t="s">
        <v>3365</v>
      </c>
      <c r="R4" s="73" t="s">
        <v>3366</v>
      </c>
    </row>
    <row r="5" spans="1:19" ht="49.95" customHeight="1">
      <c r="A5" s="78">
        <v>1</v>
      </c>
      <c r="B5" s="79" t="str">
        <f>VLOOKUP(C5,Seznam_PO_1_1_2024!A:B,2,0)</f>
        <v>JM_001</v>
      </c>
      <c r="C5" s="166">
        <v>638013</v>
      </c>
      <c r="D5" s="80" t="str">
        <f>VLOOKUP(C5,Seznam_PO_1_1_2024!A:C,3,0)</f>
        <v>00638013</v>
      </c>
      <c r="E5" s="81" t="str">
        <f>VLOOKUP(C5,Seznam_PO_1_1_2024!A:E,5,0)</f>
        <v>Střední škola polytechnická Brno, Jílová, příspěvková organizace</v>
      </c>
      <c r="F5" s="82" t="str">
        <f>VLOOKUP(C5,Seznam_PO_1_1_2024!A:F,6,0)</f>
        <v>Jílová 164/36g, 639 00 Brno</v>
      </c>
      <c r="G5" s="104">
        <f>VLOOKUP(C5,'06 s NP'!A:H,8,0)</f>
        <v>120</v>
      </c>
      <c r="H5" s="104">
        <f>VLOOKUP(C5,'06 s NP'!A:I,9,0)</f>
        <v>0</v>
      </c>
      <c r="I5" s="104">
        <f>VLOOKUP(C5,'06 s NP'!A:J,10,0)</f>
        <v>0</v>
      </c>
      <c r="J5" s="104">
        <f>VLOOKUP(C5,'06 s NP'!A:K,11,0)</f>
        <v>0</v>
      </c>
      <c r="K5" s="104">
        <f>VLOOKUP(C5,'06 s NP'!A:L,12,0)</f>
        <v>0</v>
      </c>
      <c r="L5" s="104">
        <f>VLOOKUP(C5,'06 s NP'!A:M,13,0)</f>
        <v>0</v>
      </c>
      <c r="M5" s="104">
        <f>VLOOKUP(C5,'06 s NP'!A:N,14,0)</f>
        <v>0</v>
      </c>
      <c r="N5" s="104">
        <f>VLOOKUP(C5,'06 s NP'!A:O,15,0)</f>
        <v>0</v>
      </c>
      <c r="O5" s="83">
        <f>VLOOKUP(C5,'06 s NP'!A:P,16,0)</f>
        <v>0</v>
      </c>
      <c r="P5" s="104">
        <f>VLOOKUP(C5,'06 s NP'!A:Q,17,0)</f>
        <v>0</v>
      </c>
      <c r="Q5" s="83">
        <f>VLOOKUP(C5,'06 s NP'!A:R,18,0)</f>
        <v>0</v>
      </c>
      <c r="R5" s="104">
        <f>VLOOKUP(C5,'06 s NP'!A:S,19,0)</f>
        <v>0</v>
      </c>
      <c r="S5" s="84">
        <f>SUM(G5:R5)</f>
        <v>120</v>
      </c>
    </row>
    <row r="6" spans="1:19" ht="49.95" customHeight="1">
      <c r="A6" s="78">
        <v>2</v>
      </c>
      <c r="B6" s="79" t="str">
        <f>VLOOKUP(C6,Seznam_PO_1_1_2024!A:B,2,0)</f>
        <v>JM_002</v>
      </c>
      <c r="C6" s="166">
        <v>558982</v>
      </c>
      <c r="D6" s="80" t="str">
        <f>VLOOKUP(C6,Seznam_PO_1_1_2024!A:C,3,0)</f>
        <v>00558982</v>
      </c>
      <c r="E6" s="81" t="str">
        <f>VLOOKUP(C6,Seznam_PO_1_1_2024!A:E,5,0)</f>
        <v>Gymnázium Brno, Vídeňská, příspěvková organizace</v>
      </c>
      <c r="F6" s="82" t="str">
        <f>VLOOKUP(C6,Seznam_PO_1_1_2024!A:F,6,0)</f>
        <v>Vídeňská 55/47, 639 00 Brno</v>
      </c>
      <c r="G6" s="104">
        <f>VLOOKUP(C6,'06 s NP'!A:H,8,0)</f>
        <v>150</v>
      </c>
      <c r="H6" s="104">
        <f>VLOOKUP(C6,'06 s NP'!A:I,9,0)</f>
        <v>0</v>
      </c>
      <c r="I6" s="104">
        <f>VLOOKUP(C6,'06 s NP'!A:J,10,0)</f>
        <v>0</v>
      </c>
      <c r="J6" s="104">
        <f>VLOOKUP(C6,'06 s NP'!A:K,11,0)</f>
        <v>0</v>
      </c>
      <c r="K6" s="104">
        <f>VLOOKUP(C6,'06 s NP'!A:L,12,0)</f>
        <v>0</v>
      </c>
      <c r="L6" s="104">
        <f>VLOOKUP(C6,'06 s NP'!A:M,13,0)</f>
        <v>0</v>
      </c>
      <c r="M6" s="104">
        <f>VLOOKUP(C6,'06 s NP'!A:N,14,0)</f>
        <v>2</v>
      </c>
      <c r="N6" s="104">
        <f>VLOOKUP(C6,'06 s NP'!A:O,15,0)</f>
        <v>0</v>
      </c>
      <c r="O6" s="83">
        <f>VLOOKUP(C6,'06 s NP'!A:P,16,0)</f>
        <v>0</v>
      </c>
      <c r="P6" s="104">
        <f>VLOOKUP(C6,'06 s NP'!A:Q,17,0)</f>
        <v>0</v>
      </c>
      <c r="Q6" s="83">
        <f>VLOOKUP(C6,'06 s NP'!A:R,18,0)</f>
        <v>0</v>
      </c>
      <c r="R6" s="104">
        <f>VLOOKUP(C6,'06 s NP'!A:S,19,0)</f>
        <v>0</v>
      </c>
      <c r="S6" s="84">
        <f aca="true" t="shared" si="0" ref="S6:S66">SUM(G6:R6)</f>
        <v>152</v>
      </c>
    </row>
    <row r="7" spans="1:19" ht="49.95" customHeight="1">
      <c r="A7" s="78">
        <v>3</v>
      </c>
      <c r="B7" s="79" t="str">
        <f>VLOOKUP(C7,Seznam_PO_1_1_2024!A:B,2,0)</f>
        <v>JM_006</v>
      </c>
      <c r="C7" s="166">
        <v>637980</v>
      </c>
      <c r="D7" s="80" t="str">
        <f>VLOOKUP(C7,Seznam_PO_1_1_2024!A:C,3,0)</f>
        <v>00637980</v>
      </c>
      <c r="E7" s="81" t="str">
        <f>VLOOKUP(C7,Seznam_PO_1_1_2024!A:E,5,0)</f>
        <v>Vyšší odborná škola zdravotnická Brno, příspěvková organizace</v>
      </c>
      <c r="F7" s="82" t="str">
        <f>VLOOKUP(C7,Seznam_PO_1_1_2024!A:F,6,0)</f>
        <v>Kounicova 684/16, 602 00 Brno</v>
      </c>
      <c r="G7" s="104">
        <f>VLOOKUP(C7,'06 s NP'!A:H,8,0)</f>
        <v>0</v>
      </c>
      <c r="H7" s="104">
        <f>VLOOKUP(C7,'06 s NP'!A:I,9,0)</f>
        <v>10</v>
      </c>
      <c r="I7" s="104">
        <f>VLOOKUP(C7,'06 s NP'!A:J,10,0)</f>
        <v>0</v>
      </c>
      <c r="J7" s="104">
        <f>VLOOKUP(C7,'06 s NP'!A:K,11,0)</f>
        <v>4</v>
      </c>
      <c r="K7" s="104">
        <f>VLOOKUP(C7,'06 s NP'!A:L,12,0)</f>
        <v>0</v>
      </c>
      <c r="L7" s="104">
        <f>VLOOKUP(C7,'06 s NP'!A:M,13,0)</f>
        <v>5</v>
      </c>
      <c r="M7" s="104">
        <f>VLOOKUP(C7,'06 s NP'!A:N,14,0)</f>
        <v>0</v>
      </c>
      <c r="N7" s="104">
        <f>VLOOKUP(C7,'06 s NP'!A:O,15,0)</f>
        <v>1</v>
      </c>
      <c r="O7" s="83">
        <f>VLOOKUP(C7,'06 s NP'!A:P,16,0)</f>
        <v>0</v>
      </c>
      <c r="P7" s="104">
        <f>VLOOKUP(C7,'06 s NP'!A:Q,17,0)</f>
        <v>0</v>
      </c>
      <c r="Q7" s="83">
        <f>VLOOKUP(C7,'06 s NP'!A:R,18,0)</f>
        <v>0</v>
      </c>
      <c r="R7" s="104">
        <f>VLOOKUP(C7,'06 s NP'!A:S,19,0)</f>
        <v>0</v>
      </c>
      <c r="S7" s="84">
        <f t="shared" si="0"/>
        <v>20</v>
      </c>
    </row>
    <row r="8" spans="1:19" ht="49.95" customHeight="1">
      <c r="A8" s="78">
        <v>4</v>
      </c>
      <c r="B8" s="79" t="str">
        <f>VLOOKUP(C8,Seznam_PO_1_1_2024!A:B,2,0)</f>
        <v>JM_011</v>
      </c>
      <c r="C8" s="166">
        <v>212920</v>
      </c>
      <c r="D8" s="80" t="str">
        <f>VLOOKUP(C8,Seznam_PO_1_1_2024!A:C,3,0)</f>
        <v>00212920</v>
      </c>
      <c r="E8" s="81" t="str">
        <f>VLOOKUP(C8,Seznam_PO_1_1_2024!A:E,5,0)</f>
        <v>Zámeček Střelice, příspěvková organizace</v>
      </c>
      <c r="F8" s="82" t="str">
        <f>VLOOKUP(C8,Seznam_PO_1_1_2024!A:F,6,0)</f>
        <v>Tetčická 311/69, 664 47 Střelice</v>
      </c>
      <c r="G8" s="104">
        <f>VLOOKUP(C8,'06 s NP'!A:H,8,0)</f>
        <v>0</v>
      </c>
      <c r="H8" s="104">
        <f>VLOOKUP(C8,'06 s NP'!A:I,9,0)</f>
        <v>6</v>
      </c>
      <c r="I8" s="104">
        <f>VLOOKUP(C8,'06 s NP'!A:J,10,0)</f>
        <v>40</v>
      </c>
      <c r="J8" s="104">
        <f>VLOOKUP(C8,'06 s NP'!A:K,11,0)</f>
        <v>0</v>
      </c>
      <c r="K8" s="104">
        <f>VLOOKUP(C8,'06 s NP'!A:L,12,0)</f>
        <v>0</v>
      </c>
      <c r="L8" s="104">
        <f>VLOOKUP(C8,'06 s NP'!A:M,13,0)</f>
        <v>0</v>
      </c>
      <c r="M8" s="104">
        <f>VLOOKUP(C8,'06 s NP'!A:N,14,0)</f>
        <v>0</v>
      </c>
      <c r="N8" s="104">
        <f>VLOOKUP(C8,'06 s NP'!A:O,15,0)</f>
        <v>0</v>
      </c>
      <c r="O8" s="83">
        <f>VLOOKUP(C8,'06 s NP'!A:P,16,0)</f>
        <v>0</v>
      </c>
      <c r="P8" s="104">
        <f>VLOOKUP(C8,'06 s NP'!A:Q,17,0)</f>
        <v>0</v>
      </c>
      <c r="Q8" s="83">
        <f>VLOOKUP(C8,'06 s NP'!A:R,18,0)</f>
        <v>0</v>
      </c>
      <c r="R8" s="104">
        <f>VLOOKUP(C8,'06 s NP'!A:S,19,0)</f>
        <v>0</v>
      </c>
      <c r="S8" s="84">
        <f t="shared" si="0"/>
        <v>46</v>
      </c>
    </row>
    <row r="9" spans="1:19" ht="49.95" customHeight="1">
      <c r="A9" s="78">
        <v>5</v>
      </c>
      <c r="B9" s="79" t="str">
        <f>VLOOKUP(C9,Seznam_PO_1_1_2024!A:B,2,0)</f>
        <v>JM_017</v>
      </c>
      <c r="C9" s="164">
        <v>45671702</v>
      </c>
      <c r="D9" s="80" t="str">
        <f>VLOOKUP(C9,Seznam_PO_1_1_2024!A:C,3,0)</f>
        <v>45671702</v>
      </c>
      <c r="E9" s="81" t="str">
        <f>VLOOKUP(C9,Seznam_PO_1_1_2024!A:E,5,0)</f>
        <v>Domov pro seniory Plaveč, příspěvková organizace</v>
      </c>
      <c r="F9" s="82" t="str">
        <f>VLOOKUP(C9,Seznam_PO_1_1_2024!A:F,6,0)</f>
        <v>Domov 1, 671 32 Plaveč</v>
      </c>
      <c r="G9" s="104">
        <f>VLOOKUP(C9,'06 s NP'!A:H,8,0)</f>
        <v>50</v>
      </c>
      <c r="H9" s="104">
        <f>VLOOKUP(C9,'06 s NP'!A:I,9,0)</f>
        <v>0</v>
      </c>
      <c r="I9" s="104">
        <f>VLOOKUP(C9,'06 s NP'!A:J,10,0)</f>
        <v>0</v>
      </c>
      <c r="J9" s="104">
        <f>VLOOKUP(C9,'06 s NP'!A:K,11,0)</f>
        <v>0</v>
      </c>
      <c r="K9" s="104">
        <f>VLOOKUP(C9,'06 s NP'!A:L,12,0)</f>
        <v>0</v>
      </c>
      <c r="L9" s="104">
        <f>VLOOKUP(C9,'06 s NP'!A:M,13,0)</f>
        <v>0</v>
      </c>
      <c r="M9" s="104">
        <f>VLOOKUP(C9,'06 s NP'!A:N,14,0)</f>
        <v>0</v>
      </c>
      <c r="N9" s="104">
        <f>VLOOKUP(C9,'06 s NP'!A:O,15,0)</f>
        <v>0</v>
      </c>
      <c r="O9" s="83">
        <f>VLOOKUP(C9,'06 s NP'!A:P,16,0)</f>
        <v>0</v>
      </c>
      <c r="P9" s="104">
        <f>VLOOKUP(C9,'06 s NP'!A:Q,17,0)</f>
        <v>0</v>
      </c>
      <c r="Q9" s="83">
        <f>VLOOKUP(C9,'06 s NP'!A:R,18,0)</f>
        <v>0</v>
      </c>
      <c r="R9" s="104">
        <f>VLOOKUP(C9,'06 s NP'!A:S,19,0)</f>
        <v>0</v>
      </c>
      <c r="S9" s="84">
        <f t="shared" si="0"/>
        <v>50</v>
      </c>
    </row>
    <row r="10" spans="1:19" ht="49.95" customHeight="1">
      <c r="A10" s="78">
        <v>6</v>
      </c>
      <c r="B10" s="79" t="str">
        <f>VLOOKUP(C10,Seznam_PO_1_1_2024!A:B,2,0)</f>
        <v>JM_019</v>
      </c>
      <c r="C10" s="164">
        <v>55301</v>
      </c>
      <c r="D10" s="80" t="str">
        <f>VLOOKUP(C10,Seznam_PO_1_1_2024!A:C,3,0)</f>
        <v>00055301</v>
      </c>
      <c r="E10" s="81" t="str">
        <f>VLOOKUP(C10,Seznam_PO_1_1_2024!A:E,5,0)</f>
        <v>Střední odborná škola Znojmo, Dvořákova, příspěvková organizace</v>
      </c>
      <c r="F10" s="82" t="str">
        <f>VLOOKUP(C10,Seznam_PO_1_1_2024!A:F,6,0)</f>
        <v xml:space="preserve">Dvořákova 1594/19, 669 02 Znojmo </v>
      </c>
      <c r="G10" s="104">
        <f>VLOOKUP(C10,'06 s NP'!A:H,8,0)</f>
        <v>0</v>
      </c>
      <c r="H10" s="104">
        <f>VLOOKUP(C10,'06 s NP'!A:I,9,0)</f>
        <v>50</v>
      </c>
      <c r="I10" s="104">
        <f>VLOOKUP(C10,'06 s NP'!A:J,10,0)</f>
        <v>0</v>
      </c>
      <c r="J10" s="104">
        <f>VLOOKUP(C10,'06 s NP'!A:K,11,0)</f>
        <v>0</v>
      </c>
      <c r="K10" s="104">
        <f>VLOOKUP(C10,'06 s NP'!A:L,12,0)</f>
        <v>0</v>
      </c>
      <c r="L10" s="104">
        <f>VLOOKUP(C10,'06 s NP'!A:M,13,0)</f>
        <v>0</v>
      </c>
      <c r="M10" s="104">
        <f>VLOOKUP(C10,'06 s NP'!A:N,14,0)</f>
        <v>0</v>
      </c>
      <c r="N10" s="104">
        <f>VLOOKUP(C10,'06 s NP'!A:O,15,0)</f>
        <v>0</v>
      </c>
      <c r="O10" s="83">
        <f>VLOOKUP(C10,'06 s NP'!A:P,16,0)</f>
        <v>0</v>
      </c>
      <c r="P10" s="104">
        <f>VLOOKUP(C10,'06 s NP'!A:Q,17,0)</f>
        <v>0</v>
      </c>
      <c r="Q10" s="83">
        <f>VLOOKUP(C10,'06 s NP'!A:R,18,0)</f>
        <v>0</v>
      </c>
      <c r="R10" s="104">
        <f>VLOOKUP(C10,'06 s NP'!A:S,19,0)</f>
        <v>0</v>
      </c>
      <c r="S10" s="84">
        <f t="shared" si="0"/>
        <v>50</v>
      </c>
    </row>
    <row r="11" spans="1:19" ht="49.95" customHeight="1">
      <c r="A11" s="78">
        <v>7</v>
      </c>
      <c r="B11" s="79" t="str">
        <f>VLOOKUP(C11,Seznam_PO_1_1_2024!A:B,2,0)</f>
        <v>JM_027</v>
      </c>
      <c r="C11" s="164">
        <v>44993412</v>
      </c>
      <c r="D11" s="80">
        <f>VLOOKUP(C11,Seznam_PO_1_1_2024!A:C,3,0)</f>
        <v>44993412</v>
      </c>
      <c r="E11" s="81" t="str">
        <f>VLOOKUP(C11,Seznam_PO_1_1_2024!A:E,5,0)</f>
        <v>Helceletka - středisko volného času Brno, příspěvková organizace</v>
      </c>
      <c r="F11" s="82" t="str">
        <f>VLOOKUP(C11,Seznam_PO_1_1_2024!A:F,6,0)</f>
        <v>Helceletova 234/4, 602 00 Brno</v>
      </c>
      <c r="G11" s="104">
        <f>VLOOKUP(C11,'06 s NP'!A:H,8,0)</f>
        <v>85</v>
      </c>
      <c r="H11" s="104">
        <f>VLOOKUP(C11,'06 s NP'!A:I,9,0)</f>
        <v>0</v>
      </c>
      <c r="I11" s="104">
        <f>VLOOKUP(C11,'06 s NP'!A:J,10,0)</f>
        <v>0</v>
      </c>
      <c r="J11" s="104">
        <f>VLOOKUP(C11,'06 s NP'!A:K,11,0)</f>
        <v>15</v>
      </c>
      <c r="K11" s="104">
        <f>VLOOKUP(C11,'06 s NP'!A:L,12,0)</f>
        <v>2</v>
      </c>
      <c r="L11" s="104">
        <f>VLOOKUP(C11,'06 s NP'!A:M,13,0)</f>
        <v>5</v>
      </c>
      <c r="M11" s="104">
        <f>VLOOKUP(C11,'06 s NP'!A:N,14,0)</f>
        <v>3</v>
      </c>
      <c r="N11" s="104">
        <f>VLOOKUP(C11,'06 s NP'!A:O,15,0)</f>
        <v>0</v>
      </c>
      <c r="O11" s="83">
        <f>VLOOKUP(C11,'06 s NP'!A:P,16,0)</f>
        <v>0</v>
      </c>
      <c r="P11" s="104">
        <f>VLOOKUP(C11,'06 s NP'!A:Q,17,0)</f>
        <v>0</v>
      </c>
      <c r="Q11" s="83">
        <f>VLOOKUP(C11,'06 s NP'!A:R,18,0)</f>
        <v>0</v>
      </c>
      <c r="R11" s="104">
        <f>VLOOKUP(C11,'06 s NP'!A:S,19,0)</f>
        <v>0</v>
      </c>
      <c r="S11" s="84">
        <f t="shared" si="0"/>
        <v>110</v>
      </c>
    </row>
    <row r="12" spans="1:19" ht="49.95" customHeight="1">
      <c r="A12" s="78">
        <v>8</v>
      </c>
      <c r="B12" s="79" t="str">
        <f>VLOOKUP(C12,Seznam_PO_1_1_2024!A:B,2,0)</f>
        <v>JM_029</v>
      </c>
      <c r="C12" s="166">
        <v>566381</v>
      </c>
      <c r="D12" s="80" t="str">
        <f>VLOOKUP(C12,Seznam_PO_1_1_2024!A:C,3,0)</f>
        <v>00566381</v>
      </c>
      <c r="E12" s="81" t="str">
        <f>VLOOKUP(C12,Seznam_PO_1_1_2024!A:E,5,0)</f>
        <v>Obchodní akademie a vyšší odborná škola Brno, Kotlářská, příspěvková organizace</v>
      </c>
      <c r="F12" s="82" t="str">
        <f>VLOOKUP(C12,Seznam_PO_1_1_2024!A:F,6,0)</f>
        <v>Kotlářská 263/9, 611 53 Brno</v>
      </c>
      <c r="G12" s="104">
        <f>VLOOKUP(C12,'06 s NP'!A:H,8,0)</f>
        <v>500</v>
      </c>
      <c r="H12" s="104">
        <f>VLOOKUP(C12,'06 s NP'!A:I,9,0)</f>
        <v>0</v>
      </c>
      <c r="I12" s="104">
        <f>VLOOKUP(C12,'06 s NP'!A:J,10,0)</f>
        <v>0</v>
      </c>
      <c r="J12" s="104">
        <f>VLOOKUP(C12,'06 s NP'!A:K,11,0)</f>
        <v>8</v>
      </c>
      <c r="K12" s="104">
        <f>VLOOKUP(C12,'06 s NP'!A:L,12,0)</f>
        <v>2</v>
      </c>
      <c r="L12" s="104">
        <f>VLOOKUP(C12,'06 s NP'!A:M,13,0)</f>
        <v>0</v>
      </c>
      <c r="M12" s="104">
        <f>VLOOKUP(C12,'06 s NP'!A:N,14,0)</f>
        <v>10</v>
      </c>
      <c r="N12" s="104">
        <f>VLOOKUP(C12,'06 s NP'!A:O,15,0)</f>
        <v>0</v>
      </c>
      <c r="O12" s="83">
        <f>VLOOKUP(C12,'06 s NP'!A:P,16,0)</f>
        <v>0</v>
      </c>
      <c r="P12" s="104">
        <f>VLOOKUP(C12,'06 s NP'!A:Q,17,0)</f>
        <v>0</v>
      </c>
      <c r="Q12" s="83">
        <f>VLOOKUP(C12,'06 s NP'!A:R,18,0)</f>
        <v>0</v>
      </c>
      <c r="R12" s="104">
        <f>VLOOKUP(C12,'06 s NP'!A:S,19,0)</f>
        <v>0</v>
      </c>
      <c r="S12" s="84">
        <f t="shared" si="0"/>
        <v>520</v>
      </c>
    </row>
    <row r="13" spans="1:19" ht="49.95" customHeight="1">
      <c r="A13" s="78">
        <v>9</v>
      </c>
      <c r="B13" s="79" t="str">
        <f>VLOOKUP(C13,Seznam_PO_1_1_2024!A:B,2,0)</f>
        <v>JM_030</v>
      </c>
      <c r="C13" s="166">
        <v>559415</v>
      </c>
      <c r="D13" s="80" t="str">
        <f>VLOOKUP(C13,Seznam_PO_1_1_2024!A:C,3,0)</f>
        <v>00559415</v>
      </c>
      <c r="E13" s="81" t="str">
        <f>VLOOKUP(C13,Seznam_PO_1_1_2024!A:E,5,0)</f>
        <v>Střední průmyslová škola a Vyšší odborná škola Brno, Sokolská, příspěvková organizace</v>
      </c>
      <c r="F13" s="82" t="str">
        <f>VLOOKUP(C13,Seznam_PO_1_1_2024!A:F,6,0)</f>
        <v>Sokolská 366/1, 602 00 Brno</v>
      </c>
      <c r="G13" s="104">
        <f>VLOOKUP(C13,'06 s NP'!A:H,8,0)</f>
        <v>120</v>
      </c>
      <c r="H13" s="104">
        <f>VLOOKUP(C13,'06 s NP'!A:I,9,0)</f>
        <v>0</v>
      </c>
      <c r="I13" s="104">
        <f>VLOOKUP(C13,'06 s NP'!A:J,10,0)</f>
        <v>0</v>
      </c>
      <c r="J13" s="104">
        <f>VLOOKUP(C13,'06 s NP'!A:K,11,0)</f>
        <v>0</v>
      </c>
      <c r="K13" s="104">
        <f>VLOOKUP(C13,'06 s NP'!A:L,12,0)</f>
        <v>0</v>
      </c>
      <c r="L13" s="104">
        <f>VLOOKUP(C13,'06 s NP'!A:M,13,0)</f>
        <v>0</v>
      </c>
      <c r="M13" s="104">
        <f>VLOOKUP(C13,'06 s NP'!A:N,14,0)</f>
        <v>0</v>
      </c>
      <c r="N13" s="104">
        <f>VLOOKUP(C13,'06 s NP'!A:O,15,0)</f>
        <v>0</v>
      </c>
      <c r="O13" s="83">
        <f>VLOOKUP(C13,'06 s NP'!A:P,16,0)</f>
        <v>0</v>
      </c>
      <c r="P13" s="104">
        <f>VLOOKUP(C13,'06 s NP'!A:Q,17,0)</f>
        <v>0</v>
      </c>
      <c r="Q13" s="83">
        <f>VLOOKUP(C13,'06 s NP'!A:R,18,0)</f>
        <v>0</v>
      </c>
      <c r="R13" s="104">
        <f>VLOOKUP(C13,'06 s NP'!A:S,19,0)</f>
        <v>0</v>
      </c>
      <c r="S13" s="84">
        <f t="shared" si="0"/>
        <v>120</v>
      </c>
    </row>
    <row r="14" spans="1:19" ht="49.95" customHeight="1">
      <c r="A14" s="78">
        <v>10</v>
      </c>
      <c r="B14" s="79" t="str">
        <f>VLOOKUP(C14,Seznam_PO_1_1_2024!A:B,2,0)</f>
        <v>JM_036</v>
      </c>
      <c r="C14" s="164">
        <v>44993510</v>
      </c>
      <c r="D14" s="80">
        <f>VLOOKUP(C14,Seznam_PO_1_1_2024!A:C,3,0)</f>
        <v>44993510</v>
      </c>
      <c r="E14" s="81" t="str">
        <f>VLOOKUP(C14,Seznam_PO_1_1_2024!A:E,5,0)</f>
        <v>Základní umělecká škola Jaroslava Kvapila Brno, příspěvková organizace</v>
      </c>
      <c r="F14" s="82" t="str">
        <f>VLOOKUP(C14,Seznam_PO_1_1_2024!A:F,6,0)</f>
        <v>třída Kpt. Jaroše 1939/24, 602 00 Brno</v>
      </c>
      <c r="G14" s="104">
        <f>VLOOKUP(C14,'06 s NP'!A:H,8,0)</f>
        <v>50</v>
      </c>
      <c r="H14" s="104">
        <f>VLOOKUP(C14,'06 s NP'!A:I,9,0)</f>
        <v>0</v>
      </c>
      <c r="I14" s="104">
        <f>VLOOKUP(C14,'06 s NP'!A:J,10,0)</f>
        <v>0</v>
      </c>
      <c r="J14" s="104">
        <f>VLOOKUP(C14,'06 s NP'!A:K,11,0)</f>
        <v>0</v>
      </c>
      <c r="K14" s="104">
        <f>VLOOKUP(C14,'06 s NP'!A:L,12,0)</f>
        <v>0</v>
      </c>
      <c r="L14" s="104">
        <f>VLOOKUP(C14,'06 s NP'!A:M,13,0)</f>
        <v>0</v>
      </c>
      <c r="M14" s="104">
        <f>VLOOKUP(C14,'06 s NP'!A:N,14,0)</f>
        <v>0</v>
      </c>
      <c r="N14" s="104">
        <f>VLOOKUP(C14,'06 s NP'!A:O,15,0)</f>
        <v>0</v>
      </c>
      <c r="O14" s="83">
        <f>VLOOKUP(C14,'06 s NP'!A:P,16,0)</f>
        <v>0</v>
      </c>
      <c r="P14" s="104">
        <f>VLOOKUP(C14,'06 s NP'!A:Q,17,0)</f>
        <v>0</v>
      </c>
      <c r="Q14" s="83">
        <f>VLOOKUP(C14,'06 s NP'!A:R,18,0)</f>
        <v>0</v>
      </c>
      <c r="R14" s="104">
        <f>VLOOKUP(C14,'06 s NP'!A:S,19,0)</f>
        <v>0</v>
      </c>
      <c r="S14" s="84">
        <f t="shared" si="0"/>
        <v>50</v>
      </c>
    </row>
    <row r="15" spans="1:19" ht="49.95" customHeight="1">
      <c r="A15" s="78">
        <v>11</v>
      </c>
      <c r="B15" s="79" t="str">
        <f>VLOOKUP(C15,Seznam_PO_1_1_2024!A:B,2,0)</f>
        <v>JM_038</v>
      </c>
      <c r="C15" s="166">
        <v>838993</v>
      </c>
      <c r="D15" s="80" t="str">
        <f>VLOOKUP(C15,Seznam_PO_1_1_2024!A:C,3,0)</f>
        <v>00838993</v>
      </c>
      <c r="E15" s="81" t="str">
        <f>VLOOKUP(C15,Seznam_PO_1_1_2024!A:E,5,0)</f>
        <v>Kruh Znojmo - centrum zdravotních služeb pro děti,
příspěvková organizace</v>
      </c>
      <c r="F15" s="82" t="str">
        <f>VLOOKUP(C15,Seznam_PO_1_1_2024!A:F,6,0)</f>
        <v>Mládeže 1020/10, 669 02 Znojmo</v>
      </c>
      <c r="G15" s="104">
        <f>VLOOKUP(C15,'06 s NP'!A:H,8,0)</f>
        <v>0</v>
      </c>
      <c r="H15" s="104">
        <f>VLOOKUP(C15,'06 s NP'!A:I,9,0)</f>
        <v>20</v>
      </c>
      <c r="I15" s="104">
        <f>VLOOKUP(C15,'06 s NP'!A:J,10,0)</f>
        <v>0</v>
      </c>
      <c r="J15" s="104">
        <f>VLOOKUP(C15,'06 s NP'!A:K,11,0)</f>
        <v>0</v>
      </c>
      <c r="K15" s="104">
        <f>VLOOKUP(C15,'06 s NP'!A:L,12,0)</f>
        <v>0</v>
      </c>
      <c r="L15" s="104">
        <f>VLOOKUP(C15,'06 s NP'!A:M,13,0)</f>
        <v>0</v>
      </c>
      <c r="M15" s="104">
        <f>VLOOKUP(C15,'06 s NP'!A:N,14,0)</f>
        <v>0</v>
      </c>
      <c r="N15" s="104">
        <f>VLOOKUP(C15,'06 s NP'!A:O,15,0)</f>
        <v>0</v>
      </c>
      <c r="O15" s="83">
        <f>VLOOKUP(C15,'06 s NP'!A:P,16,0)</f>
        <v>0</v>
      </c>
      <c r="P15" s="104">
        <f>VLOOKUP(C15,'06 s NP'!A:Q,17,0)</f>
        <v>0</v>
      </c>
      <c r="Q15" s="83">
        <f>VLOOKUP(C15,'06 s NP'!A:R,18,0)</f>
        <v>0</v>
      </c>
      <c r="R15" s="104">
        <f>VLOOKUP(C15,'06 s NP'!A:S,19,0)</f>
        <v>0</v>
      </c>
      <c r="S15" s="84">
        <f t="shared" si="0"/>
        <v>20</v>
      </c>
    </row>
    <row r="16" spans="1:19" ht="49.95" customHeight="1">
      <c r="A16" s="78">
        <v>12</v>
      </c>
      <c r="B16" s="79" t="str">
        <f>VLOOKUP(C16,Seznam_PO_1_1_2024!A:B,2,0)</f>
        <v>JM_041</v>
      </c>
      <c r="C16" s="166">
        <v>530506</v>
      </c>
      <c r="D16" s="80" t="str">
        <f>VLOOKUP(C16,Seznam_PO_1_1_2024!A:C,3,0)</f>
        <v>00530506</v>
      </c>
      <c r="E16" s="81" t="str">
        <f>VLOOKUP(C16,Seznam_PO_1_1_2024!A:E,5,0)</f>
        <v>Střední škola technická Znojmo, příspěvková organizace</v>
      </c>
      <c r="F16" s="82" t="str">
        <f>VLOOKUP(C16,Seznam_PO_1_1_2024!A:F,6,0)</f>
        <v>Uhelná 3264/6, 669 02 Znojmo</v>
      </c>
      <c r="G16" s="104">
        <f>VLOOKUP(C16,'06 s NP'!A:H,8,0)</f>
        <v>20</v>
      </c>
      <c r="H16" s="104">
        <f>VLOOKUP(C16,'06 s NP'!A:I,9,0)</f>
        <v>45</v>
      </c>
      <c r="I16" s="104">
        <f>VLOOKUP(C16,'06 s NP'!A:J,10,0)</f>
        <v>0</v>
      </c>
      <c r="J16" s="104">
        <f>VLOOKUP(C16,'06 s NP'!A:K,11,0)</f>
        <v>0</v>
      </c>
      <c r="K16" s="104">
        <f>VLOOKUP(C16,'06 s NP'!A:L,12,0)</f>
        <v>0</v>
      </c>
      <c r="L16" s="104">
        <f>VLOOKUP(C16,'06 s NP'!A:M,13,0)</f>
        <v>0</v>
      </c>
      <c r="M16" s="104">
        <f>VLOOKUP(C16,'06 s NP'!A:N,14,0)</f>
        <v>0</v>
      </c>
      <c r="N16" s="104">
        <f>VLOOKUP(C16,'06 s NP'!A:O,15,0)</f>
        <v>0</v>
      </c>
      <c r="O16" s="83">
        <f>VLOOKUP(C16,'06 s NP'!A:P,16,0)</f>
        <v>0</v>
      </c>
      <c r="P16" s="104">
        <f>VLOOKUP(C16,'06 s NP'!A:Q,17,0)</f>
        <v>0</v>
      </c>
      <c r="Q16" s="83">
        <f>VLOOKUP(C16,'06 s NP'!A:R,18,0)</f>
        <v>0</v>
      </c>
      <c r="R16" s="104">
        <f>VLOOKUP(C16,'06 s NP'!A:S,19,0)</f>
        <v>0</v>
      </c>
      <c r="S16" s="84">
        <f t="shared" si="0"/>
        <v>65</v>
      </c>
    </row>
    <row r="17" spans="1:19" ht="49.95" customHeight="1">
      <c r="A17" s="78">
        <v>13</v>
      </c>
      <c r="B17" s="79" t="str">
        <f>VLOOKUP(C17,Seznam_PO_1_1_2024!A:B,2,0)</f>
        <v>JM_042</v>
      </c>
      <c r="C17" s="164">
        <v>49439723</v>
      </c>
      <c r="D17" s="80">
        <f>VLOOKUP(C17,Seznam_PO_1_1_2024!A:C,3,0)</f>
        <v>49439723</v>
      </c>
      <c r="E17" s="81" t="str">
        <f>VLOOKUP(C17,Seznam_PO_1_1_2024!A:E,5,0)</f>
        <v>Dětský domov Znojmo, příspěvková organizace</v>
      </c>
      <c r="F17" s="82" t="str">
        <f>VLOOKUP(C17,Seznam_PO_1_1_2024!A:F,6,0)</f>
        <v>Hakenova 716/18, 669 02 Znojmo</v>
      </c>
      <c r="G17" s="104">
        <f>VLOOKUP(C17,'06 s NP'!A:H,8,0)</f>
        <v>25</v>
      </c>
      <c r="H17" s="104">
        <f>VLOOKUP(C17,'06 s NP'!A:I,9,0)</f>
        <v>0</v>
      </c>
      <c r="I17" s="104">
        <f>VLOOKUP(C17,'06 s NP'!A:J,10,0)</f>
        <v>0</v>
      </c>
      <c r="J17" s="104">
        <f>VLOOKUP(C17,'06 s NP'!A:K,11,0)</f>
        <v>0</v>
      </c>
      <c r="K17" s="104">
        <f>VLOOKUP(C17,'06 s NP'!A:L,12,0)</f>
        <v>0</v>
      </c>
      <c r="L17" s="104">
        <f>VLOOKUP(C17,'06 s NP'!A:M,13,0)</f>
        <v>0</v>
      </c>
      <c r="M17" s="104">
        <f>VLOOKUP(C17,'06 s NP'!A:N,14,0)</f>
        <v>0</v>
      </c>
      <c r="N17" s="104">
        <f>VLOOKUP(C17,'06 s NP'!A:O,15,0)</f>
        <v>0</v>
      </c>
      <c r="O17" s="83">
        <f>VLOOKUP(C17,'06 s NP'!A:P,16,0)</f>
        <v>0</v>
      </c>
      <c r="P17" s="104">
        <f>VLOOKUP(C17,'06 s NP'!A:Q,17,0)</f>
        <v>0</v>
      </c>
      <c r="Q17" s="83">
        <f>VLOOKUP(C17,'06 s NP'!A:R,18,0)</f>
        <v>0</v>
      </c>
      <c r="R17" s="104">
        <f>VLOOKUP(C17,'06 s NP'!A:S,19,0)</f>
        <v>0</v>
      </c>
      <c r="S17" s="84">
        <f t="shared" si="0"/>
        <v>25</v>
      </c>
    </row>
    <row r="18" spans="1:19" ht="49.95" customHeight="1">
      <c r="A18" s="78">
        <v>14</v>
      </c>
      <c r="B18" s="79" t="str">
        <f>VLOOKUP(C18,Seznam_PO_1_1_2024!A:B,2,0)</f>
        <v>JM_046</v>
      </c>
      <c r="C18" s="164">
        <v>45671729</v>
      </c>
      <c r="D18" s="80" t="str">
        <f>VLOOKUP(C18,Seznam_PO_1_1_2024!A:C,3,0)</f>
        <v>45671729</v>
      </c>
      <c r="E18" s="81" t="str">
        <f>VLOOKUP(C18,Seznam_PO_1_1_2024!A:E,5,0)</f>
        <v>Domov pro seniory Skalice, příspěvková organizace</v>
      </c>
      <c r="F18" s="82" t="str">
        <f>VLOOKUP(C18,Seznam_PO_1_1_2024!A:F,6,0)</f>
        <v>Skalice 1, 671 71 Hostěradice</v>
      </c>
      <c r="G18" s="104">
        <f>VLOOKUP(C18,'06 s NP'!A:H,8,0)</f>
        <v>50</v>
      </c>
      <c r="H18" s="104">
        <f>VLOOKUP(C18,'06 s NP'!A:I,9,0)</f>
        <v>0</v>
      </c>
      <c r="I18" s="104">
        <f>VLOOKUP(C18,'06 s NP'!A:J,10,0)</f>
        <v>0</v>
      </c>
      <c r="J18" s="104">
        <f>VLOOKUP(C18,'06 s NP'!A:K,11,0)</f>
        <v>0</v>
      </c>
      <c r="K18" s="104">
        <f>VLOOKUP(C18,'06 s NP'!A:L,12,0)</f>
        <v>0</v>
      </c>
      <c r="L18" s="104">
        <f>VLOOKUP(C18,'06 s NP'!A:M,13,0)</f>
        <v>0</v>
      </c>
      <c r="M18" s="104">
        <f>VLOOKUP(C18,'06 s NP'!A:N,14,0)</f>
        <v>0</v>
      </c>
      <c r="N18" s="104">
        <f>VLOOKUP(C18,'06 s NP'!A:O,15,0)</f>
        <v>0</v>
      </c>
      <c r="O18" s="83">
        <f>VLOOKUP(C18,'06 s NP'!A:P,16,0)</f>
        <v>0</v>
      </c>
      <c r="P18" s="104">
        <f>VLOOKUP(C18,'06 s NP'!A:Q,17,0)</f>
        <v>0</v>
      </c>
      <c r="Q18" s="83">
        <f>VLOOKUP(C18,'06 s NP'!A:R,18,0)</f>
        <v>0</v>
      </c>
      <c r="R18" s="104">
        <f>VLOOKUP(C18,'06 s NP'!A:S,19,0)</f>
        <v>0</v>
      </c>
      <c r="S18" s="84">
        <f t="shared" si="0"/>
        <v>50</v>
      </c>
    </row>
    <row r="19" spans="1:19" ht="49.95" customHeight="1">
      <c r="A19" s="78">
        <v>15</v>
      </c>
      <c r="B19" s="79" t="str">
        <f>VLOOKUP(C19,Seznam_PO_1_1_2024!A:B,2,0)</f>
        <v>JM_051</v>
      </c>
      <c r="C19" s="164">
        <v>64327981</v>
      </c>
      <c r="D19" s="80">
        <f>VLOOKUP(C19,Seznam_PO_1_1_2024!A:C,3,0)</f>
        <v>64327981</v>
      </c>
      <c r="E19" s="81" t="str">
        <f>VLOOKUP(C19,Seznam_PO_1_1_2024!A:E,5,0)</f>
        <v>Základní škola Brno, Palackého třída, příspěvková organizace</v>
      </c>
      <c r="F19" s="82" t="str">
        <f>VLOOKUP(C19,Seznam_PO_1_1_2024!A:F,6,0)</f>
        <v>Palackého třída 343/68, 612 00 Brno</v>
      </c>
      <c r="G19" s="104">
        <f>VLOOKUP(C19,'06 s NP'!A:H,8,0)</f>
        <v>0</v>
      </c>
      <c r="H19" s="104">
        <f>VLOOKUP(C19,'06 s NP'!A:I,9,0)</f>
        <v>100</v>
      </c>
      <c r="I19" s="104">
        <f>VLOOKUP(C19,'06 s NP'!A:J,10,0)</f>
        <v>0</v>
      </c>
      <c r="J19" s="104">
        <f>VLOOKUP(C19,'06 s NP'!A:K,11,0)</f>
        <v>0</v>
      </c>
      <c r="K19" s="104">
        <f>VLOOKUP(C19,'06 s NP'!A:L,12,0)</f>
        <v>0</v>
      </c>
      <c r="L19" s="104">
        <f>VLOOKUP(C19,'06 s NP'!A:M,13,0)</f>
        <v>0</v>
      </c>
      <c r="M19" s="104">
        <f>VLOOKUP(C19,'06 s NP'!A:N,14,0)</f>
        <v>0</v>
      </c>
      <c r="N19" s="104">
        <f>VLOOKUP(C19,'06 s NP'!A:O,15,0)</f>
        <v>0</v>
      </c>
      <c r="O19" s="83">
        <f>VLOOKUP(C19,'06 s NP'!A:P,16,0)</f>
        <v>0</v>
      </c>
      <c r="P19" s="104">
        <f>VLOOKUP(C19,'06 s NP'!A:Q,17,0)</f>
        <v>0</v>
      </c>
      <c r="Q19" s="83">
        <f>VLOOKUP(C19,'06 s NP'!A:R,18,0)</f>
        <v>0</v>
      </c>
      <c r="R19" s="104">
        <f>VLOOKUP(C19,'06 s NP'!A:S,19,0)</f>
        <v>0</v>
      </c>
      <c r="S19" s="84">
        <f t="shared" si="0"/>
        <v>100</v>
      </c>
    </row>
    <row r="20" spans="1:19" ht="49.95" customHeight="1">
      <c r="A20" s="78">
        <v>16</v>
      </c>
      <c r="B20" s="79" t="str">
        <f>VLOOKUP(C20,Seznam_PO_1_1_2024!A:B,2,0)</f>
        <v>JM_052</v>
      </c>
      <c r="C20" s="166">
        <v>559016</v>
      </c>
      <c r="D20" s="80" t="str">
        <f>VLOOKUP(C20,Seznam_PO_1_1_2024!A:C,3,0)</f>
        <v>00559016</v>
      </c>
      <c r="E20" s="81" t="str">
        <f>VLOOKUP(C20,Seznam_PO_1_1_2024!A:E,5,0)</f>
        <v>Gymnázium Brno, Slovanské náměstí, příspěvková organizace</v>
      </c>
      <c r="F20" s="82" t="str">
        <f>VLOOKUP(C20,Seznam_PO_1_1_2024!A:F,6,0)</f>
        <v>Slovanské náměstí 1804/7, 612 00 Brno</v>
      </c>
      <c r="G20" s="104">
        <f>VLOOKUP(C20,'06 s NP'!A:H,8,0)</f>
        <v>70</v>
      </c>
      <c r="H20" s="104">
        <f>VLOOKUP(C20,'06 s NP'!A:I,9,0)</f>
        <v>0</v>
      </c>
      <c r="I20" s="104">
        <f>VLOOKUP(C20,'06 s NP'!A:J,10,0)</f>
        <v>0</v>
      </c>
      <c r="J20" s="104">
        <f>VLOOKUP(C20,'06 s NP'!A:K,11,0)</f>
        <v>0</v>
      </c>
      <c r="K20" s="104">
        <f>VLOOKUP(C20,'06 s NP'!A:L,12,0)</f>
        <v>0</v>
      </c>
      <c r="L20" s="104">
        <f>VLOOKUP(C20,'06 s NP'!A:M,13,0)</f>
        <v>0</v>
      </c>
      <c r="M20" s="104">
        <f>VLOOKUP(C20,'06 s NP'!A:N,14,0)</f>
        <v>0</v>
      </c>
      <c r="N20" s="104">
        <f>VLOOKUP(C20,'06 s NP'!A:O,15,0)</f>
        <v>0</v>
      </c>
      <c r="O20" s="83">
        <f>VLOOKUP(C20,'06 s NP'!A:P,16,0)</f>
        <v>0</v>
      </c>
      <c r="P20" s="104">
        <f>VLOOKUP(C20,'06 s NP'!A:Q,17,0)</f>
        <v>0</v>
      </c>
      <c r="Q20" s="83">
        <f>VLOOKUP(C20,'06 s NP'!A:R,18,0)</f>
        <v>0</v>
      </c>
      <c r="R20" s="104">
        <f>VLOOKUP(C20,'06 s NP'!A:S,19,0)</f>
        <v>0</v>
      </c>
      <c r="S20" s="84">
        <f t="shared" si="0"/>
        <v>70</v>
      </c>
    </row>
    <row r="21" spans="1:19" ht="49.95" customHeight="1">
      <c r="A21" s="78">
        <v>17</v>
      </c>
      <c r="B21" s="79" t="str">
        <f>VLOOKUP(C21,Seznam_PO_1_1_2024!A:B,2,0)</f>
        <v>JM_058</v>
      </c>
      <c r="C21" s="166">
        <v>346292</v>
      </c>
      <c r="D21" s="80" t="str">
        <f>VLOOKUP(C21,Seznam_PO_1_1_2024!A:C,3,0)</f>
        <v>00346292</v>
      </c>
      <c r="E21" s="81" t="str">
        <f>VLOOKUP(C21,Seznam_PO_1_1_2024!A:E,5,0)</f>
        <v>Zdravotnická záchranná služba Jihomoravského kraje, příspěvková organizace</v>
      </c>
      <c r="F21" s="82" t="str">
        <f>VLOOKUP(C21,Seznam_PO_1_1_2024!A:F,6,0)</f>
        <v>Kamenice 798/1d, 625 00 Brno</v>
      </c>
      <c r="G21" s="104">
        <f>VLOOKUP(C21,'06 s NP'!A:H,8,0)</f>
        <v>480</v>
      </c>
      <c r="H21" s="104">
        <f>VLOOKUP(C21,'06 s NP'!A:I,9,0)</f>
        <v>0</v>
      </c>
      <c r="I21" s="104">
        <f>VLOOKUP(C21,'06 s NP'!A:J,10,0)</f>
        <v>0</v>
      </c>
      <c r="J21" s="104">
        <f>VLOOKUP(C21,'06 s NP'!A:K,11,0)</f>
        <v>0</v>
      </c>
      <c r="K21" s="104">
        <f>VLOOKUP(C21,'06 s NP'!A:L,12,0)</f>
        <v>0</v>
      </c>
      <c r="L21" s="104">
        <f>VLOOKUP(C21,'06 s NP'!A:M,13,0)</f>
        <v>0</v>
      </c>
      <c r="M21" s="104">
        <f>VLOOKUP(C21,'06 s NP'!A:N,14,0)</f>
        <v>0</v>
      </c>
      <c r="N21" s="104">
        <f>VLOOKUP(C21,'06 s NP'!A:O,15,0)</f>
        <v>0</v>
      </c>
      <c r="O21" s="83">
        <f>VLOOKUP(C21,'06 s NP'!A:P,16,0)</f>
        <v>0</v>
      </c>
      <c r="P21" s="104">
        <f>VLOOKUP(C21,'06 s NP'!A:Q,17,0)</f>
        <v>0</v>
      </c>
      <c r="Q21" s="83">
        <f>VLOOKUP(C21,'06 s NP'!A:R,18,0)</f>
        <v>0</v>
      </c>
      <c r="R21" s="104">
        <f>VLOOKUP(C21,'06 s NP'!A:S,19,0)</f>
        <v>0</v>
      </c>
      <c r="S21" s="84">
        <f t="shared" si="0"/>
        <v>480</v>
      </c>
    </row>
    <row r="22" spans="1:19" ht="49.95" customHeight="1">
      <c r="A22" s="78">
        <v>18</v>
      </c>
      <c r="B22" s="79" t="str">
        <f>VLOOKUP(C22,Seznam_PO_1_1_2024!A:B,2,0)</f>
        <v>JM_066</v>
      </c>
      <c r="C22" s="166">
        <v>566756</v>
      </c>
      <c r="D22" s="80" t="str">
        <f>VLOOKUP(C22,Seznam_PO_1_1_2024!A:C,3,0)</f>
        <v>00566756</v>
      </c>
      <c r="E22" s="81" t="str">
        <f>VLOOKUP(C22,Seznam_PO_1_1_2024!A:E,5,0)</f>
        <v>Střední škola umění a designu a Vyšší odborná škola Brno, příspěvková organizace</v>
      </c>
      <c r="F22" s="82" t="str">
        <f>VLOOKUP(C22,Seznam_PO_1_1_2024!A:F,6,0)</f>
        <v>Husova 537/10, 602 00 Brno</v>
      </c>
      <c r="G22" s="104">
        <f>VLOOKUP(C22,'06 s NP'!A:H,8,0)</f>
        <v>80</v>
      </c>
      <c r="H22" s="104">
        <f>VLOOKUP(C22,'06 s NP'!A:I,9,0)</f>
        <v>0</v>
      </c>
      <c r="I22" s="104">
        <f>VLOOKUP(C22,'06 s NP'!A:J,10,0)</f>
        <v>0</v>
      </c>
      <c r="J22" s="104">
        <f>VLOOKUP(C22,'06 s NP'!A:K,11,0)</f>
        <v>0</v>
      </c>
      <c r="K22" s="104">
        <f>VLOOKUP(C22,'06 s NP'!A:L,12,0)</f>
        <v>0</v>
      </c>
      <c r="L22" s="104">
        <f>VLOOKUP(C22,'06 s NP'!A:M,13,0)</f>
        <v>0</v>
      </c>
      <c r="M22" s="104">
        <f>VLOOKUP(C22,'06 s NP'!A:N,14,0)</f>
        <v>10</v>
      </c>
      <c r="N22" s="104">
        <f>VLOOKUP(C22,'06 s NP'!A:O,15,0)</f>
        <v>0</v>
      </c>
      <c r="O22" s="83">
        <f>VLOOKUP(C22,'06 s NP'!A:P,16,0)</f>
        <v>0</v>
      </c>
      <c r="P22" s="104">
        <f>VLOOKUP(C22,'06 s NP'!A:Q,17,0)</f>
        <v>0</v>
      </c>
      <c r="Q22" s="83">
        <f>VLOOKUP(C22,'06 s NP'!A:R,18,0)</f>
        <v>0</v>
      </c>
      <c r="R22" s="104">
        <f>VLOOKUP(C22,'06 s NP'!A:S,19,0)</f>
        <v>0</v>
      </c>
      <c r="S22" s="84">
        <f t="shared" si="0"/>
        <v>90</v>
      </c>
    </row>
    <row r="23" spans="1:19" ht="49.95" customHeight="1">
      <c r="A23" s="78">
        <v>19</v>
      </c>
      <c r="B23" s="79" t="str">
        <f>VLOOKUP(C23,Seznam_PO_1_1_2024!A:B,2,0)</f>
        <v>JM_069</v>
      </c>
      <c r="C23" s="164">
        <v>44993447</v>
      </c>
      <c r="D23" s="80">
        <f>VLOOKUP(C23,Seznam_PO_1_1_2024!A:C,3,0)</f>
        <v>44993447</v>
      </c>
      <c r="E23" s="81" t="str">
        <f>VLOOKUP(C23,Seznam_PO_1_1_2024!A:E,5,0)</f>
        <v>Lipka - školské zařízení pro environmentální vzdělávání Brno, příspěvková organizace</v>
      </c>
      <c r="F23" s="82" t="str">
        <f>VLOOKUP(C23,Seznam_PO_1_1_2024!A:F,6,0)</f>
        <v>Lipová 233/20, 602 00 Brno</v>
      </c>
      <c r="G23" s="104">
        <f>VLOOKUP(C23,'06 s NP'!A:H,8,0)</f>
        <v>0</v>
      </c>
      <c r="H23" s="104">
        <f>VLOOKUP(C23,'06 s NP'!A:I,9,0)</f>
        <v>0</v>
      </c>
      <c r="I23" s="104">
        <f>VLOOKUP(C23,'06 s NP'!A:J,10,0)</f>
        <v>15</v>
      </c>
      <c r="J23" s="104">
        <f>VLOOKUP(C23,'06 s NP'!A:K,11,0)</f>
        <v>0</v>
      </c>
      <c r="K23" s="104">
        <f>VLOOKUP(C23,'06 s NP'!A:L,12,0)</f>
        <v>0</v>
      </c>
      <c r="L23" s="104">
        <f>VLOOKUP(C23,'06 s NP'!A:M,13,0)</f>
        <v>0</v>
      </c>
      <c r="M23" s="104">
        <f>VLOOKUP(C23,'06 s NP'!A:N,14,0)</f>
        <v>0</v>
      </c>
      <c r="N23" s="104">
        <f>VLOOKUP(C23,'06 s NP'!A:O,15,0)</f>
        <v>0</v>
      </c>
      <c r="O23" s="83">
        <f>VLOOKUP(C23,'06 s NP'!A:P,16,0)</f>
        <v>0</v>
      </c>
      <c r="P23" s="104">
        <f>VLOOKUP(C23,'06 s NP'!A:Q,17,0)</f>
        <v>0</v>
      </c>
      <c r="Q23" s="83">
        <f>VLOOKUP(C23,'06 s NP'!A:R,18,0)</f>
        <v>0</v>
      </c>
      <c r="R23" s="104">
        <f>VLOOKUP(C23,'06 s NP'!A:S,19,0)</f>
        <v>0</v>
      </c>
      <c r="S23" s="84">
        <f t="shared" si="0"/>
        <v>15</v>
      </c>
    </row>
    <row r="24" spans="1:19" ht="49.95" customHeight="1">
      <c r="A24" s="78">
        <v>20</v>
      </c>
      <c r="B24" s="79" t="str">
        <f>VLOOKUP(C24,Seznam_PO_1_1_2024!A:B,2,0)</f>
        <v>JM_070</v>
      </c>
      <c r="C24" s="164">
        <v>62073117</v>
      </c>
      <c r="D24" s="80">
        <f>VLOOKUP(C24,Seznam_PO_1_1_2024!A:C,3,0)</f>
        <v>62073117</v>
      </c>
      <c r="E24" s="81" t="str">
        <f>VLOOKUP(C24,Seznam_PO_1_1_2024!A:E,5,0)</f>
        <v>Střední pedagogická škola Boskovice, příspěvková organizace</v>
      </c>
      <c r="F24" s="82" t="str">
        <f>VLOOKUP(C24,Seznam_PO_1_1_2024!A:F,6,0)</f>
        <v>Komenského 343/5, 680 11 Boskovice</v>
      </c>
      <c r="G24" s="104">
        <f>VLOOKUP(C24,'06 s NP'!A:H,8,0)</f>
        <v>0</v>
      </c>
      <c r="H24" s="104">
        <f>VLOOKUP(C24,'06 s NP'!A:I,9,0)</f>
        <v>50</v>
      </c>
      <c r="I24" s="104">
        <f>VLOOKUP(C24,'06 s NP'!A:J,10,0)</f>
        <v>0</v>
      </c>
      <c r="J24" s="104">
        <f>VLOOKUP(C24,'06 s NP'!A:K,11,0)</f>
        <v>0</v>
      </c>
      <c r="K24" s="104">
        <f>VLOOKUP(C24,'06 s NP'!A:L,12,0)</f>
        <v>0</v>
      </c>
      <c r="L24" s="104">
        <f>VLOOKUP(C24,'06 s NP'!A:M,13,0)</f>
        <v>0</v>
      </c>
      <c r="M24" s="104">
        <f>VLOOKUP(C24,'06 s NP'!A:N,14,0)</f>
        <v>0</v>
      </c>
      <c r="N24" s="104">
        <f>VLOOKUP(C24,'06 s NP'!A:O,15,0)</f>
        <v>0</v>
      </c>
      <c r="O24" s="83">
        <f>VLOOKUP(C24,'06 s NP'!A:P,16,0)</f>
        <v>0</v>
      </c>
      <c r="P24" s="104">
        <f>VLOOKUP(C24,'06 s NP'!A:Q,17,0)</f>
        <v>0</v>
      </c>
      <c r="Q24" s="83">
        <f>VLOOKUP(C24,'06 s NP'!A:R,18,0)</f>
        <v>0</v>
      </c>
      <c r="R24" s="104">
        <f>VLOOKUP(C24,'06 s NP'!A:S,19,0)</f>
        <v>0</v>
      </c>
      <c r="S24" s="84">
        <f t="shared" si="0"/>
        <v>50</v>
      </c>
    </row>
    <row r="25" spans="1:19" ht="49.95" customHeight="1">
      <c r="A25" s="78">
        <v>21</v>
      </c>
      <c r="B25" s="79" t="str">
        <f>VLOOKUP(C25,Seznam_PO_1_1_2024!A:B,2,0)</f>
        <v>JM_074</v>
      </c>
      <c r="C25" s="166">
        <v>56324</v>
      </c>
      <c r="D25" s="80" t="str">
        <f>VLOOKUP(C25,Seznam_PO_1_1_2024!A:C,3,0)</f>
        <v>00056324</v>
      </c>
      <c r="E25" s="81" t="str">
        <f>VLOOKUP(C25,Seznam_PO_1_1_2024!A:E,5,0)</f>
        <v>Střední škola André Citroëna Boskovice, příspěvková organizace</v>
      </c>
      <c r="F25" s="82" t="str">
        <f>VLOOKUP(C25,Seznam_PO_1_1_2024!A:F,6,0)</f>
        <v>náměstí 9. května 2153/2a, 680 11 Boskovice</v>
      </c>
      <c r="G25" s="104">
        <f>VLOOKUP(C25,'06 s NP'!A:H,8,0)</f>
        <v>0</v>
      </c>
      <c r="H25" s="104">
        <f>VLOOKUP(C25,'06 s NP'!A:I,9,0)</f>
        <v>100</v>
      </c>
      <c r="I25" s="104">
        <f>VLOOKUP(C25,'06 s NP'!A:J,10,0)</f>
        <v>0</v>
      </c>
      <c r="J25" s="104">
        <f>VLOOKUP(C25,'06 s NP'!A:K,11,0)</f>
        <v>0</v>
      </c>
      <c r="K25" s="104">
        <f>VLOOKUP(C25,'06 s NP'!A:L,12,0)</f>
        <v>2</v>
      </c>
      <c r="L25" s="104">
        <f>VLOOKUP(C25,'06 s NP'!A:M,13,0)</f>
        <v>0</v>
      </c>
      <c r="M25" s="104">
        <f>VLOOKUP(C25,'06 s NP'!A:N,14,0)</f>
        <v>0</v>
      </c>
      <c r="N25" s="104">
        <f>VLOOKUP(C25,'06 s NP'!A:O,15,0)</f>
        <v>2</v>
      </c>
      <c r="O25" s="83">
        <f>VLOOKUP(C25,'06 s NP'!A:P,16,0)</f>
        <v>0</v>
      </c>
      <c r="P25" s="104">
        <f>VLOOKUP(C25,'06 s NP'!A:Q,17,0)</f>
        <v>0</v>
      </c>
      <c r="Q25" s="83">
        <f>VLOOKUP(C25,'06 s NP'!A:R,18,0)</f>
        <v>0</v>
      </c>
      <c r="R25" s="104">
        <f>VLOOKUP(C25,'06 s NP'!A:S,19,0)</f>
        <v>0</v>
      </c>
      <c r="S25" s="84">
        <f t="shared" si="0"/>
        <v>104</v>
      </c>
    </row>
    <row r="26" spans="1:19" ht="49.95" customHeight="1">
      <c r="A26" s="78">
        <v>22</v>
      </c>
      <c r="B26" s="79" t="str">
        <f>VLOOKUP(C26,Seznam_PO_1_1_2024!A:B,2,0)</f>
        <v>JM_077</v>
      </c>
      <c r="C26" s="164">
        <v>49459881</v>
      </c>
      <c r="D26" s="80">
        <f>VLOOKUP(C26,Seznam_PO_1_1_2024!A:C,3,0)</f>
        <v>49459881</v>
      </c>
      <c r="E26" s="81" t="str">
        <f>VLOOKUP(C26,Seznam_PO_1_1_2024!A:E,5,0)</f>
        <v>Gymnázium Tišnov, příspěvková organizace</v>
      </c>
      <c r="F26" s="82" t="str">
        <f>VLOOKUP(C26,Seznam_PO_1_1_2024!A:F,6,0)</f>
        <v>Na Hrádku 20, 666 01 Tišnov</v>
      </c>
      <c r="G26" s="104">
        <f>VLOOKUP(C26,'06 s NP'!A:H,8,0)</f>
        <v>20</v>
      </c>
      <c r="H26" s="104">
        <f>VLOOKUP(C26,'06 s NP'!A:I,9,0)</f>
        <v>0</v>
      </c>
      <c r="I26" s="104">
        <f>VLOOKUP(C26,'06 s NP'!A:J,10,0)</f>
        <v>0</v>
      </c>
      <c r="J26" s="104">
        <f>VLOOKUP(C26,'06 s NP'!A:K,11,0)</f>
        <v>0</v>
      </c>
      <c r="K26" s="104">
        <f>VLOOKUP(C26,'06 s NP'!A:L,12,0)</f>
        <v>0</v>
      </c>
      <c r="L26" s="104">
        <f>VLOOKUP(C26,'06 s NP'!A:M,13,0)</f>
        <v>0</v>
      </c>
      <c r="M26" s="104">
        <f>VLOOKUP(C26,'06 s NP'!A:N,14,0)</f>
        <v>0</v>
      </c>
      <c r="N26" s="104">
        <f>VLOOKUP(C26,'06 s NP'!A:O,15,0)</f>
        <v>0</v>
      </c>
      <c r="O26" s="83">
        <f>VLOOKUP(C26,'06 s NP'!A:P,16,0)</f>
        <v>0</v>
      </c>
      <c r="P26" s="104">
        <f>VLOOKUP(C26,'06 s NP'!A:Q,17,0)</f>
        <v>0</v>
      </c>
      <c r="Q26" s="83">
        <f>VLOOKUP(C26,'06 s NP'!A:R,18,0)</f>
        <v>0</v>
      </c>
      <c r="R26" s="104">
        <f>VLOOKUP(C26,'06 s NP'!A:S,19,0)</f>
        <v>0</v>
      </c>
      <c r="S26" s="84">
        <f t="shared" si="0"/>
        <v>20</v>
      </c>
    </row>
    <row r="27" spans="1:19" ht="49.95" customHeight="1">
      <c r="A27" s="78">
        <v>23</v>
      </c>
      <c r="B27" s="79" t="str">
        <f>VLOOKUP(C27,Seznam_PO_1_1_2024!A:B,2,0)</f>
        <v>JM_081</v>
      </c>
      <c r="C27" s="166">
        <v>89257</v>
      </c>
      <c r="D27" s="80" t="str">
        <f>VLOOKUP(C27,Seznam_PO_1_1_2024!A:C,3,0)</f>
        <v>00089257</v>
      </c>
      <c r="E27" s="81" t="str">
        <f>VLOOKUP(C27,Seznam_PO_1_1_2024!A:E,5,0)</f>
        <v>Muzeum Brněnska, příspěvková organizace</v>
      </c>
      <c r="F27" s="82" t="str">
        <f>VLOOKUP(C27,Seznam_PO_1_1_2024!A:F,6,0)</f>
        <v>Porta coeli 1001, 666 02 Předklášteří</v>
      </c>
      <c r="G27" s="104">
        <f>VLOOKUP(C27,'06 s NP'!A:H,8,0)</f>
        <v>8</v>
      </c>
      <c r="H27" s="104">
        <f>VLOOKUP(C27,'06 s NP'!A:I,9,0)</f>
        <v>10</v>
      </c>
      <c r="I27" s="104">
        <f>VLOOKUP(C27,'06 s NP'!A:J,10,0)</f>
        <v>0</v>
      </c>
      <c r="J27" s="104">
        <f>VLOOKUP(C27,'06 s NP'!A:K,11,0)</f>
        <v>5</v>
      </c>
      <c r="K27" s="104">
        <f>VLOOKUP(C27,'06 s NP'!A:L,12,0)</f>
        <v>0</v>
      </c>
      <c r="L27" s="104">
        <f>VLOOKUP(C27,'06 s NP'!A:M,13,0)</f>
        <v>0</v>
      </c>
      <c r="M27" s="104">
        <f>VLOOKUP(C27,'06 s NP'!A:N,14,0)</f>
        <v>0</v>
      </c>
      <c r="N27" s="104">
        <f>VLOOKUP(C27,'06 s NP'!A:O,15,0)</f>
        <v>1</v>
      </c>
      <c r="O27" s="83">
        <f>VLOOKUP(C27,'06 s NP'!A:P,16,0)</f>
        <v>0</v>
      </c>
      <c r="P27" s="104">
        <f>VLOOKUP(C27,'06 s NP'!A:Q,17,0)</f>
        <v>0</v>
      </c>
      <c r="Q27" s="83">
        <f>VLOOKUP(C27,'06 s NP'!A:R,18,0)</f>
        <v>0</v>
      </c>
      <c r="R27" s="104">
        <f>VLOOKUP(C27,'06 s NP'!A:S,19,0)</f>
        <v>0</v>
      </c>
      <c r="S27" s="84">
        <f t="shared" si="0"/>
        <v>24</v>
      </c>
    </row>
    <row r="28" spans="1:19" ht="49.95" customHeight="1">
      <c r="A28" s="78">
        <v>24</v>
      </c>
      <c r="B28" s="79" t="str">
        <f>VLOOKUP(C28,Seznam_PO_1_1_2024!A:B,2,0)</f>
        <v>JM_085</v>
      </c>
      <c r="C28" s="166">
        <v>559270</v>
      </c>
      <c r="D28" s="80" t="str">
        <f>VLOOKUP(C28,Seznam_PO_1_1_2024!A:C,3,0)</f>
        <v>00559270</v>
      </c>
      <c r="E28" s="81" t="str">
        <f>VLOOKUP(C28,Seznam_PO_1_1_2024!A:E,5,0)</f>
        <v>Gymnázium a Střední odborná škola zdravotnická a ekonomická Vyškov, příspěvková organizace</v>
      </c>
      <c r="F28" s="82" t="str">
        <f>VLOOKUP(C28,Seznam_PO_1_1_2024!A:F,6,0)</f>
        <v>Komenského 16/5, 682 01 Vyškov</v>
      </c>
      <c r="G28" s="104">
        <f>VLOOKUP(C28,'06 s NP'!A:H,8,0)</f>
        <v>0</v>
      </c>
      <c r="H28" s="104">
        <f>VLOOKUP(C28,'06 s NP'!A:I,9,0)</f>
        <v>100</v>
      </c>
      <c r="I28" s="104">
        <f>VLOOKUP(C28,'06 s NP'!A:J,10,0)</f>
        <v>0</v>
      </c>
      <c r="J28" s="104">
        <f>VLOOKUP(C28,'06 s NP'!A:K,11,0)</f>
        <v>0</v>
      </c>
      <c r="K28" s="104">
        <f>VLOOKUP(C28,'06 s NP'!A:L,12,0)</f>
        <v>0</v>
      </c>
      <c r="L28" s="104">
        <f>VLOOKUP(C28,'06 s NP'!A:M,13,0)</f>
        <v>0</v>
      </c>
      <c r="M28" s="104">
        <f>VLOOKUP(C28,'06 s NP'!A:N,14,0)</f>
        <v>0</v>
      </c>
      <c r="N28" s="104">
        <f>VLOOKUP(C28,'06 s NP'!A:O,15,0)</f>
        <v>0</v>
      </c>
      <c r="O28" s="83">
        <f>VLOOKUP(C28,'06 s NP'!A:P,16,0)</f>
        <v>0</v>
      </c>
      <c r="P28" s="104">
        <f>VLOOKUP(C28,'06 s NP'!A:Q,17,0)</f>
        <v>0</v>
      </c>
      <c r="Q28" s="83">
        <f>VLOOKUP(C28,'06 s NP'!A:R,18,0)</f>
        <v>0</v>
      </c>
      <c r="R28" s="104">
        <f>VLOOKUP(C28,'06 s NP'!A:S,19,0)</f>
        <v>0</v>
      </c>
      <c r="S28" s="84">
        <f t="shared" si="0"/>
        <v>100</v>
      </c>
    </row>
    <row r="29" spans="1:19" ht="49.95" customHeight="1">
      <c r="A29" s="78">
        <v>25</v>
      </c>
      <c r="B29" s="79" t="str">
        <f>VLOOKUP(C29,Seznam_PO_1_1_2024!A:B,2,0)</f>
        <v>JM_089</v>
      </c>
      <c r="C29" s="164">
        <v>70843082</v>
      </c>
      <c r="D29" s="80">
        <f>VLOOKUP(C29,Seznam_PO_1_1_2024!A:C,3,0)</f>
        <v>70843082</v>
      </c>
      <c r="E29" s="81" t="str">
        <f>VLOOKUP(C29,Seznam_PO_1_1_2024!A:E,5,0)</f>
        <v>Mateřská škola, základní škola a střední škola Vyškov, příspěvková organizace</v>
      </c>
      <c r="F29" s="82" t="str">
        <f>VLOOKUP(C29,Seznam_PO_1_1_2024!A:F,6,0)</f>
        <v>Sídliště Osvobození 681/55, 682 01 Vyškov</v>
      </c>
      <c r="G29" s="104">
        <f>VLOOKUP(C29,'06 s NP'!A:H,8,0)</f>
        <v>90</v>
      </c>
      <c r="H29" s="104">
        <f>VLOOKUP(C29,'06 s NP'!A:I,9,0)</f>
        <v>0</v>
      </c>
      <c r="I29" s="104">
        <f>VLOOKUP(C29,'06 s NP'!A:J,10,0)</f>
        <v>0</v>
      </c>
      <c r="J29" s="104">
        <f>VLOOKUP(C29,'06 s NP'!A:K,11,0)</f>
        <v>0</v>
      </c>
      <c r="K29" s="104">
        <f>VLOOKUP(C29,'06 s NP'!A:L,12,0)</f>
        <v>0</v>
      </c>
      <c r="L29" s="104">
        <f>VLOOKUP(C29,'06 s NP'!A:M,13,0)</f>
        <v>0</v>
      </c>
      <c r="M29" s="104">
        <f>VLOOKUP(C29,'06 s NP'!A:N,14,0)</f>
        <v>0</v>
      </c>
      <c r="N29" s="104">
        <f>VLOOKUP(C29,'06 s NP'!A:O,15,0)</f>
        <v>0</v>
      </c>
      <c r="O29" s="83">
        <f>VLOOKUP(C29,'06 s NP'!A:P,16,0)</f>
        <v>0</v>
      </c>
      <c r="P29" s="104">
        <f>VLOOKUP(C29,'06 s NP'!A:Q,17,0)</f>
        <v>0</v>
      </c>
      <c r="Q29" s="83">
        <f>VLOOKUP(C29,'06 s NP'!A:R,18,0)</f>
        <v>0</v>
      </c>
      <c r="R29" s="104">
        <f>VLOOKUP(C29,'06 s NP'!A:S,19,0)</f>
        <v>0</v>
      </c>
      <c r="S29" s="84">
        <f t="shared" si="0"/>
        <v>90</v>
      </c>
    </row>
    <row r="30" spans="1:19" ht="49.95" customHeight="1">
      <c r="A30" s="78">
        <v>26</v>
      </c>
      <c r="B30" s="79" t="str">
        <f>VLOOKUP(C30,Seznam_PO_1_1_2024!A:B,2,0)</f>
        <v>JM_093</v>
      </c>
      <c r="C30" s="166">
        <v>558991</v>
      </c>
      <c r="D30" s="80" t="str">
        <f>VLOOKUP(C30,Seznam_PO_1_1_2024!A:C,3,0)</f>
        <v>00558991</v>
      </c>
      <c r="E30" s="81" t="str">
        <f>VLOOKUP(C30,Seznam_PO_1_1_2024!A:E,5,0)</f>
        <v>Gymnázium Brno, Křenová, příspěvková organizace</v>
      </c>
      <c r="F30" s="82" t="str">
        <f>VLOOKUP(C30,Seznam_PO_1_1_2024!A:F,6,0)</f>
        <v>Křenová 304/36, 602 00 Brno</v>
      </c>
      <c r="G30" s="104">
        <f>VLOOKUP(C30,'06 s NP'!A:H,8,0)</f>
        <v>0</v>
      </c>
      <c r="H30" s="104">
        <f>VLOOKUP(C30,'06 s NP'!A:I,9,0)</f>
        <v>20</v>
      </c>
      <c r="I30" s="104">
        <f>VLOOKUP(C30,'06 s NP'!A:J,10,0)</f>
        <v>0</v>
      </c>
      <c r="J30" s="104">
        <f>VLOOKUP(C30,'06 s NP'!A:K,11,0)</f>
        <v>0</v>
      </c>
      <c r="K30" s="104">
        <f>VLOOKUP(C30,'06 s NP'!A:L,12,0)</f>
        <v>0</v>
      </c>
      <c r="L30" s="104">
        <f>VLOOKUP(C30,'06 s NP'!A:M,13,0)</f>
        <v>0</v>
      </c>
      <c r="M30" s="104">
        <f>VLOOKUP(C30,'06 s NP'!A:N,14,0)</f>
        <v>0</v>
      </c>
      <c r="N30" s="104">
        <f>VLOOKUP(C30,'06 s NP'!A:O,15,0)</f>
        <v>1</v>
      </c>
      <c r="O30" s="83">
        <f>VLOOKUP(C30,'06 s NP'!A:P,16,0)</f>
        <v>0</v>
      </c>
      <c r="P30" s="104">
        <f>VLOOKUP(C30,'06 s NP'!A:Q,17,0)</f>
        <v>0</v>
      </c>
      <c r="Q30" s="83">
        <f>VLOOKUP(C30,'06 s NP'!A:R,18,0)</f>
        <v>0</v>
      </c>
      <c r="R30" s="104">
        <f>VLOOKUP(C30,'06 s NP'!A:S,19,0)</f>
        <v>0</v>
      </c>
      <c r="S30" s="84">
        <f t="shared" si="0"/>
        <v>21</v>
      </c>
    </row>
    <row r="31" spans="1:19" ht="49.95" customHeight="1">
      <c r="A31" s="78">
        <v>27</v>
      </c>
      <c r="B31" s="79" t="str">
        <f>VLOOKUP(C31,Seznam_PO_1_1_2024!A:B,2,0)</f>
        <v>JM_095</v>
      </c>
      <c r="C31" s="164">
        <v>60552255</v>
      </c>
      <c r="D31" s="80">
        <f>VLOOKUP(C31,Seznam_PO_1_1_2024!A:C,3,0)</f>
        <v>60552255</v>
      </c>
      <c r="E31" s="81" t="str">
        <f>VLOOKUP(C31,Seznam_PO_1_1_2024!A:E,5,0)</f>
        <v>Střední škola Brno, Charbulova, příspěvková organizace</v>
      </c>
      <c r="F31" s="82" t="str">
        <f>VLOOKUP(C31,Seznam_PO_1_1_2024!A:F,6,0)</f>
        <v>Charbulova 1072/106, 618 00 Brno</v>
      </c>
      <c r="G31" s="104">
        <f>VLOOKUP(C31,'06 s NP'!A:H,8,0)</f>
        <v>0</v>
      </c>
      <c r="H31" s="104">
        <f>VLOOKUP(C31,'06 s NP'!A:I,9,0)</f>
        <v>500</v>
      </c>
      <c r="I31" s="104">
        <f>VLOOKUP(C31,'06 s NP'!A:J,10,0)</f>
        <v>0</v>
      </c>
      <c r="J31" s="104">
        <f>VLOOKUP(C31,'06 s NP'!A:K,11,0)</f>
        <v>0</v>
      </c>
      <c r="K31" s="104">
        <f>VLOOKUP(C31,'06 s NP'!A:L,12,0)</f>
        <v>0</v>
      </c>
      <c r="L31" s="104">
        <f>VLOOKUP(C31,'06 s NP'!A:M,13,0)</f>
        <v>0</v>
      </c>
      <c r="M31" s="104">
        <f>VLOOKUP(C31,'06 s NP'!A:N,14,0)</f>
        <v>0</v>
      </c>
      <c r="N31" s="104">
        <f>VLOOKUP(C31,'06 s NP'!A:O,15,0)</f>
        <v>0</v>
      </c>
      <c r="O31" s="83">
        <f>VLOOKUP(C31,'06 s NP'!A:P,16,0)</f>
        <v>0</v>
      </c>
      <c r="P31" s="104">
        <f>VLOOKUP(C31,'06 s NP'!A:Q,17,0)</f>
        <v>0</v>
      </c>
      <c r="Q31" s="83">
        <f>VLOOKUP(C31,'06 s NP'!A:R,18,0)</f>
        <v>0</v>
      </c>
      <c r="R31" s="104">
        <f>VLOOKUP(C31,'06 s NP'!A:S,19,0)</f>
        <v>0</v>
      </c>
      <c r="S31" s="84">
        <f t="shared" si="0"/>
        <v>500</v>
      </c>
    </row>
    <row r="32" spans="1:19" ht="49.95" customHeight="1">
      <c r="A32" s="78">
        <v>28</v>
      </c>
      <c r="B32" s="79" t="str">
        <f>VLOOKUP(C32,Seznam_PO_1_1_2024!A:B,2,0)</f>
        <v>JM_100</v>
      </c>
      <c r="C32" s="164">
        <v>70843155</v>
      </c>
      <c r="D32" s="80">
        <f>VLOOKUP(C32,Seznam_PO_1_1_2024!A:C,3,0)</f>
        <v>70843155</v>
      </c>
      <c r="E32" s="81" t="str">
        <f>VLOOKUP(C32,Seznam_PO_1_1_2024!A:E,5,0)</f>
        <v>Pedagogicko-psychologická poradna Brno, příspěvková organizace</v>
      </c>
      <c r="F32" s="82" t="str">
        <f>VLOOKUP(C32,Seznam_PO_1_1_2024!A:F,6,0)</f>
        <v>Hybešova 253/15, 602 00 Brno</v>
      </c>
      <c r="G32" s="104">
        <f>VLOOKUP(C32,'06 s NP'!A:H,8,0)</f>
        <v>150</v>
      </c>
      <c r="H32" s="104">
        <f>VLOOKUP(C32,'06 s NP'!A:I,9,0)</f>
        <v>0</v>
      </c>
      <c r="I32" s="104">
        <f>VLOOKUP(C32,'06 s NP'!A:J,10,0)</f>
        <v>0</v>
      </c>
      <c r="J32" s="104">
        <f>VLOOKUP(C32,'06 s NP'!A:K,11,0)</f>
        <v>0</v>
      </c>
      <c r="K32" s="104">
        <f>VLOOKUP(C32,'06 s NP'!A:L,12,0)</f>
        <v>0</v>
      </c>
      <c r="L32" s="104">
        <f>VLOOKUP(C32,'06 s NP'!A:M,13,0)</f>
        <v>0</v>
      </c>
      <c r="M32" s="104">
        <f>VLOOKUP(C32,'06 s NP'!A:N,14,0)</f>
        <v>0</v>
      </c>
      <c r="N32" s="104">
        <f>VLOOKUP(C32,'06 s NP'!A:O,15,0)</f>
        <v>0</v>
      </c>
      <c r="O32" s="83">
        <f>VLOOKUP(C32,'06 s NP'!A:P,16,0)</f>
        <v>0</v>
      </c>
      <c r="P32" s="104">
        <f>VLOOKUP(C32,'06 s NP'!A:Q,17,0)</f>
        <v>0</v>
      </c>
      <c r="Q32" s="83">
        <f>VLOOKUP(C32,'06 s NP'!A:R,18,0)</f>
        <v>0</v>
      </c>
      <c r="R32" s="104">
        <f>VLOOKUP(C32,'06 s NP'!A:S,19,0)</f>
        <v>0</v>
      </c>
      <c r="S32" s="84">
        <f t="shared" si="0"/>
        <v>150</v>
      </c>
    </row>
    <row r="33" spans="1:19" ht="49.95" customHeight="1">
      <c r="A33" s="78">
        <v>29</v>
      </c>
      <c r="B33" s="79" t="str">
        <f>VLOOKUP(C33,Seznam_PO_1_1_2024!A:B,2,0)</f>
        <v>JM_105</v>
      </c>
      <c r="C33" s="166">
        <v>567396</v>
      </c>
      <c r="D33" s="80" t="str">
        <f>VLOOKUP(C33,Seznam_PO_1_1_2024!A:C,3,0)</f>
        <v>00567396</v>
      </c>
      <c r="E33" s="81" t="str">
        <f>VLOOKUP(C33,Seznam_PO_1_1_2024!A:E,5,0)</f>
        <v>Domov mládeže a zařízení školního stravování Brno, příspěvková organizace</v>
      </c>
      <c r="F33" s="82" t="str">
        <f>VLOOKUP(C33,Seznam_PO_1_1_2024!A:F,6,0)</f>
        <v>Klášterského 620/4, 617 00 Brno</v>
      </c>
      <c r="G33" s="104">
        <f>VLOOKUP(C33,'06 s NP'!A:H,8,0)</f>
        <v>0</v>
      </c>
      <c r="H33" s="104">
        <f>VLOOKUP(C33,'06 s NP'!A:I,9,0)</f>
        <v>30</v>
      </c>
      <c r="I33" s="104">
        <f>VLOOKUP(C33,'06 s NP'!A:J,10,0)</f>
        <v>0</v>
      </c>
      <c r="J33" s="104">
        <f>VLOOKUP(C33,'06 s NP'!A:K,11,0)</f>
        <v>0</v>
      </c>
      <c r="K33" s="104">
        <f>VLOOKUP(C33,'06 s NP'!A:L,12,0)</f>
        <v>0</v>
      </c>
      <c r="L33" s="104">
        <f>VLOOKUP(C33,'06 s NP'!A:M,13,0)</f>
        <v>0</v>
      </c>
      <c r="M33" s="104">
        <f>VLOOKUP(C33,'06 s NP'!A:N,14,0)</f>
        <v>0</v>
      </c>
      <c r="N33" s="104">
        <f>VLOOKUP(C33,'06 s NP'!A:O,15,0)</f>
        <v>0</v>
      </c>
      <c r="O33" s="83">
        <f>VLOOKUP(C33,'06 s NP'!A:P,16,0)</f>
        <v>0</v>
      </c>
      <c r="P33" s="104">
        <f>VLOOKUP(C33,'06 s NP'!A:Q,17,0)</f>
        <v>0</v>
      </c>
      <c r="Q33" s="83">
        <f>VLOOKUP(C33,'06 s NP'!A:R,18,0)</f>
        <v>0</v>
      </c>
      <c r="R33" s="104">
        <f>VLOOKUP(C33,'06 s NP'!A:S,19,0)</f>
        <v>0</v>
      </c>
      <c r="S33" s="84">
        <f t="shared" si="0"/>
        <v>30</v>
      </c>
    </row>
    <row r="34" spans="1:19" ht="49.95" customHeight="1">
      <c r="A34" s="78">
        <v>30</v>
      </c>
      <c r="B34" s="79" t="str">
        <f>VLOOKUP(C34,Seznam_PO_1_1_2024!A:B,2,0)</f>
        <v>JM_108</v>
      </c>
      <c r="C34" s="164">
        <v>62157299</v>
      </c>
      <c r="D34" s="80">
        <f>VLOOKUP(C34,Seznam_PO_1_1_2024!A:C,3,0)</f>
        <v>62157299</v>
      </c>
      <c r="E34" s="81" t="str">
        <f>VLOOKUP(C34,Seznam_PO_1_1_2024!A:E,5,0)</f>
        <v>Mateřská škola, základní škola a praktická škola Brno, Štolcova, příspěvková organizace</v>
      </c>
      <c r="F34" s="82" t="str">
        <f>VLOOKUP(C34,Seznam_PO_1_1_2024!A:F,6,0)</f>
        <v>Štolcova 301/16, 618 00 Brno</v>
      </c>
      <c r="G34" s="104">
        <f>VLOOKUP(C34,'06 s NP'!A:H,8,0)</f>
        <v>0</v>
      </c>
      <c r="H34" s="104">
        <f>VLOOKUP(C34,'06 s NP'!A:I,9,0)</f>
        <v>100</v>
      </c>
      <c r="I34" s="104">
        <f>VLOOKUP(C34,'06 s NP'!A:J,10,0)</f>
        <v>0</v>
      </c>
      <c r="J34" s="104">
        <f>VLOOKUP(C34,'06 s NP'!A:K,11,0)</f>
        <v>0</v>
      </c>
      <c r="K34" s="104">
        <f>VLOOKUP(C34,'06 s NP'!A:L,12,0)</f>
        <v>0</v>
      </c>
      <c r="L34" s="104">
        <f>VLOOKUP(C34,'06 s NP'!A:M,13,0)</f>
        <v>0</v>
      </c>
      <c r="M34" s="104">
        <f>VLOOKUP(C34,'06 s NP'!A:N,14,0)</f>
        <v>0</v>
      </c>
      <c r="N34" s="104">
        <f>VLOOKUP(C34,'06 s NP'!A:O,15,0)</f>
        <v>5</v>
      </c>
      <c r="O34" s="83">
        <f>VLOOKUP(C34,'06 s NP'!A:P,16,0)</f>
        <v>0</v>
      </c>
      <c r="P34" s="104">
        <f>VLOOKUP(C34,'06 s NP'!A:Q,17,0)</f>
        <v>0</v>
      </c>
      <c r="Q34" s="83">
        <f>VLOOKUP(C34,'06 s NP'!A:R,18,0)</f>
        <v>0</v>
      </c>
      <c r="R34" s="104">
        <f>VLOOKUP(C34,'06 s NP'!A:S,19,0)</f>
        <v>0</v>
      </c>
      <c r="S34" s="84">
        <f t="shared" si="0"/>
        <v>105</v>
      </c>
    </row>
    <row r="35" spans="1:19" ht="49.95" customHeight="1">
      <c r="A35" s="78">
        <v>31</v>
      </c>
      <c r="B35" s="79" t="str">
        <f>VLOOKUP(C35,Seznam_PO_1_1_2024!A:B,2,0)</f>
        <v>JM_113</v>
      </c>
      <c r="C35" s="164">
        <v>62156748</v>
      </c>
      <c r="D35" s="80">
        <f>VLOOKUP(C35,Seznam_PO_1_1_2024!A:C,3,0)</f>
        <v>62156748</v>
      </c>
      <c r="E35" s="81" t="str">
        <f>VLOOKUP(C35,Seznam_PO_1_1_2024!A:E,5,0)</f>
        <v>Základní umělecká škola PhDr. Zbyňka Mrkose, Brno, Došlíkova 48, příspěvková organizace</v>
      </c>
      <c r="F35" s="82" t="str">
        <f>VLOOKUP(C35,Seznam_PO_1_1_2024!A:F,6,0)</f>
        <v>Došlíkova 4185/48, 636 00 Brno</v>
      </c>
      <c r="G35" s="104">
        <f>VLOOKUP(C35,'06 s NP'!A:H,8,0)</f>
        <v>40</v>
      </c>
      <c r="H35" s="104">
        <f>VLOOKUP(C35,'06 s NP'!A:I,9,0)</f>
        <v>0</v>
      </c>
      <c r="I35" s="104">
        <f>VLOOKUP(C35,'06 s NP'!A:J,10,0)</f>
        <v>0</v>
      </c>
      <c r="J35" s="104">
        <f>VLOOKUP(C35,'06 s NP'!A:K,11,0)</f>
        <v>2</v>
      </c>
      <c r="K35" s="104">
        <f>VLOOKUP(C35,'06 s NP'!A:L,12,0)</f>
        <v>0</v>
      </c>
      <c r="L35" s="104">
        <f>VLOOKUP(C35,'06 s NP'!A:M,13,0)</f>
        <v>0</v>
      </c>
      <c r="M35" s="104">
        <f>VLOOKUP(C35,'06 s NP'!A:N,14,0)</f>
        <v>1</v>
      </c>
      <c r="N35" s="104">
        <f>VLOOKUP(C35,'06 s NP'!A:O,15,0)</f>
        <v>0</v>
      </c>
      <c r="O35" s="83">
        <f>VLOOKUP(C35,'06 s NP'!A:P,16,0)</f>
        <v>0</v>
      </c>
      <c r="P35" s="104">
        <f>VLOOKUP(C35,'06 s NP'!A:Q,17,0)</f>
        <v>0</v>
      </c>
      <c r="Q35" s="83">
        <f>VLOOKUP(C35,'06 s NP'!A:R,18,0)</f>
        <v>0</v>
      </c>
      <c r="R35" s="104">
        <f>VLOOKUP(C35,'06 s NP'!A:S,19,0)</f>
        <v>0</v>
      </c>
      <c r="S35" s="84">
        <f t="shared" si="0"/>
        <v>43</v>
      </c>
    </row>
    <row r="36" spans="1:19" ht="49.95" customHeight="1">
      <c r="A36" s="78">
        <v>32</v>
      </c>
      <c r="B36" s="79" t="str">
        <f>VLOOKUP(C36,Seznam_PO_1_1_2024!A:B,2,0)</f>
        <v>JM_114</v>
      </c>
      <c r="C36" s="166">
        <v>226475</v>
      </c>
      <c r="D36" s="80" t="str">
        <f>VLOOKUP(C36,Seznam_PO_1_1_2024!A:C,3,0)</f>
        <v>00226475</v>
      </c>
      <c r="E36" s="81" t="str">
        <f>VLOOKUP(C36,Seznam_PO_1_1_2024!A:E,5,0)</f>
        <v>Střední škola technická a ekonomická Brno, Olomoucká, příspěvková organizace</v>
      </c>
      <c r="F36" s="82" t="str">
        <f>VLOOKUP(C36,Seznam_PO_1_1_2024!A:F,6,0)</f>
        <v>Olomoucká 1140/61, 627 00 Brno</v>
      </c>
      <c r="G36" s="104">
        <f>VLOOKUP(C36,'06 s NP'!A:H,8,0)</f>
        <v>0</v>
      </c>
      <c r="H36" s="104">
        <f>VLOOKUP(C36,'06 s NP'!A:I,9,0)</f>
        <v>140</v>
      </c>
      <c r="I36" s="104">
        <f>VLOOKUP(C36,'06 s NP'!A:J,10,0)</f>
        <v>0</v>
      </c>
      <c r="J36" s="104">
        <f>VLOOKUP(C36,'06 s NP'!A:K,11,0)</f>
        <v>5</v>
      </c>
      <c r="K36" s="104">
        <f>VLOOKUP(C36,'06 s NP'!A:L,12,0)</f>
        <v>0</v>
      </c>
      <c r="L36" s="104">
        <f>VLOOKUP(C36,'06 s NP'!A:M,13,0)</f>
        <v>0</v>
      </c>
      <c r="M36" s="104">
        <f>VLOOKUP(C36,'06 s NP'!A:N,14,0)</f>
        <v>0</v>
      </c>
      <c r="N36" s="104">
        <f>VLOOKUP(C36,'06 s NP'!A:O,15,0)</f>
        <v>0</v>
      </c>
      <c r="O36" s="83">
        <f>VLOOKUP(C36,'06 s NP'!A:P,16,0)</f>
        <v>0</v>
      </c>
      <c r="P36" s="104">
        <f>VLOOKUP(C36,'06 s NP'!A:Q,17,0)</f>
        <v>0</v>
      </c>
      <c r="Q36" s="83">
        <f>VLOOKUP(C36,'06 s NP'!A:R,18,0)</f>
        <v>0</v>
      </c>
      <c r="R36" s="104">
        <f>VLOOKUP(C36,'06 s NP'!A:S,19,0)</f>
        <v>0</v>
      </c>
      <c r="S36" s="84">
        <f t="shared" si="0"/>
        <v>145</v>
      </c>
    </row>
    <row r="37" spans="1:19" ht="49.95" customHeight="1">
      <c r="A37" s="78">
        <v>33</v>
      </c>
      <c r="B37" s="79" t="str">
        <f>VLOOKUP(C37,Seznam_PO_1_1_2024!A:B,2,0)</f>
        <v>JM_115</v>
      </c>
      <c r="C37" s="164">
        <v>62160095</v>
      </c>
      <c r="D37" s="80">
        <f>VLOOKUP(C37,Seznam_PO_1_1_2024!A:C,3,0)</f>
        <v>62160095</v>
      </c>
      <c r="E37" s="81" t="str">
        <f>VLOOKUP(C37,Seznam_PO_1_1_2024!A:E,5,0)</f>
        <v>Mateřská škola speciální, základní škola speciální a praktická škola Elpis Brno, příspěvková organizace</v>
      </c>
      <c r="F37" s="82" t="str">
        <f>VLOOKUP(C37,Seznam_PO_1_1_2024!A:F,6,0)</f>
        <v>Koperníkova 803/2, 615 00 Brno</v>
      </c>
      <c r="G37" s="104">
        <f>VLOOKUP(C37,'06 s NP'!A:H,8,0)</f>
        <v>20</v>
      </c>
      <c r="H37" s="104">
        <f>VLOOKUP(C37,'06 s NP'!A:I,9,0)</f>
        <v>0</v>
      </c>
      <c r="I37" s="104">
        <f>VLOOKUP(C37,'06 s NP'!A:J,10,0)</f>
        <v>0</v>
      </c>
      <c r="J37" s="104">
        <f>VLOOKUP(C37,'06 s NP'!A:K,11,0)</f>
        <v>0</v>
      </c>
      <c r="K37" s="104">
        <f>VLOOKUP(C37,'06 s NP'!A:L,12,0)</f>
        <v>0</v>
      </c>
      <c r="L37" s="104">
        <f>VLOOKUP(C37,'06 s NP'!A:M,13,0)</f>
        <v>0</v>
      </c>
      <c r="M37" s="104">
        <f>VLOOKUP(C37,'06 s NP'!A:N,14,0)</f>
        <v>0</v>
      </c>
      <c r="N37" s="104">
        <f>VLOOKUP(C37,'06 s NP'!A:O,15,0)</f>
        <v>0</v>
      </c>
      <c r="O37" s="83">
        <f>VLOOKUP(C37,'06 s NP'!A:P,16,0)</f>
        <v>0</v>
      </c>
      <c r="P37" s="104">
        <f>VLOOKUP(C37,'06 s NP'!A:Q,17,0)</f>
        <v>0</v>
      </c>
      <c r="Q37" s="83">
        <f>VLOOKUP(C37,'06 s NP'!A:R,18,0)</f>
        <v>0</v>
      </c>
      <c r="R37" s="104">
        <f>VLOOKUP(C37,'06 s NP'!A:S,19,0)</f>
        <v>0</v>
      </c>
      <c r="S37" s="84">
        <f t="shared" si="0"/>
        <v>20</v>
      </c>
    </row>
    <row r="38" spans="1:19" ht="49.95" customHeight="1">
      <c r="A38" s="78">
        <v>34</v>
      </c>
      <c r="B38" s="79" t="str">
        <f>VLOOKUP(C38,Seznam_PO_1_1_2024!A:B,2,0)</f>
        <v>JM_122</v>
      </c>
      <c r="C38" s="164">
        <v>62157396</v>
      </c>
      <c r="D38" s="80">
        <f>VLOOKUP(C38,Seznam_PO_1_1_2024!A:C,3,0)</f>
        <v>62157396</v>
      </c>
      <c r="E38" s="81" t="str">
        <f>VLOOKUP(C38,Seznam_PO_1_1_2024!A:E,5,0)</f>
        <v>Mateřská škola a základní škola Brno, Kociánka, příspěvková organizace</v>
      </c>
      <c r="F38" s="82" t="str">
        <f>VLOOKUP(C38,Seznam_PO_1_1_2024!A:F,6,0)</f>
        <v>Kociánka 2801/6a, 612 00 Brno</v>
      </c>
      <c r="G38" s="104">
        <f>VLOOKUP(C38,'06 s NP'!A:H,8,0)</f>
        <v>0</v>
      </c>
      <c r="H38" s="104">
        <f>VLOOKUP(C38,'06 s NP'!A:I,9,0)</f>
        <v>100</v>
      </c>
      <c r="I38" s="104">
        <f>VLOOKUP(C38,'06 s NP'!A:J,10,0)</f>
        <v>0</v>
      </c>
      <c r="J38" s="104">
        <f>VLOOKUP(C38,'06 s NP'!A:K,11,0)</f>
        <v>0</v>
      </c>
      <c r="K38" s="104">
        <f>VLOOKUP(C38,'06 s NP'!A:L,12,0)</f>
        <v>0</v>
      </c>
      <c r="L38" s="104">
        <f>VLOOKUP(C38,'06 s NP'!A:M,13,0)</f>
        <v>0</v>
      </c>
      <c r="M38" s="104">
        <f>VLOOKUP(C38,'06 s NP'!A:N,14,0)</f>
        <v>0</v>
      </c>
      <c r="N38" s="104">
        <f>VLOOKUP(C38,'06 s NP'!A:O,15,0)</f>
        <v>0</v>
      </c>
      <c r="O38" s="83">
        <f>VLOOKUP(C38,'06 s NP'!A:P,16,0)</f>
        <v>0</v>
      </c>
      <c r="P38" s="104">
        <f>VLOOKUP(C38,'06 s NP'!A:Q,17,0)</f>
        <v>0</v>
      </c>
      <c r="Q38" s="83">
        <f>VLOOKUP(C38,'06 s NP'!A:R,18,0)</f>
        <v>0</v>
      </c>
      <c r="R38" s="104">
        <f>VLOOKUP(C38,'06 s NP'!A:S,19,0)</f>
        <v>0</v>
      </c>
      <c r="S38" s="84">
        <f t="shared" si="0"/>
        <v>100</v>
      </c>
    </row>
    <row r="39" spans="1:19" ht="49.95" customHeight="1">
      <c r="A39" s="78">
        <v>35</v>
      </c>
      <c r="B39" s="79" t="str">
        <f>VLOOKUP(C39,Seznam_PO_1_1_2024!A:B,2,0)</f>
        <v>JM_125</v>
      </c>
      <c r="C39" s="164">
        <v>49461249</v>
      </c>
      <c r="D39" s="80">
        <f>VLOOKUP(C39,Seznam_PO_1_1_2024!A:C,3,0)</f>
        <v>49461249</v>
      </c>
      <c r="E39" s="81" t="str">
        <f>VLOOKUP(C39,Seznam_PO_1_1_2024!A:E,5,0)</f>
        <v xml:space="preserve">Gymnázium a základní umělecká škola Šlapanice, příspěvková organizace
</v>
      </c>
      <c r="F39" s="82" t="str">
        <f>VLOOKUP(C39,Seznam_PO_1_1_2024!A:F,6,0)</f>
        <v>Riegrova 40/17, 664 51 Šlapanice</v>
      </c>
      <c r="G39" s="104">
        <f>VLOOKUP(C39,'06 s NP'!A:H,8,0)</f>
        <v>0</v>
      </c>
      <c r="H39" s="104">
        <f>VLOOKUP(C39,'06 s NP'!A:I,9,0)</f>
        <v>75</v>
      </c>
      <c r="I39" s="104">
        <f>VLOOKUP(C39,'06 s NP'!A:J,10,0)</f>
        <v>0</v>
      </c>
      <c r="J39" s="104">
        <f>VLOOKUP(C39,'06 s NP'!A:K,11,0)</f>
        <v>0</v>
      </c>
      <c r="K39" s="104">
        <f>VLOOKUP(C39,'06 s NP'!A:L,12,0)</f>
        <v>0</v>
      </c>
      <c r="L39" s="104">
        <f>VLOOKUP(C39,'06 s NP'!A:M,13,0)</f>
        <v>0</v>
      </c>
      <c r="M39" s="104">
        <f>VLOOKUP(C39,'06 s NP'!A:N,14,0)</f>
        <v>0</v>
      </c>
      <c r="N39" s="104">
        <f>VLOOKUP(C39,'06 s NP'!A:O,15,0)</f>
        <v>0</v>
      </c>
      <c r="O39" s="83">
        <f>VLOOKUP(C39,'06 s NP'!A:P,16,0)</f>
        <v>0</v>
      </c>
      <c r="P39" s="104">
        <f>VLOOKUP(C39,'06 s NP'!A:Q,17,0)</f>
        <v>0</v>
      </c>
      <c r="Q39" s="83">
        <f>VLOOKUP(C39,'06 s NP'!A:R,18,0)</f>
        <v>0</v>
      </c>
      <c r="R39" s="104">
        <f>VLOOKUP(C39,'06 s NP'!A:S,19,0)</f>
        <v>0</v>
      </c>
      <c r="S39" s="84">
        <f t="shared" si="0"/>
        <v>75</v>
      </c>
    </row>
    <row r="40" spans="1:19" ht="49.95" customHeight="1">
      <c r="A40" s="78">
        <v>36</v>
      </c>
      <c r="B40" s="79" t="str">
        <f>VLOOKUP(C40,Seznam_PO_1_1_2024!A:B,2,0)</f>
        <v>JM_136</v>
      </c>
      <c r="C40" s="166">
        <v>567043</v>
      </c>
      <c r="D40" s="80" t="str">
        <f>VLOOKUP(C40,Seznam_PO_1_1_2024!A:C,3,0)</f>
        <v>00567043</v>
      </c>
      <c r="E40" s="81" t="str">
        <f>VLOOKUP(C40,Seznam_PO_1_1_2024!A:E,5,0)</f>
        <v>Mateřská škola a základní škola Kyjov, Školní, příspěvková organizace</v>
      </c>
      <c r="F40" s="82" t="str">
        <f>VLOOKUP(C40,Seznam_PO_1_1_2024!A:F,6,0)</f>
        <v>Školní 3208/51, 697 01 Kyjov</v>
      </c>
      <c r="G40" s="104">
        <f>VLOOKUP(C40,'06 s NP'!A:H,8,0)</f>
        <v>0</v>
      </c>
      <c r="H40" s="104">
        <f>VLOOKUP(C40,'06 s NP'!A:I,9,0)</f>
        <v>50</v>
      </c>
      <c r="I40" s="104">
        <f>VLOOKUP(C40,'06 s NP'!A:J,10,0)</f>
        <v>0</v>
      </c>
      <c r="J40" s="104">
        <f>VLOOKUP(C40,'06 s NP'!A:K,11,0)</f>
        <v>0</v>
      </c>
      <c r="K40" s="104">
        <f>VLOOKUP(C40,'06 s NP'!A:L,12,0)</f>
        <v>0</v>
      </c>
      <c r="L40" s="104">
        <f>VLOOKUP(C40,'06 s NP'!A:M,13,0)</f>
        <v>0</v>
      </c>
      <c r="M40" s="104">
        <f>VLOOKUP(C40,'06 s NP'!A:N,14,0)</f>
        <v>0</v>
      </c>
      <c r="N40" s="104">
        <f>VLOOKUP(C40,'06 s NP'!A:O,15,0)</f>
        <v>0</v>
      </c>
      <c r="O40" s="83">
        <f>VLOOKUP(C40,'06 s NP'!A:P,16,0)</f>
        <v>0</v>
      </c>
      <c r="P40" s="104">
        <f>VLOOKUP(C40,'06 s NP'!A:Q,17,0)</f>
        <v>0</v>
      </c>
      <c r="Q40" s="83">
        <f>VLOOKUP(C40,'06 s NP'!A:R,18,0)</f>
        <v>0</v>
      </c>
      <c r="R40" s="104">
        <f>VLOOKUP(C40,'06 s NP'!A:S,19,0)</f>
        <v>0</v>
      </c>
      <c r="S40" s="84">
        <f t="shared" si="0"/>
        <v>50</v>
      </c>
    </row>
    <row r="41" spans="1:19" ht="49.95" customHeight="1">
      <c r="A41" s="78">
        <v>37</v>
      </c>
      <c r="B41" s="79" t="str">
        <f>VLOOKUP(C41,Seznam_PO_1_1_2024!A:B,2,0)</f>
        <v>JM_140</v>
      </c>
      <c r="C41" s="166">
        <v>559148</v>
      </c>
      <c r="D41" s="80" t="str">
        <f>VLOOKUP(C41,Seznam_PO_1_1_2024!A:C,3,0)</f>
        <v>00559148</v>
      </c>
      <c r="E41" s="81" t="str">
        <f>VLOOKUP(C41,Seznam_PO_1_1_2024!A:E,5,0)</f>
        <v>Klvaňovo gymnázium a střední zdravotnická škola Kyjov, příspěvková organizace</v>
      </c>
      <c r="F41" s="82" t="str">
        <f>VLOOKUP(C41,Seznam_PO_1_1_2024!A:F,6,0)</f>
        <v>třída Komenského 549/23, 697 01 Kyjov</v>
      </c>
      <c r="G41" s="104">
        <f>VLOOKUP(C41,'06 s NP'!A:H,8,0)</f>
        <v>100</v>
      </c>
      <c r="H41" s="104">
        <f>VLOOKUP(C41,'06 s NP'!A:I,9,0)</f>
        <v>0</v>
      </c>
      <c r="I41" s="104">
        <f>VLOOKUP(C41,'06 s NP'!A:J,10,0)</f>
        <v>0</v>
      </c>
      <c r="J41" s="104">
        <f>VLOOKUP(C41,'06 s NP'!A:K,11,0)</f>
        <v>0</v>
      </c>
      <c r="K41" s="104">
        <f>VLOOKUP(C41,'06 s NP'!A:L,12,0)</f>
        <v>0</v>
      </c>
      <c r="L41" s="104">
        <f>VLOOKUP(C41,'06 s NP'!A:M,13,0)</f>
        <v>0</v>
      </c>
      <c r="M41" s="104">
        <f>VLOOKUP(C41,'06 s NP'!A:N,14,0)</f>
        <v>4</v>
      </c>
      <c r="N41" s="104">
        <f>VLOOKUP(C41,'06 s NP'!A:O,15,0)</f>
        <v>0</v>
      </c>
      <c r="O41" s="83">
        <f>VLOOKUP(C41,'06 s NP'!A:P,16,0)</f>
        <v>0</v>
      </c>
      <c r="P41" s="104">
        <f>VLOOKUP(C41,'06 s NP'!A:Q,17,0)</f>
        <v>0</v>
      </c>
      <c r="Q41" s="83">
        <f>VLOOKUP(C41,'06 s NP'!A:R,18,0)</f>
        <v>0</v>
      </c>
      <c r="R41" s="104">
        <f>VLOOKUP(C41,'06 s NP'!A:S,19,0)</f>
        <v>0</v>
      </c>
      <c r="S41" s="84">
        <f t="shared" si="0"/>
        <v>104</v>
      </c>
    </row>
    <row r="42" spans="1:19" ht="49.95" customHeight="1">
      <c r="A42" s="78">
        <v>38</v>
      </c>
      <c r="B42" s="79" t="str">
        <f>VLOOKUP(C42,Seznam_PO_1_1_2024!A:B,2,0)</f>
        <v>JM_145</v>
      </c>
      <c r="C42" s="166">
        <v>53163</v>
      </c>
      <c r="D42" s="80" t="str">
        <f>VLOOKUP(C42,Seznam_PO_1_1_2024!A:C,3,0)</f>
        <v>00053163</v>
      </c>
      <c r="E42" s="81" t="str">
        <f>VLOOKUP(C42,Seznam_PO_1_1_2024!A:E,5,0)</f>
        <v>Střední škola polytechnická Kyjov, příspěvková organizace</v>
      </c>
      <c r="F42" s="82" t="str">
        <f>VLOOKUP(C42,Seznam_PO_1_1_2024!A:F,6,0)</f>
        <v>Havlíčkova 1223/17, 697 01 Kyjov</v>
      </c>
      <c r="G42" s="104">
        <f>VLOOKUP(C42,'06 s NP'!A:H,8,0)</f>
        <v>235</v>
      </c>
      <c r="H42" s="104">
        <f>VLOOKUP(C42,'06 s NP'!A:I,9,0)</f>
        <v>150</v>
      </c>
      <c r="I42" s="104">
        <f>VLOOKUP(C42,'06 s NP'!A:J,10,0)</f>
        <v>0</v>
      </c>
      <c r="J42" s="104">
        <f>VLOOKUP(C42,'06 s NP'!A:K,11,0)</f>
        <v>5</v>
      </c>
      <c r="K42" s="104">
        <f>VLOOKUP(C42,'06 s NP'!A:L,12,0)</f>
        <v>0</v>
      </c>
      <c r="L42" s="104">
        <f>VLOOKUP(C42,'06 s NP'!A:M,13,0)</f>
        <v>0</v>
      </c>
      <c r="M42" s="104">
        <f>VLOOKUP(C42,'06 s NP'!A:N,14,0)</f>
        <v>0</v>
      </c>
      <c r="N42" s="104">
        <f>VLOOKUP(C42,'06 s NP'!A:O,15,0)</f>
        <v>0</v>
      </c>
      <c r="O42" s="83">
        <f>VLOOKUP(C42,'06 s NP'!A:P,16,0)</f>
        <v>0</v>
      </c>
      <c r="P42" s="104">
        <f>VLOOKUP(C42,'06 s NP'!A:Q,17,0)</f>
        <v>0</v>
      </c>
      <c r="Q42" s="83">
        <f>VLOOKUP(C42,'06 s NP'!A:R,18,0)</f>
        <v>0</v>
      </c>
      <c r="R42" s="104">
        <f>VLOOKUP(C42,'06 s NP'!A:S,19,0)</f>
        <v>0</v>
      </c>
      <c r="S42" s="84">
        <f t="shared" si="0"/>
        <v>390</v>
      </c>
    </row>
    <row r="43" spans="1:19" ht="49.95" customHeight="1">
      <c r="A43" s="78">
        <v>39</v>
      </c>
      <c r="B43" s="79" t="str">
        <f>VLOOKUP(C43,Seznam_PO_1_1_2024!A:B,2,0)</f>
        <v>JM_152</v>
      </c>
      <c r="C43" s="164">
        <v>70840385</v>
      </c>
      <c r="D43" s="80">
        <f>VLOOKUP(C43,Seznam_PO_1_1_2024!A:C,3,0)</f>
        <v>70840385</v>
      </c>
      <c r="E43" s="81" t="str">
        <f>VLOOKUP(C43,Seznam_PO_1_1_2024!A:E,5,0)</f>
        <v>Základní škola a praktická škola Veselí nad Moravou, příspěvková organizace</v>
      </c>
      <c r="F43" s="82" t="str">
        <f>VLOOKUP(C43,Seznam_PO_1_1_2024!A:F,6,0)</f>
        <v>Kollárova 1045, 698 01 Veselí nad Moravou</v>
      </c>
      <c r="G43" s="104">
        <f>VLOOKUP(C43,'06 s NP'!A:H,8,0)</f>
        <v>30</v>
      </c>
      <c r="H43" s="104">
        <f>VLOOKUP(C43,'06 s NP'!A:I,9,0)</f>
        <v>0</v>
      </c>
      <c r="I43" s="104">
        <f>VLOOKUP(C43,'06 s NP'!A:J,10,0)</f>
        <v>0</v>
      </c>
      <c r="J43" s="104">
        <f>VLOOKUP(C43,'06 s NP'!A:K,11,0)</f>
        <v>0</v>
      </c>
      <c r="K43" s="104">
        <f>VLOOKUP(C43,'06 s NP'!A:L,12,0)</f>
        <v>0</v>
      </c>
      <c r="L43" s="104">
        <f>VLOOKUP(C43,'06 s NP'!A:M,13,0)</f>
        <v>0</v>
      </c>
      <c r="M43" s="104">
        <f>VLOOKUP(C43,'06 s NP'!A:N,14,0)</f>
        <v>1</v>
      </c>
      <c r="N43" s="104">
        <f>VLOOKUP(C43,'06 s NP'!A:O,15,0)</f>
        <v>0</v>
      </c>
      <c r="O43" s="83">
        <f>VLOOKUP(C43,'06 s NP'!A:P,16,0)</f>
        <v>0</v>
      </c>
      <c r="P43" s="104">
        <f>VLOOKUP(C43,'06 s NP'!A:Q,17,0)</f>
        <v>0</v>
      </c>
      <c r="Q43" s="83">
        <f>VLOOKUP(C43,'06 s NP'!A:R,18,0)</f>
        <v>0</v>
      </c>
      <c r="R43" s="104">
        <f>VLOOKUP(C43,'06 s NP'!A:S,19,0)</f>
        <v>0</v>
      </c>
      <c r="S43" s="84">
        <f t="shared" si="0"/>
        <v>31</v>
      </c>
    </row>
    <row r="44" spans="1:19" ht="49.95" customHeight="1">
      <c r="A44" s="78">
        <v>40</v>
      </c>
      <c r="B44" s="79" t="str">
        <f>VLOOKUP(C44,Seznam_PO_1_1_2024!A:B,2,0)</f>
        <v>JM_170</v>
      </c>
      <c r="C44" s="164">
        <v>60680318</v>
      </c>
      <c r="D44" s="80">
        <f>VLOOKUP(C44,Seznam_PO_1_1_2024!A:C,3,0)</f>
        <v>60680318</v>
      </c>
      <c r="E44" s="81" t="str">
        <f>VLOOKUP(C44,Seznam_PO_1_1_2024!A:E,5,0)</f>
        <v>Střední vinařská škola Valtice, příspěvková organizace</v>
      </c>
      <c r="F44" s="82" t="str">
        <f>VLOOKUP(C44,Seznam_PO_1_1_2024!A:F,6,0)</f>
        <v>Sobotní 116, 691 42 Valtice</v>
      </c>
      <c r="G44" s="104">
        <f>VLOOKUP(C44,'06 s NP'!A:H,8,0)</f>
        <v>0</v>
      </c>
      <c r="H44" s="104">
        <f>VLOOKUP(C44,'06 s NP'!A:I,9,0)</f>
        <v>40</v>
      </c>
      <c r="I44" s="104">
        <f>VLOOKUP(C44,'06 s NP'!A:J,10,0)</f>
        <v>0</v>
      </c>
      <c r="J44" s="104">
        <f>VLOOKUP(C44,'06 s NP'!A:K,11,0)</f>
        <v>0</v>
      </c>
      <c r="K44" s="104">
        <f>VLOOKUP(C44,'06 s NP'!A:L,12,0)</f>
        <v>0</v>
      </c>
      <c r="L44" s="104">
        <f>VLOOKUP(C44,'06 s NP'!A:M,13,0)</f>
        <v>0</v>
      </c>
      <c r="M44" s="104">
        <f>VLOOKUP(C44,'06 s NP'!A:N,14,0)</f>
        <v>0</v>
      </c>
      <c r="N44" s="104">
        <f>VLOOKUP(C44,'06 s NP'!A:O,15,0)</f>
        <v>0</v>
      </c>
      <c r="O44" s="83">
        <f>VLOOKUP(C44,'06 s NP'!A:P,16,0)</f>
        <v>0</v>
      </c>
      <c r="P44" s="104">
        <f>VLOOKUP(C44,'06 s NP'!A:Q,17,0)</f>
        <v>0</v>
      </c>
      <c r="Q44" s="83">
        <f>VLOOKUP(C44,'06 s NP'!A:R,18,0)</f>
        <v>0</v>
      </c>
      <c r="R44" s="104">
        <f>VLOOKUP(C44,'06 s NP'!A:S,19,0)</f>
        <v>0</v>
      </c>
      <c r="S44" s="84">
        <f t="shared" si="0"/>
        <v>40</v>
      </c>
    </row>
    <row r="45" spans="1:19" ht="49.95" customHeight="1">
      <c r="A45" s="78">
        <v>41</v>
      </c>
      <c r="B45" s="79" t="str">
        <f>VLOOKUP(C45,Seznam_PO_1_1_2024!A:B,2,0)</f>
        <v>JM_171</v>
      </c>
      <c r="C45" s="164">
        <v>45671826</v>
      </c>
      <c r="D45" s="80">
        <f>VLOOKUP(C45,Seznam_PO_1_1_2024!A:C,3,0)</f>
        <v>45671826</v>
      </c>
      <c r="E45" s="81" t="str">
        <f>VLOOKUP(C45,Seznam_PO_1_1_2024!A:E,5,0)</f>
        <v>Emin zámek, příspěvková organizace</v>
      </c>
      <c r="F45" s="82" t="str">
        <f>VLOOKUP(C45,Seznam_PO_1_1_2024!A:F,6,0)</f>
        <v>Šanov 275, 671 67, Šanov</v>
      </c>
      <c r="G45" s="104">
        <f>VLOOKUP(C45,'06 s NP'!A:H,8,0)</f>
        <v>75</v>
      </c>
      <c r="H45" s="104">
        <f>VLOOKUP(C45,'06 s NP'!A:I,9,0)</f>
        <v>0</v>
      </c>
      <c r="I45" s="104">
        <f>VLOOKUP(C45,'06 s NP'!A:J,10,0)</f>
        <v>0</v>
      </c>
      <c r="J45" s="104">
        <f>VLOOKUP(C45,'06 s NP'!A:K,11,0)</f>
        <v>0</v>
      </c>
      <c r="K45" s="104">
        <f>VLOOKUP(C45,'06 s NP'!A:L,12,0)</f>
        <v>0</v>
      </c>
      <c r="L45" s="104">
        <f>VLOOKUP(C45,'06 s NP'!A:M,13,0)</f>
        <v>0</v>
      </c>
      <c r="M45" s="104">
        <f>VLOOKUP(C45,'06 s NP'!A:N,14,0)</f>
        <v>0</v>
      </c>
      <c r="N45" s="104">
        <f>VLOOKUP(C45,'06 s NP'!A:O,15,0)</f>
        <v>0</v>
      </c>
      <c r="O45" s="83">
        <f>VLOOKUP(C45,'06 s NP'!A:P,16,0)</f>
        <v>0</v>
      </c>
      <c r="P45" s="104">
        <f>VLOOKUP(C45,'06 s NP'!A:Q,17,0)</f>
        <v>0</v>
      </c>
      <c r="Q45" s="83">
        <f>VLOOKUP(C45,'06 s NP'!A:R,18,0)</f>
        <v>0</v>
      </c>
      <c r="R45" s="104">
        <f>VLOOKUP(C45,'06 s NP'!A:S,19,0)</f>
        <v>0</v>
      </c>
      <c r="S45" s="84">
        <f t="shared" si="0"/>
        <v>75</v>
      </c>
    </row>
    <row r="46" spans="1:19" ht="49.95" customHeight="1">
      <c r="A46" s="78">
        <v>42</v>
      </c>
      <c r="B46" s="79" t="str">
        <f>VLOOKUP(C46,Seznam_PO_1_1_2024!A:B,2,0)</f>
        <v>JM_173</v>
      </c>
      <c r="C46" s="164">
        <v>45671877</v>
      </c>
      <c r="D46" s="80">
        <f>VLOOKUP(C46,Seznam_PO_1_1_2024!A:C,3,0)</f>
        <v>45671877</v>
      </c>
      <c r="E46" s="81" t="str">
        <f>VLOOKUP(C46,Seznam_PO_1_1_2024!A:E,5,0)</f>
        <v>Domov Božice, příspěvková organizace</v>
      </c>
      <c r="F46" s="82" t="str">
        <f>VLOOKUP(C46,Seznam_PO_1_1_2024!A:F,6,0)</f>
        <v>Božice 188, 671 64 Božice</v>
      </c>
      <c r="G46" s="104">
        <f>VLOOKUP(C46,'06 s NP'!A:H,8,0)</f>
        <v>60</v>
      </c>
      <c r="H46" s="104">
        <f>VLOOKUP(C46,'06 s NP'!A:I,9,0)</f>
        <v>0</v>
      </c>
      <c r="I46" s="104">
        <f>VLOOKUP(C46,'06 s NP'!A:J,10,0)</f>
        <v>0</v>
      </c>
      <c r="J46" s="104">
        <f>VLOOKUP(C46,'06 s NP'!A:K,11,0)</f>
        <v>0</v>
      </c>
      <c r="K46" s="104">
        <f>VLOOKUP(C46,'06 s NP'!A:L,12,0)</f>
        <v>0</v>
      </c>
      <c r="L46" s="104">
        <f>VLOOKUP(C46,'06 s NP'!A:M,13,0)</f>
        <v>0</v>
      </c>
      <c r="M46" s="104">
        <f>VLOOKUP(C46,'06 s NP'!A:N,14,0)</f>
        <v>0</v>
      </c>
      <c r="N46" s="104">
        <f>VLOOKUP(C46,'06 s NP'!A:O,15,0)</f>
        <v>0</v>
      </c>
      <c r="O46" s="83">
        <f>VLOOKUP(C46,'06 s NP'!A:P,16,0)</f>
        <v>0</v>
      </c>
      <c r="P46" s="104">
        <f>VLOOKUP(C46,'06 s NP'!A:Q,17,0)</f>
        <v>0</v>
      </c>
      <c r="Q46" s="83">
        <f>VLOOKUP(C46,'06 s NP'!A:R,18,0)</f>
        <v>0</v>
      </c>
      <c r="R46" s="104">
        <f>VLOOKUP(C46,'06 s NP'!A:S,19,0)</f>
        <v>0</v>
      </c>
      <c r="S46" s="84">
        <f t="shared" si="0"/>
        <v>60</v>
      </c>
    </row>
    <row r="47" spans="1:19" ht="49.95" customHeight="1">
      <c r="A47" s="78">
        <v>43</v>
      </c>
      <c r="B47" s="79" t="str">
        <f>VLOOKUP(C47,Seznam_PO_1_1_2024!A:B,2,0)</f>
        <v>JM_175</v>
      </c>
      <c r="C47" s="164">
        <v>62073087</v>
      </c>
      <c r="D47" s="80">
        <f>VLOOKUP(C47,Seznam_PO_1_1_2024!A:C,3,0)</f>
        <v>62073087</v>
      </c>
      <c r="E47" s="81" t="str">
        <f>VLOOKUP(C47,Seznam_PO_1_1_2024!A:E,5,0)</f>
        <v>Střední průmyslová škola Jedovnice, příspěvková organizace</v>
      </c>
      <c r="F47" s="82" t="str">
        <f>VLOOKUP(C47,Seznam_PO_1_1_2024!A:F,6,0)</f>
        <v>Na Větřáku 463, 679 06 Jedovnice</v>
      </c>
      <c r="G47" s="104">
        <f>VLOOKUP(C47,'06 s NP'!A:H,8,0)</f>
        <v>0</v>
      </c>
      <c r="H47" s="104">
        <f>VLOOKUP(C47,'06 s NP'!A:I,9,0)</f>
        <v>50</v>
      </c>
      <c r="I47" s="104">
        <f>VLOOKUP(C47,'06 s NP'!A:J,10,0)</f>
        <v>0</v>
      </c>
      <c r="J47" s="104">
        <f>VLOOKUP(C47,'06 s NP'!A:K,11,0)</f>
        <v>0</v>
      </c>
      <c r="K47" s="104">
        <f>VLOOKUP(C47,'06 s NP'!A:L,12,0)</f>
        <v>0</v>
      </c>
      <c r="L47" s="104">
        <f>VLOOKUP(C47,'06 s NP'!A:M,13,0)</f>
        <v>0</v>
      </c>
      <c r="M47" s="104">
        <f>VLOOKUP(C47,'06 s NP'!A:N,14,0)</f>
        <v>0</v>
      </c>
      <c r="N47" s="104">
        <f>VLOOKUP(C47,'06 s NP'!A:O,15,0)</f>
        <v>0</v>
      </c>
      <c r="O47" s="83">
        <f>VLOOKUP(C47,'06 s NP'!A:P,16,0)</f>
        <v>0</v>
      </c>
      <c r="P47" s="104">
        <f>VLOOKUP(C47,'06 s NP'!A:Q,17,0)</f>
        <v>0</v>
      </c>
      <c r="Q47" s="83">
        <f>VLOOKUP(C47,'06 s NP'!A:R,18,0)</f>
        <v>0</v>
      </c>
      <c r="R47" s="104">
        <f>VLOOKUP(C47,'06 s NP'!A:S,19,0)</f>
        <v>0</v>
      </c>
      <c r="S47" s="84">
        <f t="shared" si="0"/>
        <v>50</v>
      </c>
    </row>
    <row r="48" spans="1:19" ht="49.95" customHeight="1">
      <c r="A48" s="78">
        <v>44</v>
      </c>
      <c r="B48" s="79" t="str">
        <f>VLOOKUP(C48,Seznam_PO_1_1_2024!A:B,2,0)</f>
        <v>JM_177</v>
      </c>
      <c r="C48" s="166">
        <v>380521</v>
      </c>
      <c r="D48" s="80" t="str">
        <f>VLOOKUP(C48,Seznam_PO_1_1_2024!A:C,3,0)</f>
        <v>00380521</v>
      </c>
      <c r="E48" s="81" t="str">
        <f>VLOOKUP(C48,Seznam_PO_1_1_2024!A:E,5,0)</f>
        <v>Základní umělecká škola Blansko, příspěvková organizace</v>
      </c>
      <c r="F48" s="82" t="str">
        <f>VLOOKUP(C48,Seznam_PO_1_1_2024!A:F,6,0)</f>
        <v>Zámek 3/3, 678 01 Blansko</v>
      </c>
      <c r="G48" s="104">
        <f>VLOOKUP(C48,'06 s NP'!A:H,8,0)</f>
        <v>15</v>
      </c>
      <c r="H48" s="104">
        <f>VLOOKUP(C48,'06 s NP'!A:I,9,0)</f>
        <v>0</v>
      </c>
      <c r="I48" s="104">
        <f>VLOOKUP(C48,'06 s NP'!A:J,10,0)</f>
        <v>0</v>
      </c>
      <c r="J48" s="104">
        <f>VLOOKUP(C48,'06 s NP'!A:K,11,0)</f>
        <v>0</v>
      </c>
      <c r="K48" s="104">
        <f>VLOOKUP(C48,'06 s NP'!A:L,12,0)</f>
        <v>0</v>
      </c>
      <c r="L48" s="104">
        <f>VLOOKUP(C48,'06 s NP'!A:M,13,0)</f>
        <v>0</v>
      </c>
      <c r="M48" s="104">
        <f>VLOOKUP(C48,'06 s NP'!A:N,14,0)</f>
        <v>0</v>
      </c>
      <c r="N48" s="104">
        <f>VLOOKUP(C48,'06 s NP'!A:O,15,0)</f>
        <v>0</v>
      </c>
      <c r="O48" s="83">
        <f>VLOOKUP(C48,'06 s NP'!A:P,16,0)</f>
        <v>0</v>
      </c>
      <c r="P48" s="104">
        <f>VLOOKUP(C48,'06 s NP'!A:Q,17,0)</f>
        <v>0</v>
      </c>
      <c r="Q48" s="83">
        <f>VLOOKUP(C48,'06 s NP'!A:R,18,0)</f>
        <v>0</v>
      </c>
      <c r="R48" s="104">
        <f>VLOOKUP(C48,'06 s NP'!A:S,19,0)</f>
        <v>0</v>
      </c>
      <c r="S48" s="84">
        <f t="shared" si="0"/>
        <v>15</v>
      </c>
    </row>
    <row r="49" spans="1:19" s="85" customFormat="1" ht="49.95" customHeight="1">
      <c r="A49" s="78">
        <v>45</v>
      </c>
      <c r="B49" s="79" t="str">
        <f>VLOOKUP(C49,Seznam_PO_1_1_2024!A:B,2,0)</f>
        <v>JM_178</v>
      </c>
      <c r="C49" s="164">
        <v>70997241</v>
      </c>
      <c r="D49" s="80">
        <f>VLOOKUP(C49,Seznam_PO_1_1_2024!A:C,3,0)</f>
        <v>70997241</v>
      </c>
      <c r="E49" s="81" t="str">
        <f>VLOOKUP(C49,Seznam_PO_1_1_2024!A:E,5,0)</f>
        <v>SENIOR centrum Blansko, příspěvková organizace</v>
      </c>
      <c r="F49" s="82" t="str">
        <f>VLOOKUP(C49,Seznam_PO_1_1_2024!A:F,6,0)</f>
        <v>Pod Sanatorkou 2363/3, 678 01 Blansko</v>
      </c>
      <c r="G49" s="104">
        <f>VLOOKUP(C49,'06 s NP'!A:H,8,0)</f>
        <v>70</v>
      </c>
      <c r="H49" s="104">
        <f>VLOOKUP(C49,'06 s NP'!A:I,9,0)</f>
        <v>0</v>
      </c>
      <c r="I49" s="104">
        <f>VLOOKUP(C49,'06 s NP'!A:J,10,0)</f>
        <v>0</v>
      </c>
      <c r="J49" s="104">
        <f>VLOOKUP(C49,'06 s NP'!A:K,11,0)</f>
        <v>0</v>
      </c>
      <c r="K49" s="104">
        <f>VLOOKUP(C49,'06 s NP'!A:L,12,0)</f>
        <v>0</v>
      </c>
      <c r="L49" s="104">
        <f>VLOOKUP(C49,'06 s NP'!A:M,13,0)</f>
        <v>0</v>
      </c>
      <c r="M49" s="104">
        <f>VLOOKUP(C49,'06 s NP'!A:N,14,0)</f>
        <v>0</v>
      </c>
      <c r="N49" s="104">
        <f>VLOOKUP(C49,'06 s NP'!A:O,15,0)</f>
        <v>0</v>
      </c>
      <c r="O49" s="83">
        <f>VLOOKUP(C49,'06 s NP'!A:P,16,0)</f>
        <v>0</v>
      </c>
      <c r="P49" s="104">
        <f>VLOOKUP(C49,'06 s NP'!A:Q,17,0)</f>
        <v>0</v>
      </c>
      <c r="Q49" s="83">
        <f>VLOOKUP(C49,'06 s NP'!A:R,18,0)</f>
        <v>0</v>
      </c>
      <c r="R49" s="104">
        <f>VLOOKUP(C49,'06 s NP'!A:S,19,0)</f>
        <v>0</v>
      </c>
      <c r="S49" s="84">
        <f t="shared" si="0"/>
        <v>70</v>
      </c>
    </row>
    <row r="50" spans="1:19" s="85" customFormat="1" ht="49.95" customHeight="1">
      <c r="A50" s="78">
        <v>46</v>
      </c>
      <c r="B50" s="79" t="str">
        <f>VLOOKUP(C50,Seznam_PO_1_1_2024!A:B,2,0)</f>
        <v>JM_179</v>
      </c>
      <c r="C50" s="164">
        <v>62073133</v>
      </c>
      <c r="D50" s="80">
        <f>VLOOKUP(C50,Seznam_PO_1_1_2024!A:C,3,0)</f>
        <v>62073133</v>
      </c>
      <c r="E50" s="81" t="str">
        <f>VLOOKUP(C50,Seznam_PO_1_1_2024!A:E,5,0)</f>
        <v>Gymnázium Blansko, příspěvková organizace</v>
      </c>
      <c r="F50" s="82" t="str">
        <f>VLOOKUP(C50,Seznam_PO_1_1_2024!A:F,6,0)</f>
        <v>Seifertova 33/13, 678 01 Blansko</v>
      </c>
      <c r="G50" s="104">
        <f>VLOOKUP(C50,'06 s NP'!A:H,8,0)</f>
        <v>50</v>
      </c>
      <c r="H50" s="104">
        <f>VLOOKUP(C50,'06 s NP'!A:I,9,0)</f>
        <v>0</v>
      </c>
      <c r="I50" s="104">
        <f>VLOOKUP(C50,'06 s NP'!A:J,10,0)</f>
        <v>0</v>
      </c>
      <c r="J50" s="104">
        <f>VLOOKUP(C50,'06 s NP'!A:K,11,0)</f>
        <v>0</v>
      </c>
      <c r="K50" s="104">
        <f>VLOOKUP(C50,'06 s NP'!A:L,12,0)</f>
        <v>0</v>
      </c>
      <c r="L50" s="104">
        <f>VLOOKUP(C50,'06 s NP'!A:M,13,0)</f>
        <v>0</v>
      </c>
      <c r="M50" s="104">
        <f>VLOOKUP(C50,'06 s NP'!A:N,14,0)</f>
        <v>0</v>
      </c>
      <c r="N50" s="104">
        <f>VLOOKUP(C50,'06 s NP'!A:O,15,0)</f>
        <v>0</v>
      </c>
      <c r="O50" s="83">
        <f>VLOOKUP(C50,'06 s NP'!A:P,16,0)</f>
        <v>0</v>
      </c>
      <c r="P50" s="104">
        <f>VLOOKUP(C50,'06 s NP'!A:Q,17,0)</f>
        <v>0</v>
      </c>
      <c r="Q50" s="83">
        <f>VLOOKUP(C50,'06 s NP'!A:R,18,0)</f>
        <v>0</v>
      </c>
      <c r="R50" s="104">
        <f>VLOOKUP(C50,'06 s NP'!A:S,19,0)</f>
        <v>0</v>
      </c>
      <c r="S50" s="84">
        <f t="shared" si="0"/>
        <v>50</v>
      </c>
    </row>
    <row r="51" spans="1:19" s="85" customFormat="1" ht="49.95" customHeight="1">
      <c r="A51" s="78">
        <v>47</v>
      </c>
      <c r="B51" s="79" t="str">
        <f>VLOOKUP(C51,Seznam_PO_1_1_2024!A:B,2,0)</f>
        <v>JM_184</v>
      </c>
      <c r="C51" s="166">
        <v>226556</v>
      </c>
      <c r="D51" s="80" t="str">
        <f>VLOOKUP(C51,Seznam_PO_1_1_2024!A:C,3,0)</f>
        <v>00226556</v>
      </c>
      <c r="E51" s="81" t="str">
        <f>VLOOKUP(C51,Seznam_PO_1_1_2024!A:E,5,0)</f>
        <v>Domov na Polní, příspěvková organizace</v>
      </c>
      <c r="F51" s="82" t="str">
        <f>VLOOKUP(C51,Seznam_PO_1_1_2024!A:F,6,0)</f>
        <v>Polní 252/1, 682 01 Vyškov</v>
      </c>
      <c r="G51" s="104">
        <f>VLOOKUP(C51,'06 s NP'!A:H,8,0)</f>
        <v>110</v>
      </c>
      <c r="H51" s="104">
        <f>VLOOKUP(C51,'06 s NP'!A:I,9,0)</f>
        <v>0</v>
      </c>
      <c r="I51" s="104">
        <f>VLOOKUP(C51,'06 s NP'!A:J,10,0)</f>
        <v>0</v>
      </c>
      <c r="J51" s="104">
        <f>VLOOKUP(C51,'06 s NP'!A:K,11,0)</f>
        <v>0</v>
      </c>
      <c r="K51" s="104">
        <f>VLOOKUP(C51,'06 s NP'!A:L,12,0)</f>
        <v>0</v>
      </c>
      <c r="L51" s="104">
        <f>VLOOKUP(C51,'06 s NP'!A:M,13,0)</f>
        <v>0</v>
      </c>
      <c r="M51" s="104">
        <f>VLOOKUP(C51,'06 s NP'!A:N,14,0)</f>
        <v>0</v>
      </c>
      <c r="N51" s="104">
        <f>VLOOKUP(C51,'06 s NP'!A:O,15,0)</f>
        <v>0</v>
      </c>
      <c r="O51" s="83">
        <f>VLOOKUP(C51,'06 s NP'!A:P,16,0)</f>
        <v>0</v>
      </c>
      <c r="P51" s="104">
        <f>VLOOKUP(C51,'06 s NP'!A:Q,17,0)</f>
        <v>0</v>
      </c>
      <c r="Q51" s="83">
        <f>VLOOKUP(C51,'06 s NP'!A:R,18,0)</f>
        <v>0</v>
      </c>
      <c r="R51" s="104">
        <f>VLOOKUP(C51,'06 s NP'!A:S,19,0)</f>
        <v>0</v>
      </c>
      <c r="S51" s="84">
        <f t="shared" si="0"/>
        <v>110</v>
      </c>
    </row>
    <row r="52" spans="1:19" s="85" customFormat="1" ht="49.95" customHeight="1">
      <c r="A52" s="78">
        <v>48</v>
      </c>
      <c r="B52" s="79" t="str">
        <f>VLOOKUP(C52,Seznam_PO_1_1_2024!A:B,2,0)</f>
        <v>JM_193</v>
      </c>
      <c r="C52" s="164">
        <v>48452751</v>
      </c>
      <c r="D52" s="80">
        <f>VLOOKUP(C52,Seznam_PO_1_1_2024!A:C,3,0)</f>
        <v>48452751</v>
      </c>
      <c r="E52" s="81" t="str">
        <f>VLOOKUP(C52,Seznam_PO_1_1_2024!A:E,5,0)</f>
        <v>Srdce v domě, příspěvková organizace</v>
      </c>
      <c r="F52" s="82" t="str">
        <f>VLOOKUP(C52,Seznam_PO_1_1_2024!A:F,6,0)</f>
        <v>Klentnice 81, 692 01 Mikulov</v>
      </c>
      <c r="G52" s="104">
        <f>VLOOKUP(C52,'06 s NP'!A:H,8,0)</f>
        <v>0</v>
      </c>
      <c r="H52" s="104">
        <f>VLOOKUP(C52,'06 s NP'!A:I,9,0)</f>
        <v>30</v>
      </c>
      <c r="I52" s="104">
        <f>VLOOKUP(C52,'06 s NP'!A:J,10,0)</f>
        <v>0</v>
      </c>
      <c r="J52" s="104">
        <f>VLOOKUP(C52,'06 s NP'!A:K,11,0)</f>
        <v>0</v>
      </c>
      <c r="K52" s="104">
        <f>VLOOKUP(C52,'06 s NP'!A:L,12,0)</f>
        <v>0</v>
      </c>
      <c r="L52" s="104">
        <f>VLOOKUP(C52,'06 s NP'!A:M,13,0)</f>
        <v>0</v>
      </c>
      <c r="M52" s="104">
        <f>VLOOKUP(C52,'06 s NP'!A:N,14,0)</f>
        <v>0</v>
      </c>
      <c r="N52" s="104">
        <f>VLOOKUP(C52,'06 s NP'!A:O,15,0)</f>
        <v>0</v>
      </c>
      <c r="O52" s="83">
        <f>VLOOKUP(C52,'06 s NP'!A:P,16,0)</f>
        <v>0</v>
      </c>
      <c r="P52" s="104">
        <f>VLOOKUP(C52,'06 s NP'!A:Q,17,0)</f>
        <v>0</v>
      </c>
      <c r="Q52" s="83">
        <f>VLOOKUP(C52,'06 s NP'!A:R,18,0)</f>
        <v>0</v>
      </c>
      <c r="R52" s="104">
        <f>VLOOKUP(C52,'06 s NP'!A:S,19,0)</f>
        <v>0</v>
      </c>
      <c r="S52" s="84">
        <f t="shared" si="0"/>
        <v>30</v>
      </c>
    </row>
    <row r="53" spans="1:19" s="85" customFormat="1" ht="49.95" customHeight="1">
      <c r="A53" s="78">
        <v>49</v>
      </c>
      <c r="B53" s="79" t="str">
        <f>VLOOKUP(C53,Seznam_PO_1_1_2024!A:B,2,0)</f>
        <v>JM_199</v>
      </c>
      <c r="C53" s="164">
        <v>60555211</v>
      </c>
      <c r="D53" s="80">
        <f>VLOOKUP(C53,Seznam_PO_1_1_2024!A:C,3,0)</f>
        <v>60555211</v>
      </c>
      <c r="E53" s="81" t="str">
        <f>VLOOKUP(C53,Seznam_PO_1_1_2024!A:E,5,0)</f>
        <v>Gymnázium Brno-Bystrc, příspěvková organizace</v>
      </c>
      <c r="F53" s="82" t="str">
        <f>VLOOKUP(C53,Seznam_PO_1_1_2024!A:F,6,0)</f>
        <v>Vejrostova 1143/2, 635 00 Brno</v>
      </c>
      <c r="G53" s="104">
        <f>VLOOKUP(C53,'06 s NP'!A:H,8,0)</f>
        <v>5</v>
      </c>
      <c r="H53" s="104">
        <f>VLOOKUP(C53,'06 s NP'!A:I,9,0)</f>
        <v>150</v>
      </c>
      <c r="I53" s="104">
        <f>VLOOKUP(C53,'06 s NP'!A:J,10,0)</f>
        <v>0</v>
      </c>
      <c r="J53" s="104">
        <f>VLOOKUP(C53,'06 s NP'!A:K,11,0)</f>
        <v>0</v>
      </c>
      <c r="K53" s="104">
        <f>VLOOKUP(C53,'06 s NP'!A:L,12,0)</f>
        <v>0</v>
      </c>
      <c r="L53" s="104">
        <f>VLOOKUP(C53,'06 s NP'!A:M,13,0)</f>
        <v>0</v>
      </c>
      <c r="M53" s="104">
        <f>VLOOKUP(C53,'06 s NP'!A:N,14,0)</f>
        <v>0</v>
      </c>
      <c r="N53" s="104">
        <f>VLOOKUP(C53,'06 s NP'!A:O,15,0)</f>
        <v>0</v>
      </c>
      <c r="O53" s="83">
        <f>VLOOKUP(C53,'06 s NP'!A:P,16,0)</f>
        <v>0</v>
      </c>
      <c r="P53" s="104">
        <f>VLOOKUP(C53,'06 s NP'!A:Q,17,0)</f>
        <v>0</v>
      </c>
      <c r="Q53" s="83">
        <f>VLOOKUP(C53,'06 s NP'!A:R,18,0)</f>
        <v>0</v>
      </c>
      <c r="R53" s="104">
        <f>VLOOKUP(C53,'06 s NP'!A:S,19,0)</f>
        <v>0</v>
      </c>
      <c r="S53" s="84">
        <f t="shared" si="0"/>
        <v>155</v>
      </c>
    </row>
    <row r="54" spans="1:19" s="85" customFormat="1" ht="49.95" customHeight="1">
      <c r="A54" s="78">
        <v>50</v>
      </c>
      <c r="B54" s="79" t="str">
        <f>VLOOKUP(C54,Seznam_PO_1_1_2024!A:B,2,0)</f>
        <v>JM_203</v>
      </c>
      <c r="C54" s="164">
        <v>16355474</v>
      </c>
      <c r="D54" s="80">
        <f>VLOOKUP(C54,Seznam_PO_1_1_2024!A:C,3,0)</f>
        <v>16355474</v>
      </c>
      <c r="E54" s="81" t="str">
        <f>VLOOKUP(C54,Seznam_PO_1_1_2024!A:E,5,0)</f>
        <v>Střední škola polytechnická Hustopeče, příspěvková organizace</v>
      </c>
      <c r="F54" s="82" t="str">
        <f>VLOOKUP(C54,Seznam_PO_1_1_2024!A:F,6,0)</f>
        <v>Masarykovo nám. 136/1, 693 01 Hustopeče</v>
      </c>
      <c r="G54" s="104">
        <f>VLOOKUP(C54,'06 s NP'!A:H,8,0)</f>
        <v>100</v>
      </c>
      <c r="H54" s="104">
        <f>VLOOKUP(C54,'06 s NP'!A:I,9,0)</f>
        <v>0</v>
      </c>
      <c r="I54" s="104">
        <f>VLOOKUP(C54,'06 s NP'!A:J,10,0)</f>
        <v>0</v>
      </c>
      <c r="J54" s="104">
        <f>VLOOKUP(C54,'06 s NP'!A:K,11,0)</f>
        <v>0</v>
      </c>
      <c r="K54" s="104">
        <f>VLOOKUP(C54,'06 s NP'!A:L,12,0)</f>
        <v>0</v>
      </c>
      <c r="L54" s="104">
        <f>VLOOKUP(C54,'06 s NP'!A:M,13,0)</f>
        <v>0</v>
      </c>
      <c r="M54" s="104">
        <f>VLOOKUP(C54,'06 s NP'!A:N,14,0)</f>
        <v>3</v>
      </c>
      <c r="N54" s="104">
        <f>VLOOKUP(C54,'06 s NP'!A:O,15,0)</f>
        <v>0</v>
      </c>
      <c r="O54" s="83">
        <f>VLOOKUP(C54,'06 s NP'!A:P,16,0)</f>
        <v>0</v>
      </c>
      <c r="P54" s="104">
        <f>VLOOKUP(C54,'06 s NP'!A:Q,17,0)</f>
        <v>0</v>
      </c>
      <c r="Q54" s="83">
        <f>VLOOKUP(C54,'06 s NP'!A:R,18,0)</f>
        <v>0</v>
      </c>
      <c r="R54" s="104">
        <f>VLOOKUP(C54,'06 s NP'!A:S,19,0)</f>
        <v>0</v>
      </c>
      <c r="S54" s="84">
        <f t="shared" si="0"/>
        <v>103</v>
      </c>
    </row>
    <row r="55" spans="1:19" s="85" customFormat="1" ht="49.95" customHeight="1">
      <c r="A55" s="78">
        <v>51</v>
      </c>
      <c r="B55" s="79" t="str">
        <f>VLOOKUP(C55,Seznam_PO_1_1_2024!A:B,2,0)</f>
        <v>JM_207</v>
      </c>
      <c r="C55" s="164">
        <v>46937102</v>
      </c>
      <c r="D55" s="80">
        <f>VLOOKUP(C55,Seznam_PO_1_1_2024!A:C,3,0)</f>
        <v>46937102</v>
      </c>
      <c r="E55" s="81" t="str">
        <f>VLOOKUP(C55,Seznam_PO_1_1_2024!A:E,5,0)</f>
        <v>S-centrum Hodonín, příspěvková organizace</v>
      </c>
      <c r="F55" s="82" t="str">
        <f>VLOOKUP(C55,Seznam_PO_1_1_2024!A:F,6,0)</f>
        <v>Jarošova 1717/3, 695 01 Hodonín</v>
      </c>
      <c r="G55" s="104">
        <f>VLOOKUP(C55,'06 s NP'!A:H,8,0)</f>
        <v>0</v>
      </c>
      <c r="H55" s="104">
        <f>VLOOKUP(C55,'06 s NP'!A:I,9,0)</f>
        <v>0</v>
      </c>
      <c r="I55" s="104">
        <f>VLOOKUP(C55,'06 s NP'!A:J,10,0)</f>
        <v>15</v>
      </c>
      <c r="J55" s="104">
        <f>VLOOKUP(C55,'06 s NP'!A:K,11,0)</f>
        <v>0</v>
      </c>
      <c r="K55" s="104">
        <f>VLOOKUP(C55,'06 s NP'!A:L,12,0)</f>
        <v>0</v>
      </c>
      <c r="L55" s="104">
        <f>VLOOKUP(C55,'06 s NP'!A:M,13,0)</f>
        <v>0</v>
      </c>
      <c r="M55" s="104">
        <f>VLOOKUP(C55,'06 s NP'!A:N,14,0)</f>
        <v>0</v>
      </c>
      <c r="N55" s="104">
        <f>VLOOKUP(C55,'06 s NP'!A:O,15,0)</f>
        <v>0</v>
      </c>
      <c r="O55" s="83">
        <f>VLOOKUP(C55,'06 s NP'!A:P,16,0)</f>
        <v>0</v>
      </c>
      <c r="P55" s="104">
        <f>VLOOKUP(C55,'06 s NP'!A:Q,17,0)</f>
        <v>0</v>
      </c>
      <c r="Q55" s="83">
        <f>VLOOKUP(C55,'06 s NP'!A:R,18,0)</f>
        <v>0</v>
      </c>
      <c r="R55" s="104">
        <f>VLOOKUP(C55,'06 s NP'!A:S,19,0)</f>
        <v>0</v>
      </c>
      <c r="S55" s="84">
        <f t="shared" si="0"/>
        <v>15</v>
      </c>
    </row>
    <row r="56" spans="1:19" s="85" customFormat="1" ht="49.95" customHeight="1">
      <c r="A56" s="78">
        <v>52</v>
      </c>
      <c r="B56" s="79" t="str">
        <f>VLOOKUP(C56,Seznam_PO_1_1_2024!A:B,2,0)</f>
        <v>JM_211</v>
      </c>
      <c r="C56" s="164">
        <v>60680300</v>
      </c>
      <c r="D56" s="80">
        <f>VLOOKUP(C56,Seznam_PO_1_1_2024!A:C,3,0)</f>
        <v>60680300</v>
      </c>
      <c r="E56" s="81" t="str">
        <f>VLOOKUP(C56,Seznam_PO_1_1_2024!A:E,5,0)</f>
        <v>Odborné učiliště Cvrčovice, příspěvková organizace</v>
      </c>
      <c r="F56" s="82" t="str">
        <f>VLOOKUP(C56,Seznam_PO_1_1_2024!A:F,6,0)</f>
        <v>Cvrčovice 131, 691 23 Pohořelice</v>
      </c>
      <c r="G56" s="104">
        <f>VLOOKUP(C56,'06 s NP'!A:H,8,0)</f>
        <v>60</v>
      </c>
      <c r="H56" s="104">
        <f>VLOOKUP(C56,'06 s NP'!A:I,9,0)</f>
        <v>0</v>
      </c>
      <c r="I56" s="104">
        <f>VLOOKUP(C56,'06 s NP'!A:J,10,0)</f>
        <v>0</v>
      </c>
      <c r="J56" s="104">
        <f>VLOOKUP(C56,'06 s NP'!A:K,11,0)</f>
        <v>0</v>
      </c>
      <c r="K56" s="104">
        <f>VLOOKUP(C56,'06 s NP'!A:L,12,0)</f>
        <v>0</v>
      </c>
      <c r="L56" s="104">
        <f>VLOOKUP(C56,'06 s NP'!A:M,13,0)</f>
        <v>0</v>
      </c>
      <c r="M56" s="104">
        <f>VLOOKUP(C56,'06 s NP'!A:N,14,0)</f>
        <v>0</v>
      </c>
      <c r="N56" s="104">
        <f>VLOOKUP(C56,'06 s NP'!A:O,15,0)</f>
        <v>0</v>
      </c>
      <c r="O56" s="83">
        <f>VLOOKUP(C56,'06 s NP'!A:P,16,0)</f>
        <v>0</v>
      </c>
      <c r="P56" s="104">
        <f>VLOOKUP(C56,'06 s NP'!A:Q,17,0)</f>
        <v>0</v>
      </c>
      <c r="Q56" s="83">
        <f>VLOOKUP(C56,'06 s NP'!A:R,18,0)</f>
        <v>0</v>
      </c>
      <c r="R56" s="104">
        <f>VLOOKUP(C56,'06 s NP'!A:S,19,0)</f>
        <v>0</v>
      </c>
      <c r="S56" s="84">
        <f t="shared" si="0"/>
        <v>60</v>
      </c>
    </row>
    <row r="57" spans="1:19" s="85" customFormat="1" ht="49.95" customHeight="1">
      <c r="A57" s="78">
        <v>53</v>
      </c>
      <c r="B57" s="79" t="str">
        <f>VLOOKUP(C57,Seznam_PO_1_1_2024!A:B,2,0)</f>
        <v>JM_213</v>
      </c>
      <c r="C57" s="166">
        <v>55166</v>
      </c>
      <c r="D57" s="80" t="str">
        <f>VLOOKUP(C57,Seznam_PO_1_1_2024!A:C,3,0)</f>
        <v>00055166</v>
      </c>
      <c r="E57" s="81" t="str">
        <f>VLOOKUP(C57,Seznam_PO_1_1_2024!A:E,5,0)</f>
        <v>Střední škola dopravy, obchodu a služeb Moravský Krumlov, příspěvková organizace</v>
      </c>
      <c r="F57" s="82" t="str">
        <f>VLOOKUP(C57,Seznam_PO_1_1_2024!A:F,6,0)</f>
        <v>nám. Klášterní 127, 672 01 Moravský Krumlov</v>
      </c>
      <c r="G57" s="104">
        <f>VLOOKUP(C57,'06 s NP'!A:H,8,0)</f>
        <v>0</v>
      </c>
      <c r="H57" s="104">
        <f>VLOOKUP(C57,'06 s NP'!A:I,9,0)</f>
        <v>50</v>
      </c>
      <c r="I57" s="104">
        <f>VLOOKUP(C57,'06 s NP'!A:J,10,0)</f>
        <v>0</v>
      </c>
      <c r="J57" s="104">
        <f>VLOOKUP(C57,'06 s NP'!A:K,11,0)</f>
        <v>0</v>
      </c>
      <c r="K57" s="104">
        <f>VLOOKUP(C57,'06 s NP'!A:L,12,0)</f>
        <v>0</v>
      </c>
      <c r="L57" s="104">
        <f>VLOOKUP(C57,'06 s NP'!A:M,13,0)</f>
        <v>0</v>
      </c>
      <c r="M57" s="104">
        <f>VLOOKUP(C57,'06 s NP'!A:N,14,0)</f>
        <v>0</v>
      </c>
      <c r="N57" s="104">
        <f>VLOOKUP(C57,'06 s NP'!A:O,15,0)</f>
        <v>0</v>
      </c>
      <c r="O57" s="83">
        <f>VLOOKUP(C57,'06 s NP'!A:P,16,0)</f>
        <v>0</v>
      </c>
      <c r="P57" s="104">
        <f>VLOOKUP(C57,'06 s NP'!A:Q,17,0)</f>
        <v>0</v>
      </c>
      <c r="Q57" s="83">
        <f>VLOOKUP(C57,'06 s NP'!A:R,18,0)</f>
        <v>0</v>
      </c>
      <c r="R57" s="104">
        <f>VLOOKUP(C57,'06 s NP'!A:S,19,0)</f>
        <v>0</v>
      </c>
      <c r="S57" s="84">
        <f t="shared" si="0"/>
        <v>50</v>
      </c>
    </row>
    <row r="58" spans="1:19" s="85" customFormat="1" ht="49.95" customHeight="1">
      <c r="A58" s="78">
        <v>54</v>
      </c>
      <c r="B58" s="79" t="str">
        <f>VLOOKUP(C58,Seznam_PO_1_1_2024!A:B,2,0)</f>
        <v>JM_214</v>
      </c>
      <c r="C58" s="164">
        <v>49438875</v>
      </c>
      <c r="D58" s="80">
        <f>VLOOKUP(C58,Seznam_PO_1_1_2024!A:C,3,0)</f>
        <v>49438875</v>
      </c>
      <c r="E58" s="81" t="str">
        <f>VLOOKUP(C58,Seznam_PO_1_1_2024!A:E,5,0)</f>
        <v>Gymnázium Moravský Krumlov, příspěvková organizace</v>
      </c>
      <c r="F58" s="82" t="str">
        <f>VLOOKUP(C58,Seznam_PO_1_1_2024!A:F,6,0)</f>
        <v>Smetanova 168, 672 01 Moravský Krumlov</v>
      </c>
      <c r="G58" s="104">
        <f>VLOOKUP(C58,'06 s NP'!A:H,8,0)</f>
        <v>50</v>
      </c>
      <c r="H58" s="104">
        <f>VLOOKUP(C58,'06 s NP'!A:I,9,0)</f>
        <v>0</v>
      </c>
      <c r="I58" s="104">
        <f>VLOOKUP(C58,'06 s NP'!A:J,10,0)</f>
        <v>0</v>
      </c>
      <c r="J58" s="104">
        <f>VLOOKUP(C58,'06 s NP'!A:K,11,0)</f>
        <v>1</v>
      </c>
      <c r="K58" s="104">
        <f>VLOOKUP(C58,'06 s NP'!A:L,12,0)</f>
        <v>0</v>
      </c>
      <c r="L58" s="104">
        <f>VLOOKUP(C58,'06 s NP'!A:M,13,0)</f>
        <v>0</v>
      </c>
      <c r="M58" s="104">
        <f>VLOOKUP(C58,'06 s NP'!A:N,14,0)</f>
        <v>0</v>
      </c>
      <c r="N58" s="104">
        <f>VLOOKUP(C58,'06 s NP'!A:O,15,0)</f>
        <v>0</v>
      </c>
      <c r="O58" s="83">
        <f>VLOOKUP(C58,'06 s NP'!A:P,16,0)</f>
        <v>0</v>
      </c>
      <c r="P58" s="104">
        <f>VLOOKUP(C58,'06 s NP'!A:Q,17,0)</f>
        <v>0</v>
      </c>
      <c r="Q58" s="83">
        <f>VLOOKUP(C58,'06 s NP'!A:R,18,0)</f>
        <v>0</v>
      </c>
      <c r="R58" s="104">
        <f>VLOOKUP(C58,'06 s NP'!A:S,19,0)</f>
        <v>0</v>
      </c>
      <c r="S58" s="84">
        <f t="shared" si="0"/>
        <v>51</v>
      </c>
    </row>
    <row r="59" spans="1:19" s="85" customFormat="1" ht="49.95" customHeight="1">
      <c r="A59" s="78">
        <v>55</v>
      </c>
      <c r="B59" s="79" t="str">
        <f>VLOOKUP(C59,Seznam_PO_1_1_2024!A:B,2,0)</f>
        <v>JM_221</v>
      </c>
      <c r="C59" s="164">
        <v>66596769</v>
      </c>
      <c r="D59" s="80">
        <f>VLOOKUP(C59,Seznam_PO_1_1_2024!A:C,3,0)</f>
        <v>66596769</v>
      </c>
      <c r="E59" s="81" t="str">
        <f>VLOOKUP(C59,Seznam_PO_1_1_2024!A:E,5,0)</f>
        <v>Gymnázium Jana Blahoslava Ivančice, příspěvková organizace</v>
      </c>
      <c r="F59" s="82" t="str">
        <f>VLOOKUP(C59,Seznam_PO_1_1_2024!A:F,6,0)</f>
        <v>Lány 859/2, 664 91 Ivančice</v>
      </c>
      <c r="G59" s="104">
        <f>VLOOKUP(C59,'06 s NP'!A:H,8,0)</f>
        <v>90</v>
      </c>
      <c r="H59" s="104">
        <f>VLOOKUP(C59,'06 s NP'!A:I,9,0)</f>
        <v>0</v>
      </c>
      <c r="I59" s="104">
        <f>VLOOKUP(C59,'06 s NP'!A:J,10,0)</f>
        <v>0</v>
      </c>
      <c r="J59" s="104">
        <f>VLOOKUP(C59,'06 s NP'!A:K,11,0)</f>
        <v>0</v>
      </c>
      <c r="K59" s="104">
        <f>VLOOKUP(C59,'06 s NP'!A:L,12,0)</f>
        <v>0</v>
      </c>
      <c r="L59" s="104">
        <f>VLOOKUP(C59,'06 s NP'!A:M,13,0)</f>
        <v>0</v>
      </c>
      <c r="M59" s="104">
        <f>VLOOKUP(C59,'06 s NP'!A:N,14,0)</f>
        <v>0</v>
      </c>
      <c r="N59" s="104">
        <f>VLOOKUP(C59,'06 s NP'!A:O,15,0)</f>
        <v>0</v>
      </c>
      <c r="O59" s="83">
        <f>VLOOKUP(C59,'06 s NP'!A:P,16,0)</f>
        <v>0</v>
      </c>
      <c r="P59" s="104">
        <f>VLOOKUP(C59,'06 s NP'!A:Q,17,0)</f>
        <v>0</v>
      </c>
      <c r="Q59" s="83">
        <f>VLOOKUP(C59,'06 s NP'!A:R,18,0)</f>
        <v>0</v>
      </c>
      <c r="R59" s="104">
        <f>VLOOKUP(C59,'06 s NP'!A:S,19,0)</f>
        <v>0</v>
      </c>
      <c r="S59" s="84">
        <f t="shared" si="0"/>
        <v>90</v>
      </c>
    </row>
    <row r="60" spans="1:19" s="85" customFormat="1" ht="49.95" customHeight="1">
      <c r="A60" s="78">
        <v>56</v>
      </c>
      <c r="B60" s="79" t="str">
        <f>VLOOKUP(C60,Seznam_PO_1_1_2024!A:B,2,0)</f>
        <v>JM_233</v>
      </c>
      <c r="C60" s="166">
        <v>53198</v>
      </c>
      <c r="D60" s="80" t="str">
        <f>VLOOKUP(C60,Seznam_PO_1_1_2024!A:C,3,0)</f>
        <v>00053198</v>
      </c>
      <c r="E60" s="81" t="str">
        <f>VLOOKUP(C60,Seznam_PO_1_1_2024!A:E,5,0)</f>
        <v>Střední škola a základní škola Tišnov, příspěvková organizace</v>
      </c>
      <c r="F60" s="82" t="str">
        <f>VLOOKUP(C60,Seznam_PO_1_1_2024!A:F,6,0)</f>
        <v>nám. Míru 22, 666 25 Tišnov</v>
      </c>
      <c r="G60" s="104">
        <f>VLOOKUP(C60,'06 s NP'!A:H,8,0)</f>
        <v>0</v>
      </c>
      <c r="H60" s="104">
        <f>VLOOKUP(C60,'06 s NP'!A:I,9,0)</f>
        <v>40</v>
      </c>
      <c r="I60" s="104">
        <f>VLOOKUP(C60,'06 s NP'!A:J,10,0)</f>
        <v>0</v>
      </c>
      <c r="J60" s="104">
        <f>VLOOKUP(C60,'06 s NP'!A:K,11,0)</f>
        <v>0</v>
      </c>
      <c r="K60" s="104">
        <f>VLOOKUP(C60,'06 s NP'!A:L,12,0)</f>
        <v>0</v>
      </c>
      <c r="L60" s="104">
        <f>VLOOKUP(C60,'06 s NP'!A:M,13,0)</f>
        <v>0</v>
      </c>
      <c r="M60" s="104">
        <f>VLOOKUP(C60,'06 s NP'!A:N,14,0)</f>
        <v>0</v>
      </c>
      <c r="N60" s="104">
        <f>VLOOKUP(C60,'06 s NP'!A:O,15,0)</f>
        <v>0</v>
      </c>
      <c r="O60" s="83">
        <f>VLOOKUP(C60,'06 s NP'!A:P,16,0)</f>
        <v>0</v>
      </c>
      <c r="P60" s="104">
        <f>VLOOKUP(C60,'06 s NP'!A:Q,17,0)</f>
        <v>0</v>
      </c>
      <c r="Q60" s="83">
        <f>VLOOKUP(C60,'06 s NP'!A:R,18,0)</f>
        <v>0</v>
      </c>
      <c r="R60" s="104">
        <f>VLOOKUP(C60,'06 s NP'!A:S,19,0)</f>
        <v>0</v>
      </c>
      <c r="S60" s="84">
        <f t="shared" si="0"/>
        <v>40</v>
      </c>
    </row>
    <row r="61" spans="1:19" s="85" customFormat="1" ht="49.95" customHeight="1">
      <c r="A61" s="78">
        <v>57</v>
      </c>
      <c r="B61" s="79" t="str">
        <f>VLOOKUP(C61,Seznam_PO_1_1_2024!A:B,2,0)</f>
        <v>JM_245</v>
      </c>
      <c r="C61" s="166">
        <v>559130</v>
      </c>
      <c r="D61" s="80" t="str">
        <f>VLOOKUP(C61,Seznam_PO_1_1_2024!A:C,3,0)</f>
        <v>00559130</v>
      </c>
      <c r="E61" s="81" t="str">
        <f>VLOOKUP(C61,Seznam_PO_1_1_2024!A:E,5,0)</f>
        <v>Gymnázium, obchodní akademie a jazyková škola s právem státní jazykové zkoušky Hodonín, příspěvková organizace</v>
      </c>
      <c r="F61" s="82" t="str">
        <f>VLOOKUP(C61,Seznam_PO_1_1_2024!A:F,6,0)</f>
        <v>Legionářů 813/1, 695 11 Hodonín</v>
      </c>
      <c r="G61" s="104">
        <f>VLOOKUP(C61,'06 s NP'!A:H,8,0)</f>
        <v>120</v>
      </c>
      <c r="H61" s="104">
        <f>VLOOKUP(C61,'06 s NP'!A:I,9,0)</f>
        <v>0</v>
      </c>
      <c r="I61" s="104">
        <f>VLOOKUP(C61,'06 s NP'!A:J,10,0)</f>
        <v>40</v>
      </c>
      <c r="J61" s="104">
        <f>VLOOKUP(C61,'06 s NP'!A:K,11,0)</f>
        <v>0</v>
      </c>
      <c r="K61" s="104">
        <f>VLOOKUP(C61,'06 s NP'!A:L,12,0)</f>
        <v>0</v>
      </c>
      <c r="L61" s="104">
        <f>VLOOKUP(C61,'06 s NP'!A:M,13,0)</f>
        <v>0</v>
      </c>
      <c r="M61" s="104">
        <f>VLOOKUP(C61,'06 s NP'!A:N,14,0)</f>
        <v>0</v>
      </c>
      <c r="N61" s="104">
        <f>VLOOKUP(C61,'06 s NP'!A:O,15,0)</f>
        <v>0</v>
      </c>
      <c r="O61" s="83">
        <f>VLOOKUP(C61,'06 s NP'!A:P,16,0)</f>
        <v>0</v>
      </c>
      <c r="P61" s="104">
        <f>VLOOKUP(C61,'06 s NP'!A:Q,17,0)</f>
        <v>0</v>
      </c>
      <c r="Q61" s="83">
        <f>VLOOKUP(C61,'06 s NP'!A:R,18,0)</f>
        <v>0</v>
      </c>
      <c r="R61" s="104">
        <f>VLOOKUP(C61,'06 s NP'!A:S,19,0)</f>
        <v>0</v>
      </c>
      <c r="S61" s="84">
        <f t="shared" si="0"/>
        <v>160</v>
      </c>
    </row>
    <row r="62" spans="1:19" s="85" customFormat="1" ht="49.95" customHeight="1">
      <c r="A62" s="78">
        <v>58</v>
      </c>
      <c r="B62" s="79" t="str">
        <f>VLOOKUP(C62,Seznam_PO_1_1_2024!A:B,2,0)</f>
        <v>JM_256</v>
      </c>
      <c r="C62" s="164">
        <v>61742902</v>
      </c>
      <c r="D62" s="80">
        <f>VLOOKUP(C62,Seznam_PO_1_1_2024!A:C,3,0)</f>
        <v>61742902</v>
      </c>
      <c r="E62" s="81" t="str">
        <f>VLOOKUP(C62,Seznam_PO_1_1_2024!A:E,5,0)</f>
        <v>Purkyňovo gymnázium, Strážnice, Masarykova 379, příspěvková organizace</v>
      </c>
      <c r="F62" s="82" t="str">
        <f>VLOOKUP(C62,Seznam_PO_1_1_2024!A:F,6,0)</f>
        <v>Masarykova 379, 696 62 Strážnice</v>
      </c>
      <c r="G62" s="104">
        <f>VLOOKUP(C62,'06 s NP'!A:H,8,0)</f>
        <v>50</v>
      </c>
      <c r="H62" s="104">
        <f>VLOOKUP(C62,'06 s NP'!A:I,9,0)</f>
        <v>0</v>
      </c>
      <c r="I62" s="104">
        <f>VLOOKUP(C62,'06 s NP'!A:J,10,0)</f>
        <v>0</v>
      </c>
      <c r="J62" s="104">
        <f>VLOOKUP(C62,'06 s NP'!A:K,11,0)</f>
        <v>0</v>
      </c>
      <c r="K62" s="104">
        <f>VLOOKUP(C62,'06 s NP'!A:L,12,0)</f>
        <v>0</v>
      </c>
      <c r="L62" s="104">
        <f>VLOOKUP(C62,'06 s NP'!A:M,13,0)</f>
        <v>0</v>
      </c>
      <c r="M62" s="104">
        <f>VLOOKUP(C62,'06 s NP'!A:N,14,0)</f>
        <v>0</v>
      </c>
      <c r="N62" s="104">
        <f>VLOOKUP(C62,'06 s NP'!A:O,15,0)</f>
        <v>0</v>
      </c>
      <c r="O62" s="83">
        <f>VLOOKUP(C62,'06 s NP'!A:P,16,0)</f>
        <v>0</v>
      </c>
      <c r="P62" s="104">
        <f>VLOOKUP(C62,'06 s NP'!A:Q,17,0)</f>
        <v>0</v>
      </c>
      <c r="Q62" s="83">
        <f>VLOOKUP(C62,'06 s NP'!A:R,18,0)</f>
        <v>0</v>
      </c>
      <c r="R62" s="104">
        <f>VLOOKUP(C62,'06 s NP'!A:S,19,0)</f>
        <v>0</v>
      </c>
      <c r="S62" s="84">
        <f t="shared" si="0"/>
        <v>50</v>
      </c>
    </row>
    <row r="63" spans="1:19" s="85" customFormat="1" ht="49.95" customHeight="1">
      <c r="A63" s="78">
        <v>59</v>
      </c>
      <c r="B63" s="79" t="str">
        <f>VLOOKUP(C63,Seznam_PO_1_1_2024!A:B,2,0)</f>
        <v>JM_257</v>
      </c>
      <c r="C63" s="164">
        <v>47375604</v>
      </c>
      <c r="D63" s="80" t="str">
        <f>VLOOKUP(C63,Seznam_PO_1_1_2024!A:C,3,0)</f>
        <v>47375604</v>
      </c>
      <c r="E63" s="81" t="str">
        <f>VLOOKUP(C63,Seznam_PO_1_1_2024!A:E,5,0)</f>
        <v>Domov pro seniory Strážnice, příspěvková organizace</v>
      </c>
      <c r="F63" s="82" t="str">
        <f>VLOOKUP(C63,Seznam_PO_1_1_2024!A:F,6,0)</f>
        <v>Preláta Horného 515, 696 62 Strážnice</v>
      </c>
      <c r="G63" s="104">
        <f>VLOOKUP(C63,'06 s NP'!A:H,8,0)</f>
        <v>50</v>
      </c>
      <c r="H63" s="104">
        <f>VLOOKUP(C63,'06 s NP'!A:I,9,0)</f>
        <v>0</v>
      </c>
      <c r="I63" s="104">
        <f>VLOOKUP(C63,'06 s NP'!A:J,10,0)</f>
        <v>0</v>
      </c>
      <c r="J63" s="104">
        <f>VLOOKUP(C63,'06 s NP'!A:K,11,0)</f>
        <v>0</v>
      </c>
      <c r="K63" s="104">
        <f>VLOOKUP(C63,'06 s NP'!A:L,12,0)</f>
        <v>0</v>
      </c>
      <c r="L63" s="104">
        <f>VLOOKUP(C63,'06 s NP'!A:M,13,0)</f>
        <v>0</v>
      </c>
      <c r="M63" s="104">
        <f>VLOOKUP(C63,'06 s NP'!A:N,14,0)</f>
        <v>1</v>
      </c>
      <c r="N63" s="104">
        <f>VLOOKUP(C63,'06 s NP'!A:O,15,0)</f>
        <v>0</v>
      </c>
      <c r="O63" s="83">
        <f>VLOOKUP(C63,'06 s NP'!A:P,16,0)</f>
        <v>0</v>
      </c>
      <c r="P63" s="104">
        <f>VLOOKUP(C63,'06 s NP'!A:Q,17,0)</f>
        <v>1</v>
      </c>
      <c r="Q63" s="83">
        <f>VLOOKUP(C63,'06 s NP'!A:R,18,0)</f>
        <v>0</v>
      </c>
      <c r="R63" s="104">
        <f>VLOOKUP(C63,'06 s NP'!A:S,19,0)</f>
        <v>0</v>
      </c>
      <c r="S63" s="84">
        <f t="shared" si="0"/>
        <v>52</v>
      </c>
    </row>
    <row r="64" spans="1:19" s="85" customFormat="1" ht="49.95" customHeight="1">
      <c r="A64" s="78">
        <v>60</v>
      </c>
      <c r="B64" s="79" t="str">
        <f>VLOOKUP(C64,Seznam_PO_1_1_2024!A:B,2,0)</f>
        <v>JM_260</v>
      </c>
      <c r="C64" s="166">
        <v>837385</v>
      </c>
      <c r="D64" s="80" t="str">
        <f>VLOOKUP(C64,Seznam_PO_1_1_2024!A:C,3,0)</f>
        <v>00837385</v>
      </c>
      <c r="E64" s="81" t="str">
        <f>VLOOKUP(C64,Seznam_PO_1_1_2024!A:E,5,0)</f>
        <v>Střední škola Strážnice, příspěvková organizace</v>
      </c>
      <c r="F64" s="82" t="str">
        <f>VLOOKUP(C64,Seznam_PO_1_1_2024!A:F,6,0)</f>
        <v>J. Skácela 890, 696 62 Strážnice</v>
      </c>
      <c r="G64" s="104">
        <f>VLOOKUP(C64,'06 s NP'!A:H,8,0)</f>
        <v>120</v>
      </c>
      <c r="H64" s="104">
        <f>VLOOKUP(C64,'06 s NP'!A:I,9,0)</f>
        <v>0</v>
      </c>
      <c r="I64" s="104">
        <f>VLOOKUP(C64,'06 s NP'!A:J,10,0)</f>
        <v>0</v>
      </c>
      <c r="J64" s="104">
        <f>VLOOKUP(C64,'06 s NP'!A:K,11,0)</f>
        <v>0</v>
      </c>
      <c r="K64" s="104">
        <f>VLOOKUP(C64,'06 s NP'!A:L,12,0)</f>
        <v>0</v>
      </c>
      <c r="L64" s="104">
        <f>VLOOKUP(C64,'06 s NP'!A:M,13,0)</f>
        <v>0</v>
      </c>
      <c r="M64" s="104">
        <f>VLOOKUP(C64,'06 s NP'!A:N,14,0)</f>
        <v>5</v>
      </c>
      <c r="N64" s="104">
        <f>VLOOKUP(C64,'06 s NP'!A:O,15,0)</f>
        <v>0</v>
      </c>
      <c r="O64" s="83">
        <f>VLOOKUP(C64,'06 s NP'!A:P,16,0)</f>
        <v>0</v>
      </c>
      <c r="P64" s="104">
        <f>VLOOKUP(C64,'06 s NP'!A:Q,17,0)</f>
        <v>0</v>
      </c>
      <c r="Q64" s="83">
        <f>VLOOKUP(C64,'06 s NP'!A:R,18,0)</f>
        <v>0</v>
      </c>
      <c r="R64" s="104">
        <f>VLOOKUP(C64,'06 s NP'!A:S,19,0)</f>
        <v>0</v>
      </c>
      <c r="S64" s="84">
        <f t="shared" si="0"/>
        <v>125</v>
      </c>
    </row>
    <row r="65" spans="1:19" ht="49.5" customHeight="1">
      <c r="A65" s="78">
        <v>61</v>
      </c>
      <c r="B65" s="79" t="str">
        <f>VLOOKUP(C65,Seznam_PO_1_1_2024!A:B,2,0)</f>
        <v>JM_278</v>
      </c>
      <c r="C65" s="164">
        <v>29319498</v>
      </c>
      <c r="D65" s="80">
        <f>VLOOKUP(C65,Seznam_PO_1_1_2024!A:C,3,0)</f>
        <v>29319498</v>
      </c>
      <c r="E65" s="81" t="str">
        <f>VLOOKUP(C65,Seznam_PO_1_1_2024!A:E,5,0)</f>
        <v>Moravian Science Centre Brno, příspěvková organizace</v>
      </c>
      <c r="F65" s="82" t="str">
        <f>VLOOKUP(C65,Seznam_PO_1_1_2024!A:F,6,0)</f>
        <v>Křížkovského 554/12, 603 00 Brno</v>
      </c>
      <c r="G65" s="104">
        <f>VLOOKUP(C65,'06 s NP'!A:H,8,0)</f>
        <v>40</v>
      </c>
      <c r="H65" s="104">
        <f>VLOOKUP(C65,'06 s NP'!A:I,9,0)</f>
        <v>0</v>
      </c>
      <c r="I65" s="104">
        <f>VLOOKUP(C65,'06 s NP'!A:J,10,0)</f>
        <v>0</v>
      </c>
      <c r="J65" s="104">
        <f>VLOOKUP(C65,'06 s NP'!A:K,11,0)</f>
        <v>5</v>
      </c>
      <c r="K65" s="104">
        <f>VLOOKUP(C65,'06 s NP'!A:L,12,0)</f>
        <v>0</v>
      </c>
      <c r="L65" s="104">
        <f>VLOOKUP(C65,'06 s NP'!A:M,13,0)</f>
        <v>0</v>
      </c>
      <c r="M65" s="104">
        <f>VLOOKUP(C65,'06 s NP'!A:N,14,0)</f>
        <v>5</v>
      </c>
      <c r="N65" s="104">
        <f>VLOOKUP(C65,'06 s NP'!A:O,15,0)</f>
        <v>0</v>
      </c>
      <c r="O65" s="83">
        <f>VLOOKUP(C65,'06 s NP'!A:P,16,0)</f>
        <v>0</v>
      </c>
      <c r="P65" s="104">
        <f>VLOOKUP(C65,'06 s NP'!A:Q,17,0)</f>
        <v>0</v>
      </c>
      <c r="Q65" s="83">
        <f>VLOOKUP(C65,'06 s NP'!A:R,18,0)</f>
        <v>0</v>
      </c>
      <c r="R65" s="104">
        <f>VLOOKUP(C65,'06 s NP'!A:S,19,0)</f>
        <v>40</v>
      </c>
      <c r="S65" s="84">
        <f t="shared" si="0"/>
        <v>90</v>
      </c>
    </row>
    <row r="66" spans="1:19" ht="49.5" customHeight="1">
      <c r="A66" s="78">
        <v>62</v>
      </c>
      <c r="B66" s="79" t="str">
        <f>VLOOKUP(C66,Seznam_PO_1_1_2024!A:B,2,0)</f>
        <v>JM_283</v>
      </c>
      <c r="C66" s="166">
        <v>4150015</v>
      </c>
      <c r="D66" s="80" t="str">
        <f>VLOOKUP(C66,Seznam_PO_1_1_2024!A:C,3,0)</f>
        <v>04150015</v>
      </c>
      <c r="E66" s="81" t="str">
        <f>VLOOKUP(C66,Seznam_PO_1_1_2024!A:E,5,0)</f>
        <v>Domov u Františka, příspěvková organizace</v>
      </c>
      <c r="F66" s="82" t="str">
        <f>VLOOKUP(C66,Seznam_PO_1_1_2024!A:F,6,0)</f>
        <v>Rybářská 1079, 664 53 Újezd u Brna</v>
      </c>
      <c r="G66" s="104">
        <f>VLOOKUP(C66,'06 s NP'!A:H,8,0)</f>
        <v>0</v>
      </c>
      <c r="H66" s="104">
        <f>VLOOKUP(C66,'06 s NP'!A:I,9,0)</f>
        <v>10</v>
      </c>
      <c r="I66" s="104">
        <f>VLOOKUP(C66,'06 s NP'!A:J,10,0)</f>
        <v>0</v>
      </c>
      <c r="J66" s="104">
        <f>VLOOKUP(C66,'06 s NP'!A:K,11,0)</f>
        <v>0</v>
      </c>
      <c r="K66" s="104">
        <f>VLOOKUP(C66,'06 s NP'!A:L,12,0)</f>
        <v>0</v>
      </c>
      <c r="L66" s="104">
        <f>VLOOKUP(C66,'06 s NP'!A:M,13,0)</f>
        <v>0</v>
      </c>
      <c r="M66" s="104">
        <f>VLOOKUP(C66,'06 s NP'!A:N,14,0)</f>
        <v>0</v>
      </c>
      <c r="N66" s="104">
        <f>VLOOKUP(C66,'06 s NP'!A:O,15,0)</f>
        <v>1</v>
      </c>
      <c r="O66" s="83">
        <f>VLOOKUP(C66,'06 s NP'!A:P,16,0)</f>
        <v>0</v>
      </c>
      <c r="P66" s="104">
        <f>VLOOKUP(C66,'06 s NP'!A:Q,17,0)</f>
        <v>0</v>
      </c>
      <c r="Q66" s="83">
        <f>VLOOKUP(C66,'06 s NP'!A:R,18,0)</f>
        <v>0</v>
      </c>
      <c r="R66" s="104">
        <f>VLOOKUP(C66,'06 s NP'!A:S,19,0)</f>
        <v>0</v>
      </c>
      <c r="S66" s="84">
        <f t="shared" si="0"/>
        <v>11</v>
      </c>
    </row>
    <row r="67" ht="30" customHeight="1">
      <c r="S67" s="68">
        <f>SUM(S5:S66)</f>
        <v>5857</v>
      </c>
    </row>
  </sheetData>
  <autoFilter ref="B4:F66"/>
  <mergeCells count="3">
    <mergeCell ref="A1:R1"/>
    <mergeCell ref="A2:R2"/>
    <mergeCell ref="A3:R3"/>
  </mergeCells>
  <conditionalFormatting sqref="B5:B1048576">
    <cfRule type="duplicateValues" priority="13" dxfId="0">
      <formula>AND(COUNTIF($B$5:$B$1048576,B5)&gt;1,NOT(ISBLANK(B5)))</formula>
    </cfRule>
  </conditionalFormatting>
  <conditionalFormatting sqref="B11 B27 B43 B59">
    <cfRule type="duplicateValues" priority="10" dxfId="0">
      <formula>AND(COUNTIF($B$11:$B$11,B11)+COUNTIF($B$27:$B$27,B11)+COUNTIF($B$43:$B$43,B11)+COUNTIF($B$59:$B$59,B11)&gt;1,NOT(ISBLANK(B11)))</formula>
    </cfRule>
  </conditionalFormatting>
  <conditionalFormatting sqref="B12 B28 B44 B60">
    <cfRule type="duplicateValues" priority="9" dxfId="0">
      <formula>AND(COUNTIF($B$12:$B$12,B12)+COUNTIF($B$28:$B$28,B12)+COUNTIF($B$44:$B$44,B12)+COUNTIF($B$60:$B$60,B12)&gt;1,NOT(ISBLANK(B12)))</formula>
    </cfRule>
  </conditionalFormatting>
  <conditionalFormatting sqref="B22">
    <cfRule type="duplicateValues" priority="11" dxfId="0">
      <formula>AND(COUNTIF($B$22:$B$22,B22)&gt;1,NOT(ISBLANK(B22)))</formula>
    </cfRule>
  </conditionalFormatting>
  <conditionalFormatting sqref="B28">
    <cfRule type="duplicateValues" priority="12" dxfId="0">
      <formula>AND(COUNTIF($B$28:$B$28,B28)&gt;1,NOT(ISBLANK(B28)))</formula>
    </cfRule>
  </conditionalFormatting>
  <conditionalFormatting sqref="B29">
    <cfRule type="duplicateValues" priority="8" dxfId="0">
      <formula>AND(COUNTIF($B$29:$B$29,B29)&gt;1,NOT(ISBLANK(B29)))</formula>
    </cfRule>
  </conditionalFormatting>
  <conditionalFormatting sqref="D5:D66">
    <cfRule type="duplicateValues" priority="47" dxfId="0">
      <formula>AND(COUNTIF($D$5:$D$66,D5)&gt;1,NOT(ISBLANK(D5)))</formula>
    </cfRule>
  </conditionalFormatting>
  <conditionalFormatting sqref="E4:E1048576">
    <cfRule type="duplicateValues" priority="7" dxfId="0">
      <formula>AND(COUNTIF($E$4:$E$1048576,E4)&gt;1,NOT(ISBLANK(E4)))</formula>
    </cfRule>
  </conditionalFormatting>
  <conditionalFormatting sqref="G5:R66">
    <cfRule type="cellIs" priority="4" dxfId="21" operator="greaterThan">
      <formula>0</formula>
    </cfRule>
    <cfRule type="cellIs" priority="5" dxfId="19" operator="greaterThan">
      <formula>0</formula>
    </cfRule>
    <cfRule type="cellIs" priority="6" dxfId="19" operator="greaterThan">
      <formula>1</formula>
    </cfRule>
  </conditionalFormatting>
  <printOptions horizontalCentered="1"/>
  <pageMargins left="0.15748031496062992" right="0.15748031496062992" top="0.1968503937007874" bottom="0.15748031496062992" header="0.15748031496062992" footer="0.15748031496062992"/>
  <pageSetup fitToHeight="0" fitToWidth="1" horizontalDpi="600" verticalDpi="600" orientation="landscape" paperSize="9" scale="52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B893E-32F9-40A0-9CA2-5D8F02962A81}">
  <sheetPr>
    <tabColor rgb="FFC00000"/>
    <pageSetUpPr fitToPage="1"/>
  </sheetPr>
  <dimension ref="A1:Q21"/>
  <sheetViews>
    <sheetView view="pageBreakPreview" zoomScale="70" zoomScaleSheetLayoutView="70" zoomScalePageLayoutView="75" workbookViewId="0" topLeftCell="A1">
      <selection activeCell="B29" sqref="B29"/>
    </sheetView>
  </sheetViews>
  <sheetFormatPr defaultColWidth="9.28125" defaultRowHeight="12.75"/>
  <cols>
    <col min="1" max="1" width="11.28125" style="64" customWidth="1"/>
    <col min="2" max="2" width="56.421875" style="64" customWidth="1"/>
    <col min="3" max="4" width="18.421875" style="64" customWidth="1"/>
    <col min="5" max="5" width="18.421875" style="26" customWidth="1"/>
    <col min="6" max="6" width="18.421875" style="65" customWidth="1"/>
    <col min="7" max="15" width="18.421875" style="30" customWidth="1"/>
    <col min="16" max="16" width="18.421875" style="28" customWidth="1"/>
    <col min="17" max="17" width="28.140625" style="26" customWidth="1"/>
    <col min="18" max="16384" width="9.28125" style="26" customWidth="1"/>
  </cols>
  <sheetData>
    <row r="1" spans="1:17" ht="29.25" customHeight="1">
      <c r="A1" s="175" t="s">
        <v>3383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</row>
    <row r="2" spans="1:17" ht="18.75" customHeight="1">
      <c r="A2" s="176" t="s">
        <v>401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</row>
    <row r="3" spans="1:17" ht="12.75">
      <c r="A3" s="176" t="s">
        <v>3299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</row>
    <row r="4" spans="1:15" ht="17.4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7" ht="18.75" customHeight="1">
      <c r="A5" s="177" t="s">
        <v>3300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</row>
    <row r="6" spans="1:15" ht="19.5" customHeight="1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</row>
    <row r="7" spans="1:17" s="29" customFormat="1" ht="100.2" customHeight="1">
      <c r="A7" s="31" t="s">
        <v>3301</v>
      </c>
      <c r="B7" s="31" t="s">
        <v>3302</v>
      </c>
      <c r="C7" s="31" t="s">
        <v>3303</v>
      </c>
      <c r="D7" s="31" t="s">
        <v>3304</v>
      </c>
      <c r="E7" s="32" t="s">
        <v>3305</v>
      </c>
      <c r="F7" s="32" t="s">
        <v>3306</v>
      </c>
      <c r="G7" s="32" t="s">
        <v>3307</v>
      </c>
      <c r="H7" s="33" t="s">
        <v>3308</v>
      </c>
      <c r="I7" s="33" t="s">
        <v>3309</v>
      </c>
      <c r="J7" s="32" t="s">
        <v>3310</v>
      </c>
      <c r="K7" s="32" t="s">
        <v>3311</v>
      </c>
      <c r="L7" s="34" t="s">
        <v>3312</v>
      </c>
      <c r="M7" s="32" t="s">
        <v>3313</v>
      </c>
      <c r="N7" s="32" t="s">
        <v>3314</v>
      </c>
      <c r="O7" s="32" t="s">
        <v>3315</v>
      </c>
      <c r="P7" s="35" t="s">
        <v>3316</v>
      </c>
      <c r="Q7" s="36" t="s">
        <v>3317</v>
      </c>
    </row>
    <row r="8" spans="1:17" ht="30" customHeight="1">
      <c r="A8" s="37">
        <v>1</v>
      </c>
      <c r="B8" s="38" t="s">
        <v>3318</v>
      </c>
      <c r="C8" s="39">
        <v>80</v>
      </c>
      <c r="D8" s="39" t="s">
        <v>3319</v>
      </c>
      <c r="E8" s="39">
        <v>164</v>
      </c>
      <c r="F8" s="39">
        <v>92</v>
      </c>
      <c r="G8" s="39" t="s">
        <v>3320</v>
      </c>
      <c r="H8" s="39" t="s">
        <v>3321</v>
      </c>
      <c r="I8" s="40">
        <v>500</v>
      </c>
      <c r="J8" s="39" t="s">
        <v>3322</v>
      </c>
      <c r="K8" s="39" t="s">
        <v>3322</v>
      </c>
      <c r="L8" s="39" t="s">
        <v>3322</v>
      </c>
      <c r="M8" s="39" t="s">
        <v>3322</v>
      </c>
      <c r="N8" s="39" t="s">
        <v>3322</v>
      </c>
      <c r="O8" s="39" t="s">
        <v>3322</v>
      </c>
      <c r="P8" s="41">
        <f>'06 s NP'!H65</f>
        <v>3558</v>
      </c>
      <c r="Q8" s="42"/>
    </row>
    <row r="9" spans="1:17" ht="30" customHeight="1">
      <c r="A9" s="37">
        <v>2</v>
      </c>
      <c r="B9" s="38" t="s">
        <v>3323</v>
      </c>
      <c r="C9" s="39">
        <v>80</v>
      </c>
      <c r="D9" s="39" t="s">
        <v>3319</v>
      </c>
      <c r="E9" s="39">
        <v>158</v>
      </c>
      <c r="F9" s="39">
        <v>90</v>
      </c>
      <c r="G9" s="39" t="s">
        <v>3324</v>
      </c>
      <c r="H9" s="39" t="s">
        <v>3325</v>
      </c>
      <c r="I9" s="40">
        <v>500</v>
      </c>
      <c r="J9" s="39" t="s">
        <v>3322</v>
      </c>
      <c r="K9" s="39" t="s">
        <v>3322</v>
      </c>
      <c r="L9" s="39" t="s">
        <v>3322</v>
      </c>
      <c r="M9" s="39" t="s">
        <v>3322</v>
      </c>
      <c r="N9" s="43" t="s">
        <v>3326</v>
      </c>
      <c r="O9" s="39" t="s">
        <v>3322</v>
      </c>
      <c r="P9" s="44">
        <f>'06 s NP'!I65</f>
        <v>2026</v>
      </c>
      <c r="Q9" s="42"/>
    </row>
    <row r="10" spans="1:17" ht="30" customHeight="1">
      <c r="A10" s="37">
        <v>3</v>
      </c>
      <c r="B10" s="38" t="s">
        <v>3327</v>
      </c>
      <c r="C10" s="39">
        <v>80</v>
      </c>
      <c r="D10" s="39" t="s">
        <v>3319</v>
      </c>
      <c r="E10" s="39">
        <v>143</v>
      </c>
      <c r="F10" s="39">
        <v>89</v>
      </c>
      <c r="G10" s="39" t="s">
        <v>3324</v>
      </c>
      <c r="H10" s="39" t="s">
        <v>3328</v>
      </c>
      <c r="I10" s="40">
        <v>500</v>
      </c>
      <c r="J10" s="45" t="s">
        <v>3329</v>
      </c>
      <c r="K10" s="45" t="s">
        <v>3329</v>
      </c>
      <c r="L10" s="45" t="s">
        <v>3322</v>
      </c>
      <c r="M10" s="46" t="s">
        <v>3329</v>
      </c>
      <c r="N10" s="43" t="s">
        <v>3326</v>
      </c>
      <c r="O10" s="47" t="s">
        <v>3329</v>
      </c>
      <c r="P10" s="44">
        <f>'06 s NP'!J65</f>
        <v>110</v>
      </c>
      <c r="Q10" s="42"/>
    </row>
    <row r="11" spans="1:17" ht="30" customHeight="1">
      <c r="A11" s="37">
        <v>4</v>
      </c>
      <c r="B11" s="38" t="s">
        <v>3330</v>
      </c>
      <c r="C11" s="39">
        <v>160</v>
      </c>
      <c r="D11" s="39" t="s">
        <v>3319</v>
      </c>
      <c r="E11" s="39">
        <v>164</v>
      </c>
      <c r="F11" s="39">
        <v>90</v>
      </c>
      <c r="G11" s="39" t="s">
        <v>3331</v>
      </c>
      <c r="H11" s="39" t="s">
        <v>3332</v>
      </c>
      <c r="I11" s="40">
        <v>250</v>
      </c>
      <c r="J11" s="45" t="s">
        <v>3322</v>
      </c>
      <c r="K11" s="45" t="s">
        <v>3322</v>
      </c>
      <c r="L11" s="45" t="s">
        <v>3322</v>
      </c>
      <c r="M11" s="46" t="s">
        <v>3322</v>
      </c>
      <c r="N11" s="46" t="s">
        <v>3322</v>
      </c>
      <c r="O11" s="47" t="s">
        <v>3322</v>
      </c>
      <c r="P11" s="44">
        <f>'06 s NP'!K65</f>
        <v>50</v>
      </c>
      <c r="Q11" s="42"/>
    </row>
    <row r="12" spans="1:17" ht="30" customHeight="1">
      <c r="A12" s="48">
        <v>5</v>
      </c>
      <c r="B12" s="49" t="s">
        <v>3333</v>
      </c>
      <c r="C12" s="39">
        <v>80</v>
      </c>
      <c r="D12" s="39" t="s">
        <v>3319</v>
      </c>
      <c r="E12" s="43" t="s">
        <v>3326</v>
      </c>
      <c r="F12" s="43" t="s">
        <v>3326</v>
      </c>
      <c r="G12" s="39" t="s">
        <v>3334</v>
      </c>
      <c r="H12" s="39" t="s">
        <v>3335</v>
      </c>
      <c r="I12" s="40">
        <v>500</v>
      </c>
      <c r="J12" s="50" t="s">
        <v>3322</v>
      </c>
      <c r="K12" s="50" t="s">
        <v>3322</v>
      </c>
      <c r="L12" s="50" t="s">
        <v>3322</v>
      </c>
      <c r="M12" s="51" t="s">
        <v>3322</v>
      </c>
      <c r="N12" s="43" t="s">
        <v>3326</v>
      </c>
      <c r="O12" s="52" t="s">
        <v>3329</v>
      </c>
      <c r="P12" s="44">
        <f>'06 s NP'!L65</f>
        <v>6</v>
      </c>
      <c r="Q12" s="42"/>
    </row>
    <row r="13" spans="1:17" ht="30" customHeight="1">
      <c r="A13" s="48">
        <v>6</v>
      </c>
      <c r="B13" s="49" t="s">
        <v>3336</v>
      </c>
      <c r="C13" s="39">
        <v>160</v>
      </c>
      <c r="D13" s="39" t="s">
        <v>3319</v>
      </c>
      <c r="E13" s="43" t="s">
        <v>3326</v>
      </c>
      <c r="F13" s="43" t="s">
        <v>3326</v>
      </c>
      <c r="G13" s="39" t="s">
        <v>3337</v>
      </c>
      <c r="H13" s="39" t="s">
        <v>3335</v>
      </c>
      <c r="I13" s="40">
        <v>250</v>
      </c>
      <c r="J13" s="50" t="s">
        <v>3322</v>
      </c>
      <c r="K13" s="50" t="s">
        <v>3322</v>
      </c>
      <c r="L13" s="50" t="s">
        <v>3322</v>
      </c>
      <c r="M13" s="51" t="s">
        <v>3322</v>
      </c>
      <c r="N13" s="51" t="s">
        <v>3322</v>
      </c>
      <c r="O13" s="52" t="s">
        <v>3329</v>
      </c>
      <c r="P13" s="44">
        <f>'06 s NP'!M65</f>
        <v>10</v>
      </c>
      <c r="Q13" s="42"/>
    </row>
    <row r="14" spans="1:17" ht="30" customHeight="1">
      <c r="A14" s="37">
        <v>7</v>
      </c>
      <c r="B14" s="49" t="s">
        <v>3338</v>
      </c>
      <c r="C14" s="39">
        <v>80</v>
      </c>
      <c r="D14" s="39" t="s">
        <v>3339</v>
      </c>
      <c r="E14" s="39">
        <v>164</v>
      </c>
      <c r="F14" s="39">
        <v>92</v>
      </c>
      <c r="G14" s="39" t="s">
        <v>3320</v>
      </c>
      <c r="H14" s="39" t="s">
        <v>3340</v>
      </c>
      <c r="I14" s="40">
        <v>500</v>
      </c>
      <c r="J14" s="45" t="s">
        <v>3322</v>
      </c>
      <c r="K14" s="45" t="s">
        <v>3322</v>
      </c>
      <c r="L14" s="45" t="s">
        <v>3322</v>
      </c>
      <c r="M14" s="46" t="s">
        <v>3322</v>
      </c>
      <c r="N14" s="46" t="s">
        <v>3322</v>
      </c>
      <c r="O14" s="47" t="s">
        <v>3322</v>
      </c>
      <c r="P14" s="44">
        <f>'06 s NP'!N65</f>
        <v>45</v>
      </c>
      <c r="Q14" s="42"/>
    </row>
    <row r="15" spans="1:17" ht="30" customHeight="1">
      <c r="A15" s="37">
        <v>8</v>
      </c>
      <c r="B15" s="49" t="s">
        <v>3341</v>
      </c>
      <c r="C15" s="39">
        <v>80</v>
      </c>
      <c r="D15" s="39" t="s">
        <v>3339</v>
      </c>
      <c r="E15" s="39">
        <v>158</v>
      </c>
      <c r="F15" s="39">
        <v>90</v>
      </c>
      <c r="G15" s="39" t="s">
        <v>3324</v>
      </c>
      <c r="H15" s="39" t="s">
        <v>3325</v>
      </c>
      <c r="I15" s="40">
        <v>500</v>
      </c>
      <c r="J15" s="45" t="s">
        <v>3322</v>
      </c>
      <c r="K15" s="45" t="s">
        <v>3322</v>
      </c>
      <c r="L15" s="45" t="s">
        <v>3322</v>
      </c>
      <c r="M15" s="46" t="s">
        <v>3322</v>
      </c>
      <c r="N15" s="43" t="s">
        <v>3326</v>
      </c>
      <c r="O15" s="47" t="s">
        <v>3322</v>
      </c>
      <c r="P15" s="44">
        <f>'06 s NP'!O65</f>
        <v>11</v>
      </c>
      <c r="Q15" s="42"/>
    </row>
    <row r="16" spans="1:17" s="59" customFormat="1" ht="30" customHeight="1" hidden="1">
      <c r="A16" s="60">
        <v>9</v>
      </c>
      <c r="B16" s="53" t="s">
        <v>3342</v>
      </c>
      <c r="C16" s="54">
        <v>80</v>
      </c>
      <c r="D16" s="54" t="s">
        <v>3339</v>
      </c>
      <c r="E16" s="54">
        <v>143</v>
      </c>
      <c r="F16" s="54">
        <v>89</v>
      </c>
      <c r="G16" s="54" t="s">
        <v>3324</v>
      </c>
      <c r="H16" s="54" t="s">
        <v>3328</v>
      </c>
      <c r="I16" s="55">
        <v>500</v>
      </c>
      <c r="J16" s="61" t="s">
        <v>3329</v>
      </c>
      <c r="K16" s="61" t="s">
        <v>3329</v>
      </c>
      <c r="L16" s="61" t="s">
        <v>3322</v>
      </c>
      <c r="M16" s="62" t="s">
        <v>3329</v>
      </c>
      <c r="N16" s="56" t="s">
        <v>3326</v>
      </c>
      <c r="O16" s="63" t="s">
        <v>3329</v>
      </c>
      <c r="P16" s="57">
        <f>'06 s NP'!P65</f>
        <v>0</v>
      </c>
      <c r="Q16" s="58"/>
    </row>
    <row r="17" spans="1:17" s="59" customFormat="1" ht="30" customHeight="1">
      <c r="A17" s="48">
        <v>9</v>
      </c>
      <c r="B17" s="49" t="s">
        <v>3343</v>
      </c>
      <c r="C17" s="106">
        <v>80</v>
      </c>
      <c r="D17" s="106" t="s">
        <v>3339</v>
      </c>
      <c r="E17" s="106" t="s">
        <v>3344</v>
      </c>
      <c r="F17" s="106" t="s">
        <v>3344</v>
      </c>
      <c r="G17" s="106" t="s">
        <v>3320</v>
      </c>
      <c r="H17" s="106" t="s">
        <v>3340</v>
      </c>
      <c r="I17" s="107">
        <v>500</v>
      </c>
      <c r="J17" s="50" t="s">
        <v>3322</v>
      </c>
      <c r="K17" s="50" t="s">
        <v>3322</v>
      </c>
      <c r="L17" s="50" t="s">
        <v>3322</v>
      </c>
      <c r="M17" s="51" t="s">
        <v>3322</v>
      </c>
      <c r="N17" s="43" t="s">
        <v>3344</v>
      </c>
      <c r="O17" s="172" t="s">
        <v>3322</v>
      </c>
      <c r="P17" s="109">
        <f>'06 s NP'!Q65</f>
        <v>1</v>
      </c>
      <c r="Q17" s="58"/>
    </row>
    <row r="18" spans="1:17" s="59" customFormat="1" ht="30" customHeight="1" hidden="1">
      <c r="A18" s="60">
        <v>11</v>
      </c>
      <c r="B18" s="53" t="s">
        <v>3345</v>
      </c>
      <c r="C18" s="54">
        <v>80</v>
      </c>
      <c r="D18" s="54" t="s">
        <v>3346</v>
      </c>
      <c r="E18" s="54">
        <v>160</v>
      </c>
      <c r="F18" s="54">
        <v>90</v>
      </c>
      <c r="G18" s="54" t="s">
        <v>3324</v>
      </c>
      <c r="H18" s="54" t="s">
        <v>3325</v>
      </c>
      <c r="I18" s="55">
        <v>500</v>
      </c>
      <c r="J18" s="61" t="s">
        <v>3322</v>
      </c>
      <c r="K18" s="61" t="s">
        <v>3322</v>
      </c>
      <c r="L18" s="61" t="s">
        <v>3322</v>
      </c>
      <c r="M18" s="62" t="s">
        <v>3322</v>
      </c>
      <c r="N18" s="56" t="s">
        <v>3326</v>
      </c>
      <c r="O18" s="63" t="s">
        <v>3322</v>
      </c>
      <c r="P18" s="57">
        <f>'06 s NP'!R65</f>
        <v>0</v>
      </c>
      <c r="Q18" s="58"/>
    </row>
    <row r="19" spans="1:17" s="111" customFormat="1" ht="30" customHeight="1">
      <c r="A19" s="37">
        <v>10</v>
      </c>
      <c r="B19" s="49" t="s">
        <v>3347</v>
      </c>
      <c r="C19" s="106">
        <v>80</v>
      </c>
      <c r="D19" s="106" t="s">
        <v>3319</v>
      </c>
      <c r="E19" s="106">
        <v>70</v>
      </c>
      <c r="F19" s="106">
        <v>95</v>
      </c>
      <c r="G19" s="106" t="s">
        <v>3348</v>
      </c>
      <c r="H19" s="43" t="s">
        <v>3326</v>
      </c>
      <c r="I19" s="107">
        <v>500</v>
      </c>
      <c r="J19" s="45" t="s">
        <v>3322</v>
      </c>
      <c r="K19" s="45" t="s">
        <v>3322</v>
      </c>
      <c r="L19" s="45" t="s">
        <v>3322</v>
      </c>
      <c r="M19" s="46" t="s">
        <v>3329</v>
      </c>
      <c r="N19" s="43" t="s">
        <v>3326</v>
      </c>
      <c r="O19" s="108" t="s">
        <v>3322</v>
      </c>
      <c r="P19" s="109">
        <f>'06 s NP'!S65</f>
        <v>40</v>
      </c>
      <c r="Q19" s="110"/>
    </row>
    <row r="20" spans="15:16" ht="34.5" customHeight="1">
      <c r="O20" s="30" t="s">
        <v>3349</v>
      </c>
      <c r="P20" s="66">
        <f>SUM(P8:P19)</f>
        <v>5857</v>
      </c>
    </row>
    <row r="21" spans="13:14" ht="12.75">
      <c r="M21" s="67"/>
      <c r="N21" s="67"/>
    </row>
  </sheetData>
  <sheetProtection selectLockedCells="1"/>
  <protectedRanges>
    <protectedRange sqref="I8:N19 A7:H19" name="Range1"/>
    <protectedRange sqref="I7:L7" name="Range1_10"/>
  </protectedRanges>
  <autoFilter ref="B7:O19"/>
  <mergeCells count="5">
    <mergeCell ref="A1:Q1"/>
    <mergeCell ref="A2:Q2"/>
    <mergeCell ref="A3:Q3"/>
    <mergeCell ref="A5:Q5"/>
    <mergeCell ref="A6:O6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40" r:id="rId1"/>
  <headerFooter>
    <oddFooter>&amp;LDokumentace zadávacího řízení RD &amp;"-,Tučné"CEPOPS0419&amp;"-,Obyčejné" - příloha č. 3&amp;RStránka &amp;"-,Tučné"&amp;P&amp;"-,Obyčejné" z &amp;"-,Tučné"&amp;N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F3857-0D5C-489D-A67F-763CA2E9CF1E}">
  <sheetPr>
    <tabColor theme="5" tint="-0.24997000396251678"/>
  </sheetPr>
  <dimension ref="A1:M23"/>
  <sheetViews>
    <sheetView tabSelected="1" view="pageBreakPreview" zoomScale="85" zoomScaleSheetLayoutView="85" workbookViewId="0" topLeftCell="A1">
      <selection activeCell="C10" sqref="C10"/>
    </sheetView>
  </sheetViews>
  <sheetFormatPr defaultColWidth="8.7109375" defaultRowHeight="12.75"/>
  <cols>
    <col min="1" max="1" width="63.8515625" style="97" customWidth="1"/>
    <col min="2" max="2" width="18.421875" style="121" customWidth="1"/>
    <col min="3" max="3" width="27.421875" style="97" customWidth="1"/>
    <col min="4" max="4" width="22.421875" style="97" customWidth="1"/>
    <col min="5" max="16384" width="8.7109375" style="97" customWidth="1"/>
  </cols>
  <sheetData>
    <row r="1" spans="1:4" ht="12.75">
      <c r="A1" s="179" t="s">
        <v>3367</v>
      </c>
      <c r="B1" s="179"/>
      <c r="C1" s="179"/>
      <c r="D1" s="179"/>
    </row>
    <row r="2" spans="1:4" ht="12.75">
      <c r="A2" s="180" t="s">
        <v>401</v>
      </c>
      <c r="B2" s="180"/>
      <c r="C2" s="180"/>
      <c r="D2" s="180"/>
    </row>
    <row r="3" spans="1:4" ht="12.75">
      <c r="A3" s="179" t="s">
        <v>3494</v>
      </c>
      <c r="B3" s="179"/>
      <c r="C3" s="179"/>
      <c r="D3" s="179"/>
    </row>
    <row r="5" spans="1:4" ht="78" customHeight="1">
      <c r="A5" s="112" t="s">
        <v>3368</v>
      </c>
      <c r="B5" s="113" t="s">
        <v>3369</v>
      </c>
      <c r="C5" s="114" t="s">
        <v>3385</v>
      </c>
      <c r="D5" s="115" t="s">
        <v>3370</v>
      </c>
    </row>
    <row r="6" spans="1:4" ht="21" customHeight="1">
      <c r="A6" s="93" t="s">
        <v>3371</v>
      </c>
      <c r="B6" s="94">
        <f>'03Specifikace'!P8</f>
        <v>3558</v>
      </c>
      <c r="C6" s="95">
        <v>0</v>
      </c>
      <c r="D6" s="96">
        <f>B6*C6</f>
        <v>0</v>
      </c>
    </row>
    <row r="7" spans="1:4" ht="21" customHeight="1">
      <c r="A7" s="93" t="s">
        <v>3372</v>
      </c>
      <c r="B7" s="94">
        <f>'03Specifikace'!P9</f>
        <v>2026</v>
      </c>
      <c r="C7" s="95">
        <v>0</v>
      </c>
      <c r="D7" s="96">
        <f aca="true" t="shared" si="0" ref="D7:D8">B7*C7</f>
        <v>0</v>
      </c>
    </row>
    <row r="8" spans="1:4" ht="21" customHeight="1">
      <c r="A8" s="93" t="s">
        <v>3373</v>
      </c>
      <c r="B8" s="94">
        <f>'03Specifikace'!P10</f>
        <v>110</v>
      </c>
      <c r="C8" s="95">
        <v>0</v>
      </c>
      <c r="D8" s="96">
        <f t="shared" si="0"/>
        <v>0</v>
      </c>
    </row>
    <row r="9" spans="1:4" ht="21" customHeight="1">
      <c r="A9" s="93" t="s">
        <v>3358</v>
      </c>
      <c r="B9" s="94">
        <f>'03Specifikace'!P11</f>
        <v>50</v>
      </c>
      <c r="C9" s="95">
        <v>0</v>
      </c>
      <c r="D9" s="96">
        <f>B9*C9</f>
        <v>0</v>
      </c>
    </row>
    <row r="10" spans="1:4" ht="21" customHeight="1">
      <c r="A10" s="93" t="s">
        <v>3374</v>
      </c>
      <c r="B10" s="94">
        <f>'03Specifikace'!P12</f>
        <v>6</v>
      </c>
      <c r="C10" s="95">
        <v>0</v>
      </c>
      <c r="D10" s="96">
        <f>B10*C10</f>
        <v>0</v>
      </c>
    </row>
    <row r="11" spans="1:4" ht="21" customHeight="1">
      <c r="A11" s="93" t="s">
        <v>3375</v>
      </c>
      <c r="B11" s="94">
        <f>'03Specifikace'!P13</f>
        <v>10</v>
      </c>
      <c r="C11" s="95">
        <v>0</v>
      </c>
      <c r="D11" s="96">
        <f>B11*C11</f>
        <v>0</v>
      </c>
    </row>
    <row r="12" spans="1:4" ht="21" customHeight="1">
      <c r="A12" s="93" t="s">
        <v>3376</v>
      </c>
      <c r="B12" s="94">
        <f>'03Specifikace'!P14</f>
        <v>45</v>
      </c>
      <c r="C12" s="95">
        <v>0</v>
      </c>
      <c r="D12" s="96">
        <f aca="true" t="shared" si="1" ref="D12:D13">B12*C12</f>
        <v>0</v>
      </c>
    </row>
    <row r="13" spans="1:4" ht="21" customHeight="1">
      <c r="A13" s="93" t="s">
        <v>3377</v>
      </c>
      <c r="B13" s="94">
        <f>'03Specifikace'!P15</f>
        <v>11</v>
      </c>
      <c r="C13" s="95">
        <v>0</v>
      </c>
      <c r="D13" s="96">
        <f t="shared" si="1"/>
        <v>0</v>
      </c>
    </row>
    <row r="14" spans="1:4" s="102" customFormat="1" ht="21" customHeight="1" hidden="1">
      <c r="A14" s="98" t="s">
        <v>3378</v>
      </c>
      <c r="B14" s="99">
        <f>'03Specifikace'!P16</f>
        <v>0</v>
      </c>
      <c r="C14" s="100">
        <v>0</v>
      </c>
      <c r="D14" s="101">
        <f>B14*C14</f>
        <v>0</v>
      </c>
    </row>
    <row r="15" spans="1:4" s="102" customFormat="1" ht="21" customHeight="1">
      <c r="A15" s="93" t="s">
        <v>3379</v>
      </c>
      <c r="B15" s="94">
        <f>'03Specifikace'!P17</f>
        <v>1</v>
      </c>
      <c r="C15" s="95">
        <v>0</v>
      </c>
      <c r="D15" s="96">
        <f>B15*C15</f>
        <v>0</v>
      </c>
    </row>
    <row r="16" spans="1:4" s="102" customFormat="1" ht="21" customHeight="1" hidden="1">
      <c r="A16" s="98" t="s">
        <v>3365</v>
      </c>
      <c r="B16" s="99">
        <f>'03Specifikace'!P18</f>
        <v>0</v>
      </c>
      <c r="C16" s="100">
        <v>0</v>
      </c>
      <c r="D16" s="101">
        <f aca="true" t="shared" si="2" ref="D16:D17">B16*C16</f>
        <v>0</v>
      </c>
    </row>
    <row r="17" spans="1:4" ht="21" customHeight="1">
      <c r="A17" s="93" t="s">
        <v>3380</v>
      </c>
      <c r="B17" s="94">
        <f>'03Specifikace'!P19</f>
        <v>40</v>
      </c>
      <c r="C17" s="95">
        <v>0</v>
      </c>
      <c r="D17" s="96">
        <f t="shared" si="2"/>
        <v>0</v>
      </c>
    </row>
    <row r="18" spans="1:4" s="118" customFormat="1" ht="27" customHeight="1">
      <c r="A18" s="116" t="s">
        <v>3381</v>
      </c>
      <c r="B18" s="181"/>
      <c r="C18" s="181"/>
      <c r="D18" s="117">
        <f>SUM(D6:D17)</f>
        <v>0</v>
      </c>
    </row>
    <row r="20" spans="1:13" ht="36" customHeight="1">
      <c r="A20" s="182" t="s">
        <v>3382</v>
      </c>
      <c r="B20" s="182"/>
      <c r="C20" s="182"/>
      <c r="D20" s="182"/>
      <c r="E20" s="119"/>
      <c r="F20" s="119"/>
      <c r="G20" s="119"/>
      <c r="H20" s="119"/>
      <c r="I20" s="119"/>
      <c r="J20" s="119"/>
      <c r="K20" s="119"/>
      <c r="L20" s="119"/>
      <c r="M20" s="119"/>
    </row>
    <row r="21" ht="12.75">
      <c r="B21" s="120"/>
    </row>
    <row r="23" ht="12.75" hidden="1">
      <c r="B23" s="120">
        <f>SUM(B6:B17)</f>
        <v>5857</v>
      </c>
    </row>
  </sheetData>
  <sheetProtection algorithmName="SHA-512" hashValue="d0VCVryvNM1Xql7YmJ1ETH+yaGznVkaTegaMJ1/OK5z5iBb41tS0WUvZwUODEtzRdV93Wd1YrZS2e8m0ibjflg==" saltValue="VsKx9lUnoQwcdLwwOAN2Vw==" spinCount="100000" sheet="1" selectLockedCells="1"/>
  <protectedRanges>
    <protectedRange sqref="C7:C17" name="Oblast1"/>
  </protectedRanges>
  <mergeCells count="5">
    <mergeCell ref="A1:D1"/>
    <mergeCell ref="A2:D2"/>
    <mergeCell ref="A3:D3"/>
    <mergeCell ref="B18:C18"/>
    <mergeCell ref="A20:D20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r:id="rId1"/>
  <headerFooter>
    <oddFooter>&amp;RStránka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B4483-F064-4C5D-89CE-3FC8597BCDF0}">
  <sheetPr>
    <outlinePr summaryBelow="0" summaryRight="0"/>
  </sheetPr>
  <dimension ref="A1:Y66"/>
  <sheetViews>
    <sheetView zoomScale="85" zoomScaleNormal="85" workbookViewId="0" topLeftCell="A1">
      <pane ySplit="1" topLeftCell="A2" activePane="bottomLeft" state="frozen"/>
      <selection pane="bottomLeft" activeCell="A2" sqref="A2:A63"/>
    </sheetView>
  </sheetViews>
  <sheetFormatPr defaultColWidth="12.7109375" defaultRowHeight="15.75" customHeight="1"/>
  <cols>
    <col min="1" max="8" width="18.8515625" style="0" customWidth="1"/>
    <col min="9" max="9" width="24.28125" style="0" customWidth="1"/>
    <col min="10" max="20" width="18.8515625" style="0" customWidth="1"/>
    <col min="21" max="22" width="18.8515625" style="0" hidden="1" customWidth="1"/>
    <col min="23" max="24" width="25.7109375" style="0" customWidth="1"/>
    <col min="25" max="25" width="97.28125" style="0" customWidth="1"/>
    <col min="26" max="26" width="18.8515625" style="0" customWidth="1"/>
  </cols>
  <sheetData>
    <row r="1" spans="1:24" s="170" customFormat="1" ht="72.75" customHeight="1">
      <c r="A1" s="169" t="s">
        <v>3</v>
      </c>
      <c r="B1" s="169" t="s">
        <v>0</v>
      </c>
      <c r="C1" s="169" t="s">
        <v>1</v>
      </c>
      <c r="D1" s="169" t="s">
        <v>2</v>
      </c>
      <c r="E1" s="169" t="s">
        <v>3</v>
      </c>
      <c r="F1" s="169" t="s">
        <v>3450</v>
      </c>
      <c r="G1" s="169" t="s">
        <v>3451</v>
      </c>
      <c r="H1" s="169" t="s">
        <v>4</v>
      </c>
      <c r="I1" s="169" t="s">
        <v>5</v>
      </c>
      <c r="J1" s="169" t="s">
        <v>6</v>
      </c>
      <c r="K1" s="169" t="s">
        <v>7</v>
      </c>
      <c r="L1" s="169" t="s">
        <v>8</v>
      </c>
      <c r="M1" s="169" t="s">
        <v>9</v>
      </c>
      <c r="N1" s="169" t="s">
        <v>10</v>
      </c>
      <c r="O1" s="169" t="s">
        <v>11</v>
      </c>
      <c r="P1" s="169" t="s">
        <v>12</v>
      </c>
      <c r="Q1" s="169" t="s">
        <v>13</v>
      </c>
      <c r="R1" s="169" t="s">
        <v>14</v>
      </c>
      <c r="S1" s="169" t="s">
        <v>15</v>
      </c>
      <c r="W1" s="171" t="s">
        <v>279</v>
      </c>
      <c r="X1" s="171"/>
    </row>
    <row r="2" spans="1:24" ht="13.2">
      <c r="A2" s="166">
        <v>638013</v>
      </c>
      <c r="B2" s="165">
        <v>45356.488692071754</v>
      </c>
      <c r="C2" s="164" t="s">
        <v>251</v>
      </c>
      <c r="D2" s="164" t="s">
        <v>252</v>
      </c>
      <c r="E2" s="166" t="s">
        <v>253</v>
      </c>
      <c r="F2" s="164" t="s">
        <v>18</v>
      </c>
      <c r="G2" s="164" t="s">
        <v>18</v>
      </c>
      <c r="H2" s="164">
        <v>120</v>
      </c>
      <c r="I2" s="164"/>
      <c r="J2" s="164"/>
      <c r="K2" s="164"/>
      <c r="L2" s="164"/>
      <c r="M2" s="164"/>
      <c r="O2" s="164"/>
      <c r="P2" s="164"/>
      <c r="Q2" s="164"/>
      <c r="R2" s="164"/>
      <c r="S2" s="164"/>
      <c r="W2" t="str">
        <f>VLOOKUP(A2,'[1]Seznam_PO_1_1_2024'!A:B,2,0)</f>
        <v>JM_001</v>
      </c>
      <c r="X2">
        <f aca="true" t="shared" si="0" ref="X2:X33">SUM(H2:S2)</f>
        <v>120</v>
      </c>
    </row>
    <row r="3" spans="1:24" ht="13.2">
      <c r="A3" s="166">
        <v>558982</v>
      </c>
      <c r="B3" s="165">
        <v>45358.444271643515</v>
      </c>
      <c r="C3" s="164" t="s">
        <v>196</v>
      </c>
      <c r="D3" s="164" t="s">
        <v>197</v>
      </c>
      <c r="E3" s="166" t="s">
        <v>198</v>
      </c>
      <c r="F3" s="164" t="s">
        <v>18</v>
      </c>
      <c r="G3" s="164" t="s">
        <v>18</v>
      </c>
      <c r="H3" s="164">
        <v>150</v>
      </c>
      <c r="N3" s="164">
        <v>2</v>
      </c>
      <c r="W3" t="str">
        <f>VLOOKUP(A3,'[1]Seznam_PO_1_1_2024'!A:B,2,0)</f>
        <v>JM_002</v>
      </c>
      <c r="X3">
        <f t="shared" si="0"/>
        <v>152</v>
      </c>
    </row>
    <row r="4" spans="1:24" ht="13.2">
      <c r="A4" s="166">
        <v>637980</v>
      </c>
      <c r="B4" s="165">
        <v>45365.371689548614</v>
      </c>
      <c r="C4" s="164" t="s">
        <v>3484</v>
      </c>
      <c r="D4" s="164" t="s">
        <v>3485</v>
      </c>
      <c r="E4" s="166" t="s">
        <v>164</v>
      </c>
      <c r="F4" s="164" t="s">
        <v>18</v>
      </c>
      <c r="G4" s="164" t="s">
        <v>18</v>
      </c>
      <c r="I4" s="164">
        <v>10</v>
      </c>
      <c r="K4" s="164">
        <v>4</v>
      </c>
      <c r="M4" s="164">
        <v>5</v>
      </c>
      <c r="O4" s="164">
        <v>1</v>
      </c>
      <c r="W4" t="str">
        <f>VLOOKUP(A4,'[1]Seznam_PO_1_1_2024'!A:B,2,0)</f>
        <v>JM_006</v>
      </c>
      <c r="X4">
        <f t="shared" si="0"/>
        <v>20</v>
      </c>
    </row>
    <row r="5" spans="1:24" ht="13.2">
      <c r="A5" s="166">
        <v>212920</v>
      </c>
      <c r="B5" s="165">
        <v>45358.34154699074</v>
      </c>
      <c r="C5" s="164" t="s">
        <v>124</v>
      </c>
      <c r="D5" s="164" t="s">
        <v>3467</v>
      </c>
      <c r="E5" s="166" t="s">
        <v>125</v>
      </c>
      <c r="F5" s="164" t="s">
        <v>18</v>
      </c>
      <c r="G5" s="164" t="s">
        <v>18</v>
      </c>
      <c r="I5" s="164">
        <v>6</v>
      </c>
      <c r="J5" s="164">
        <v>40</v>
      </c>
      <c r="W5" t="str">
        <f>VLOOKUP(A5,'[1]Seznam_PO_1_1_2024'!A:B,2,0)</f>
        <v>JM_011</v>
      </c>
      <c r="X5">
        <f t="shared" si="0"/>
        <v>46</v>
      </c>
    </row>
    <row r="6" spans="1:24" ht="13.2">
      <c r="A6" s="164">
        <v>45671702</v>
      </c>
      <c r="B6" s="165">
        <v>45356.5666016551</v>
      </c>
      <c r="C6" s="164" t="s">
        <v>67</v>
      </c>
      <c r="D6" s="164" t="s">
        <v>68</v>
      </c>
      <c r="E6" s="164">
        <v>45671702</v>
      </c>
      <c r="F6" s="164" t="s">
        <v>18</v>
      </c>
      <c r="G6" s="164" t="s">
        <v>18</v>
      </c>
      <c r="H6" s="164">
        <v>50</v>
      </c>
      <c r="W6" t="str">
        <f>VLOOKUP(A6,'[1]Seznam_PO_1_1_2024'!A:B,2,0)</f>
        <v>JM_017</v>
      </c>
      <c r="X6">
        <f t="shared" si="0"/>
        <v>50</v>
      </c>
    </row>
    <row r="7" spans="1:24" ht="13.2">
      <c r="A7" s="164">
        <v>55301</v>
      </c>
      <c r="B7" s="165">
        <v>45358.52206914352</v>
      </c>
      <c r="C7" s="164" t="s">
        <v>3474</v>
      </c>
      <c r="D7" s="164" t="s">
        <v>3475</v>
      </c>
      <c r="E7" s="164">
        <v>55301</v>
      </c>
      <c r="F7" s="164" t="s">
        <v>18</v>
      </c>
      <c r="G7" s="164" t="s">
        <v>18</v>
      </c>
      <c r="I7" s="164">
        <v>50</v>
      </c>
      <c r="W7" t="str">
        <f>VLOOKUP(A7,'[1]Seznam_PO_1_1_2024'!A:B,2,0)</f>
        <v>JM_019</v>
      </c>
      <c r="X7">
        <f t="shared" si="0"/>
        <v>50</v>
      </c>
    </row>
    <row r="8" spans="1:24" ht="13.2">
      <c r="A8" s="164">
        <v>44993412</v>
      </c>
      <c r="B8" s="165">
        <v>45364.493526631944</v>
      </c>
      <c r="C8" s="164" t="s">
        <v>221</v>
      </c>
      <c r="D8" s="164" t="s">
        <v>3483</v>
      </c>
      <c r="E8" s="164">
        <v>44993412</v>
      </c>
      <c r="F8" s="164" t="s">
        <v>18</v>
      </c>
      <c r="G8" s="164" t="s">
        <v>18</v>
      </c>
      <c r="H8" s="164">
        <v>85</v>
      </c>
      <c r="I8" s="164"/>
      <c r="J8" s="164"/>
      <c r="K8" s="164">
        <v>15</v>
      </c>
      <c r="L8" s="164">
        <v>2</v>
      </c>
      <c r="M8" s="164">
        <v>5</v>
      </c>
      <c r="N8" s="164">
        <v>3</v>
      </c>
      <c r="O8" s="164"/>
      <c r="P8" s="164"/>
      <c r="Q8" s="164"/>
      <c r="R8" s="164"/>
      <c r="S8" s="164"/>
      <c r="W8" t="str">
        <f>VLOOKUP(A8,'[1]Seznam_PO_1_1_2024'!A:B,2,0)</f>
        <v>JM_027</v>
      </c>
      <c r="X8">
        <f t="shared" si="0"/>
        <v>110</v>
      </c>
    </row>
    <row r="9" spans="1:24" ht="13.2">
      <c r="A9" s="166">
        <v>566381</v>
      </c>
      <c r="B9" s="165">
        <v>45358.44738600694</v>
      </c>
      <c r="C9" s="164" t="s">
        <v>3472</v>
      </c>
      <c r="D9" s="164" t="s">
        <v>3473</v>
      </c>
      <c r="E9" s="166" t="s">
        <v>184</v>
      </c>
      <c r="F9" s="164" t="s">
        <v>18</v>
      </c>
      <c r="G9" s="164" t="s">
        <v>18</v>
      </c>
      <c r="H9" s="164">
        <v>500</v>
      </c>
      <c r="K9" s="164">
        <v>8</v>
      </c>
      <c r="L9" s="164">
        <v>2</v>
      </c>
      <c r="N9" s="164">
        <v>10</v>
      </c>
      <c r="W9" t="str">
        <f>VLOOKUP(A9,'[1]Seznam_PO_1_1_2024'!A:B,2,0)</f>
        <v>JM_029</v>
      </c>
      <c r="X9">
        <f t="shared" si="0"/>
        <v>520</v>
      </c>
    </row>
    <row r="10" spans="1:24" ht="13.2">
      <c r="A10" s="166">
        <v>559415</v>
      </c>
      <c r="B10" s="165">
        <v>45357.37249355324</v>
      </c>
      <c r="C10" s="164" t="s">
        <v>58</v>
      </c>
      <c r="D10" s="164" t="s">
        <v>59</v>
      </c>
      <c r="E10" s="166" t="s">
        <v>60</v>
      </c>
      <c r="F10" s="164" t="s">
        <v>18</v>
      </c>
      <c r="G10" s="164" t="s">
        <v>18</v>
      </c>
      <c r="H10" s="164">
        <v>120</v>
      </c>
      <c r="W10" t="str">
        <f>VLOOKUP(A10,'[1]Seznam_PO_1_1_2024'!A:B,2,0)</f>
        <v>JM_030</v>
      </c>
      <c r="X10">
        <f t="shared" si="0"/>
        <v>120</v>
      </c>
    </row>
    <row r="11" spans="1:24" ht="13.2">
      <c r="A11" s="164">
        <v>44993510</v>
      </c>
      <c r="B11" s="165">
        <v>45356.44144069444</v>
      </c>
      <c r="C11" s="164" t="s">
        <v>102</v>
      </c>
      <c r="D11" s="164" t="s">
        <v>3452</v>
      </c>
      <c r="E11" s="164">
        <v>44993510</v>
      </c>
      <c r="F11" s="164" t="s">
        <v>18</v>
      </c>
      <c r="G11" s="164" t="s">
        <v>18</v>
      </c>
      <c r="H11" s="164">
        <v>50</v>
      </c>
      <c r="W11" t="str">
        <f>VLOOKUP(A11,'[1]Seznam_PO_1_1_2024'!A:B,2,0)</f>
        <v>JM_036</v>
      </c>
      <c r="X11">
        <f t="shared" si="0"/>
        <v>50</v>
      </c>
    </row>
    <row r="12" spans="1:24" ht="13.2">
      <c r="A12" s="166">
        <v>838993</v>
      </c>
      <c r="B12" s="165">
        <v>45370.50630936342</v>
      </c>
      <c r="C12" s="164" t="s">
        <v>264</v>
      </c>
      <c r="D12" s="164" t="s">
        <v>3490</v>
      </c>
      <c r="E12" s="166" t="s">
        <v>3491</v>
      </c>
      <c r="F12" s="164" t="s">
        <v>18</v>
      </c>
      <c r="G12" s="164" t="s">
        <v>18</v>
      </c>
      <c r="I12" s="164">
        <v>20</v>
      </c>
      <c r="W12" t="str">
        <f>VLOOKUP(A12,'[1]Seznam_PO_1_1_2024'!A:B,2,0)</f>
        <v>JM_038</v>
      </c>
      <c r="X12">
        <f t="shared" si="0"/>
        <v>20</v>
      </c>
    </row>
    <row r="13" spans="1:24" ht="13.2">
      <c r="A13" s="166">
        <v>530506</v>
      </c>
      <c r="B13" s="165">
        <v>45357.29815141203</v>
      </c>
      <c r="C13" s="164" t="s">
        <v>3462</v>
      </c>
      <c r="D13" s="164" t="s">
        <v>3463</v>
      </c>
      <c r="E13" s="166" t="s">
        <v>220</v>
      </c>
      <c r="F13" s="164" t="s">
        <v>18</v>
      </c>
      <c r="G13" s="164" t="s">
        <v>18</v>
      </c>
      <c r="H13" s="164">
        <v>20</v>
      </c>
      <c r="I13" s="164">
        <v>45</v>
      </c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W13" t="str">
        <f>VLOOKUP(A13,'[1]Seznam_PO_1_1_2024'!A:B,2,0)</f>
        <v>JM_041</v>
      </c>
      <c r="X13">
        <f t="shared" si="0"/>
        <v>65</v>
      </c>
    </row>
    <row r="14" spans="1:24" ht="13.2">
      <c r="A14" s="164">
        <v>49439723</v>
      </c>
      <c r="B14" s="165">
        <v>45370.54249876157</v>
      </c>
      <c r="C14" s="164" t="s">
        <v>3492</v>
      </c>
      <c r="D14" s="164" t="s">
        <v>3493</v>
      </c>
      <c r="E14" s="164">
        <v>49439723</v>
      </c>
      <c r="F14" s="164" t="s">
        <v>18</v>
      </c>
      <c r="G14" s="164" t="s">
        <v>18</v>
      </c>
      <c r="H14" s="164">
        <v>25</v>
      </c>
      <c r="W14" t="str">
        <f>VLOOKUP(A14,'[1]Seznam_PO_1_1_2024'!A:B,2,0)</f>
        <v>JM_042</v>
      </c>
      <c r="X14">
        <f t="shared" si="0"/>
        <v>25</v>
      </c>
    </row>
    <row r="15" spans="1:24" ht="13.2">
      <c r="A15" s="164">
        <v>45671729</v>
      </c>
      <c r="B15" s="165">
        <v>45356.67608806713</v>
      </c>
      <c r="C15" s="164" t="s">
        <v>3460</v>
      </c>
      <c r="D15" s="164" t="s">
        <v>3461</v>
      </c>
      <c r="E15" s="164">
        <v>45671729</v>
      </c>
      <c r="F15" s="164" t="s">
        <v>18</v>
      </c>
      <c r="G15" s="164" t="s">
        <v>18</v>
      </c>
      <c r="H15" s="164">
        <v>50</v>
      </c>
      <c r="W15" t="str">
        <f>VLOOKUP(A15,'[1]Seznam_PO_1_1_2024'!A:B,2,0)</f>
        <v>JM_046</v>
      </c>
      <c r="X15">
        <f t="shared" si="0"/>
        <v>50</v>
      </c>
    </row>
    <row r="16" spans="1:24" ht="13.2">
      <c r="A16" s="164">
        <v>64327981</v>
      </c>
      <c r="B16" s="165">
        <v>45356.44689655093</v>
      </c>
      <c r="C16" s="164" t="s">
        <v>96</v>
      </c>
      <c r="D16" s="164" t="s">
        <v>3455</v>
      </c>
      <c r="E16" s="164">
        <v>64327981</v>
      </c>
      <c r="F16" s="164" t="s">
        <v>18</v>
      </c>
      <c r="G16" s="164" t="s">
        <v>18</v>
      </c>
      <c r="I16" s="164">
        <v>100</v>
      </c>
      <c r="W16" t="str">
        <f>VLOOKUP(A16,'[1]Seznam_PO_1_1_2024'!A:B,2,0)</f>
        <v>JM_051</v>
      </c>
      <c r="X16">
        <f t="shared" si="0"/>
        <v>100</v>
      </c>
    </row>
    <row r="17" spans="1:24" ht="13.2">
      <c r="A17" s="166">
        <v>559016</v>
      </c>
      <c r="B17" s="165">
        <v>45366.64563805556</v>
      </c>
      <c r="C17" s="164" t="s">
        <v>3488</v>
      </c>
      <c r="D17" s="164" t="s">
        <v>223</v>
      </c>
      <c r="E17" s="166" t="s">
        <v>224</v>
      </c>
      <c r="F17" s="164" t="s">
        <v>18</v>
      </c>
      <c r="G17" s="164" t="s">
        <v>18</v>
      </c>
      <c r="H17" s="164">
        <v>70</v>
      </c>
      <c r="W17" t="str">
        <f>VLOOKUP(A17,'[1]Seznam_PO_1_1_2024'!A:B,2,0)</f>
        <v>JM_052</v>
      </c>
      <c r="X17">
        <f t="shared" si="0"/>
        <v>70</v>
      </c>
    </row>
    <row r="18" spans="1:24" ht="13.2">
      <c r="A18" s="166">
        <v>346292</v>
      </c>
      <c r="B18" s="165">
        <v>45357.5411421412</v>
      </c>
      <c r="C18" s="164" t="s">
        <v>262</v>
      </c>
      <c r="D18" s="164" t="s">
        <v>3465</v>
      </c>
      <c r="E18" s="166" t="s">
        <v>263</v>
      </c>
      <c r="F18" s="164" t="s">
        <v>18</v>
      </c>
      <c r="G18" s="164" t="s">
        <v>18</v>
      </c>
      <c r="H18" s="164">
        <v>480</v>
      </c>
      <c r="W18" t="str">
        <f>VLOOKUP(A18,'[1]Seznam_PO_1_1_2024'!A:B,2,0)</f>
        <v>JM_058</v>
      </c>
      <c r="X18">
        <f t="shared" si="0"/>
        <v>480</v>
      </c>
    </row>
    <row r="19" spans="1:24" ht="13.2">
      <c r="A19" s="166">
        <v>566756</v>
      </c>
      <c r="B19" s="165">
        <v>45362.41991758102</v>
      </c>
      <c r="C19" s="164" t="s">
        <v>209</v>
      </c>
      <c r="D19" s="164" t="s">
        <v>210</v>
      </c>
      <c r="E19" s="166" t="s">
        <v>211</v>
      </c>
      <c r="F19" s="164" t="s">
        <v>18</v>
      </c>
      <c r="G19" s="164" t="s">
        <v>18</v>
      </c>
      <c r="H19" s="164">
        <v>80</v>
      </c>
      <c r="N19" s="164">
        <v>10</v>
      </c>
      <c r="W19" t="str">
        <f>VLOOKUP(A19,'[1]Seznam_PO_1_1_2024'!A:B,2,0)</f>
        <v>JM_066</v>
      </c>
      <c r="X19">
        <f t="shared" si="0"/>
        <v>90</v>
      </c>
    </row>
    <row r="20" spans="1:24" ht="13.2">
      <c r="A20" s="164">
        <v>44993447</v>
      </c>
      <c r="B20" s="165">
        <v>45362.49018123843</v>
      </c>
      <c r="C20" s="164" t="s">
        <v>115</v>
      </c>
      <c r="D20" s="164" t="s">
        <v>116</v>
      </c>
      <c r="E20" s="164">
        <v>44993447</v>
      </c>
      <c r="F20" s="164" t="s">
        <v>18</v>
      </c>
      <c r="G20" s="164" t="s">
        <v>18</v>
      </c>
      <c r="H20" s="164"/>
      <c r="I20" s="164"/>
      <c r="J20" s="164">
        <v>15</v>
      </c>
      <c r="K20" s="164"/>
      <c r="L20" s="164"/>
      <c r="M20" s="164"/>
      <c r="N20" s="164"/>
      <c r="O20" s="164"/>
      <c r="P20" s="164"/>
      <c r="Q20" s="164"/>
      <c r="R20" s="164"/>
      <c r="S20" s="164"/>
      <c r="W20" t="str">
        <f>VLOOKUP(A20,'[1]Seznam_PO_1_1_2024'!A:B,2,0)</f>
        <v>JM_069</v>
      </c>
      <c r="X20">
        <f t="shared" si="0"/>
        <v>15</v>
      </c>
    </row>
    <row r="21" spans="1:24" ht="13.2">
      <c r="A21" s="164">
        <v>62073117</v>
      </c>
      <c r="B21" s="165">
        <v>45357.286509247686</v>
      </c>
      <c r="C21" s="164" t="s">
        <v>243</v>
      </c>
      <c r="D21" s="164" t="s">
        <v>244</v>
      </c>
      <c r="E21" s="164">
        <v>62073117</v>
      </c>
      <c r="F21" s="164" t="s">
        <v>18</v>
      </c>
      <c r="G21" s="164" t="s">
        <v>18</v>
      </c>
      <c r="I21" s="164">
        <v>50</v>
      </c>
      <c r="W21" t="str">
        <f>VLOOKUP(A21,'[1]Seznam_PO_1_1_2024'!A:B,2,0)</f>
        <v>JM_070</v>
      </c>
      <c r="X21">
        <f t="shared" si="0"/>
        <v>50</v>
      </c>
    </row>
    <row r="22" spans="1:24" ht="13.2">
      <c r="A22" s="166">
        <v>56324</v>
      </c>
      <c r="B22" s="165">
        <v>45363.45612724537</v>
      </c>
      <c r="C22" s="164" t="s">
        <v>182</v>
      </c>
      <c r="D22" s="164" t="s">
        <v>3481</v>
      </c>
      <c r="E22" s="166" t="s">
        <v>183</v>
      </c>
      <c r="F22" s="164" t="s">
        <v>18</v>
      </c>
      <c r="G22" s="164" t="s">
        <v>18</v>
      </c>
      <c r="I22" s="164">
        <v>100</v>
      </c>
      <c r="L22" s="164">
        <v>2</v>
      </c>
      <c r="O22" s="164">
        <v>2</v>
      </c>
      <c r="W22" t="str">
        <f>VLOOKUP(A22,'[1]Seznam_PO_1_1_2024'!A:B,2,0)</f>
        <v>JM_074</v>
      </c>
      <c r="X22">
        <f t="shared" si="0"/>
        <v>104</v>
      </c>
    </row>
    <row r="23" spans="1:24" ht="13.2">
      <c r="A23" s="164">
        <v>49459881</v>
      </c>
      <c r="B23" s="165">
        <v>45356.465247002314</v>
      </c>
      <c r="C23" s="164" t="s">
        <v>157</v>
      </c>
      <c r="D23" s="164" t="s">
        <v>158</v>
      </c>
      <c r="E23" s="164">
        <v>49459881</v>
      </c>
      <c r="F23" s="164" t="s">
        <v>18</v>
      </c>
      <c r="G23" s="164" t="s">
        <v>18</v>
      </c>
      <c r="H23" s="164">
        <v>20</v>
      </c>
      <c r="W23" t="str">
        <f>VLOOKUP(A23,'[1]Seznam_PO_1_1_2024'!A:B,2,0)</f>
        <v>JM_077</v>
      </c>
      <c r="X23">
        <f t="shared" si="0"/>
        <v>20</v>
      </c>
    </row>
    <row r="24" spans="1:24" ht="13.2">
      <c r="A24" s="166">
        <v>89257</v>
      </c>
      <c r="B24" s="165">
        <v>45365.45422047454</v>
      </c>
      <c r="C24" s="164" t="s">
        <v>230</v>
      </c>
      <c r="D24" s="164" t="s">
        <v>231</v>
      </c>
      <c r="E24" s="166" t="s">
        <v>232</v>
      </c>
      <c r="F24" s="164" t="s">
        <v>18</v>
      </c>
      <c r="G24" s="164" t="s">
        <v>18</v>
      </c>
      <c r="H24" s="164">
        <v>8</v>
      </c>
      <c r="I24" s="164">
        <v>10</v>
      </c>
      <c r="K24" s="164">
        <v>5</v>
      </c>
      <c r="O24" s="164">
        <v>1</v>
      </c>
      <c r="W24" t="str">
        <f>VLOOKUP(A24,'[1]Seznam_PO_1_1_2024'!A:B,2,0)</f>
        <v>JM_081</v>
      </c>
      <c r="X24">
        <f t="shared" si="0"/>
        <v>24</v>
      </c>
    </row>
    <row r="25" spans="1:24" ht="13.2">
      <c r="A25" s="166">
        <v>559270</v>
      </c>
      <c r="B25" s="165">
        <v>45363.379629386574</v>
      </c>
      <c r="C25" s="164" t="s">
        <v>3479</v>
      </c>
      <c r="D25" s="164" t="s">
        <v>3480</v>
      </c>
      <c r="E25" s="166" t="s">
        <v>259</v>
      </c>
      <c r="F25" s="164" t="s">
        <v>18</v>
      </c>
      <c r="G25" s="164" t="s">
        <v>18</v>
      </c>
      <c r="H25" s="164"/>
      <c r="I25" s="164">
        <v>100</v>
      </c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W25" t="str">
        <f>VLOOKUP(A25,'[1]Seznam_PO_1_1_2024'!A:B,2,0)</f>
        <v>JM_085</v>
      </c>
      <c r="X25">
        <f t="shared" si="0"/>
        <v>100</v>
      </c>
    </row>
    <row r="26" spans="1:24" ht="13.2">
      <c r="A26" s="164">
        <v>70843082</v>
      </c>
      <c r="B26" s="165">
        <v>45358.36017260417</v>
      </c>
      <c r="C26" s="164" t="s">
        <v>3469</v>
      </c>
      <c r="D26" s="164" t="s">
        <v>3470</v>
      </c>
      <c r="E26" s="164">
        <v>70843082</v>
      </c>
      <c r="F26" s="164" t="s">
        <v>18</v>
      </c>
      <c r="G26" s="164" t="s">
        <v>18</v>
      </c>
      <c r="H26" s="164">
        <v>90</v>
      </c>
      <c r="W26" t="str">
        <f>VLOOKUP(A26,'[1]Seznam_PO_1_1_2024'!A:B,2,0)</f>
        <v>JM_089</v>
      </c>
      <c r="X26">
        <f t="shared" si="0"/>
        <v>90</v>
      </c>
    </row>
    <row r="27" spans="1:25" ht="13.2">
      <c r="A27" s="166">
        <v>558991</v>
      </c>
      <c r="B27" s="165">
        <v>45356.51889792824</v>
      </c>
      <c r="C27" s="164" t="s">
        <v>127</v>
      </c>
      <c r="D27" s="164" t="s">
        <v>128</v>
      </c>
      <c r="E27" s="166" t="s">
        <v>129</v>
      </c>
      <c r="F27" s="164" t="s">
        <v>18</v>
      </c>
      <c r="G27" s="164" t="s">
        <v>18</v>
      </c>
      <c r="I27" s="164">
        <v>20</v>
      </c>
      <c r="O27" s="164">
        <v>1</v>
      </c>
      <c r="W27" t="str">
        <f>VLOOKUP(A27,'[1]Seznam_PO_1_1_2024'!A:B,2,0)</f>
        <v>JM_093</v>
      </c>
      <c r="X27">
        <f t="shared" si="0"/>
        <v>21</v>
      </c>
      <c r="Y27" s="167" t="s">
        <v>3459</v>
      </c>
    </row>
    <row r="28" spans="1:24" ht="13.2">
      <c r="A28" s="164">
        <v>60552255</v>
      </c>
      <c r="B28" s="165">
        <v>45363.48755445602</v>
      </c>
      <c r="C28" s="164" t="s">
        <v>241</v>
      </c>
      <c r="D28" s="164" t="s">
        <v>242</v>
      </c>
      <c r="E28" s="164">
        <v>60552255</v>
      </c>
      <c r="F28" s="164" t="s">
        <v>18</v>
      </c>
      <c r="G28" s="164" t="s">
        <v>18</v>
      </c>
      <c r="I28" s="164">
        <v>500</v>
      </c>
      <c r="W28" t="str">
        <f>VLOOKUP(A28,'[1]Seznam_PO_1_1_2024'!A:B,2,0)</f>
        <v>JM_095</v>
      </c>
      <c r="X28">
        <f t="shared" si="0"/>
        <v>500</v>
      </c>
    </row>
    <row r="29" spans="1:24" ht="13.2">
      <c r="A29" s="164">
        <v>70843155</v>
      </c>
      <c r="B29" s="165">
        <v>45362.47479025463</v>
      </c>
      <c r="C29" s="164" t="s">
        <v>112</v>
      </c>
      <c r="D29" s="164" t="s">
        <v>113</v>
      </c>
      <c r="E29" s="164">
        <v>70843155</v>
      </c>
      <c r="F29" s="164" t="s">
        <v>18</v>
      </c>
      <c r="G29" s="164" t="s">
        <v>18</v>
      </c>
      <c r="H29" s="164">
        <v>150</v>
      </c>
      <c r="W29" t="str">
        <f>VLOOKUP(A29,'[1]Seznam_PO_1_1_2024'!A:B,2,0)</f>
        <v>JM_100</v>
      </c>
      <c r="X29">
        <f t="shared" si="0"/>
        <v>150</v>
      </c>
    </row>
    <row r="30" spans="1:24" ht="13.2">
      <c r="A30" s="166">
        <v>567396</v>
      </c>
      <c r="B30" s="165">
        <v>45356.640648472225</v>
      </c>
      <c r="C30" s="164" t="s">
        <v>85</v>
      </c>
      <c r="D30" s="164" t="s">
        <v>86</v>
      </c>
      <c r="E30" s="166" t="s">
        <v>87</v>
      </c>
      <c r="F30" s="164" t="s">
        <v>18</v>
      </c>
      <c r="G30" s="164" t="s">
        <v>18</v>
      </c>
      <c r="I30" s="164">
        <v>30</v>
      </c>
      <c r="W30" t="str">
        <f>VLOOKUP(A30,'[1]Seznam_PO_1_1_2024'!A:B,2,0)</f>
        <v>JM_105</v>
      </c>
      <c r="X30">
        <f t="shared" si="0"/>
        <v>30</v>
      </c>
    </row>
    <row r="31" spans="1:24" ht="13.2">
      <c r="A31" s="164">
        <v>62157299</v>
      </c>
      <c r="B31" s="165">
        <v>45356.59872358796</v>
      </c>
      <c r="C31" s="164" t="s">
        <v>105</v>
      </c>
      <c r="D31" s="164" t="s">
        <v>106</v>
      </c>
      <c r="E31" s="164">
        <v>62157299</v>
      </c>
      <c r="F31" s="164" t="s">
        <v>18</v>
      </c>
      <c r="G31" s="164" t="s">
        <v>18</v>
      </c>
      <c r="I31" s="164">
        <v>100</v>
      </c>
      <c r="O31" s="164">
        <v>5</v>
      </c>
      <c r="W31" t="str">
        <f>VLOOKUP(A31,'[1]Seznam_PO_1_1_2024'!A:B,2,0)</f>
        <v>JM_108</v>
      </c>
      <c r="X31">
        <f t="shared" si="0"/>
        <v>105</v>
      </c>
    </row>
    <row r="32" spans="1:24" ht="13.2">
      <c r="A32" s="164">
        <v>62156748</v>
      </c>
      <c r="B32" s="165">
        <v>45357.641865868056</v>
      </c>
      <c r="C32" s="164" t="s">
        <v>240</v>
      </c>
      <c r="D32" s="164" t="s">
        <v>3466</v>
      </c>
      <c r="E32" s="164">
        <v>62156748</v>
      </c>
      <c r="F32" s="164" t="s">
        <v>18</v>
      </c>
      <c r="G32" s="164" t="s">
        <v>18</v>
      </c>
      <c r="H32" s="164">
        <v>40</v>
      </c>
      <c r="K32" s="164">
        <v>2</v>
      </c>
      <c r="N32" s="164">
        <v>1</v>
      </c>
      <c r="W32" t="str">
        <f>VLOOKUP(A32,'[1]Seznam_PO_1_1_2024'!A:B,2,0)</f>
        <v>JM_113</v>
      </c>
      <c r="X32">
        <f t="shared" si="0"/>
        <v>43</v>
      </c>
    </row>
    <row r="33" spans="1:24" ht="13.2">
      <c r="A33" s="166">
        <v>226475</v>
      </c>
      <c r="B33" s="165">
        <v>45357.30092405093</v>
      </c>
      <c r="C33" s="164" t="s">
        <v>227</v>
      </c>
      <c r="D33" s="164" t="s">
        <v>228</v>
      </c>
      <c r="E33" s="166" t="s">
        <v>229</v>
      </c>
      <c r="F33" s="164" t="s">
        <v>18</v>
      </c>
      <c r="G33" s="164" t="s">
        <v>18</v>
      </c>
      <c r="I33" s="164">
        <v>140</v>
      </c>
      <c r="K33" s="164">
        <v>5</v>
      </c>
      <c r="W33" t="str">
        <f>VLOOKUP(A33,'[1]Seznam_PO_1_1_2024'!A:B,2,0)</f>
        <v>JM_114</v>
      </c>
      <c r="X33">
        <f t="shared" si="0"/>
        <v>145</v>
      </c>
    </row>
    <row r="34" spans="1:24" ht="13.2">
      <c r="A34" s="164">
        <v>62160095</v>
      </c>
      <c r="B34" s="165">
        <v>45356.513960868055</v>
      </c>
      <c r="C34" s="164" t="s">
        <v>19</v>
      </c>
      <c r="D34" s="164" t="s">
        <v>20</v>
      </c>
      <c r="E34" s="164">
        <v>62160095</v>
      </c>
      <c r="F34" s="164" t="s">
        <v>18</v>
      </c>
      <c r="G34" s="164" t="s">
        <v>18</v>
      </c>
      <c r="H34" s="164">
        <v>20</v>
      </c>
      <c r="W34" t="str">
        <f>VLOOKUP(A34,'[1]Seznam_PO_1_1_2024'!A:B,2,0)</f>
        <v>JM_115</v>
      </c>
      <c r="X34">
        <f aca="true" t="shared" si="1" ref="X34:X63">SUM(H34:S34)</f>
        <v>20</v>
      </c>
    </row>
    <row r="35" spans="1:24" ht="13.2">
      <c r="A35" s="164">
        <v>62157396</v>
      </c>
      <c r="B35" s="165">
        <v>45365.52420393519</v>
      </c>
      <c r="C35" s="164" t="s">
        <v>185</v>
      </c>
      <c r="D35" s="164" t="s">
        <v>186</v>
      </c>
      <c r="E35" s="164">
        <v>62157396</v>
      </c>
      <c r="F35" s="164" t="s">
        <v>18</v>
      </c>
      <c r="G35" s="164" t="s">
        <v>18</v>
      </c>
      <c r="I35" s="164">
        <v>100</v>
      </c>
      <c r="W35" t="str">
        <f>VLOOKUP(A35,'[1]Seznam_PO_1_1_2024'!A:B,2,0)</f>
        <v>JM_122</v>
      </c>
      <c r="X35">
        <f t="shared" si="1"/>
        <v>100</v>
      </c>
    </row>
    <row r="36" spans="1:24" ht="13.2">
      <c r="A36" s="164">
        <v>49461249</v>
      </c>
      <c r="B36" s="165">
        <v>45362.37274211805</v>
      </c>
      <c r="C36" s="164" t="s">
        <v>146</v>
      </c>
      <c r="D36" s="164" t="s">
        <v>3476</v>
      </c>
      <c r="E36" s="164">
        <v>49461249</v>
      </c>
      <c r="F36" s="164" t="s">
        <v>18</v>
      </c>
      <c r="G36" s="164" t="s">
        <v>18</v>
      </c>
      <c r="I36" s="164">
        <v>75</v>
      </c>
      <c r="W36" t="str">
        <f>VLOOKUP(A36,'[1]Seznam_PO_1_1_2024'!A:B,2,0)</f>
        <v>JM_125</v>
      </c>
      <c r="X36">
        <f t="shared" si="1"/>
        <v>75</v>
      </c>
    </row>
    <row r="37" spans="1:24" ht="13.2">
      <c r="A37" s="166">
        <v>567043</v>
      </c>
      <c r="B37" s="165">
        <v>45356.56472603009</v>
      </c>
      <c r="C37" s="164" t="s">
        <v>69</v>
      </c>
      <c r="D37" s="164" t="s">
        <v>70</v>
      </c>
      <c r="E37" s="166" t="s">
        <v>71</v>
      </c>
      <c r="F37" s="164" t="s">
        <v>18</v>
      </c>
      <c r="G37" s="164" t="s">
        <v>18</v>
      </c>
      <c r="H37" s="164"/>
      <c r="I37" s="164">
        <v>50</v>
      </c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W37" t="str">
        <f>VLOOKUP(A37,'[1]Seznam_PO_1_1_2024'!A:B,2,0)</f>
        <v>JM_136</v>
      </c>
      <c r="X37">
        <f t="shared" si="1"/>
        <v>50</v>
      </c>
    </row>
    <row r="38" spans="1:24" ht="13.2">
      <c r="A38" s="166">
        <v>559148</v>
      </c>
      <c r="B38" s="165">
        <v>45356.44499517361</v>
      </c>
      <c r="C38" s="164" t="s">
        <v>25</v>
      </c>
      <c r="D38" s="164" t="s">
        <v>3453</v>
      </c>
      <c r="E38" s="166" t="s">
        <v>26</v>
      </c>
      <c r="F38" s="164" t="s">
        <v>18</v>
      </c>
      <c r="G38" s="164" t="s">
        <v>18</v>
      </c>
      <c r="H38" s="164">
        <v>100</v>
      </c>
      <c r="I38" s="164"/>
      <c r="J38" s="164"/>
      <c r="K38" s="164"/>
      <c r="L38" s="164"/>
      <c r="M38" s="164"/>
      <c r="N38" s="164">
        <v>4</v>
      </c>
      <c r="O38" s="164"/>
      <c r="P38" s="164"/>
      <c r="Q38" s="164"/>
      <c r="R38" s="164"/>
      <c r="S38" s="164"/>
      <c r="W38" t="str">
        <f>VLOOKUP(A38,'[1]Seznam_PO_1_1_2024'!A:B,2,0)</f>
        <v>JM_140</v>
      </c>
      <c r="X38">
        <f t="shared" si="1"/>
        <v>104</v>
      </c>
    </row>
    <row r="39" spans="1:24" ht="13.2">
      <c r="A39" s="166">
        <v>53163</v>
      </c>
      <c r="B39" s="165">
        <v>45363.25950886574</v>
      </c>
      <c r="C39" s="164" t="s">
        <v>216</v>
      </c>
      <c r="D39" s="164" t="s">
        <v>217</v>
      </c>
      <c r="E39" s="166" t="s">
        <v>218</v>
      </c>
      <c r="F39" s="164" t="s">
        <v>18</v>
      </c>
      <c r="G39" s="164" t="s">
        <v>18</v>
      </c>
      <c r="H39" s="164">
        <v>235</v>
      </c>
      <c r="I39" s="164">
        <v>150</v>
      </c>
      <c r="K39" s="164">
        <v>5</v>
      </c>
      <c r="W39" t="str">
        <f>VLOOKUP(A39,'[1]Seznam_PO_1_1_2024'!A:B,2,0)</f>
        <v>JM_145</v>
      </c>
      <c r="X39">
        <f t="shared" si="1"/>
        <v>390</v>
      </c>
    </row>
    <row r="40" spans="1:24" ht="13.2">
      <c r="A40" s="164">
        <v>70840385</v>
      </c>
      <c r="B40" s="165">
        <v>45362.46792693287</v>
      </c>
      <c r="C40" s="164" t="s">
        <v>3477</v>
      </c>
      <c r="D40" s="164" t="s">
        <v>3478</v>
      </c>
      <c r="E40" s="164">
        <v>70840385</v>
      </c>
      <c r="F40" s="164" t="s">
        <v>18</v>
      </c>
      <c r="G40" s="164" t="s">
        <v>18</v>
      </c>
      <c r="H40" s="164">
        <v>30</v>
      </c>
      <c r="N40" s="164">
        <v>1</v>
      </c>
      <c r="W40" t="str">
        <f>VLOOKUP(A40,'[1]Seznam_PO_1_1_2024'!A:B,2,0)</f>
        <v>JM_152</v>
      </c>
      <c r="X40">
        <f t="shared" si="1"/>
        <v>31</v>
      </c>
    </row>
    <row r="41" spans="1:25" ht="13.2">
      <c r="A41" s="164">
        <v>60680318</v>
      </c>
      <c r="B41" s="165">
        <v>45370.45980844907</v>
      </c>
      <c r="C41" s="164" t="s">
        <v>3489</v>
      </c>
      <c r="D41" s="164" t="s">
        <v>2115</v>
      </c>
      <c r="E41" s="164">
        <v>60680318</v>
      </c>
      <c r="F41" s="164" t="s">
        <v>18</v>
      </c>
      <c r="G41" s="164" t="s">
        <v>18</v>
      </c>
      <c r="I41" s="164">
        <v>40</v>
      </c>
      <c r="W41" t="str">
        <f>VLOOKUP(A41,'[1]Seznam_PO_1_1_2024'!A:B,2,0)</f>
        <v>JM_170</v>
      </c>
      <c r="X41">
        <f t="shared" si="1"/>
        <v>40</v>
      </c>
      <c r="Y41" s="167" t="s">
        <v>3458</v>
      </c>
    </row>
    <row r="42" spans="1:24" ht="13.2">
      <c r="A42" s="164">
        <v>45671826</v>
      </c>
      <c r="B42" s="165">
        <v>45357.541596111114</v>
      </c>
      <c r="C42" s="164" t="s">
        <v>2127</v>
      </c>
      <c r="D42" s="164" t="s">
        <v>2128</v>
      </c>
      <c r="E42" s="164">
        <v>45671826</v>
      </c>
      <c r="F42" s="164" t="s">
        <v>18</v>
      </c>
      <c r="G42" s="164" t="s">
        <v>18</v>
      </c>
      <c r="H42" s="164">
        <v>75</v>
      </c>
      <c r="W42" t="str">
        <f>VLOOKUP(A42,'[1]Seznam_PO_1_1_2024'!A:B,2,0)</f>
        <v>JM_171</v>
      </c>
      <c r="X42">
        <f t="shared" si="1"/>
        <v>75</v>
      </c>
    </row>
    <row r="43" spans="1:24" ht="13.2">
      <c r="A43" s="164">
        <v>45671877</v>
      </c>
      <c r="B43" s="165">
        <v>45356.453598692126</v>
      </c>
      <c r="C43" s="164" t="s">
        <v>159</v>
      </c>
      <c r="D43" s="164" t="s">
        <v>160</v>
      </c>
      <c r="E43" s="164">
        <v>45671877</v>
      </c>
      <c r="F43" s="164" t="s">
        <v>18</v>
      </c>
      <c r="G43" s="164" t="s">
        <v>18</v>
      </c>
      <c r="H43" s="164">
        <v>60</v>
      </c>
      <c r="W43" t="str">
        <f>VLOOKUP(A43,'[1]Seznam_PO_1_1_2024'!A:B,2,0)</f>
        <v>JM_173</v>
      </c>
      <c r="X43">
        <f t="shared" si="1"/>
        <v>60</v>
      </c>
    </row>
    <row r="44" spans="1:24" ht="13.2">
      <c r="A44" s="164">
        <v>62073087</v>
      </c>
      <c r="B44" s="165">
        <v>45356.47978815972</v>
      </c>
      <c r="C44" s="164" t="s">
        <v>3456</v>
      </c>
      <c r="D44" s="164" t="s">
        <v>2170</v>
      </c>
      <c r="E44" s="164">
        <v>62073087</v>
      </c>
      <c r="F44" s="164" t="s">
        <v>18</v>
      </c>
      <c r="G44" s="164" t="s">
        <v>18</v>
      </c>
      <c r="I44" s="164">
        <v>50</v>
      </c>
      <c r="W44" t="str">
        <f>VLOOKUP(A44,'[1]Seznam_PO_1_1_2024'!A:B,2,0)</f>
        <v>JM_175</v>
      </c>
      <c r="X44">
        <f t="shared" si="1"/>
        <v>50</v>
      </c>
    </row>
    <row r="45" spans="1:24" ht="13.2">
      <c r="A45" s="166">
        <v>380521</v>
      </c>
      <c r="B45" s="165">
        <v>45356.62338849537</v>
      </c>
      <c r="C45" s="164" t="s">
        <v>117</v>
      </c>
      <c r="D45" s="164" t="s">
        <v>118</v>
      </c>
      <c r="E45" s="166" t="s">
        <v>119</v>
      </c>
      <c r="F45" s="164" t="s">
        <v>18</v>
      </c>
      <c r="G45" s="164" t="s">
        <v>18</v>
      </c>
      <c r="H45" s="164">
        <v>15</v>
      </c>
      <c r="W45" t="str">
        <f>VLOOKUP(A45,'[1]Seznam_PO_1_1_2024'!A:B,2,0)</f>
        <v>JM_177</v>
      </c>
      <c r="X45">
        <f t="shared" si="1"/>
        <v>15</v>
      </c>
    </row>
    <row r="46" spans="1:24" ht="13.2">
      <c r="A46" s="164">
        <v>70997241</v>
      </c>
      <c r="B46" s="165">
        <v>45356.52539447916</v>
      </c>
      <c r="C46" s="164" t="s">
        <v>178</v>
      </c>
      <c r="D46" s="164" t="s">
        <v>179</v>
      </c>
      <c r="E46" s="164">
        <v>70997241</v>
      </c>
      <c r="F46" s="164" t="s">
        <v>18</v>
      </c>
      <c r="G46" s="164" t="s">
        <v>18</v>
      </c>
      <c r="H46" s="164">
        <v>70</v>
      </c>
      <c r="W46" t="str">
        <f>VLOOKUP(A46,'[1]Seznam_PO_1_1_2024'!A:B,2,0)</f>
        <v>JM_178</v>
      </c>
      <c r="X46">
        <f t="shared" si="1"/>
        <v>70</v>
      </c>
    </row>
    <row r="47" spans="1:24" ht="13.2">
      <c r="A47" s="164">
        <v>62073133</v>
      </c>
      <c r="B47" s="165">
        <v>45365.38317597222</v>
      </c>
      <c r="C47" s="164" t="s">
        <v>273</v>
      </c>
      <c r="D47" s="164" t="s">
        <v>3486</v>
      </c>
      <c r="E47" s="164">
        <v>62073133</v>
      </c>
      <c r="F47" s="164" t="s">
        <v>18</v>
      </c>
      <c r="G47" s="164" t="s">
        <v>18</v>
      </c>
      <c r="H47" s="164">
        <v>50</v>
      </c>
      <c r="W47" t="str">
        <f>VLOOKUP(A47,'[1]Seznam_PO_1_1_2024'!A:B,2,0)</f>
        <v>JM_179</v>
      </c>
      <c r="X47">
        <f t="shared" si="1"/>
        <v>50</v>
      </c>
    </row>
    <row r="48" spans="1:24" ht="13.2">
      <c r="A48" s="166">
        <v>226556</v>
      </c>
      <c r="B48" s="165">
        <v>45356.445023657405</v>
      </c>
      <c r="C48" s="164" t="s">
        <v>3454</v>
      </c>
      <c r="D48" s="164" t="s">
        <v>170</v>
      </c>
      <c r="E48" s="166" t="s">
        <v>2259</v>
      </c>
      <c r="F48" s="164" t="s">
        <v>18</v>
      </c>
      <c r="G48" s="164" t="s">
        <v>18</v>
      </c>
      <c r="H48" s="164">
        <v>110</v>
      </c>
      <c r="W48" t="str">
        <f>VLOOKUP(A48,'[1]Seznam_PO_1_1_2024'!A:B,2,0)</f>
        <v>JM_184</v>
      </c>
      <c r="X48">
        <f t="shared" si="1"/>
        <v>110</v>
      </c>
    </row>
    <row r="49" spans="1:24" ht="13.2">
      <c r="A49" s="164">
        <v>48452751</v>
      </c>
      <c r="B49" s="165">
        <v>45362.31775627314</v>
      </c>
      <c r="C49" s="164" t="s">
        <v>144</v>
      </c>
      <c r="D49" s="164" t="s">
        <v>2352</v>
      </c>
      <c r="E49" s="164">
        <v>48452751</v>
      </c>
      <c r="F49" s="164" t="s">
        <v>18</v>
      </c>
      <c r="G49" s="164" t="s">
        <v>18</v>
      </c>
      <c r="I49" s="164">
        <v>30</v>
      </c>
      <c r="W49" t="str">
        <f>VLOOKUP(A49,'[1]Seznam_PO_1_1_2024'!A:B,2,0)</f>
        <v>JM_193</v>
      </c>
      <c r="X49">
        <f t="shared" si="1"/>
        <v>30</v>
      </c>
    </row>
    <row r="50" spans="1:24" ht="13.2">
      <c r="A50" s="164">
        <v>60555211</v>
      </c>
      <c r="B50" s="165">
        <v>45356.646897997685</v>
      </c>
      <c r="C50" s="164" t="s">
        <v>122</v>
      </c>
      <c r="D50" s="164" t="s">
        <v>123</v>
      </c>
      <c r="E50" s="164">
        <v>60555211</v>
      </c>
      <c r="F50" s="164" t="s">
        <v>18</v>
      </c>
      <c r="G50" s="164" t="s">
        <v>18</v>
      </c>
      <c r="H50" s="164">
        <v>5</v>
      </c>
      <c r="I50" s="164">
        <v>150</v>
      </c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W50" t="str">
        <f>VLOOKUP(A50,'[1]Seznam_PO_1_1_2024'!A:B,2,0)</f>
        <v>JM_199</v>
      </c>
      <c r="X50">
        <f t="shared" si="1"/>
        <v>155</v>
      </c>
    </row>
    <row r="51" spans="1:24" ht="13.2">
      <c r="A51" s="164">
        <v>16355474</v>
      </c>
      <c r="B51" s="165">
        <v>45359.35144701389</v>
      </c>
      <c r="C51" s="164" t="s">
        <v>39</v>
      </c>
      <c r="D51" s="164" t="s">
        <v>40</v>
      </c>
      <c r="E51" s="164">
        <v>16355474</v>
      </c>
      <c r="F51" s="164" t="s">
        <v>18</v>
      </c>
      <c r="G51" s="164" t="s">
        <v>18</v>
      </c>
      <c r="H51" s="164">
        <v>100</v>
      </c>
      <c r="N51" s="164">
        <v>3</v>
      </c>
      <c r="W51" t="str">
        <f>VLOOKUP(A51,'[1]Seznam_PO_1_1_2024'!A:B,2,0)</f>
        <v>JM_203</v>
      </c>
      <c r="X51">
        <f t="shared" si="1"/>
        <v>103</v>
      </c>
    </row>
    <row r="52" spans="1:24" ht="13.2">
      <c r="A52" s="164">
        <v>46937102</v>
      </c>
      <c r="B52" s="165">
        <v>45358.41165123842</v>
      </c>
      <c r="C52" s="164" t="s">
        <v>3471</v>
      </c>
      <c r="D52" s="164" t="s">
        <v>142</v>
      </c>
      <c r="E52" s="164">
        <v>46937102</v>
      </c>
      <c r="F52" s="164" t="s">
        <v>18</v>
      </c>
      <c r="G52" s="164" t="s">
        <v>18</v>
      </c>
      <c r="J52" s="164">
        <v>15</v>
      </c>
      <c r="W52" t="str">
        <f>VLOOKUP(A52,'[1]Seznam_PO_1_1_2024'!A:B,2,0)</f>
        <v>JM_207</v>
      </c>
      <c r="X52">
        <f t="shared" si="1"/>
        <v>15</v>
      </c>
    </row>
    <row r="53" spans="1:24" ht="13.2">
      <c r="A53" s="164">
        <v>60680300</v>
      </c>
      <c r="B53" s="165">
        <v>45358.54153202546</v>
      </c>
      <c r="C53" s="164" t="s">
        <v>233</v>
      </c>
      <c r="D53" s="164" t="s">
        <v>234</v>
      </c>
      <c r="E53" s="164">
        <v>60680300</v>
      </c>
      <c r="F53" s="164" t="s">
        <v>18</v>
      </c>
      <c r="G53" s="164" t="s">
        <v>18</v>
      </c>
      <c r="H53" s="164">
        <v>60</v>
      </c>
      <c r="W53" t="str">
        <f>VLOOKUP(A53,'[1]Seznam_PO_1_1_2024'!A:B,2,0)</f>
        <v>JM_211</v>
      </c>
      <c r="X53">
        <f t="shared" si="1"/>
        <v>60</v>
      </c>
    </row>
    <row r="54" spans="1:24" ht="13.2">
      <c r="A54" s="166">
        <v>55166</v>
      </c>
      <c r="B54" s="165">
        <v>45356.48532212963</v>
      </c>
      <c r="C54" s="164" t="s">
        <v>133</v>
      </c>
      <c r="D54" s="164" t="s">
        <v>134</v>
      </c>
      <c r="E54" s="166" t="s">
        <v>135</v>
      </c>
      <c r="F54" s="164" t="s">
        <v>18</v>
      </c>
      <c r="G54" s="164" t="s">
        <v>18</v>
      </c>
      <c r="I54" s="164">
        <v>50</v>
      </c>
      <c r="W54" t="str">
        <f>VLOOKUP(A54,'[1]Seznam_PO_1_1_2024'!A:B,2,0)</f>
        <v>JM_213</v>
      </c>
      <c r="X54">
        <f t="shared" si="1"/>
        <v>50</v>
      </c>
    </row>
    <row r="55" spans="1:24" ht="13.2">
      <c r="A55" s="164">
        <v>49438875</v>
      </c>
      <c r="B55" s="165">
        <v>45357.50006851852</v>
      </c>
      <c r="C55" s="164" t="s">
        <v>3464</v>
      </c>
      <c r="D55" s="164" t="s">
        <v>2555</v>
      </c>
      <c r="E55" s="164">
        <v>49438875</v>
      </c>
      <c r="F55" s="164" t="s">
        <v>18</v>
      </c>
      <c r="G55" s="164" t="s">
        <v>18</v>
      </c>
      <c r="H55" s="164">
        <v>50</v>
      </c>
      <c r="K55" s="164">
        <v>1</v>
      </c>
      <c r="W55" t="str">
        <f>VLOOKUP(A55,'[1]Seznam_PO_1_1_2024'!A:B,2,0)</f>
        <v>JM_214</v>
      </c>
      <c r="X55">
        <f t="shared" si="1"/>
        <v>51</v>
      </c>
    </row>
    <row r="56" spans="1:24" ht="13.2">
      <c r="A56" s="164">
        <v>66596769</v>
      </c>
      <c r="B56" s="165">
        <v>45358.35544825232</v>
      </c>
      <c r="C56" s="164" t="s">
        <v>167</v>
      </c>
      <c r="D56" s="164" t="s">
        <v>3468</v>
      </c>
      <c r="E56" s="164">
        <v>66596769</v>
      </c>
      <c r="F56" s="164" t="s">
        <v>18</v>
      </c>
      <c r="G56" s="164" t="s">
        <v>18</v>
      </c>
      <c r="H56" s="164">
        <v>90</v>
      </c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W56" t="str">
        <f>VLOOKUP(A56,'[1]Seznam_PO_1_1_2024'!A:B,2,0)</f>
        <v>JM_221</v>
      </c>
      <c r="X56">
        <f t="shared" si="1"/>
        <v>90</v>
      </c>
    </row>
    <row r="57" spans="1:25" ht="13.2">
      <c r="A57" s="166">
        <v>53198</v>
      </c>
      <c r="B57" s="165">
        <v>45356.48593616898</v>
      </c>
      <c r="C57" s="164" t="s">
        <v>29</v>
      </c>
      <c r="D57" s="164" t="s">
        <v>3457</v>
      </c>
      <c r="E57" s="166" t="s">
        <v>30</v>
      </c>
      <c r="F57" s="164" t="s">
        <v>18</v>
      </c>
      <c r="G57" s="164" t="s">
        <v>18</v>
      </c>
      <c r="I57" s="164">
        <v>40</v>
      </c>
      <c r="W57" t="str">
        <f>VLOOKUP(A57,'[1]Seznam_PO_1_1_2024'!A:B,2,0)</f>
        <v>JM_233</v>
      </c>
      <c r="X57">
        <f t="shared" si="1"/>
        <v>40</v>
      </c>
      <c r="Y57" s="167" t="s">
        <v>3458</v>
      </c>
    </row>
    <row r="58" spans="1:24" ht="13.2">
      <c r="A58" s="166">
        <v>559130</v>
      </c>
      <c r="B58" s="165">
        <v>45366.34215490741</v>
      </c>
      <c r="C58" s="164" t="s">
        <v>194</v>
      </c>
      <c r="D58" s="164" t="s">
        <v>3487</v>
      </c>
      <c r="E58" s="166" t="s">
        <v>195</v>
      </c>
      <c r="F58" s="164" t="s">
        <v>18</v>
      </c>
      <c r="G58" s="164" t="s">
        <v>18</v>
      </c>
      <c r="H58" s="164">
        <v>120</v>
      </c>
      <c r="J58" s="164">
        <v>40</v>
      </c>
      <c r="N58" s="164"/>
      <c r="W58" t="str">
        <f>VLOOKUP(A58,'[1]Seznam_PO_1_1_2024'!A:B,2,0)</f>
        <v>JM_245</v>
      </c>
      <c r="X58">
        <f t="shared" si="1"/>
        <v>160</v>
      </c>
    </row>
    <row r="59" spans="1:24" ht="13.2">
      <c r="A59" s="164">
        <v>61742902</v>
      </c>
      <c r="B59" s="165">
        <v>45357.339765682875</v>
      </c>
      <c r="C59" s="164" t="s">
        <v>236</v>
      </c>
      <c r="D59" s="164" t="s">
        <v>237</v>
      </c>
      <c r="E59" s="164">
        <v>61742902</v>
      </c>
      <c r="F59" s="164" t="s">
        <v>18</v>
      </c>
      <c r="G59" s="164" t="s">
        <v>18</v>
      </c>
      <c r="H59" s="164">
        <v>50</v>
      </c>
      <c r="W59" t="str">
        <f>VLOOKUP(A59,'[1]Seznam_PO_1_1_2024'!A:B,2,0)</f>
        <v>JM_256</v>
      </c>
      <c r="X59">
        <f t="shared" si="1"/>
        <v>50</v>
      </c>
    </row>
    <row r="60" spans="1:24" ht="13.2">
      <c r="A60" s="164">
        <v>47375604</v>
      </c>
      <c r="B60" s="165">
        <v>45357.407379965276</v>
      </c>
      <c r="C60" s="164" t="s">
        <v>187</v>
      </c>
      <c r="D60" s="164" t="s">
        <v>188</v>
      </c>
      <c r="E60" s="164">
        <v>47375604</v>
      </c>
      <c r="F60" s="164" t="s">
        <v>18</v>
      </c>
      <c r="G60" s="164" t="s">
        <v>18</v>
      </c>
      <c r="H60" s="164">
        <v>50</v>
      </c>
      <c r="N60" s="164">
        <v>1</v>
      </c>
      <c r="Q60" s="164">
        <v>1</v>
      </c>
      <c r="W60" t="str">
        <f>VLOOKUP(A60,'[1]Seznam_PO_1_1_2024'!A:B,2,0)</f>
        <v>JM_257</v>
      </c>
      <c r="X60">
        <f t="shared" si="1"/>
        <v>52</v>
      </c>
    </row>
    <row r="61" spans="1:24" ht="13.2">
      <c r="A61" s="166">
        <v>837385</v>
      </c>
      <c r="B61" s="165">
        <v>45356.4441406713</v>
      </c>
      <c r="C61" s="164" t="s">
        <v>31</v>
      </c>
      <c r="D61" s="164" t="s">
        <v>32</v>
      </c>
      <c r="E61" s="166" t="s">
        <v>33</v>
      </c>
      <c r="F61" s="164" t="s">
        <v>18</v>
      </c>
      <c r="G61" s="164" t="s">
        <v>18</v>
      </c>
      <c r="H61" s="164">
        <v>120</v>
      </c>
      <c r="N61" s="164">
        <v>5</v>
      </c>
      <c r="W61" t="str">
        <f>VLOOKUP(A61,'[1]Seznam_PO_1_1_2024'!A:B,2,0)</f>
        <v>JM_260</v>
      </c>
      <c r="X61">
        <f t="shared" si="1"/>
        <v>125</v>
      </c>
    </row>
    <row r="62" spans="1:24" ht="13.2">
      <c r="A62" s="164">
        <v>29319498</v>
      </c>
      <c r="B62" s="165">
        <v>45370.47034290509</v>
      </c>
      <c r="C62" s="164" t="s">
        <v>214</v>
      </c>
      <c r="D62" s="164" t="s">
        <v>215</v>
      </c>
      <c r="E62" s="164">
        <v>29319498</v>
      </c>
      <c r="F62" s="164" t="s">
        <v>18</v>
      </c>
      <c r="G62" s="164" t="s">
        <v>18</v>
      </c>
      <c r="H62" s="164">
        <v>40</v>
      </c>
      <c r="K62" s="164">
        <v>5</v>
      </c>
      <c r="N62" s="164">
        <v>5</v>
      </c>
      <c r="S62" s="164">
        <v>40</v>
      </c>
      <c r="W62" t="str">
        <f>VLOOKUP(A62,'[1]Seznam_PO_1_1_2024'!A:B,2,0)</f>
        <v>JM_278</v>
      </c>
      <c r="X62">
        <f t="shared" si="1"/>
        <v>90</v>
      </c>
    </row>
    <row r="63" spans="1:24" ht="13.2">
      <c r="A63" s="166">
        <v>4150015</v>
      </c>
      <c r="B63" s="165">
        <v>45363.59540474537</v>
      </c>
      <c r="C63" s="164" t="s">
        <v>3263</v>
      </c>
      <c r="D63" s="164" t="s">
        <v>3482</v>
      </c>
      <c r="E63" s="166" t="s">
        <v>255</v>
      </c>
      <c r="F63" s="164" t="s">
        <v>18</v>
      </c>
      <c r="G63" s="164" t="s">
        <v>18</v>
      </c>
      <c r="I63" s="164">
        <v>10</v>
      </c>
      <c r="O63" s="164">
        <v>1</v>
      </c>
      <c r="W63" t="str">
        <f>VLOOKUP(A63,'[1]Seznam_PO_1_1_2024'!A:B,2,0)</f>
        <v>JM_283</v>
      </c>
      <c r="X63">
        <f t="shared" si="1"/>
        <v>11</v>
      </c>
    </row>
    <row r="65" spans="1:24" ht="15.75" customHeight="1">
      <c r="A65" s="168">
        <v>62</v>
      </c>
      <c r="H65">
        <f>SUM(H2:H63)</f>
        <v>3558</v>
      </c>
      <c r="I65">
        <f aca="true" t="shared" si="2" ref="I65:S65">SUM(I2:I63)</f>
        <v>2026</v>
      </c>
      <c r="J65">
        <f t="shared" si="2"/>
        <v>110</v>
      </c>
      <c r="K65">
        <f t="shared" si="2"/>
        <v>50</v>
      </c>
      <c r="L65">
        <f t="shared" si="2"/>
        <v>6</v>
      </c>
      <c r="M65">
        <f t="shared" si="2"/>
        <v>10</v>
      </c>
      <c r="N65">
        <f t="shared" si="2"/>
        <v>45</v>
      </c>
      <c r="O65">
        <f t="shared" si="2"/>
        <v>11</v>
      </c>
      <c r="P65">
        <f t="shared" si="2"/>
        <v>0</v>
      </c>
      <c r="Q65">
        <f t="shared" si="2"/>
        <v>1</v>
      </c>
      <c r="R65">
        <f t="shared" si="2"/>
        <v>0</v>
      </c>
      <c r="S65">
        <f t="shared" si="2"/>
        <v>40</v>
      </c>
      <c r="X65">
        <f>SUM(X2:X63)</f>
        <v>5857</v>
      </c>
    </row>
    <row r="66" ht="15.75" customHeight="1">
      <c r="T66">
        <f>SUM(H65:S65)</f>
        <v>5857</v>
      </c>
    </row>
  </sheetData>
  <autoFilter ref="A1:Y1">
    <sortState ref="A2:Y66">
      <sortCondition sortBy="value" ref="W2:W66"/>
    </sortState>
  </autoFilter>
  <conditionalFormatting sqref="H1:S1048576">
    <cfRule type="cellIs" priority="2" dxfId="0" operator="greaterThan">
      <formula>0</formula>
    </cfRule>
  </conditionalFormatting>
  <conditionalFormatting sqref="W2:X63 X65">
    <cfRule type="duplicateValues" priority="3" dxfId="0">
      <formula>AND(COUNTIF($W$2:$X$63,W2)+COUNTIF($X$65:$X$65,W2)&gt;1,NOT(ISBLANK(W2)))</formula>
    </cfRule>
  </conditionalFormatting>
  <conditionalFormatting sqref="X2:X63 X65">
    <cfRule type="cellIs" priority="1" dxfId="0" operator="greaterThan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71D3B-9376-4D1A-AE0F-C2D194230A8B}">
  <sheetPr>
    <tabColor rgb="FF92D050"/>
  </sheetPr>
  <dimension ref="A1:AA240"/>
  <sheetViews>
    <sheetView zoomScale="120" zoomScaleNormal="120" workbookViewId="0" topLeftCell="A188">
      <pane xSplit="2" topLeftCell="C1" activePane="topRight" state="frozen"/>
      <selection pane="topLeft" activeCell="A150" sqref="A150"/>
      <selection pane="topRight" activeCell="AA196" sqref="AA196"/>
    </sheetView>
  </sheetViews>
  <sheetFormatPr defaultColWidth="9.140625" defaultRowHeight="12.75"/>
  <cols>
    <col min="1" max="1" width="11.00390625" style="129" customWidth="1"/>
    <col min="2" max="2" width="5.421875" style="129" customWidth="1"/>
    <col min="3" max="3" width="11.00390625" style="129" customWidth="1"/>
    <col min="4" max="4" width="9.421875" style="129" customWidth="1"/>
    <col min="5" max="5" width="28.57421875" style="129" customWidth="1"/>
    <col min="6" max="6" width="18.00390625" style="129" customWidth="1"/>
    <col min="7" max="7" width="12.28125" style="129" customWidth="1"/>
    <col min="8" max="9" width="11.421875" style="129" customWidth="1"/>
    <col min="10" max="11" width="9.28125" style="129" customWidth="1"/>
    <col min="12" max="12" width="9.57421875" style="129" customWidth="1"/>
    <col min="13" max="13" width="17.7109375" style="129" customWidth="1"/>
    <col min="14" max="14" width="14.421875" style="129" customWidth="1"/>
    <col min="15" max="15" width="11.00390625" style="129" customWidth="1"/>
    <col min="16" max="16" width="15.7109375" style="129" customWidth="1"/>
    <col min="17" max="17" width="15.57421875" style="129" customWidth="1"/>
    <col min="18" max="18" width="8.57421875" style="129" customWidth="1"/>
    <col min="19" max="19" width="14.28125" style="129" customWidth="1"/>
    <col min="20" max="20" width="9.421875" style="129" customWidth="1"/>
    <col min="21" max="21" width="9.7109375" style="129" customWidth="1"/>
    <col min="22" max="22" width="12.57421875" style="129" customWidth="1"/>
    <col min="23" max="23" width="27.7109375" style="129" customWidth="1"/>
    <col min="24" max="24" width="19.00390625" style="129" customWidth="1"/>
    <col min="25" max="25" width="22.421875" style="129" customWidth="1"/>
    <col min="26" max="26" width="25.7109375" style="129" customWidth="1"/>
    <col min="27" max="27" width="36.140625" style="129" customWidth="1"/>
    <col min="28" max="16384" width="9.140625" style="129" customWidth="1"/>
  </cols>
  <sheetData>
    <row r="1" spans="1:26" ht="19.2">
      <c r="A1" s="122" t="s">
        <v>280</v>
      </c>
      <c r="B1" s="122" t="s">
        <v>279</v>
      </c>
      <c r="C1" s="122" t="s">
        <v>280</v>
      </c>
      <c r="D1" s="123" t="s">
        <v>281</v>
      </c>
      <c r="E1" s="123" t="s">
        <v>282</v>
      </c>
      <c r="F1" s="124" t="s">
        <v>283</v>
      </c>
      <c r="G1" s="124" t="s">
        <v>284</v>
      </c>
      <c r="H1" s="124" t="s">
        <v>285</v>
      </c>
      <c r="I1" s="125" t="s">
        <v>286</v>
      </c>
      <c r="J1" s="126" t="s">
        <v>287</v>
      </c>
      <c r="K1" s="126" t="s">
        <v>288</v>
      </c>
      <c r="L1" s="124" t="s">
        <v>289</v>
      </c>
      <c r="M1" s="124" t="s">
        <v>290</v>
      </c>
      <c r="N1" s="124" t="s">
        <v>291</v>
      </c>
      <c r="O1" s="124" t="s">
        <v>292</v>
      </c>
      <c r="P1" s="124" t="s">
        <v>293</v>
      </c>
      <c r="Q1" s="124" t="s">
        <v>294</v>
      </c>
      <c r="R1" s="124" t="s">
        <v>295</v>
      </c>
      <c r="S1" s="124" t="s">
        <v>296</v>
      </c>
      <c r="T1" s="124" t="s">
        <v>297</v>
      </c>
      <c r="U1" s="124" t="s">
        <v>298</v>
      </c>
      <c r="V1" s="124" t="s">
        <v>299</v>
      </c>
      <c r="W1" s="123" t="s">
        <v>300</v>
      </c>
      <c r="X1" s="123" t="s">
        <v>301</v>
      </c>
      <c r="Y1" s="127" t="s">
        <v>302</v>
      </c>
      <c r="Z1" s="128" t="s">
        <v>3387</v>
      </c>
    </row>
    <row r="2" spans="1:26" ht="33" customHeight="1">
      <c r="A2" s="23">
        <v>638013</v>
      </c>
      <c r="B2" s="1" t="s">
        <v>303</v>
      </c>
      <c r="C2" s="23" t="s">
        <v>253</v>
      </c>
      <c r="D2" s="2" t="s">
        <v>304</v>
      </c>
      <c r="E2" s="2" t="s">
        <v>305</v>
      </c>
      <c r="F2" s="3" t="s">
        <v>306</v>
      </c>
      <c r="G2" s="3" t="s">
        <v>307</v>
      </c>
      <c r="H2" s="3" t="s">
        <v>308</v>
      </c>
      <c r="I2" s="3" t="s">
        <v>309</v>
      </c>
      <c r="J2" s="5">
        <v>164</v>
      </c>
      <c r="K2" s="5" t="s">
        <v>310</v>
      </c>
      <c r="L2" s="3" t="s">
        <v>311</v>
      </c>
      <c r="M2" s="3" t="s">
        <v>312</v>
      </c>
      <c r="N2" s="3" t="s">
        <v>313</v>
      </c>
      <c r="O2" s="3" t="s">
        <v>314</v>
      </c>
      <c r="P2" s="3" t="s">
        <v>315</v>
      </c>
      <c r="Q2" s="3" t="s">
        <v>316</v>
      </c>
      <c r="R2" s="3" t="s">
        <v>317</v>
      </c>
      <c r="S2" s="3" t="s">
        <v>318</v>
      </c>
      <c r="T2" s="3" t="s">
        <v>319</v>
      </c>
      <c r="U2" s="3" t="s">
        <v>320</v>
      </c>
      <c r="V2" s="3" t="s">
        <v>321</v>
      </c>
      <c r="W2" s="2" t="s">
        <v>322</v>
      </c>
      <c r="X2" s="4" t="s">
        <v>323</v>
      </c>
      <c r="Y2" s="130" t="s">
        <v>324</v>
      </c>
      <c r="Z2" s="129" t="str">
        <f>VLOOKUP(A2,'[1]Odpovědi formuláře 239'!A:F,6,0)</f>
        <v>Ano</v>
      </c>
    </row>
    <row r="3" spans="1:26" ht="33" customHeight="1">
      <c r="A3" s="23">
        <v>558982</v>
      </c>
      <c r="B3" s="1" t="s">
        <v>325</v>
      </c>
      <c r="C3" s="23" t="s">
        <v>198</v>
      </c>
      <c r="D3" s="2" t="s">
        <v>326</v>
      </c>
      <c r="E3" s="2" t="s">
        <v>327</v>
      </c>
      <c r="F3" s="3" t="s">
        <v>328</v>
      </c>
      <c r="G3" s="3" t="s">
        <v>329</v>
      </c>
      <c r="H3" s="3" t="s">
        <v>308</v>
      </c>
      <c r="I3" s="3" t="s">
        <v>330</v>
      </c>
      <c r="J3" s="5">
        <v>55</v>
      </c>
      <c r="K3" s="5">
        <v>47</v>
      </c>
      <c r="L3" s="3" t="s">
        <v>311</v>
      </c>
      <c r="M3" s="3" t="s">
        <v>331</v>
      </c>
      <c r="N3" s="3" t="s">
        <v>332</v>
      </c>
      <c r="O3" s="3" t="s">
        <v>314</v>
      </c>
      <c r="P3" s="3" t="s">
        <v>333</v>
      </c>
      <c r="Q3" s="3" t="s">
        <v>334</v>
      </c>
      <c r="R3" s="3" t="s">
        <v>317</v>
      </c>
      <c r="S3" s="3" t="s">
        <v>335</v>
      </c>
      <c r="T3" s="3" t="s">
        <v>319</v>
      </c>
      <c r="U3" s="3" t="s">
        <v>320</v>
      </c>
      <c r="V3" s="3" t="s">
        <v>321</v>
      </c>
      <c r="W3" s="2">
        <v>543421751</v>
      </c>
      <c r="X3" s="2" t="s">
        <v>336</v>
      </c>
      <c r="Y3" s="130" t="s">
        <v>337</v>
      </c>
      <c r="Z3" s="129" t="str">
        <f>VLOOKUP(A3,'[1]Odpovědi formuláře 239'!A:F,6,0)</f>
        <v>Ano</v>
      </c>
    </row>
    <row r="4" spans="1:26" ht="33" customHeight="1">
      <c r="A4" s="23">
        <v>44993536</v>
      </c>
      <c r="B4" s="1" t="s">
        <v>338</v>
      </c>
      <c r="C4" s="23">
        <v>44993536</v>
      </c>
      <c r="D4" s="2" t="s">
        <v>326</v>
      </c>
      <c r="E4" s="2" t="s">
        <v>339</v>
      </c>
      <c r="F4" s="3" t="s">
        <v>340</v>
      </c>
      <c r="G4" s="3" t="s">
        <v>341</v>
      </c>
      <c r="H4" s="3" t="s">
        <v>308</v>
      </c>
      <c r="I4" s="3" t="s">
        <v>330</v>
      </c>
      <c r="J4" s="5">
        <v>264</v>
      </c>
      <c r="K4" s="5">
        <v>52</v>
      </c>
      <c r="L4" s="3" t="s">
        <v>311</v>
      </c>
      <c r="M4" s="3" t="s">
        <v>342</v>
      </c>
      <c r="N4" s="3" t="s">
        <v>343</v>
      </c>
      <c r="O4" s="3" t="s">
        <v>314</v>
      </c>
      <c r="P4" s="3" t="s">
        <v>344</v>
      </c>
      <c r="Q4" s="3" t="s">
        <v>345</v>
      </c>
      <c r="R4" s="3" t="s">
        <v>317</v>
      </c>
      <c r="S4" s="3" t="s">
        <v>346</v>
      </c>
      <c r="T4" s="3" t="s">
        <v>319</v>
      </c>
      <c r="U4" s="3" t="s">
        <v>320</v>
      </c>
      <c r="V4" s="3" t="s">
        <v>321</v>
      </c>
      <c r="W4" s="2" t="s">
        <v>347</v>
      </c>
      <c r="X4" s="2" t="s">
        <v>151</v>
      </c>
      <c r="Y4" s="130" t="s">
        <v>348</v>
      </c>
      <c r="Z4" s="129" t="str">
        <f>VLOOKUP(A4,'[1]Odpovědi formuláře 239'!A:F,6,0)</f>
        <v>Ne</v>
      </c>
    </row>
    <row r="5" spans="1:26" ht="33" customHeight="1">
      <c r="A5" s="23">
        <v>637980</v>
      </c>
      <c r="B5" s="1" t="s">
        <v>349</v>
      </c>
      <c r="C5" s="23" t="s">
        <v>164</v>
      </c>
      <c r="D5" s="2" t="s">
        <v>326</v>
      </c>
      <c r="E5" s="2" t="s">
        <v>350</v>
      </c>
      <c r="F5" s="3" t="s">
        <v>351</v>
      </c>
      <c r="G5" s="3" t="s">
        <v>352</v>
      </c>
      <c r="H5" s="3" t="s">
        <v>353</v>
      </c>
      <c r="I5" s="3" t="s">
        <v>354</v>
      </c>
      <c r="J5" s="5">
        <v>684</v>
      </c>
      <c r="K5" s="5">
        <v>16</v>
      </c>
      <c r="L5" s="3" t="s">
        <v>311</v>
      </c>
      <c r="M5" s="3" t="s">
        <v>355</v>
      </c>
      <c r="N5" s="3" t="s">
        <v>356</v>
      </c>
      <c r="O5" s="3" t="s">
        <v>314</v>
      </c>
      <c r="P5" s="3" t="s">
        <v>357</v>
      </c>
      <c r="Q5" s="3" t="s">
        <v>358</v>
      </c>
      <c r="R5" s="3" t="s">
        <v>359</v>
      </c>
      <c r="S5" s="3" t="s">
        <v>360</v>
      </c>
      <c r="T5" s="3" t="s">
        <v>319</v>
      </c>
      <c r="U5" s="3" t="s">
        <v>320</v>
      </c>
      <c r="V5" s="3" t="s">
        <v>321</v>
      </c>
      <c r="W5" s="2" t="s">
        <v>361</v>
      </c>
      <c r="X5" s="2" t="s">
        <v>362</v>
      </c>
      <c r="Y5" s="131" t="s">
        <v>363</v>
      </c>
      <c r="Z5" s="129" t="str">
        <f>VLOOKUP(A5,'[1]Odpovědi formuláře 239'!A:F,6,0)</f>
        <v>Ano</v>
      </c>
    </row>
    <row r="6" spans="1:26" ht="33" customHeight="1">
      <c r="A6" s="23">
        <v>637998</v>
      </c>
      <c r="B6" s="1" t="s">
        <v>364</v>
      </c>
      <c r="C6" s="23" t="s">
        <v>136</v>
      </c>
      <c r="D6" s="2" t="s">
        <v>326</v>
      </c>
      <c r="E6" s="2" t="s">
        <v>365</v>
      </c>
      <c r="F6" s="3" t="s">
        <v>366</v>
      </c>
      <c r="G6" s="3" t="s">
        <v>367</v>
      </c>
      <c r="H6" s="3" t="s">
        <v>353</v>
      </c>
      <c r="I6" s="3" t="s">
        <v>368</v>
      </c>
      <c r="J6" s="5">
        <v>190</v>
      </c>
      <c r="K6" s="5">
        <v>7</v>
      </c>
      <c r="L6" s="3" t="s">
        <v>311</v>
      </c>
      <c r="M6" s="3" t="s">
        <v>369</v>
      </c>
      <c r="N6" s="3" t="s">
        <v>370</v>
      </c>
      <c r="O6" s="3" t="s">
        <v>371</v>
      </c>
      <c r="P6" s="3" t="s">
        <v>372</v>
      </c>
      <c r="Q6" s="3" t="s">
        <v>373</v>
      </c>
      <c r="R6" s="3" t="s">
        <v>359</v>
      </c>
      <c r="S6" s="3" t="s">
        <v>374</v>
      </c>
      <c r="T6" s="3" t="s">
        <v>319</v>
      </c>
      <c r="U6" s="3" t="s">
        <v>320</v>
      </c>
      <c r="V6" s="3" t="s">
        <v>321</v>
      </c>
      <c r="W6" s="2" t="s">
        <v>375</v>
      </c>
      <c r="X6" s="2" t="s">
        <v>376</v>
      </c>
      <c r="Y6" s="130" t="s">
        <v>377</v>
      </c>
      <c r="Z6" s="129" t="str">
        <f>VLOOKUP(A6,'[1]Odpovědi formuláře 239'!A:F,6,0)</f>
        <v>Ne</v>
      </c>
    </row>
    <row r="7" spans="1:26" ht="33" customHeight="1">
      <c r="A7" s="23">
        <v>400963</v>
      </c>
      <c r="B7" s="1" t="s">
        <v>378</v>
      </c>
      <c r="C7" s="23" t="s">
        <v>80</v>
      </c>
      <c r="D7" s="2" t="s">
        <v>326</v>
      </c>
      <c r="E7" s="2" t="s">
        <v>379</v>
      </c>
      <c r="F7" s="3" t="s">
        <v>380</v>
      </c>
      <c r="G7" s="3" t="s">
        <v>381</v>
      </c>
      <c r="H7" s="3" t="s">
        <v>353</v>
      </c>
      <c r="I7" s="3" t="s">
        <v>382</v>
      </c>
      <c r="J7" s="5">
        <v>346</v>
      </c>
      <c r="K7" s="5">
        <v>8</v>
      </c>
      <c r="L7" s="3" t="s">
        <v>311</v>
      </c>
      <c r="M7" s="3" t="s">
        <v>3388</v>
      </c>
      <c r="N7" s="3" t="s">
        <v>383</v>
      </c>
      <c r="O7" s="3" t="s">
        <v>314</v>
      </c>
      <c r="P7" s="3" t="s">
        <v>384</v>
      </c>
      <c r="Q7" s="3" t="s">
        <v>385</v>
      </c>
      <c r="R7" s="3" t="s">
        <v>317</v>
      </c>
      <c r="S7" s="3" t="s">
        <v>386</v>
      </c>
      <c r="T7" s="3" t="s">
        <v>319</v>
      </c>
      <c r="U7" s="3" t="s">
        <v>320</v>
      </c>
      <c r="V7" s="3" t="s">
        <v>321</v>
      </c>
      <c r="W7" s="2" t="s">
        <v>387</v>
      </c>
      <c r="X7" s="2" t="s">
        <v>388</v>
      </c>
      <c r="Y7" s="131" t="s">
        <v>79</v>
      </c>
      <c r="Z7" s="129" t="str">
        <f>VLOOKUP(A7,'[1]Odpovědi formuláře 239'!A:F,6,0)</f>
        <v>Ano</v>
      </c>
    </row>
    <row r="8" spans="1:26" ht="33" customHeight="1">
      <c r="A8" s="23">
        <v>226441</v>
      </c>
      <c r="B8" s="1" t="s">
        <v>389</v>
      </c>
      <c r="C8" s="23" t="s">
        <v>153</v>
      </c>
      <c r="D8" s="2" t="s">
        <v>326</v>
      </c>
      <c r="E8" s="2" t="s">
        <v>390</v>
      </c>
      <c r="F8" s="3" t="s">
        <v>391</v>
      </c>
      <c r="G8" s="3" t="s">
        <v>392</v>
      </c>
      <c r="H8" s="3" t="s">
        <v>353</v>
      </c>
      <c r="I8" s="3" t="s">
        <v>382</v>
      </c>
      <c r="J8" s="5">
        <v>756</v>
      </c>
      <c r="K8" s="5">
        <v>14</v>
      </c>
      <c r="L8" s="3" t="s">
        <v>393</v>
      </c>
      <c r="M8" s="3" t="s">
        <v>394</v>
      </c>
      <c r="N8" s="3" t="s">
        <v>395</v>
      </c>
      <c r="O8" s="3" t="s">
        <v>371</v>
      </c>
      <c r="P8" s="3" t="s">
        <v>396</v>
      </c>
      <c r="Q8" s="3" t="s">
        <v>397</v>
      </c>
      <c r="R8" s="3" t="s">
        <v>359</v>
      </c>
      <c r="S8" s="3" t="s">
        <v>398</v>
      </c>
      <c r="T8" s="3" t="s">
        <v>319</v>
      </c>
      <c r="U8" s="3" t="s">
        <v>320</v>
      </c>
      <c r="V8" s="3" t="s">
        <v>321</v>
      </c>
      <c r="W8" s="13" t="s">
        <v>399</v>
      </c>
      <c r="X8" s="2" t="s">
        <v>400</v>
      </c>
      <c r="Y8" s="130" t="s">
        <v>152</v>
      </c>
      <c r="Z8" s="129" t="str">
        <f>VLOOKUP(A8,'[1]Odpovědi formuláře 239'!A:F,6,0)</f>
        <v>Ano</v>
      </c>
    </row>
    <row r="9" spans="1:26" ht="33" customHeight="1">
      <c r="A9" s="23">
        <v>212920</v>
      </c>
      <c r="B9" s="1" t="s">
        <v>402</v>
      </c>
      <c r="C9" s="23" t="s">
        <v>125</v>
      </c>
      <c r="D9" s="2" t="s">
        <v>326</v>
      </c>
      <c r="E9" s="2" t="s">
        <v>403</v>
      </c>
      <c r="F9" s="3" t="s">
        <v>404</v>
      </c>
      <c r="G9" s="3" t="s">
        <v>405</v>
      </c>
      <c r="H9" s="3" t="s">
        <v>406</v>
      </c>
      <c r="I9" s="3" t="s">
        <v>407</v>
      </c>
      <c r="J9" s="5">
        <v>311</v>
      </c>
      <c r="K9" s="5">
        <v>69</v>
      </c>
      <c r="L9" s="3" t="s">
        <v>311</v>
      </c>
      <c r="M9" s="3" t="s">
        <v>408</v>
      </c>
      <c r="N9" s="3" t="s">
        <v>409</v>
      </c>
      <c r="O9" s="3" t="s">
        <v>410</v>
      </c>
      <c r="P9" s="3" t="s">
        <v>409</v>
      </c>
      <c r="Q9" s="3" t="s">
        <v>412</v>
      </c>
      <c r="R9" s="3" t="s">
        <v>410</v>
      </c>
      <c r="S9" s="3" t="s">
        <v>411</v>
      </c>
      <c r="T9" s="3" t="s">
        <v>413</v>
      </c>
      <c r="U9" s="3" t="s">
        <v>414</v>
      </c>
      <c r="V9" s="3" t="s">
        <v>415</v>
      </c>
      <c r="W9" s="2" t="s">
        <v>416</v>
      </c>
      <c r="X9" s="2" t="s">
        <v>417</v>
      </c>
      <c r="Y9" s="130" t="s">
        <v>418</v>
      </c>
      <c r="Z9" s="129" t="str">
        <f>VLOOKUP(A9,'[1]Odpovědi formuláře 239'!A:F,6,0)</f>
        <v>Ano</v>
      </c>
    </row>
    <row r="10" spans="1:26" ht="33" customHeight="1">
      <c r="A10" s="23">
        <v>49459902</v>
      </c>
      <c r="B10" s="8" t="s">
        <v>419</v>
      </c>
      <c r="C10" s="23">
        <v>49459902</v>
      </c>
      <c r="D10" s="2" t="s">
        <v>326</v>
      </c>
      <c r="E10" s="2" t="s">
        <v>420</v>
      </c>
      <c r="F10" s="3" t="s">
        <v>421</v>
      </c>
      <c r="G10" s="3" t="s">
        <v>422</v>
      </c>
      <c r="H10" s="3" t="s">
        <v>423</v>
      </c>
      <c r="I10" s="3" t="s">
        <v>424</v>
      </c>
      <c r="J10" s="5">
        <v>239</v>
      </c>
      <c r="K10" s="5"/>
      <c r="L10" s="3" t="s">
        <v>311</v>
      </c>
      <c r="M10" s="3" t="s">
        <v>425</v>
      </c>
      <c r="N10" s="3" t="s">
        <v>426</v>
      </c>
      <c r="O10" s="3" t="s">
        <v>314</v>
      </c>
      <c r="P10" s="3" t="s">
        <v>427</v>
      </c>
      <c r="Q10" s="3" t="s">
        <v>428</v>
      </c>
      <c r="R10" s="3" t="s">
        <v>317</v>
      </c>
      <c r="S10" s="3" t="s">
        <v>429</v>
      </c>
      <c r="T10" s="3" t="s">
        <v>430</v>
      </c>
      <c r="U10" s="3" t="s">
        <v>320</v>
      </c>
      <c r="V10" s="3" t="s">
        <v>321</v>
      </c>
      <c r="W10" s="2" t="s">
        <v>431</v>
      </c>
      <c r="X10" s="2" t="s">
        <v>432</v>
      </c>
      <c r="Y10" s="130" t="s">
        <v>433</v>
      </c>
      <c r="Z10" s="129" t="str">
        <f>VLOOKUP(A10,'[1]Odpovědi formuláře 239'!A:F,6,0)</f>
        <v>Ne</v>
      </c>
    </row>
    <row r="11" spans="1:26" ht="33" customHeight="1">
      <c r="A11" s="23">
        <v>45671761</v>
      </c>
      <c r="B11" s="8" t="s">
        <v>434</v>
      </c>
      <c r="C11" s="23">
        <v>45671761</v>
      </c>
      <c r="D11" s="2" t="s">
        <v>326</v>
      </c>
      <c r="E11" s="2" t="s">
        <v>435</v>
      </c>
      <c r="F11" s="3" t="s">
        <v>436</v>
      </c>
      <c r="G11" s="3" t="s">
        <v>437</v>
      </c>
      <c r="H11" s="3" t="s">
        <v>438</v>
      </c>
      <c r="I11" s="3" t="s">
        <v>439</v>
      </c>
      <c r="J11" s="5">
        <v>1</v>
      </c>
      <c r="K11" s="5"/>
      <c r="L11" s="3" t="s">
        <v>311</v>
      </c>
      <c r="M11" s="3" t="s">
        <v>440</v>
      </c>
      <c r="N11" s="3" t="s">
        <v>441</v>
      </c>
      <c r="O11" s="3" t="s">
        <v>314</v>
      </c>
      <c r="P11" s="3" t="s">
        <v>442</v>
      </c>
      <c r="Q11" s="3" t="s">
        <v>443</v>
      </c>
      <c r="R11" s="3" t="s">
        <v>317</v>
      </c>
      <c r="S11" s="3" t="s">
        <v>444</v>
      </c>
      <c r="T11" s="3" t="s">
        <v>445</v>
      </c>
      <c r="U11" s="3" t="s">
        <v>414</v>
      </c>
      <c r="V11" s="3" t="s">
        <v>446</v>
      </c>
      <c r="W11" s="2">
        <v>515258057</v>
      </c>
      <c r="X11" s="2" t="s">
        <v>447</v>
      </c>
      <c r="Y11" s="130" t="s">
        <v>448</v>
      </c>
      <c r="Z11" s="129" t="str">
        <f>VLOOKUP(A11,'[1]Odpovědi formuláře 239'!A:F,6,0)</f>
        <v>Ne</v>
      </c>
    </row>
    <row r="12" spans="1:26" ht="33" customHeight="1">
      <c r="A12" s="23">
        <v>45671711</v>
      </c>
      <c r="B12" s="8" t="s">
        <v>449</v>
      </c>
      <c r="C12" s="23" t="s">
        <v>450</v>
      </c>
      <c r="D12" s="2" t="s">
        <v>326</v>
      </c>
      <c r="E12" s="2" t="s">
        <v>451</v>
      </c>
      <c r="F12" s="3" t="s">
        <v>452</v>
      </c>
      <c r="G12" s="3" t="s">
        <v>453</v>
      </c>
      <c r="H12" s="3" t="s">
        <v>454</v>
      </c>
      <c r="I12" s="3" t="s">
        <v>455</v>
      </c>
      <c r="J12" s="5">
        <v>104</v>
      </c>
      <c r="K12" s="5"/>
      <c r="L12" s="3" t="s">
        <v>456</v>
      </c>
      <c r="M12" s="3" t="s">
        <v>457</v>
      </c>
      <c r="N12" s="3" t="s">
        <v>458</v>
      </c>
      <c r="O12" s="3" t="s">
        <v>314</v>
      </c>
      <c r="P12" s="3" t="s">
        <v>459</v>
      </c>
      <c r="Q12" s="3" t="s">
        <v>460</v>
      </c>
      <c r="R12" s="3" t="s">
        <v>317</v>
      </c>
      <c r="S12" s="3" t="s">
        <v>461</v>
      </c>
      <c r="T12" s="3" t="s">
        <v>462</v>
      </c>
      <c r="U12" s="3" t="s">
        <v>414</v>
      </c>
      <c r="V12" s="3" t="s">
        <v>463</v>
      </c>
      <c r="W12" s="2" t="s">
        <v>464</v>
      </c>
      <c r="X12" s="2" t="s">
        <v>465</v>
      </c>
      <c r="Y12" s="130" t="s">
        <v>466</v>
      </c>
      <c r="Z12" s="129" t="str">
        <f>VLOOKUP(A12,'[1]Odpovědi formuláře 239'!A:F,6,0)</f>
        <v>Ne</v>
      </c>
    </row>
    <row r="13" spans="1:26" ht="33" customHeight="1">
      <c r="A13" s="23">
        <v>45671702</v>
      </c>
      <c r="B13" s="8" t="s">
        <v>467</v>
      </c>
      <c r="C13" s="23" t="s">
        <v>468</v>
      </c>
      <c r="D13" s="2" t="s">
        <v>326</v>
      </c>
      <c r="E13" s="2" t="s">
        <v>68</v>
      </c>
      <c r="F13" s="3" t="s">
        <v>469</v>
      </c>
      <c r="G13" s="3" t="s">
        <v>470</v>
      </c>
      <c r="H13" s="3" t="s">
        <v>471</v>
      </c>
      <c r="I13" s="3" t="s">
        <v>472</v>
      </c>
      <c r="J13" s="5">
        <v>1</v>
      </c>
      <c r="K13" s="5"/>
      <c r="L13" s="3" t="s">
        <v>311</v>
      </c>
      <c r="M13" s="3" t="s">
        <v>473</v>
      </c>
      <c r="N13" s="3" t="s">
        <v>3389</v>
      </c>
      <c r="O13" s="3" t="s">
        <v>3390</v>
      </c>
      <c r="P13" s="3" t="s">
        <v>3391</v>
      </c>
      <c r="Q13" s="3" t="s">
        <v>3392</v>
      </c>
      <c r="R13" s="3" t="s">
        <v>3390</v>
      </c>
      <c r="S13" s="3" t="s">
        <v>3392</v>
      </c>
      <c r="T13" s="3" t="s">
        <v>474</v>
      </c>
      <c r="U13" s="3" t="s">
        <v>414</v>
      </c>
      <c r="V13" s="3" t="s">
        <v>475</v>
      </c>
      <c r="W13" s="2" t="s">
        <v>476</v>
      </c>
      <c r="X13" s="2" t="s">
        <v>477</v>
      </c>
      <c r="Y13" s="130" t="s">
        <v>3393</v>
      </c>
      <c r="Z13" s="129" t="str">
        <f>VLOOKUP(A13,'[1]Odpovědi formuláře 239'!A:F,6,0)</f>
        <v>Ano</v>
      </c>
    </row>
    <row r="14" spans="1:26" ht="33" customHeight="1">
      <c r="A14" s="23">
        <v>92584</v>
      </c>
      <c r="B14" s="8" t="s">
        <v>478</v>
      </c>
      <c r="C14" s="23" t="s">
        <v>180</v>
      </c>
      <c r="D14" s="2" t="s">
        <v>479</v>
      </c>
      <c r="E14" s="2" t="s">
        <v>480</v>
      </c>
      <c r="F14" s="3" t="s">
        <v>481</v>
      </c>
      <c r="G14" s="3" t="s">
        <v>482</v>
      </c>
      <c r="H14" s="3" t="s">
        <v>483</v>
      </c>
      <c r="I14" s="3" t="s">
        <v>484</v>
      </c>
      <c r="J14" s="5">
        <v>2675</v>
      </c>
      <c r="K14" s="5">
        <v>11</v>
      </c>
      <c r="L14" s="3" t="s">
        <v>311</v>
      </c>
      <c r="M14" s="3" t="s">
        <v>485</v>
      </c>
      <c r="N14" s="3" t="s">
        <v>3394</v>
      </c>
      <c r="O14" s="3" t="s">
        <v>3395</v>
      </c>
      <c r="P14" s="3" t="s">
        <v>3396</v>
      </c>
      <c r="Q14" s="3" t="s">
        <v>3397</v>
      </c>
      <c r="R14" s="3" t="s">
        <v>3395</v>
      </c>
      <c r="S14" s="3" t="s">
        <v>3396</v>
      </c>
      <c r="T14" s="3" t="s">
        <v>486</v>
      </c>
      <c r="U14" s="3" t="s">
        <v>487</v>
      </c>
      <c r="V14" s="3" t="s">
        <v>488</v>
      </c>
      <c r="W14" s="2">
        <v>515215556</v>
      </c>
      <c r="X14" s="2" t="s">
        <v>489</v>
      </c>
      <c r="Y14" s="130" t="s">
        <v>490</v>
      </c>
      <c r="Z14" s="129" t="str">
        <f>VLOOKUP(A14,'[1]Odpovědi formuláře 239'!A:F,6,0)</f>
        <v>Ano</v>
      </c>
    </row>
    <row r="15" spans="1:26" ht="33" customHeight="1">
      <c r="A15" s="23">
        <v>55301</v>
      </c>
      <c r="B15" s="8" t="s">
        <v>491</v>
      </c>
      <c r="C15" s="23" t="s">
        <v>99</v>
      </c>
      <c r="D15" s="2" t="s">
        <v>492</v>
      </c>
      <c r="E15" s="2" t="s">
        <v>493</v>
      </c>
      <c r="F15" s="3" t="s">
        <v>494</v>
      </c>
      <c r="G15" s="3" t="s">
        <v>495</v>
      </c>
      <c r="H15" s="3" t="s">
        <v>483</v>
      </c>
      <c r="I15" s="3" t="s">
        <v>496</v>
      </c>
      <c r="J15" s="5">
        <v>1594</v>
      </c>
      <c r="K15" s="5">
        <v>19</v>
      </c>
      <c r="L15" s="3" t="s">
        <v>311</v>
      </c>
      <c r="M15" s="3" t="s">
        <v>497</v>
      </c>
      <c r="N15" s="3" t="s">
        <v>498</v>
      </c>
      <c r="O15" s="3" t="s">
        <v>314</v>
      </c>
      <c r="P15" s="3" t="s">
        <v>499</v>
      </c>
      <c r="Q15" s="3" t="s">
        <v>500</v>
      </c>
      <c r="R15" s="3" t="s">
        <v>317</v>
      </c>
      <c r="S15" s="3" t="s">
        <v>501</v>
      </c>
      <c r="T15" s="3" t="s">
        <v>486</v>
      </c>
      <c r="U15" s="3" t="s">
        <v>320</v>
      </c>
      <c r="V15" s="3" t="s">
        <v>321</v>
      </c>
      <c r="W15" s="2" t="s">
        <v>502</v>
      </c>
      <c r="X15" s="6" t="s">
        <v>503</v>
      </c>
      <c r="Y15" s="130" t="s">
        <v>504</v>
      </c>
      <c r="Z15" s="129" t="str">
        <f>VLOOKUP(A15,'[1]Odpovědi formuláře 239'!A:F,6,0)</f>
        <v>Ano</v>
      </c>
    </row>
    <row r="16" spans="1:26" ht="33" customHeight="1">
      <c r="A16" s="23">
        <v>92738</v>
      </c>
      <c r="B16" s="8" t="s">
        <v>505</v>
      </c>
      <c r="C16" s="23" t="s">
        <v>239</v>
      </c>
      <c r="D16" s="2" t="s">
        <v>326</v>
      </c>
      <c r="E16" s="2" t="s">
        <v>506</v>
      </c>
      <c r="F16" s="3" t="s">
        <v>507</v>
      </c>
      <c r="G16" s="3" t="s">
        <v>508</v>
      </c>
      <c r="H16" s="3" t="s">
        <v>483</v>
      </c>
      <c r="I16" s="3" t="s">
        <v>509</v>
      </c>
      <c r="J16" s="5">
        <v>129</v>
      </c>
      <c r="K16" s="5">
        <v>8</v>
      </c>
      <c r="L16" s="3" t="s">
        <v>393</v>
      </c>
      <c r="M16" s="3" t="s">
        <v>510</v>
      </c>
      <c r="N16" s="3" t="s">
        <v>511</v>
      </c>
      <c r="O16" s="3" t="s">
        <v>371</v>
      </c>
      <c r="P16" s="3" t="s">
        <v>512</v>
      </c>
      <c r="Q16" s="3" t="s">
        <v>513</v>
      </c>
      <c r="R16" s="3" t="s">
        <v>359</v>
      </c>
      <c r="S16" s="3" t="s">
        <v>514</v>
      </c>
      <c r="T16" s="3" t="s">
        <v>486</v>
      </c>
      <c r="U16" s="3" t="s">
        <v>515</v>
      </c>
      <c r="V16" s="3" t="s">
        <v>516</v>
      </c>
      <c r="W16" s="2">
        <v>515282215</v>
      </c>
      <c r="X16" s="2" t="s">
        <v>517</v>
      </c>
      <c r="Y16" s="130" t="s">
        <v>518</v>
      </c>
      <c r="Z16" s="129" t="str">
        <f>VLOOKUP(A16,'[1]Odpovědi formuláře 239'!A:F,6,0)</f>
        <v>Ne</v>
      </c>
    </row>
    <row r="17" spans="1:26" ht="33" customHeight="1">
      <c r="A17" s="23">
        <v>67011748</v>
      </c>
      <c r="B17" s="8" t="s">
        <v>519</v>
      </c>
      <c r="C17" s="23">
        <v>67011748</v>
      </c>
      <c r="D17" s="2" t="s">
        <v>326</v>
      </c>
      <c r="E17" s="2" t="s">
        <v>520</v>
      </c>
      <c r="F17" s="3" t="s">
        <v>521</v>
      </c>
      <c r="G17" s="3" t="s">
        <v>522</v>
      </c>
      <c r="H17" s="3" t="s">
        <v>483</v>
      </c>
      <c r="I17" s="3" t="s">
        <v>523</v>
      </c>
      <c r="J17" s="5">
        <v>247</v>
      </c>
      <c r="K17" s="5">
        <v>15</v>
      </c>
      <c r="L17" s="3" t="s">
        <v>311</v>
      </c>
      <c r="M17" s="3" t="s">
        <v>524</v>
      </c>
      <c r="N17" s="3" t="s">
        <v>525</v>
      </c>
      <c r="O17" s="3" t="s">
        <v>371</v>
      </c>
      <c r="P17" s="3" t="s">
        <v>526</v>
      </c>
      <c r="Q17" s="3" t="s">
        <v>527</v>
      </c>
      <c r="R17" s="3" t="s">
        <v>359</v>
      </c>
      <c r="S17" s="3" t="s">
        <v>528</v>
      </c>
      <c r="T17" s="3" t="s">
        <v>486</v>
      </c>
      <c r="U17" s="3" t="s">
        <v>320</v>
      </c>
      <c r="V17" s="3" t="s">
        <v>321</v>
      </c>
      <c r="W17" s="2" t="s">
        <v>529</v>
      </c>
      <c r="X17" s="2" t="s">
        <v>388</v>
      </c>
      <c r="Y17" s="130" t="s">
        <v>143</v>
      </c>
      <c r="Z17" s="129" t="str">
        <f>VLOOKUP(A17,'[1]Odpovědi formuláře 239'!A:F,6,0)</f>
        <v>Ne</v>
      </c>
    </row>
    <row r="18" spans="1:26" ht="33" customHeight="1">
      <c r="A18" s="23">
        <v>70285314</v>
      </c>
      <c r="B18" s="8" t="s">
        <v>530</v>
      </c>
      <c r="C18" s="23">
        <v>70285314</v>
      </c>
      <c r="D18" s="2" t="s">
        <v>326</v>
      </c>
      <c r="E18" s="2" t="s">
        <v>531</v>
      </c>
      <c r="F18" s="3" t="s">
        <v>532</v>
      </c>
      <c r="G18" s="3" t="s">
        <v>533</v>
      </c>
      <c r="H18" s="3" t="s">
        <v>483</v>
      </c>
      <c r="I18" s="3" t="s">
        <v>534</v>
      </c>
      <c r="J18" s="5">
        <v>1277</v>
      </c>
      <c r="K18" s="5">
        <v>8</v>
      </c>
      <c r="L18" s="3" t="s">
        <v>311</v>
      </c>
      <c r="M18" s="3" t="s">
        <v>535</v>
      </c>
      <c r="N18" s="3" t="s">
        <v>536</v>
      </c>
      <c r="O18" s="10" t="s">
        <v>371</v>
      </c>
      <c r="P18" s="3" t="s">
        <v>537</v>
      </c>
      <c r="Q18" s="3" t="s">
        <v>538</v>
      </c>
      <c r="R18" s="3" t="s">
        <v>359</v>
      </c>
      <c r="S18" s="3" t="s">
        <v>539</v>
      </c>
      <c r="T18" s="3" t="s">
        <v>486</v>
      </c>
      <c r="U18" s="3" t="s">
        <v>320</v>
      </c>
      <c r="V18" s="3" t="s">
        <v>321</v>
      </c>
      <c r="W18" s="2" t="s">
        <v>540</v>
      </c>
      <c r="X18" s="3" t="s">
        <v>541</v>
      </c>
      <c r="Y18" s="3" t="s">
        <v>542</v>
      </c>
      <c r="Z18" s="129" t="str">
        <f>VLOOKUP(A18,'[1]Odpovědi formuláře 239'!A:F,6,0)</f>
        <v>Ano</v>
      </c>
    </row>
    <row r="19" spans="1:26" ht="33" customHeight="1">
      <c r="A19" s="23">
        <v>70841683</v>
      </c>
      <c r="B19" s="8" t="s">
        <v>543</v>
      </c>
      <c r="C19" s="23">
        <v>70841683</v>
      </c>
      <c r="D19" s="2" t="s">
        <v>326</v>
      </c>
      <c r="E19" s="2" t="s">
        <v>544</v>
      </c>
      <c r="F19" s="3" t="s">
        <v>545</v>
      </c>
      <c r="G19" s="3" t="s">
        <v>546</v>
      </c>
      <c r="H19" s="3" t="s">
        <v>483</v>
      </c>
      <c r="I19" s="3" t="s">
        <v>547</v>
      </c>
      <c r="J19" s="5">
        <v>955</v>
      </c>
      <c r="K19" s="5">
        <v>6</v>
      </c>
      <c r="L19" s="3" t="s">
        <v>311</v>
      </c>
      <c r="M19" s="3" t="s">
        <v>548</v>
      </c>
      <c r="N19" s="3" t="s">
        <v>549</v>
      </c>
      <c r="O19" s="3" t="s">
        <v>371</v>
      </c>
      <c r="P19" s="3" t="s">
        <v>550</v>
      </c>
      <c r="Q19" s="3" t="s">
        <v>551</v>
      </c>
      <c r="R19" s="3" t="s">
        <v>359</v>
      </c>
      <c r="S19" s="3" t="s">
        <v>552</v>
      </c>
      <c r="T19" s="3" t="s">
        <v>486</v>
      </c>
      <c r="U19" s="3" t="s">
        <v>320</v>
      </c>
      <c r="V19" s="3" t="s">
        <v>321</v>
      </c>
      <c r="W19" s="2" t="s">
        <v>553</v>
      </c>
      <c r="X19" s="2" t="s">
        <v>554</v>
      </c>
      <c r="Y19" s="130" t="s">
        <v>249</v>
      </c>
      <c r="Z19" s="129" t="str">
        <f>VLOOKUP(A19,'[1]Odpovědi formuláře 239'!A:F,6,0)</f>
        <v>Ne</v>
      </c>
    </row>
    <row r="20" spans="1:26" ht="33" customHeight="1">
      <c r="A20" s="23">
        <v>638081</v>
      </c>
      <c r="B20" s="1" t="s">
        <v>555</v>
      </c>
      <c r="C20" s="23" t="s">
        <v>193</v>
      </c>
      <c r="D20" s="2" t="s">
        <v>326</v>
      </c>
      <c r="E20" s="2" t="s">
        <v>556</v>
      </c>
      <c r="F20" s="3" t="s">
        <v>557</v>
      </c>
      <c r="G20" s="3" t="s">
        <v>558</v>
      </c>
      <c r="H20" s="3" t="s">
        <v>559</v>
      </c>
      <c r="I20" s="3" t="s">
        <v>547</v>
      </c>
      <c r="J20" s="5">
        <v>956</v>
      </c>
      <c r="K20" s="5">
        <v>8</v>
      </c>
      <c r="L20" s="3" t="s">
        <v>311</v>
      </c>
      <c r="M20" s="3" t="s">
        <v>560</v>
      </c>
      <c r="N20" s="3" t="s">
        <v>561</v>
      </c>
      <c r="O20" s="3" t="s">
        <v>314</v>
      </c>
      <c r="P20" s="3" t="s">
        <v>562</v>
      </c>
      <c r="Q20" s="3" t="s">
        <v>563</v>
      </c>
      <c r="R20" s="3" t="s">
        <v>317</v>
      </c>
      <c r="S20" s="3" t="s">
        <v>564</v>
      </c>
      <c r="T20" s="3" t="s">
        <v>486</v>
      </c>
      <c r="U20" s="3" t="s">
        <v>320</v>
      </c>
      <c r="V20" s="3" t="s">
        <v>321</v>
      </c>
      <c r="W20" s="2" t="s">
        <v>565</v>
      </c>
      <c r="X20" s="2" t="s">
        <v>192</v>
      </c>
      <c r="Y20" s="130" t="s">
        <v>566</v>
      </c>
      <c r="Z20" s="129" t="str">
        <f>VLOOKUP(A20,'[1]Odpovědi formuláře 239'!A:F,6,0)</f>
        <v>Ano</v>
      </c>
    </row>
    <row r="21" spans="1:26" ht="33" customHeight="1">
      <c r="A21" s="23">
        <v>49438867</v>
      </c>
      <c r="B21" s="1" t="s">
        <v>567</v>
      </c>
      <c r="C21" s="23">
        <v>49438867</v>
      </c>
      <c r="D21" s="2" t="s">
        <v>326</v>
      </c>
      <c r="E21" s="2" t="s">
        <v>568</v>
      </c>
      <c r="F21" s="3" t="s">
        <v>569</v>
      </c>
      <c r="G21" s="3" t="s">
        <v>570</v>
      </c>
      <c r="H21" s="3" t="s">
        <v>571</v>
      </c>
      <c r="I21" s="3" t="s">
        <v>572</v>
      </c>
      <c r="J21" s="5">
        <v>945</v>
      </c>
      <c r="K21" s="5">
        <v>4</v>
      </c>
      <c r="L21" s="3" t="s">
        <v>393</v>
      </c>
      <c r="M21" s="3" t="s">
        <v>573</v>
      </c>
      <c r="N21" s="3" t="s">
        <v>574</v>
      </c>
      <c r="O21" s="3" t="s">
        <v>314</v>
      </c>
      <c r="P21" s="3" t="s">
        <v>575</v>
      </c>
      <c r="Q21" s="3" t="s">
        <v>576</v>
      </c>
      <c r="R21" s="3" t="s">
        <v>317</v>
      </c>
      <c r="S21" s="3" t="s">
        <v>577</v>
      </c>
      <c r="T21" s="3" t="s">
        <v>486</v>
      </c>
      <c r="U21" s="3" t="s">
        <v>320</v>
      </c>
      <c r="V21" s="3" t="s">
        <v>321</v>
      </c>
      <c r="W21" s="2" t="s">
        <v>578</v>
      </c>
      <c r="X21" s="2" t="s">
        <v>579</v>
      </c>
      <c r="Y21" s="130" t="s">
        <v>580</v>
      </c>
      <c r="Z21" s="129" t="str">
        <f>VLOOKUP(A21,'[1]Odpovědi formuláře 239'!A:F,6,0)</f>
        <v>Ne</v>
      </c>
    </row>
    <row r="22" spans="1:26" ht="33" customHeight="1">
      <c r="A22" s="23">
        <v>44993412</v>
      </c>
      <c r="B22" s="1" t="s">
        <v>581</v>
      </c>
      <c r="C22" s="23">
        <v>44993412</v>
      </c>
      <c r="D22" s="2" t="s">
        <v>326</v>
      </c>
      <c r="E22" s="2" t="s">
        <v>3398</v>
      </c>
      <c r="F22" s="3" t="s">
        <v>582</v>
      </c>
      <c r="G22" s="3" t="s">
        <v>583</v>
      </c>
      <c r="H22" s="3" t="s">
        <v>353</v>
      </c>
      <c r="I22" s="3" t="s">
        <v>584</v>
      </c>
      <c r="J22" s="5">
        <v>234</v>
      </c>
      <c r="K22" s="5">
        <v>4</v>
      </c>
      <c r="L22" s="3" t="s">
        <v>311</v>
      </c>
      <c r="M22" s="3" t="s">
        <v>585</v>
      </c>
      <c r="N22" s="3" t="s">
        <v>586</v>
      </c>
      <c r="O22" s="3" t="s">
        <v>371</v>
      </c>
      <c r="P22" s="3" t="s">
        <v>587</v>
      </c>
      <c r="Q22" s="3" t="s">
        <v>588</v>
      </c>
      <c r="R22" s="3" t="s">
        <v>359</v>
      </c>
      <c r="S22" s="3" t="s">
        <v>589</v>
      </c>
      <c r="T22" s="3" t="s">
        <v>319</v>
      </c>
      <c r="U22" s="3" t="s">
        <v>320</v>
      </c>
      <c r="V22" s="3" t="s">
        <v>321</v>
      </c>
      <c r="W22" s="2" t="s">
        <v>590</v>
      </c>
      <c r="X22" s="2" t="s">
        <v>591</v>
      </c>
      <c r="Y22" s="130" t="s">
        <v>592</v>
      </c>
      <c r="Z22" s="129" t="str">
        <f>VLOOKUP(A22,'[1]Odpovědi formuláře 239'!A:F,6,0)</f>
        <v>Ano</v>
      </c>
    </row>
    <row r="23" spans="1:26" ht="33" customHeight="1">
      <c r="A23" s="23">
        <v>566772</v>
      </c>
      <c r="B23" s="1" t="s">
        <v>593</v>
      </c>
      <c r="C23" s="23" t="s">
        <v>200</v>
      </c>
      <c r="D23" s="2" t="s">
        <v>326</v>
      </c>
      <c r="E23" s="2" t="s">
        <v>594</v>
      </c>
      <c r="F23" s="3" t="s">
        <v>595</v>
      </c>
      <c r="G23" s="3" t="s">
        <v>596</v>
      </c>
      <c r="H23" s="3" t="s">
        <v>353</v>
      </c>
      <c r="I23" s="3" t="s">
        <v>597</v>
      </c>
      <c r="J23" s="5">
        <v>254</v>
      </c>
      <c r="K23" s="5">
        <v>23</v>
      </c>
      <c r="L23" s="3" t="s">
        <v>311</v>
      </c>
      <c r="M23" s="3" t="s">
        <v>598</v>
      </c>
      <c r="N23" s="3" t="s">
        <v>599</v>
      </c>
      <c r="O23" s="3" t="s">
        <v>371</v>
      </c>
      <c r="P23" s="3" t="s">
        <v>600</v>
      </c>
      <c r="Q23" s="3" t="s">
        <v>601</v>
      </c>
      <c r="R23" s="3" t="s">
        <v>359</v>
      </c>
      <c r="S23" s="3" t="s">
        <v>602</v>
      </c>
      <c r="T23" s="3" t="s">
        <v>319</v>
      </c>
      <c r="U23" s="3" t="s">
        <v>320</v>
      </c>
      <c r="V23" s="3" t="s">
        <v>321</v>
      </c>
      <c r="W23" s="2" t="s">
        <v>603</v>
      </c>
      <c r="X23" s="2" t="s">
        <v>604</v>
      </c>
      <c r="Y23" s="130" t="s">
        <v>605</v>
      </c>
      <c r="Z23" s="129" t="str">
        <f>VLOOKUP(A23,'[1]Odpovědi formuláře 239'!A:F,6,0)</f>
        <v>Ano</v>
      </c>
    </row>
    <row r="24" spans="1:26" ht="33" customHeight="1">
      <c r="A24" s="23">
        <v>566381</v>
      </c>
      <c r="B24" s="1" t="s">
        <v>606</v>
      </c>
      <c r="C24" s="23" t="s">
        <v>184</v>
      </c>
      <c r="D24" s="2" t="s">
        <v>607</v>
      </c>
      <c r="E24" s="2" t="s">
        <v>608</v>
      </c>
      <c r="F24" s="3" t="s">
        <v>609</v>
      </c>
      <c r="G24" s="3" t="s">
        <v>610</v>
      </c>
      <c r="H24" s="3" t="s">
        <v>611</v>
      </c>
      <c r="I24" s="3" t="s">
        <v>612</v>
      </c>
      <c r="J24" s="5">
        <v>263</v>
      </c>
      <c r="K24" s="5">
        <v>9</v>
      </c>
      <c r="L24" s="3" t="s">
        <v>311</v>
      </c>
      <c r="M24" s="3" t="s">
        <v>613</v>
      </c>
      <c r="N24" s="3" t="s">
        <v>614</v>
      </c>
      <c r="O24" s="3" t="s">
        <v>314</v>
      </c>
      <c r="P24" s="3" t="s">
        <v>615</v>
      </c>
      <c r="Q24" s="3" t="s">
        <v>616</v>
      </c>
      <c r="R24" s="3" t="s">
        <v>317</v>
      </c>
      <c r="S24" s="3" t="s">
        <v>617</v>
      </c>
      <c r="T24" s="3" t="s">
        <v>319</v>
      </c>
      <c r="U24" s="3" t="s">
        <v>320</v>
      </c>
      <c r="V24" s="3" t="s">
        <v>321</v>
      </c>
      <c r="W24" s="2" t="s">
        <v>618</v>
      </c>
      <c r="X24" s="132" t="s">
        <v>619</v>
      </c>
      <c r="Y24" s="130" t="s">
        <v>620</v>
      </c>
      <c r="Z24" s="129" t="str">
        <f>VLOOKUP(A24,'[1]Odpovědi formuláře 239'!A:F,6,0)</f>
        <v>Ano</v>
      </c>
    </row>
    <row r="25" spans="1:26" ht="33" customHeight="1">
      <c r="A25" s="23">
        <v>559415</v>
      </c>
      <c r="B25" s="1" t="s">
        <v>621</v>
      </c>
      <c r="C25" s="23" t="s">
        <v>60</v>
      </c>
      <c r="D25" s="2" t="s">
        <v>622</v>
      </c>
      <c r="E25" s="2" t="s">
        <v>623</v>
      </c>
      <c r="F25" s="3" t="s">
        <v>624</v>
      </c>
      <c r="G25" s="3" t="s">
        <v>625</v>
      </c>
      <c r="H25" s="3" t="s">
        <v>353</v>
      </c>
      <c r="I25" s="3" t="s">
        <v>534</v>
      </c>
      <c r="J25" s="5">
        <v>366</v>
      </c>
      <c r="K25" s="5">
        <v>1</v>
      </c>
      <c r="L25" s="3" t="s">
        <v>311</v>
      </c>
      <c r="M25" s="3" t="s">
        <v>626</v>
      </c>
      <c r="N25" s="3" t="s">
        <v>627</v>
      </c>
      <c r="O25" s="3" t="s">
        <v>314</v>
      </c>
      <c r="P25" s="3" t="s">
        <v>628</v>
      </c>
      <c r="Q25" s="3" t="s">
        <v>629</v>
      </c>
      <c r="R25" s="3" t="s">
        <v>317</v>
      </c>
      <c r="S25" s="3" t="s">
        <v>630</v>
      </c>
      <c r="T25" s="3" t="s">
        <v>319</v>
      </c>
      <c r="U25" s="3" t="s">
        <v>320</v>
      </c>
      <c r="V25" s="3" t="s">
        <v>321</v>
      </c>
      <c r="W25" s="2">
        <v>541427191</v>
      </c>
      <c r="X25" s="2" t="s">
        <v>388</v>
      </c>
      <c r="Y25" s="130" t="s">
        <v>631</v>
      </c>
      <c r="Z25" s="129" t="str">
        <f>VLOOKUP(A25,'[1]Odpovědi formuláře 239'!A:F,6,0)</f>
        <v>Ano</v>
      </c>
    </row>
    <row r="26" spans="1:26" ht="33" customHeight="1">
      <c r="A26" s="23">
        <v>70932581</v>
      </c>
      <c r="B26" s="1" t="s">
        <v>632</v>
      </c>
      <c r="C26" s="23" t="s">
        <v>633</v>
      </c>
      <c r="D26" s="2" t="s">
        <v>634</v>
      </c>
      <c r="E26" s="2" t="s">
        <v>635</v>
      </c>
      <c r="F26" s="3" t="s">
        <v>636</v>
      </c>
      <c r="G26" s="3" t="s">
        <v>637</v>
      </c>
      <c r="H26" s="3" t="s">
        <v>353</v>
      </c>
      <c r="I26" s="3" t="s">
        <v>638</v>
      </c>
      <c r="J26" s="5">
        <v>449</v>
      </c>
      <c r="K26" s="5">
        <v>3</v>
      </c>
      <c r="L26" s="3" t="s">
        <v>311</v>
      </c>
      <c r="M26" s="3" t="s">
        <v>639</v>
      </c>
      <c r="N26" s="3" t="s">
        <v>640</v>
      </c>
      <c r="O26" s="3" t="s">
        <v>314</v>
      </c>
      <c r="P26" s="3" t="s">
        <v>641</v>
      </c>
      <c r="Q26" s="3" t="s">
        <v>642</v>
      </c>
      <c r="R26" s="3" t="s">
        <v>317</v>
      </c>
      <c r="S26" s="3" t="s">
        <v>643</v>
      </c>
      <c r="T26" s="3" t="s">
        <v>319</v>
      </c>
      <c r="U26" s="3" t="s">
        <v>644</v>
      </c>
      <c r="V26" s="133" t="s">
        <v>645</v>
      </c>
      <c r="W26" s="2" t="s">
        <v>646</v>
      </c>
      <c r="X26" s="2" t="s">
        <v>647</v>
      </c>
      <c r="Y26" s="131" t="s">
        <v>648</v>
      </c>
      <c r="Z26" s="129" t="str">
        <f>VLOOKUP(A26,'[1]Odpovědi formuláře 239'!A:F,6,0)</f>
        <v>Ano</v>
      </c>
    </row>
    <row r="27" spans="1:26" ht="33" customHeight="1">
      <c r="A27" s="23">
        <v>44993633</v>
      </c>
      <c r="B27" s="8" t="s">
        <v>649</v>
      </c>
      <c r="C27" s="23">
        <v>44993633</v>
      </c>
      <c r="D27" s="2" t="s">
        <v>326</v>
      </c>
      <c r="E27" s="2" t="s">
        <v>650</v>
      </c>
      <c r="F27" s="3" t="s">
        <v>651</v>
      </c>
      <c r="G27" s="3" t="s">
        <v>652</v>
      </c>
      <c r="H27" s="3" t="s">
        <v>308</v>
      </c>
      <c r="I27" s="3" t="s">
        <v>330</v>
      </c>
      <c r="J27" s="5">
        <v>244</v>
      </c>
      <c r="K27" s="5">
        <v>26</v>
      </c>
      <c r="L27" s="3" t="s">
        <v>311</v>
      </c>
      <c r="M27" s="3" t="s">
        <v>653</v>
      </c>
      <c r="N27" s="3" t="s">
        <v>654</v>
      </c>
      <c r="O27" s="3" t="s">
        <v>314</v>
      </c>
      <c r="P27" s="3" t="s">
        <v>654</v>
      </c>
      <c r="Q27" s="3" t="s">
        <v>654</v>
      </c>
      <c r="R27" s="3" t="s">
        <v>359</v>
      </c>
      <c r="S27" s="3" t="s">
        <v>655</v>
      </c>
      <c r="T27" s="3" t="s">
        <v>319</v>
      </c>
      <c r="U27" s="3" t="s">
        <v>320</v>
      </c>
      <c r="V27" s="3" t="s">
        <v>321</v>
      </c>
      <c r="W27" s="2" t="s">
        <v>656</v>
      </c>
      <c r="X27" s="2" t="s">
        <v>388</v>
      </c>
      <c r="Y27" s="130" t="s">
        <v>3399</v>
      </c>
      <c r="Z27" s="129" t="str">
        <f>VLOOKUP(A27,'[1]Odpovědi formuláře 239'!A:F,6,0)</f>
        <v>Ano</v>
      </c>
    </row>
    <row r="28" spans="1:26" ht="33" customHeight="1">
      <c r="A28" s="23">
        <v>559032</v>
      </c>
      <c r="B28" s="8" t="s">
        <v>657</v>
      </c>
      <c r="C28" s="23" t="s">
        <v>172</v>
      </c>
      <c r="D28" s="2" t="s">
        <v>326</v>
      </c>
      <c r="E28" s="2" t="s">
        <v>658</v>
      </c>
      <c r="F28" s="3" t="s">
        <v>659</v>
      </c>
      <c r="G28" s="3" t="s">
        <v>660</v>
      </c>
      <c r="H28" s="3" t="s">
        <v>661</v>
      </c>
      <c r="I28" s="3" t="s">
        <v>662</v>
      </c>
      <c r="J28" s="5">
        <v>1829</v>
      </c>
      <c r="K28" s="5">
        <v>14</v>
      </c>
      <c r="L28" s="3" t="s">
        <v>663</v>
      </c>
      <c r="M28" s="3" t="s">
        <v>664</v>
      </c>
      <c r="N28" s="3" t="s">
        <v>665</v>
      </c>
      <c r="O28" s="3" t="s">
        <v>314</v>
      </c>
      <c r="P28" s="3" t="s">
        <v>666</v>
      </c>
      <c r="Q28" s="3" t="s">
        <v>667</v>
      </c>
      <c r="R28" s="3" t="s">
        <v>317</v>
      </c>
      <c r="S28" s="3" t="s">
        <v>668</v>
      </c>
      <c r="T28" s="3" t="s">
        <v>319</v>
      </c>
      <c r="U28" s="3" t="s">
        <v>320</v>
      </c>
      <c r="V28" s="3" t="s">
        <v>321</v>
      </c>
      <c r="W28" s="2">
        <v>545577371</v>
      </c>
      <c r="X28" s="2" t="s">
        <v>669</v>
      </c>
      <c r="Y28" s="130" t="s">
        <v>670</v>
      </c>
      <c r="Z28" s="129" t="str">
        <f>VLOOKUP(A28,'[1]Odpovědi formuláře 239'!A:F,6,0)</f>
        <v>Ano</v>
      </c>
    </row>
    <row r="29" spans="1:26" ht="33" customHeight="1">
      <c r="A29" s="23">
        <v>62157213</v>
      </c>
      <c r="B29" s="8" t="s">
        <v>671</v>
      </c>
      <c r="C29" s="23">
        <v>62157213</v>
      </c>
      <c r="D29" s="2" t="s">
        <v>326</v>
      </c>
      <c r="E29" s="2" t="s">
        <v>672</v>
      </c>
      <c r="F29" s="3" t="s">
        <v>673</v>
      </c>
      <c r="G29" s="3" t="s">
        <v>674</v>
      </c>
      <c r="H29" s="3" t="s">
        <v>675</v>
      </c>
      <c r="I29" s="3" t="s">
        <v>662</v>
      </c>
      <c r="J29" s="5">
        <v>1890</v>
      </c>
      <c r="K29" s="5">
        <v>45</v>
      </c>
      <c r="L29" s="3" t="s">
        <v>311</v>
      </c>
      <c r="M29" s="3" t="s">
        <v>676</v>
      </c>
      <c r="N29" s="3" t="s">
        <v>677</v>
      </c>
      <c r="O29" s="3" t="s">
        <v>314</v>
      </c>
      <c r="P29" s="3" t="s">
        <v>678</v>
      </c>
      <c r="Q29" s="3" t="s">
        <v>679</v>
      </c>
      <c r="R29" s="3" t="s">
        <v>317</v>
      </c>
      <c r="S29" s="3" t="s">
        <v>680</v>
      </c>
      <c r="T29" s="3" t="s">
        <v>319</v>
      </c>
      <c r="U29" s="3" t="s">
        <v>320</v>
      </c>
      <c r="V29" s="3" t="s">
        <v>321</v>
      </c>
      <c r="W29" s="2" t="s">
        <v>681</v>
      </c>
      <c r="X29" s="2" t="s">
        <v>682</v>
      </c>
      <c r="Y29" s="130" t="s">
        <v>683</v>
      </c>
      <c r="Z29" s="129" t="str">
        <f>VLOOKUP(A29,'[1]Odpovědi formuláře 239'!A:F,6,0)</f>
        <v>Ne</v>
      </c>
    </row>
    <row r="30" spans="1:26" ht="33" customHeight="1">
      <c r="A30" s="23">
        <v>44993510</v>
      </c>
      <c r="B30" s="8" t="s">
        <v>684</v>
      </c>
      <c r="C30" s="23">
        <v>44993510</v>
      </c>
      <c r="D30" s="2" t="s">
        <v>326</v>
      </c>
      <c r="E30" s="2" t="s">
        <v>685</v>
      </c>
      <c r="F30" s="3" t="s">
        <v>686</v>
      </c>
      <c r="G30" s="3" t="s">
        <v>687</v>
      </c>
      <c r="H30" s="3" t="s">
        <v>353</v>
      </c>
      <c r="I30" s="3" t="s">
        <v>662</v>
      </c>
      <c r="J30" s="5">
        <v>1939</v>
      </c>
      <c r="K30" s="5">
        <v>24</v>
      </c>
      <c r="L30" s="3" t="s">
        <v>456</v>
      </c>
      <c r="M30" s="3" t="s">
        <v>688</v>
      </c>
      <c r="N30" s="3" t="s">
        <v>689</v>
      </c>
      <c r="O30" s="3" t="s">
        <v>371</v>
      </c>
      <c r="P30" s="3" t="s">
        <v>690</v>
      </c>
      <c r="Q30" s="3" t="s">
        <v>691</v>
      </c>
      <c r="R30" s="3" t="s">
        <v>359</v>
      </c>
      <c r="S30" s="3" t="s">
        <v>692</v>
      </c>
      <c r="T30" s="3" t="s">
        <v>319</v>
      </c>
      <c r="U30" s="3" t="s">
        <v>320</v>
      </c>
      <c r="V30" s="3" t="s">
        <v>321</v>
      </c>
      <c r="W30" s="2" t="s">
        <v>693</v>
      </c>
      <c r="X30" s="2" t="s">
        <v>694</v>
      </c>
      <c r="Y30" s="130" t="s">
        <v>695</v>
      </c>
      <c r="Z30" s="129" t="str">
        <f>VLOOKUP(A30,'[1]Odpovědi formuláře 239'!A:F,6,0)</f>
        <v>Ano</v>
      </c>
    </row>
    <row r="31" spans="1:26" ht="33" customHeight="1">
      <c r="A31" s="23">
        <v>49438816</v>
      </c>
      <c r="B31" s="8" t="s">
        <v>696</v>
      </c>
      <c r="C31" s="23">
        <v>49438816</v>
      </c>
      <c r="D31" s="2" t="s">
        <v>697</v>
      </c>
      <c r="E31" s="2" t="s">
        <v>698</v>
      </c>
      <c r="F31" s="3" t="s">
        <v>699</v>
      </c>
      <c r="G31" s="3" t="s">
        <v>700</v>
      </c>
      <c r="H31" s="3" t="s">
        <v>483</v>
      </c>
      <c r="I31" s="3" t="s">
        <v>701</v>
      </c>
      <c r="J31" s="5">
        <v>350</v>
      </c>
      <c r="K31" s="5">
        <v>3</v>
      </c>
      <c r="L31" s="3" t="s">
        <v>311</v>
      </c>
      <c r="M31" s="3" t="s">
        <v>702</v>
      </c>
      <c r="N31" s="3" t="s">
        <v>703</v>
      </c>
      <c r="O31" s="3" t="s">
        <v>314</v>
      </c>
      <c r="P31" s="3" t="s">
        <v>704</v>
      </c>
      <c r="Q31" s="3" t="s">
        <v>705</v>
      </c>
      <c r="R31" s="3" t="s">
        <v>317</v>
      </c>
      <c r="S31" s="3" t="s">
        <v>706</v>
      </c>
      <c r="T31" s="3" t="s">
        <v>486</v>
      </c>
      <c r="U31" s="3" t="s">
        <v>320</v>
      </c>
      <c r="V31" s="3" t="s">
        <v>321</v>
      </c>
      <c r="W31" s="2" t="s">
        <v>707</v>
      </c>
      <c r="X31" s="2" t="s">
        <v>708</v>
      </c>
      <c r="Y31" s="131" t="s">
        <v>709</v>
      </c>
      <c r="Z31" s="129" t="str">
        <f>VLOOKUP(A31,'[1]Odpovědi formuláře 239'!A:F,6,0)</f>
        <v>Ano</v>
      </c>
    </row>
    <row r="32" spans="1:26" ht="33" customHeight="1">
      <c r="A32" s="23">
        <v>838993</v>
      </c>
      <c r="B32" s="8" t="s">
        <v>710</v>
      </c>
      <c r="C32" s="23" t="s">
        <v>265</v>
      </c>
      <c r="D32" s="2" t="s">
        <v>326</v>
      </c>
      <c r="E32" s="9" t="s">
        <v>711</v>
      </c>
      <c r="F32" s="3" t="s">
        <v>712</v>
      </c>
      <c r="G32" s="3" t="s">
        <v>713</v>
      </c>
      <c r="H32" s="3" t="s">
        <v>483</v>
      </c>
      <c r="I32" s="3" t="s">
        <v>714</v>
      </c>
      <c r="J32" s="5">
        <v>1020</v>
      </c>
      <c r="K32" s="5">
        <v>10</v>
      </c>
      <c r="L32" s="3" t="s">
        <v>311</v>
      </c>
      <c r="M32" s="3" t="s">
        <v>715</v>
      </c>
      <c r="N32" s="3" t="s">
        <v>716</v>
      </c>
      <c r="O32" s="3" t="s">
        <v>314</v>
      </c>
      <c r="P32" s="3" t="s">
        <v>717</v>
      </c>
      <c r="Q32" s="3" t="s">
        <v>718</v>
      </c>
      <c r="R32" s="3" t="s">
        <v>317</v>
      </c>
      <c r="S32" s="3" t="s">
        <v>719</v>
      </c>
      <c r="T32" s="3" t="s">
        <v>486</v>
      </c>
      <c r="U32" s="3" t="s">
        <v>487</v>
      </c>
      <c r="V32" s="3" t="s">
        <v>720</v>
      </c>
      <c r="W32" s="2">
        <v>515220760</v>
      </c>
      <c r="X32" s="132" t="s">
        <v>721</v>
      </c>
      <c r="Y32" s="130" t="s">
        <v>722</v>
      </c>
      <c r="Z32" s="129" t="str">
        <f>VLOOKUP(A32,'[1]Odpovědi formuláře 239'!A:F,6,0)</f>
        <v>Ano</v>
      </c>
    </row>
    <row r="33" spans="1:26" ht="33" customHeight="1">
      <c r="A33" s="23">
        <v>70285756</v>
      </c>
      <c r="B33" s="8" t="s">
        <v>723</v>
      </c>
      <c r="C33" s="23">
        <v>70285756</v>
      </c>
      <c r="D33" s="2" t="s">
        <v>326</v>
      </c>
      <c r="E33" s="2" t="s">
        <v>724</v>
      </c>
      <c r="F33" s="3" t="s">
        <v>725</v>
      </c>
      <c r="G33" s="3" t="s">
        <v>726</v>
      </c>
      <c r="H33" s="3" t="s">
        <v>483</v>
      </c>
      <c r="I33" s="3" t="s">
        <v>727</v>
      </c>
      <c r="J33" s="5">
        <v>999</v>
      </c>
      <c r="K33" s="5">
        <v>21</v>
      </c>
      <c r="L33" s="3" t="s">
        <v>456</v>
      </c>
      <c r="M33" s="3" t="s">
        <v>728</v>
      </c>
      <c r="N33" s="3" t="s">
        <v>38</v>
      </c>
      <c r="O33" s="3" t="s">
        <v>314</v>
      </c>
      <c r="P33" s="3" t="s">
        <v>729</v>
      </c>
      <c r="Q33" s="3" t="s">
        <v>730</v>
      </c>
      <c r="R33" s="3" t="s">
        <v>317</v>
      </c>
      <c r="S33" s="3" t="s">
        <v>731</v>
      </c>
      <c r="T33" s="3" t="s">
        <v>486</v>
      </c>
      <c r="U33" s="3" t="s">
        <v>320</v>
      </c>
      <c r="V33" s="3" t="s">
        <v>321</v>
      </c>
      <c r="W33" s="2">
        <v>515224437</v>
      </c>
      <c r="X33" s="2" t="s">
        <v>37</v>
      </c>
      <c r="Y33" s="130" t="s">
        <v>732</v>
      </c>
      <c r="Z33" s="129" t="str">
        <f>VLOOKUP(A33,'[1]Odpovědi formuláře 239'!A:F,6,0)</f>
        <v>Ne</v>
      </c>
    </row>
    <row r="34" spans="1:26" ht="33" customHeight="1">
      <c r="A34" s="23">
        <v>530506</v>
      </c>
      <c r="B34" s="1" t="s">
        <v>733</v>
      </c>
      <c r="C34" s="23" t="s">
        <v>220</v>
      </c>
      <c r="D34" s="2" t="s">
        <v>326</v>
      </c>
      <c r="E34" s="2" t="s">
        <v>734</v>
      </c>
      <c r="F34" s="3" t="s">
        <v>735</v>
      </c>
      <c r="G34" s="3" t="s">
        <v>736</v>
      </c>
      <c r="H34" s="3" t="s">
        <v>483</v>
      </c>
      <c r="I34" s="3" t="s">
        <v>737</v>
      </c>
      <c r="J34" s="5">
        <v>3264</v>
      </c>
      <c r="K34" s="5">
        <v>6</v>
      </c>
      <c r="L34" s="3" t="s">
        <v>311</v>
      </c>
      <c r="M34" s="3" t="s">
        <v>738</v>
      </c>
      <c r="N34" s="3" t="s">
        <v>739</v>
      </c>
      <c r="O34" s="3" t="s">
        <v>314</v>
      </c>
      <c r="P34" s="3" t="s">
        <v>740</v>
      </c>
      <c r="Q34" s="3" t="s">
        <v>741</v>
      </c>
      <c r="R34" s="3" t="s">
        <v>317</v>
      </c>
      <c r="S34" s="3" t="s">
        <v>742</v>
      </c>
      <c r="T34" s="3" t="s">
        <v>486</v>
      </c>
      <c r="U34" s="3" t="s">
        <v>320</v>
      </c>
      <c r="V34" s="3" t="s">
        <v>321</v>
      </c>
      <c r="W34" s="2" t="s">
        <v>743</v>
      </c>
      <c r="X34" s="2" t="s">
        <v>744</v>
      </c>
      <c r="Y34" s="130" t="s">
        <v>745</v>
      </c>
      <c r="Z34" s="129" t="str">
        <f>VLOOKUP(A34,'[1]Odpovědi formuláře 239'!A:F,6,0)</f>
        <v>Ano</v>
      </c>
    </row>
    <row r="35" spans="1:26" ht="33" customHeight="1">
      <c r="A35" s="23">
        <v>49439723</v>
      </c>
      <c r="B35" s="8" t="s">
        <v>746</v>
      </c>
      <c r="C35" s="23">
        <v>49439723</v>
      </c>
      <c r="D35" s="2" t="s">
        <v>326</v>
      </c>
      <c r="E35" s="2" t="s">
        <v>747</v>
      </c>
      <c r="F35" s="3" t="s">
        <v>748</v>
      </c>
      <c r="G35" s="3" t="s">
        <v>749</v>
      </c>
      <c r="H35" s="3" t="s">
        <v>483</v>
      </c>
      <c r="I35" s="3" t="s">
        <v>750</v>
      </c>
      <c r="J35" s="5">
        <v>716</v>
      </c>
      <c r="K35" s="5">
        <v>18</v>
      </c>
      <c r="L35" s="3" t="s">
        <v>311</v>
      </c>
      <c r="M35" s="3" t="s">
        <v>751</v>
      </c>
      <c r="N35" s="3" t="s">
        <v>752</v>
      </c>
      <c r="O35" s="3" t="s">
        <v>371</v>
      </c>
      <c r="P35" s="3" t="s">
        <v>753</v>
      </c>
      <c r="Q35" s="3" t="s">
        <v>754</v>
      </c>
      <c r="R35" s="3" t="s">
        <v>359</v>
      </c>
      <c r="S35" s="3" t="s">
        <v>755</v>
      </c>
      <c r="T35" s="3" t="s">
        <v>486</v>
      </c>
      <c r="U35" s="3" t="s">
        <v>320</v>
      </c>
      <c r="V35" s="3" t="s">
        <v>321</v>
      </c>
      <c r="W35" s="2" t="s">
        <v>756</v>
      </c>
      <c r="X35" s="2" t="s">
        <v>222</v>
      </c>
      <c r="Y35" s="130" t="s">
        <v>757</v>
      </c>
      <c r="Z35" s="129" t="str">
        <f>VLOOKUP(A35,'[1]Odpovědi formuláře 239'!A:F,6,0)</f>
        <v>Ano</v>
      </c>
    </row>
    <row r="36" spans="1:26" ht="33" customHeight="1">
      <c r="A36" s="23">
        <v>70285306</v>
      </c>
      <c r="B36" s="8" t="s">
        <v>758</v>
      </c>
      <c r="C36" s="23">
        <v>70285306</v>
      </c>
      <c r="D36" s="2" t="s">
        <v>326</v>
      </c>
      <c r="E36" s="2" t="s">
        <v>759</v>
      </c>
      <c r="F36" s="3" t="s">
        <v>760</v>
      </c>
      <c r="G36" s="3" t="s">
        <v>761</v>
      </c>
      <c r="H36" s="3" t="s">
        <v>762</v>
      </c>
      <c r="I36" s="3" t="s">
        <v>763</v>
      </c>
      <c r="J36" s="5">
        <v>197</v>
      </c>
      <c r="K36" s="5">
        <v>16</v>
      </c>
      <c r="L36" s="3" t="s">
        <v>456</v>
      </c>
      <c r="M36" s="3" t="s">
        <v>764</v>
      </c>
      <c r="N36" s="3" t="s">
        <v>765</v>
      </c>
      <c r="O36" s="3" t="s">
        <v>314</v>
      </c>
      <c r="P36" s="3" t="s">
        <v>766</v>
      </c>
      <c r="Q36" s="3" t="s">
        <v>767</v>
      </c>
      <c r="R36" s="3" t="s">
        <v>317</v>
      </c>
      <c r="S36" s="3" t="s">
        <v>768</v>
      </c>
      <c r="T36" s="3" t="s">
        <v>769</v>
      </c>
      <c r="U36" s="3" t="s">
        <v>320</v>
      </c>
      <c r="V36" s="3" t="s">
        <v>321</v>
      </c>
      <c r="W36" s="2" t="s">
        <v>770</v>
      </c>
      <c r="X36" s="2" t="s">
        <v>771</v>
      </c>
      <c r="Y36" s="130" t="s">
        <v>54</v>
      </c>
      <c r="Z36" s="129" t="str">
        <f>VLOOKUP(A36,'[1]Odpovědi formuláře 239'!A:F,6,0)</f>
        <v>Ne</v>
      </c>
    </row>
    <row r="37" spans="1:26" ht="33" customHeight="1">
      <c r="A37" s="23">
        <v>70841829</v>
      </c>
      <c r="B37" s="8" t="s">
        <v>772</v>
      </c>
      <c r="C37" s="23">
        <v>70841829</v>
      </c>
      <c r="D37" s="2" t="s">
        <v>326</v>
      </c>
      <c r="E37" s="2" t="s">
        <v>773</v>
      </c>
      <c r="F37" s="3" t="s">
        <v>774</v>
      </c>
      <c r="G37" s="3" t="s">
        <v>775</v>
      </c>
      <c r="H37" s="3" t="s">
        <v>762</v>
      </c>
      <c r="I37" s="3" t="s">
        <v>776</v>
      </c>
      <c r="J37" s="5">
        <v>177</v>
      </c>
      <c r="K37" s="5">
        <v>1</v>
      </c>
      <c r="L37" s="3" t="s">
        <v>393</v>
      </c>
      <c r="M37" s="3" t="s">
        <v>777</v>
      </c>
      <c r="N37" s="3" t="s">
        <v>778</v>
      </c>
      <c r="O37" s="3" t="s">
        <v>314</v>
      </c>
      <c r="P37" s="3" t="s">
        <v>779</v>
      </c>
      <c r="Q37" s="3" t="s">
        <v>780</v>
      </c>
      <c r="R37" s="3" t="s">
        <v>317</v>
      </c>
      <c r="S37" s="3" t="s">
        <v>781</v>
      </c>
      <c r="T37" s="3" t="s">
        <v>769</v>
      </c>
      <c r="U37" s="3" t="s">
        <v>320</v>
      </c>
      <c r="V37" s="3" t="s">
        <v>321</v>
      </c>
      <c r="W37" s="2" t="s">
        <v>782</v>
      </c>
      <c r="X37" s="2" t="s">
        <v>388</v>
      </c>
      <c r="Y37" s="130" t="s">
        <v>65</v>
      </c>
      <c r="Z37" s="129" t="str">
        <f>VLOOKUP(A37,'[1]Odpovědi formuláře 239'!A:F,6,0)</f>
        <v>Ne</v>
      </c>
    </row>
    <row r="38" spans="1:26" ht="33" customHeight="1">
      <c r="A38" s="23">
        <v>45671729</v>
      </c>
      <c r="B38" s="8" t="s">
        <v>783</v>
      </c>
      <c r="C38" s="23" t="s">
        <v>784</v>
      </c>
      <c r="D38" s="2" t="s">
        <v>326</v>
      </c>
      <c r="E38" s="2" t="s">
        <v>785</v>
      </c>
      <c r="F38" s="3" t="s">
        <v>786</v>
      </c>
      <c r="G38" s="3" t="s">
        <v>787</v>
      </c>
      <c r="H38" s="3" t="s">
        <v>788</v>
      </c>
      <c r="I38" s="3" t="s">
        <v>789</v>
      </c>
      <c r="J38" s="5">
        <v>1</v>
      </c>
      <c r="K38" s="5"/>
      <c r="L38" s="3" t="s">
        <v>311</v>
      </c>
      <c r="M38" s="3" t="s">
        <v>790</v>
      </c>
      <c r="N38" s="3" t="s">
        <v>791</v>
      </c>
      <c r="O38" s="3" t="s">
        <v>371</v>
      </c>
      <c r="P38" s="3" t="s">
        <v>792</v>
      </c>
      <c r="Q38" s="3" t="s">
        <v>793</v>
      </c>
      <c r="R38" s="3" t="s">
        <v>359</v>
      </c>
      <c r="S38" s="3" t="s">
        <v>794</v>
      </c>
      <c r="T38" s="3" t="s">
        <v>795</v>
      </c>
      <c r="U38" s="3" t="s">
        <v>414</v>
      </c>
      <c r="V38" s="3" t="s">
        <v>796</v>
      </c>
      <c r="W38" s="2">
        <v>515339157</v>
      </c>
      <c r="X38" s="2" t="s">
        <v>388</v>
      </c>
      <c r="Y38" s="130" t="s">
        <v>797</v>
      </c>
      <c r="Z38" s="129" t="str">
        <f>VLOOKUP(A38,'[1]Odpovědi formuláře 239'!A:F,6,0)</f>
        <v>Ne</v>
      </c>
    </row>
    <row r="39" spans="1:26" ht="33" customHeight="1">
      <c r="A39" s="23">
        <v>559008</v>
      </c>
      <c r="B39" s="8" t="s">
        <v>798</v>
      </c>
      <c r="C39" s="23" t="s">
        <v>139</v>
      </c>
      <c r="D39" s="2" t="s">
        <v>326</v>
      </c>
      <c r="E39" s="2" t="s">
        <v>799</v>
      </c>
      <c r="F39" s="3" t="s">
        <v>800</v>
      </c>
      <c r="G39" s="3" t="s">
        <v>801</v>
      </c>
      <c r="H39" s="3" t="s">
        <v>802</v>
      </c>
      <c r="I39" s="3" t="s">
        <v>803</v>
      </c>
      <c r="J39" s="5">
        <v>980</v>
      </c>
      <c r="K39" s="5">
        <v>55</v>
      </c>
      <c r="L39" s="3" t="s">
        <v>311</v>
      </c>
      <c r="M39" s="3" t="s">
        <v>804</v>
      </c>
      <c r="N39" s="3" t="s">
        <v>805</v>
      </c>
      <c r="O39" s="3" t="s">
        <v>314</v>
      </c>
      <c r="P39" s="3" t="s">
        <v>806</v>
      </c>
      <c r="Q39" s="3" t="s">
        <v>807</v>
      </c>
      <c r="R39" s="3" t="s">
        <v>317</v>
      </c>
      <c r="S39" s="3" t="s">
        <v>808</v>
      </c>
      <c r="T39" s="3" t="s">
        <v>319</v>
      </c>
      <c r="U39" s="3" t="s">
        <v>320</v>
      </c>
      <c r="V39" s="3" t="s">
        <v>321</v>
      </c>
      <c r="W39" s="2">
        <v>549122069</v>
      </c>
      <c r="X39" s="2" t="s">
        <v>809</v>
      </c>
      <c r="Y39" s="130" t="s">
        <v>810</v>
      </c>
      <c r="Z39" s="129" t="str">
        <f>VLOOKUP(A39,'[1]Odpovědi formuláře 239'!A:F,6,0)</f>
        <v>Ano</v>
      </c>
    </row>
    <row r="40" spans="1:27" s="140" customFormat="1" ht="33" customHeight="1">
      <c r="A40" s="134">
        <v>44993528</v>
      </c>
      <c r="B40" s="135" t="s">
        <v>811</v>
      </c>
      <c r="C40" s="134">
        <v>44993528</v>
      </c>
      <c r="D40" s="136" t="s">
        <v>326</v>
      </c>
      <c r="E40" s="136" t="s">
        <v>812</v>
      </c>
      <c r="F40" s="137" t="s">
        <v>813</v>
      </c>
      <c r="G40" s="137" t="s">
        <v>814</v>
      </c>
      <c r="H40" s="137" t="s">
        <v>802</v>
      </c>
      <c r="I40" s="137" t="s">
        <v>815</v>
      </c>
      <c r="J40" s="138">
        <v>944</v>
      </c>
      <c r="K40" s="138">
        <v>133</v>
      </c>
      <c r="L40" s="137" t="s">
        <v>311</v>
      </c>
      <c r="M40" s="137" t="s">
        <v>816</v>
      </c>
      <c r="N40" s="137" t="s">
        <v>817</v>
      </c>
      <c r="O40" s="137" t="s">
        <v>314</v>
      </c>
      <c r="P40" s="137" t="s">
        <v>818</v>
      </c>
      <c r="Q40" s="137" t="s">
        <v>819</v>
      </c>
      <c r="R40" s="137" t="s">
        <v>317</v>
      </c>
      <c r="S40" s="137" t="s">
        <v>820</v>
      </c>
      <c r="T40" s="137" t="s">
        <v>319</v>
      </c>
      <c r="U40" s="137" t="s">
        <v>320</v>
      </c>
      <c r="V40" s="137" t="s">
        <v>321</v>
      </c>
      <c r="W40" s="136">
        <v>541424421</v>
      </c>
      <c r="X40" s="136" t="s">
        <v>821</v>
      </c>
      <c r="Y40" s="139" t="s">
        <v>822</v>
      </c>
      <c r="Z40" s="140" t="e">
        <f>VLOOKUP(A40,'[1]Odpovědi formuláře 239'!A:F,6,0)</f>
        <v>#N/A</v>
      </c>
      <c r="AA40" s="141" t="s">
        <v>3400</v>
      </c>
    </row>
    <row r="41" spans="1:26" ht="33" customHeight="1">
      <c r="A41" s="23">
        <v>567582</v>
      </c>
      <c r="B41" s="8" t="s">
        <v>823</v>
      </c>
      <c r="C41" s="23" t="s">
        <v>90</v>
      </c>
      <c r="D41" s="2" t="s">
        <v>326</v>
      </c>
      <c r="E41" s="2" t="s">
        <v>824</v>
      </c>
      <c r="F41" s="3" t="s">
        <v>825</v>
      </c>
      <c r="G41" s="3" t="s">
        <v>826</v>
      </c>
      <c r="H41" s="3" t="s">
        <v>353</v>
      </c>
      <c r="I41" s="3" t="s">
        <v>827</v>
      </c>
      <c r="J41" s="5">
        <v>63</v>
      </c>
      <c r="K41" s="5">
        <v>70</v>
      </c>
      <c r="L41" s="3" t="s">
        <v>311</v>
      </c>
      <c r="M41" s="3" t="s">
        <v>828</v>
      </c>
      <c r="N41" s="3" t="s">
        <v>829</v>
      </c>
      <c r="O41" s="3" t="s">
        <v>314</v>
      </c>
      <c r="P41" s="3" t="s">
        <v>830</v>
      </c>
      <c r="Q41" s="3" t="s">
        <v>831</v>
      </c>
      <c r="R41" s="3" t="s">
        <v>317</v>
      </c>
      <c r="S41" s="3" t="s">
        <v>832</v>
      </c>
      <c r="T41" s="3" t="s">
        <v>319</v>
      </c>
      <c r="U41" s="3" t="s">
        <v>320</v>
      </c>
      <c r="V41" s="3" t="s">
        <v>321</v>
      </c>
      <c r="W41" s="2" t="s">
        <v>833</v>
      </c>
      <c r="X41" s="2" t="s">
        <v>89</v>
      </c>
      <c r="Y41" s="130" t="s">
        <v>834</v>
      </c>
      <c r="Z41" s="129" t="str">
        <f>VLOOKUP(A41,'[1]Odpovědi formuláře 239'!A:F,6,0)</f>
        <v>Ne</v>
      </c>
    </row>
    <row r="42" spans="1:26" ht="33" customHeight="1">
      <c r="A42" s="23">
        <v>62156586</v>
      </c>
      <c r="B42" s="8" t="s">
        <v>835</v>
      </c>
      <c r="C42" s="23">
        <v>62156586</v>
      </c>
      <c r="D42" s="2" t="s">
        <v>326</v>
      </c>
      <c r="E42" s="2" t="s">
        <v>836</v>
      </c>
      <c r="F42" s="3" t="s">
        <v>837</v>
      </c>
      <c r="G42" s="3" t="s">
        <v>838</v>
      </c>
      <c r="H42" s="3" t="s">
        <v>839</v>
      </c>
      <c r="I42" s="15" t="s">
        <v>840</v>
      </c>
      <c r="J42" s="5">
        <v>822</v>
      </c>
      <c r="K42" s="5">
        <v>70</v>
      </c>
      <c r="L42" s="3" t="s">
        <v>311</v>
      </c>
      <c r="M42" s="3" t="s">
        <v>841</v>
      </c>
      <c r="N42" s="3" t="s">
        <v>842</v>
      </c>
      <c r="O42" s="3" t="s">
        <v>371</v>
      </c>
      <c r="P42" s="3" t="s">
        <v>843</v>
      </c>
      <c r="Q42" s="3" t="s">
        <v>844</v>
      </c>
      <c r="R42" s="3" t="s">
        <v>359</v>
      </c>
      <c r="S42" s="3" t="s">
        <v>845</v>
      </c>
      <c r="T42" s="3" t="s">
        <v>319</v>
      </c>
      <c r="U42" s="3" t="s">
        <v>320</v>
      </c>
      <c r="V42" s="3" t="s">
        <v>321</v>
      </c>
      <c r="W42" s="2">
        <v>541213946</v>
      </c>
      <c r="X42" s="2" t="s">
        <v>132</v>
      </c>
      <c r="Y42" s="130" t="s">
        <v>132</v>
      </c>
      <c r="Z42" s="129" t="str">
        <f>VLOOKUP(A42,'[1]Odpovědi formuláře 239'!A:F,6,0)</f>
        <v>Ne</v>
      </c>
    </row>
    <row r="43" spans="1:26" ht="33" customHeight="1">
      <c r="A43" s="23">
        <v>64327981</v>
      </c>
      <c r="B43" s="8" t="s">
        <v>846</v>
      </c>
      <c r="C43" s="23">
        <v>64327981</v>
      </c>
      <c r="D43" s="2" t="s">
        <v>326</v>
      </c>
      <c r="E43" s="2" t="s">
        <v>97</v>
      </c>
      <c r="F43" s="3" t="s">
        <v>847</v>
      </c>
      <c r="G43" s="3" t="s">
        <v>848</v>
      </c>
      <c r="H43" s="3" t="s">
        <v>839</v>
      </c>
      <c r="I43" s="15" t="s">
        <v>840</v>
      </c>
      <c r="J43" s="5">
        <v>343</v>
      </c>
      <c r="K43" s="5">
        <v>68</v>
      </c>
      <c r="L43" s="3" t="s">
        <v>311</v>
      </c>
      <c r="M43" s="3" t="s">
        <v>849</v>
      </c>
      <c r="N43" s="142" t="s">
        <v>850</v>
      </c>
      <c r="O43" s="142" t="s">
        <v>371</v>
      </c>
      <c r="P43" s="142" t="s">
        <v>851</v>
      </c>
      <c r="Q43" s="142" t="s">
        <v>852</v>
      </c>
      <c r="R43" s="142" t="s">
        <v>359</v>
      </c>
      <c r="S43" s="142" t="s">
        <v>853</v>
      </c>
      <c r="T43" s="3" t="s">
        <v>319</v>
      </c>
      <c r="U43" s="3" t="s">
        <v>320</v>
      </c>
      <c r="V43" s="3" t="s">
        <v>321</v>
      </c>
      <c r="W43" s="2" t="s">
        <v>854</v>
      </c>
      <c r="X43" s="2" t="s">
        <v>388</v>
      </c>
      <c r="Y43" s="130" t="s">
        <v>96</v>
      </c>
      <c r="Z43" s="129" t="str">
        <f>VLOOKUP(A43,'[1]Odpovědi formuláře 239'!A:F,6,0)</f>
        <v>Ano</v>
      </c>
    </row>
    <row r="44" spans="1:26" ht="33" customHeight="1">
      <c r="A44" s="23">
        <v>559016</v>
      </c>
      <c r="B44" s="1" t="s">
        <v>855</v>
      </c>
      <c r="C44" s="23" t="s">
        <v>224</v>
      </c>
      <c r="D44" s="2" t="s">
        <v>326</v>
      </c>
      <c r="E44" s="2" t="s">
        <v>856</v>
      </c>
      <c r="F44" s="3" t="s">
        <v>857</v>
      </c>
      <c r="G44" s="3" t="s">
        <v>858</v>
      </c>
      <c r="H44" s="3" t="s">
        <v>839</v>
      </c>
      <c r="I44" s="3" t="s">
        <v>859</v>
      </c>
      <c r="J44" s="5">
        <v>1804</v>
      </c>
      <c r="K44" s="5">
        <v>7</v>
      </c>
      <c r="L44" s="3" t="s">
        <v>663</v>
      </c>
      <c r="M44" s="3" t="s">
        <v>860</v>
      </c>
      <c r="N44" s="3" t="s">
        <v>861</v>
      </c>
      <c r="O44" s="3" t="s">
        <v>314</v>
      </c>
      <c r="P44" s="3" t="s">
        <v>862</v>
      </c>
      <c r="Q44" s="3" t="s">
        <v>863</v>
      </c>
      <c r="R44" s="3" t="s">
        <v>317</v>
      </c>
      <c r="S44" s="3" t="s">
        <v>864</v>
      </c>
      <c r="T44" s="3" t="s">
        <v>319</v>
      </c>
      <c r="U44" s="3" t="s">
        <v>320</v>
      </c>
      <c r="V44" s="3" t="s">
        <v>321</v>
      </c>
      <c r="W44" s="2" t="s">
        <v>865</v>
      </c>
      <c r="X44" s="2" t="s">
        <v>866</v>
      </c>
      <c r="Y44" s="130" t="s">
        <v>867</v>
      </c>
      <c r="Z44" s="129" t="str">
        <f>VLOOKUP(A44,'[1]Odpovědi formuláře 239'!A:F,6,0)</f>
        <v>Ano</v>
      </c>
    </row>
    <row r="45" spans="1:26" ht="33" customHeight="1">
      <c r="A45" s="23">
        <v>15530213</v>
      </c>
      <c r="B45" s="1" t="s">
        <v>868</v>
      </c>
      <c r="C45" s="23">
        <v>15530213</v>
      </c>
      <c r="D45" s="2" t="s">
        <v>326</v>
      </c>
      <c r="E45" s="2" t="s">
        <v>869</v>
      </c>
      <c r="F45" s="3" t="s">
        <v>870</v>
      </c>
      <c r="G45" s="3" t="s">
        <v>871</v>
      </c>
      <c r="H45" s="3" t="s">
        <v>839</v>
      </c>
      <c r="I45" s="3" t="s">
        <v>872</v>
      </c>
      <c r="J45" s="5">
        <v>2832</v>
      </c>
      <c r="K45" s="5">
        <v>97</v>
      </c>
      <c r="L45" s="3" t="s">
        <v>311</v>
      </c>
      <c r="M45" s="3" t="s">
        <v>873</v>
      </c>
      <c r="N45" s="3" t="s">
        <v>874</v>
      </c>
      <c r="O45" s="3" t="s">
        <v>314</v>
      </c>
      <c r="P45" s="3" t="s">
        <v>875</v>
      </c>
      <c r="Q45" s="3" t="s">
        <v>876</v>
      </c>
      <c r="R45" s="3" t="s">
        <v>317</v>
      </c>
      <c r="S45" s="3" t="s">
        <v>877</v>
      </c>
      <c r="T45" s="3" t="s">
        <v>319</v>
      </c>
      <c r="U45" s="3" t="s">
        <v>320</v>
      </c>
      <c r="V45" s="3" t="s">
        <v>321</v>
      </c>
      <c r="W45" s="2" t="s">
        <v>878</v>
      </c>
      <c r="X45" s="6" t="s">
        <v>879</v>
      </c>
      <c r="Y45" s="130" t="s">
        <v>880</v>
      </c>
      <c r="Z45" s="129" t="str">
        <f>VLOOKUP(A45,'[1]Odpovědi formuláře 239'!A:F,6,0)</f>
        <v>Ne</v>
      </c>
    </row>
    <row r="46" spans="1:26" ht="33" customHeight="1">
      <c r="A46" s="23">
        <v>48513512</v>
      </c>
      <c r="B46" s="8" t="s">
        <v>881</v>
      </c>
      <c r="C46" s="23">
        <v>48513512</v>
      </c>
      <c r="D46" s="2" t="s">
        <v>326</v>
      </c>
      <c r="E46" s="2" t="s">
        <v>882</v>
      </c>
      <c r="F46" s="3" t="s">
        <v>883</v>
      </c>
      <c r="G46" s="3" t="s">
        <v>884</v>
      </c>
      <c r="H46" s="3" t="s">
        <v>885</v>
      </c>
      <c r="I46" s="3" t="s">
        <v>886</v>
      </c>
      <c r="J46" s="5">
        <v>936</v>
      </c>
      <c r="K46" s="5">
        <v>2</v>
      </c>
      <c r="L46" s="3" t="s">
        <v>311</v>
      </c>
      <c r="M46" s="3" t="s">
        <v>887</v>
      </c>
      <c r="N46" s="3" t="s">
        <v>888</v>
      </c>
      <c r="O46" s="3" t="s">
        <v>314</v>
      </c>
      <c r="P46" s="3" t="s">
        <v>889</v>
      </c>
      <c r="Q46" s="3" t="s">
        <v>890</v>
      </c>
      <c r="R46" s="3" t="s">
        <v>317</v>
      </c>
      <c r="S46" s="3" t="s">
        <v>891</v>
      </c>
      <c r="T46" s="3" t="s">
        <v>319</v>
      </c>
      <c r="U46" s="3" t="s">
        <v>320</v>
      </c>
      <c r="V46" s="3" t="s">
        <v>321</v>
      </c>
      <c r="W46" s="2" t="s">
        <v>892</v>
      </c>
      <c r="X46" s="2" t="s">
        <v>893</v>
      </c>
      <c r="Y46" s="130" t="s">
        <v>276</v>
      </c>
      <c r="Z46" s="129" t="str">
        <f>VLOOKUP(A46,'[1]Odpovědi formuláře 239'!A:F,6,0)</f>
        <v>Ano</v>
      </c>
    </row>
    <row r="47" spans="1:26" ht="33" customHeight="1">
      <c r="A47" s="23">
        <v>401803</v>
      </c>
      <c r="B47" s="1" t="s">
        <v>894</v>
      </c>
      <c r="C47" s="23" t="s">
        <v>278</v>
      </c>
      <c r="D47" s="2" t="s">
        <v>895</v>
      </c>
      <c r="E47" s="2" t="s">
        <v>896</v>
      </c>
      <c r="F47" s="3" t="s">
        <v>897</v>
      </c>
      <c r="G47" s="3" t="s">
        <v>898</v>
      </c>
      <c r="H47" s="3" t="s">
        <v>353</v>
      </c>
      <c r="I47" s="3" t="s">
        <v>899</v>
      </c>
      <c r="J47" s="5">
        <v>1880</v>
      </c>
      <c r="K47" s="5">
        <v>50</v>
      </c>
      <c r="L47" s="3" t="s">
        <v>900</v>
      </c>
      <c r="M47" s="3" t="s">
        <v>901</v>
      </c>
      <c r="N47" s="3" t="s">
        <v>902</v>
      </c>
      <c r="O47" s="3" t="s">
        <v>314</v>
      </c>
      <c r="P47" s="3" t="s">
        <v>902</v>
      </c>
      <c r="Q47" s="3" t="s">
        <v>903</v>
      </c>
      <c r="R47" s="3" t="s">
        <v>317</v>
      </c>
      <c r="S47" s="3" t="s">
        <v>904</v>
      </c>
      <c r="T47" s="3" t="s">
        <v>319</v>
      </c>
      <c r="U47" s="3" t="s">
        <v>320</v>
      </c>
      <c r="V47" s="3" t="s">
        <v>321</v>
      </c>
      <c r="W47" s="2" t="s">
        <v>905</v>
      </c>
      <c r="X47" s="2" t="s">
        <v>906</v>
      </c>
      <c r="Y47" s="130" t="s">
        <v>907</v>
      </c>
      <c r="Z47" s="129" t="str">
        <f>VLOOKUP(A47,'[1]Odpovědi formuláře 239'!A:F,6,0)</f>
        <v>Ne</v>
      </c>
    </row>
    <row r="48" spans="1:26" ht="33" customHeight="1">
      <c r="A48" s="23">
        <v>559466</v>
      </c>
      <c r="B48" s="1" t="s">
        <v>908</v>
      </c>
      <c r="C48" s="23" t="s">
        <v>212</v>
      </c>
      <c r="D48" s="2" t="s">
        <v>909</v>
      </c>
      <c r="E48" s="2" t="s">
        <v>910</v>
      </c>
      <c r="F48" s="3" t="s">
        <v>911</v>
      </c>
      <c r="G48" s="3" t="s">
        <v>912</v>
      </c>
      <c r="H48" s="3" t="s">
        <v>913</v>
      </c>
      <c r="I48" s="3" t="s">
        <v>914</v>
      </c>
      <c r="J48" s="5">
        <v>1855</v>
      </c>
      <c r="K48" s="5">
        <v>8</v>
      </c>
      <c r="L48" s="3" t="s">
        <v>311</v>
      </c>
      <c r="M48" s="3" t="s">
        <v>915</v>
      </c>
      <c r="N48" s="3" t="s">
        <v>916</v>
      </c>
      <c r="O48" s="3" t="s">
        <v>314</v>
      </c>
      <c r="P48" s="3" t="s">
        <v>917</v>
      </c>
      <c r="Q48" s="3" t="s">
        <v>918</v>
      </c>
      <c r="R48" s="3" t="s">
        <v>317</v>
      </c>
      <c r="S48" s="3" t="s">
        <v>919</v>
      </c>
      <c r="T48" s="3" t="s">
        <v>319</v>
      </c>
      <c r="U48" s="3" t="s">
        <v>320</v>
      </c>
      <c r="V48" s="3" t="s">
        <v>321</v>
      </c>
      <c r="W48" s="2" t="s">
        <v>920</v>
      </c>
      <c r="X48" s="2" t="s">
        <v>921</v>
      </c>
      <c r="Y48" s="130" t="s">
        <v>922</v>
      </c>
      <c r="Z48" s="129" t="str">
        <f>VLOOKUP(A48,'[1]Odpovědi formuláře 239'!A:F,6,0)</f>
        <v>Ano</v>
      </c>
    </row>
    <row r="49" spans="1:26" ht="33" customHeight="1">
      <c r="A49" s="23">
        <v>346292</v>
      </c>
      <c r="B49" s="14" t="s">
        <v>923</v>
      </c>
      <c r="C49" s="23" t="s">
        <v>263</v>
      </c>
      <c r="D49" s="2" t="s">
        <v>924</v>
      </c>
      <c r="E49" s="2" t="s">
        <v>925</v>
      </c>
      <c r="F49" s="3" t="s">
        <v>926</v>
      </c>
      <c r="G49" s="3" t="s">
        <v>927</v>
      </c>
      <c r="H49" s="3" t="s">
        <v>928</v>
      </c>
      <c r="I49" s="3" t="s">
        <v>929</v>
      </c>
      <c r="J49" s="5">
        <v>798</v>
      </c>
      <c r="K49" s="5" t="s">
        <v>930</v>
      </c>
      <c r="L49" s="3" t="s">
        <v>663</v>
      </c>
      <c r="M49" s="3" t="s">
        <v>931</v>
      </c>
      <c r="N49" s="3" t="s">
        <v>932</v>
      </c>
      <c r="O49" s="3" t="s">
        <v>371</v>
      </c>
      <c r="P49" s="3" t="s">
        <v>933</v>
      </c>
      <c r="Q49" s="3" t="s">
        <v>934</v>
      </c>
      <c r="R49" s="3" t="s">
        <v>359</v>
      </c>
      <c r="S49" s="3" t="s">
        <v>935</v>
      </c>
      <c r="T49" s="3" t="s">
        <v>319</v>
      </c>
      <c r="U49" s="3" t="s">
        <v>487</v>
      </c>
      <c r="V49" s="3" t="s">
        <v>936</v>
      </c>
      <c r="W49" s="2">
        <v>545113101</v>
      </c>
      <c r="X49" s="6" t="s">
        <v>937</v>
      </c>
      <c r="Y49" s="130" t="s">
        <v>938</v>
      </c>
      <c r="Z49" s="129" t="str">
        <f>VLOOKUP(A49,'[1]Odpovědi formuláře 239'!A:F,6,0)</f>
        <v>Ano</v>
      </c>
    </row>
    <row r="50" spans="1:26" ht="33" customHeight="1">
      <c r="A50" s="23">
        <v>638005</v>
      </c>
      <c r="B50" s="1" t="s">
        <v>939</v>
      </c>
      <c r="C50" s="23" t="s">
        <v>48</v>
      </c>
      <c r="D50" s="2" t="s">
        <v>326</v>
      </c>
      <c r="E50" s="2" t="s">
        <v>940</v>
      </c>
      <c r="F50" s="3" t="s">
        <v>941</v>
      </c>
      <c r="G50" s="3" t="s">
        <v>942</v>
      </c>
      <c r="H50" s="3" t="s">
        <v>943</v>
      </c>
      <c r="I50" s="3" t="s">
        <v>944</v>
      </c>
      <c r="J50" s="5">
        <v>590</v>
      </c>
      <c r="K50" s="5">
        <v>15</v>
      </c>
      <c r="L50" s="3" t="s">
        <v>311</v>
      </c>
      <c r="M50" s="3" t="s">
        <v>945</v>
      </c>
      <c r="N50" s="3" t="s">
        <v>946</v>
      </c>
      <c r="O50" s="3" t="s">
        <v>371</v>
      </c>
      <c r="P50" s="3" t="s">
        <v>947</v>
      </c>
      <c r="Q50" s="3" t="s">
        <v>948</v>
      </c>
      <c r="R50" s="3" t="s">
        <v>359</v>
      </c>
      <c r="S50" s="3" t="s">
        <v>949</v>
      </c>
      <c r="T50" s="3" t="s">
        <v>319</v>
      </c>
      <c r="U50" s="3" t="s">
        <v>320</v>
      </c>
      <c r="V50" s="3" t="s">
        <v>321</v>
      </c>
      <c r="W50" s="2" t="s">
        <v>950</v>
      </c>
      <c r="X50" s="6" t="s">
        <v>951</v>
      </c>
      <c r="Y50" s="131" t="s">
        <v>47</v>
      </c>
      <c r="Z50" s="129" t="str">
        <f>VLOOKUP(A50,'[1]Odpovědi formuláře 239'!A:F,6,0)</f>
        <v>Ano</v>
      </c>
    </row>
    <row r="51" spans="1:26" ht="33" customHeight="1">
      <c r="A51" s="23">
        <v>44993668</v>
      </c>
      <c r="B51" s="1" t="s">
        <v>952</v>
      </c>
      <c r="C51" s="23">
        <v>44993668</v>
      </c>
      <c r="D51" s="2" t="s">
        <v>326</v>
      </c>
      <c r="E51" s="2" t="s">
        <v>953</v>
      </c>
      <c r="F51" s="3" t="s">
        <v>954</v>
      </c>
      <c r="G51" s="3" t="s">
        <v>955</v>
      </c>
      <c r="H51" s="3" t="s">
        <v>956</v>
      </c>
      <c r="I51" s="3" t="s">
        <v>957</v>
      </c>
      <c r="J51" s="5">
        <v>895</v>
      </c>
      <c r="K51" s="5">
        <v>1</v>
      </c>
      <c r="L51" s="3" t="s">
        <v>311</v>
      </c>
      <c r="M51" s="3" t="s">
        <v>958</v>
      </c>
      <c r="N51" s="3" t="s">
        <v>959</v>
      </c>
      <c r="O51" s="3" t="s">
        <v>371</v>
      </c>
      <c r="P51" s="3" t="s">
        <v>960</v>
      </c>
      <c r="Q51" s="3" t="s">
        <v>961</v>
      </c>
      <c r="R51" s="3" t="s">
        <v>359</v>
      </c>
      <c r="S51" s="3" t="s">
        <v>962</v>
      </c>
      <c r="T51" s="3" t="s">
        <v>319</v>
      </c>
      <c r="U51" s="3" t="s">
        <v>320</v>
      </c>
      <c r="V51" s="3" t="s">
        <v>321</v>
      </c>
      <c r="W51" s="2">
        <v>545212334</v>
      </c>
      <c r="X51" s="2" t="s">
        <v>24</v>
      </c>
      <c r="Y51" s="130" t="s">
        <v>963</v>
      </c>
      <c r="Z51" s="129" t="str">
        <f>VLOOKUP(A51,'[1]Odpovědi formuláře 239'!A:F,6,0)</f>
        <v>Ano</v>
      </c>
    </row>
    <row r="52" spans="1:26" ht="33" customHeight="1">
      <c r="A52" s="23">
        <v>62156756</v>
      </c>
      <c r="B52" s="8" t="s">
        <v>964</v>
      </c>
      <c r="C52" s="23">
        <v>62156756</v>
      </c>
      <c r="D52" s="2" t="s">
        <v>326</v>
      </c>
      <c r="E52" s="2" t="s">
        <v>965</v>
      </c>
      <c r="F52" s="3" t="s">
        <v>966</v>
      </c>
      <c r="G52" s="3" t="s">
        <v>967</v>
      </c>
      <c r="H52" s="3" t="s">
        <v>956</v>
      </c>
      <c r="I52" s="3" t="s">
        <v>968</v>
      </c>
      <c r="J52" s="5">
        <v>842</v>
      </c>
      <c r="K52" s="5">
        <v>41</v>
      </c>
      <c r="L52" s="3" t="s">
        <v>311</v>
      </c>
      <c r="M52" s="3" t="s">
        <v>969</v>
      </c>
      <c r="N52" s="3" t="s">
        <v>970</v>
      </c>
      <c r="O52" s="3" t="s">
        <v>371</v>
      </c>
      <c r="P52" s="3" t="s">
        <v>971</v>
      </c>
      <c r="Q52" s="3" t="s">
        <v>972</v>
      </c>
      <c r="R52" s="3" t="s">
        <v>359</v>
      </c>
      <c r="S52" s="3" t="s">
        <v>973</v>
      </c>
      <c r="T52" s="3" t="s">
        <v>319</v>
      </c>
      <c r="U52" s="3" t="s">
        <v>320</v>
      </c>
      <c r="V52" s="3" t="s">
        <v>321</v>
      </c>
      <c r="W52" s="2" t="s">
        <v>974</v>
      </c>
      <c r="X52" s="2" t="s">
        <v>388</v>
      </c>
      <c r="Y52" s="130" t="s">
        <v>21</v>
      </c>
      <c r="Z52" s="129" t="str">
        <f>VLOOKUP(A52,'[1]Odpovědi formuláře 239'!A:F,6,0)</f>
        <v>Ano</v>
      </c>
    </row>
    <row r="53" spans="1:26" ht="33" customHeight="1">
      <c r="A53" s="23">
        <v>62157264</v>
      </c>
      <c r="B53" s="8" t="s">
        <v>975</v>
      </c>
      <c r="C53" s="23">
        <v>62157264</v>
      </c>
      <c r="D53" s="2" t="s">
        <v>976</v>
      </c>
      <c r="E53" s="2" t="s">
        <v>977</v>
      </c>
      <c r="F53" s="3" t="s">
        <v>978</v>
      </c>
      <c r="G53" s="3" t="s">
        <v>979</v>
      </c>
      <c r="H53" s="3" t="s">
        <v>956</v>
      </c>
      <c r="I53" s="3" t="s">
        <v>968</v>
      </c>
      <c r="J53" s="5">
        <v>1364</v>
      </c>
      <c r="K53" s="5">
        <v>65</v>
      </c>
      <c r="L53" s="3" t="s">
        <v>311</v>
      </c>
      <c r="M53" s="3" t="s">
        <v>980</v>
      </c>
      <c r="N53" s="3" t="s">
        <v>981</v>
      </c>
      <c r="O53" s="3" t="s">
        <v>314</v>
      </c>
      <c r="P53" s="3" t="s">
        <v>982</v>
      </c>
      <c r="Q53" s="3" t="s">
        <v>983</v>
      </c>
      <c r="R53" s="3" t="s">
        <v>317</v>
      </c>
      <c r="S53" s="3" t="s">
        <v>984</v>
      </c>
      <c r="T53" s="3" t="s">
        <v>319</v>
      </c>
      <c r="U53" s="3" t="s">
        <v>320</v>
      </c>
      <c r="V53" s="3" t="s">
        <v>321</v>
      </c>
      <c r="W53" s="2">
        <v>545544414</v>
      </c>
      <c r="X53" s="2" t="s">
        <v>189</v>
      </c>
      <c r="Y53" s="130" t="s">
        <v>985</v>
      </c>
      <c r="Z53" s="129" t="str">
        <f>VLOOKUP(A53,'[1]Odpovědi formuláře 239'!A:F,6,0)</f>
        <v>Ano</v>
      </c>
    </row>
    <row r="54" spans="1:26" ht="33" customHeight="1">
      <c r="A54" s="23">
        <v>558974</v>
      </c>
      <c r="B54" s="8" t="s">
        <v>986</v>
      </c>
      <c r="C54" s="23" t="s">
        <v>199</v>
      </c>
      <c r="D54" s="2" t="s">
        <v>326</v>
      </c>
      <c r="E54" s="2" t="s">
        <v>987</v>
      </c>
      <c r="F54" s="3" t="s">
        <v>988</v>
      </c>
      <c r="G54" s="3" t="s">
        <v>989</v>
      </c>
      <c r="H54" s="3" t="s">
        <v>956</v>
      </c>
      <c r="I54" s="3" t="s">
        <v>990</v>
      </c>
      <c r="J54" s="5">
        <v>689</v>
      </c>
      <c r="K54" s="5">
        <v>3</v>
      </c>
      <c r="L54" s="3" t="s">
        <v>311</v>
      </c>
      <c r="M54" s="3" t="s">
        <v>991</v>
      </c>
      <c r="N54" s="3" t="s">
        <v>992</v>
      </c>
      <c r="O54" s="3" t="s">
        <v>371</v>
      </c>
      <c r="P54" s="3" t="s">
        <v>993</v>
      </c>
      <c r="Q54" s="3" t="s">
        <v>994</v>
      </c>
      <c r="R54" s="3" t="s">
        <v>359</v>
      </c>
      <c r="S54" s="3" t="s">
        <v>995</v>
      </c>
      <c r="T54" s="3" t="s">
        <v>319</v>
      </c>
      <c r="U54" s="3" t="s">
        <v>320</v>
      </c>
      <c r="V54" s="3" t="s">
        <v>321</v>
      </c>
      <c r="W54" s="2" t="s">
        <v>996</v>
      </c>
      <c r="X54" s="2" t="s">
        <v>997</v>
      </c>
      <c r="Y54" s="130" t="s">
        <v>998</v>
      </c>
      <c r="Z54" s="129" t="str">
        <f>VLOOKUP(A54,'[1]Odpovědi formuláře 239'!A:F,6,0)</f>
        <v>Ano</v>
      </c>
    </row>
    <row r="55" spans="1:26" ht="33" customHeight="1">
      <c r="A55" s="23">
        <v>48511005</v>
      </c>
      <c r="B55" s="143" t="s">
        <v>999</v>
      </c>
      <c r="C55" s="23">
        <v>48511005</v>
      </c>
      <c r="D55" s="2" t="s">
        <v>1000</v>
      </c>
      <c r="E55" s="2" t="s">
        <v>1001</v>
      </c>
      <c r="F55" s="3" t="s">
        <v>1002</v>
      </c>
      <c r="G55" s="3" t="s">
        <v>1003</v>
      </c>
      <c r="H55" s="3" t="s">
        <v>956</v>
      </c>
      <c r="I55" s="3" t="s">
        <v>1004</v>
      </c>
      <c r="J55" s="5">
        <v>1321</v>
      </c>
      <c r="K55" s="5">
        <v>30</v>
      </c>
      <c r="L55" s="10"/>
      <c r="M55" s="3" t="s">
        <v>1005</v>
      </c>
      <c r="N55" s="3" t="s">
        <v>1006</v>
      </c>
      <c r="O55" s="3" t="s">
        <v>314</v>
      </c>
      <c r="P55" s="3" t="s">
        <v>1007</v>
      </c>
      <c r="Q55" s="3" t="s">
        <v>1008</v>
      </c>
      <c r="R55" s="3" t="s">
        <v>317</v>
      </c>
      <c r="S55" s="3" t="s">
        <v>1008</v>
      </c>
      <c r="T55" s="3" t="s">
        <v>319</v>
      </c>
      <c r="U55" s="3" t="s">
        <v>515</v>
      </c>
      <c r="V55" s="3" t="s">
        <v>1009</v>
      </c>
      <c r="W55" s="2" t="s">
        <v>1010</v>
      </c>
      <c r="X55" s="11" t="s">
        <v>1011</v>
      </c>
      <c r="Y55" s="144" t="s">
        <v>91</v>
      </c>
      <c r="Z55" s="129" t="str">
        <f>VLOOKUP(A55,'[1]Odpovědi formuláře 239'!A:F,6,0)</f>
        <v>Ne</v>
      </c>
    </row>
    <row r="56" spans="1:26" ht="33" customHeight="1">
      <c r="A56" s="23">
        <v>566756</v>
      </c>
      <c r="B56" s="8" t="s">
        <v>1012</v>
      </c>
      <c r="C56" s="23" t="s">
        <v>211</v>
      </c>
      <c r="D56" s="2" t="s">
        <v>326</v>
      </c>
      <c r="E56" s="2" t="s">
        <v>1013</v>
      </c>
      <c r="F56" s="3" t="s">
        <v>1014</v>
      </c>
      <c r="G56" s="3" t="s">
        <v>1015</v>
      </c>
      <c r="H56" s="3" t="s">
        <v>353</v>
      </c>
      <c r="I56" s="3" t="s">
        <v>1016</v>
      </c>
      <c r="J56" s="5">
        <v>537</v>
      </c>
      <c r="K56" s="5">
        <v>10</v>
      </c>
      <c r="L56" s="3" t="s">
        <v>311</v>
      </c>
      <c r="M56" s="3" t="s">
        <v>1017</v>
      </c>
      <c r="N56" s="15" t="s">
        <v>1018</v>
      </c>
      <c r="O56" s="3" t="s">
        <v>314</v>
      </c>
      <c r="P56" s="3" t="s">
        <v>1019</v>
      </c>
      <c r="Q56" s="3" t="s">
        <v>1020</v>
      </c>
      <c r="R56" s="3" t="s">
        <v>317</v>
      </c>
      <c r="S56" s="3" t="s">
        <v>1021</v>
      </c>
      <c r="T56" s="3" t="s">
        <v>319</v>
      </c>
      <c r="U56" s="3" t="s">
        <v>320</v>
      </c>
      <c r="V56" s="3" t="s">
        <v>321</v>
      </c>
      <c r="W56" s="2" t="s">
        <v>3401</v>
      </c>
      <c r="X56" s="15" t="s">
        <v>1022</v>
      </c>
      <c r="Y56" s="15" t="s">
        <v>3402</v>
      </c>
      <c r="Z56" s="129" t="str">
        <f>VLOOKUP(A56,'[1]Odpovědi formuláře 239'!A:F,6,0)</f>
        <v>Ano</v>
      </c>
    </row>
    <row r="57" spans="1:26" ht="33" customHeight="1">
      <c r="A57" s="23">
        <v>567370</v>
      </c>
      <c r="B57" s="8" t="s">
        <v>1023</v>
      </c>
      <c r="C57" s="23" t="s">
        <v>268</v>
      </c>
      <c r="D57" s="2" t="s">
        <v>1024</v>
      </c>
      <c r="E57" s="2" t="s">
        <v>1025</v>
      </c>
      <c r="F57" s="3" t="s">
        <v>1026</v>
      </c>
      <c r="G57" s="3" t="s">
        <v>1027</v>
      </c>
      <c r="H57" s="3" t="s">
        <v>353</v>
      </c>
      <c r="I57" s="3" t="s">
        <v>1028</v>
      </c>
      <c r="J57" s="5">
        <v>604</v>
      </c>
      <c r="K57" s="5">
        <v>21</v>
      </c>
      <c r="L57" s="3" t="s">
        <v>311</v>
      </c>
      <c r="M57" s="3" t="s">
        <v>1029</v>
      </c>
      <c r="N57" s="3" t="s">
        <v>1030</v>
      </c>
      <c r="O57" s="3" t="s">
        <v>371</v>
      </c>
      <c r="P57" s="3" t="s">
        <v>1031</v>
      </c>
      <c r="Q57" s="3" t="s">
        <v>1032</v>
      </c>
      <c r="R57" s="3" t="s">
        <v>359</v>
      </c>
      <c r="S57" s="3" t="s">
        <v>1033</v>
      </c>
      <c r="T57" s="3" t="s">
        <v>319</v>
      </c>
      <c r="U57" s="3" t="s">
        <v>320</v>
      </c>
      <c r="V57" s="3" t="s">
        <v>321</v>
      </c>
      <c r="W57" s="2" t="s">
        <v>1034</v>
      </c>
      <c r="X57" s="2" t="s">
        <v>1035</v>
      </c>
      <c r="Y57" s="130" t="s">
        <v>1036</v>
      </c>
      <c r="Z57" s="129" t="str">
        <f>VLOOKUP(A57,'[1]Odpovědi formuláře 239'!A:F,6,0)</f>
        <v>Ano</v>
      </c>
    </row>
    <row r="58" spans="1:26" ht="33" customHeight="1">
      <c r="A58" s="23">
        <v>173843</v>
      </c>
      <c r="B58" s="8" t="s">
        <v>1037</v>
      </c>
      <c r="C58" s="23" t="s">
        <v>155</v>
      </c>
      <c r="D58" s="2" t="s">
        <v>1038</v>
      </c>
      <c r="E58" s="2" t="s">
        <v>1039</v>
      </c>
      <c r="F58" s="3" t="s">
        <v>1040</v>
      </c>
      <c r="G58" s="3" t="s">
        <v>1041</v>
      </c>
      <c r="H58" s="3" t="s">
        <v>1042</v>
      </c>
      <c r="I58" s="3" t="s">
        <v>1043</v>
      </c>
      <c r="J58" s="5">
        <v>636</v>
      </c>
      <c r="K58" s="5" t="s">
        <v>1044</v>
      </c>
      <c r="L58" s="3" t="s">
        <v>311</v>
      </c>
      <c r="M58" s="3" t="s">
        <v>1045</v>
      </c>
      <c r="N58" s="3" t="s">
        <v>1046</v>
      </c>
      <c r="O58" s="3" t="s">
        <v>314</v>
      </c>
      <c r="P58" s="3" t="s">
        <v>1047</v>
      </c>
      <c r="Q58" s="3" t="s">
        <v>1048</v>
      </c>
      <c r="R58" s="3" t="s">
        <v>317</v>
      </c>
      <c r="S58" s="3" t="s">
        <v>1049</v>
      </c>
      <c r="T58" s="3" t="s">
        <v>319</v>
      </c>
      <c r="U58" s="3" t="s">
        <v>320</v>
      </c>
      <c r="V58" s="3" t="s">
        <v>321</v>
      </c>
      <c r="W58" s="2" t="s">
        <v>1050</v>
      </c>
      <c r="X58" s="2" t="s">
        <v>1051</v>
      </c>
      <c r="Y58" s="130" t="s">
        <v>1052</v>
      </c>
      <c r="Z58" s="129" t="str">
        <f>VLOOKUP(A58,'[1]Odpovědi formuláře 239'!A:F,6,0)</f>
        <v>Ano</v>
      </c>
    </row>
    <row r="59" spans="1:26" ht="33" customHeight="1">
      <c r="A59" s="23">
        <v>44993447</v>
      </c>
      <c r="B59" s="8" t="s">
        <v>1053</v>
      </c>
      <c r="C59" s="23">
        <v>44993447</v>
      </c>
      <c r="D59" s="2" t="s">
        <v>1054</v>
      </c>
      <c r="E59" s="2" t="s">
        <v>116</v>
      </c>
      <c r="F59" s="3" t="s">
        <v>1055</v>
      </c>
      <c r="G59" s="3" t="s">
        <v>1056</v>
      </c>
      <c r="H59" s="3" t="s">
        <v>353</v>
      </c>
      <c r="I59" s="3" t="s">
        <v>1057</v>
      </c>
      <c r="J59" s="5">
        <v>233</v>
      </c>
      <c r="K59" s="5">
        <v>20</v>
      </c>
      <c r="L59" s="3" t="s">
        <v>311</v>
      </c>
      <c r="M59" s="3" t="s">
        <v>1058</v>
      </c>
      <c r="N59" s="3" t="s">
        <v>1059</v>
      </c>
      <c r="O59" s="3" t="s">
        <v>371</v>
      </c>
      <c r="P59" s="3" t="s">
        <v>1060</v>
      </c>
      <c r="Q59" s="3" t="s">
        <v>1061</v>
      </c>
      <c r="R59" s="3" t="s">
        <v>359</v>
      </c>
      <c r="S59" s="3" t="s">
        <v>1062</v>
      </c>
      <c r="T59" s="3" t="s">
        <v>319</v>
      </c>
      <c r="U59" s="3" t="s">
        <v>320</v>
      </c>
      <c r="V59" s="3" t="s">
        <v>321</v>
      </c>
      <c r="W59" s="2" t="s">
        <v>1063</v>
      </c>
      <c r="X59" s="2" t="s">
        <v>1064</v>
      </c>
      <c r="Y59" s="130" t="s">
        <v>1065</v>
      </c>
      <c r="Z59" s="129" t="str">
        <f>VLOOKUP(A59,'[1]Odpovědi formuláře 239'!A:F,6,0)</f>
        <v>Ano</v>
      </c>
    </row>
    <row r="60" spans="1:26" ht="33" customHeight="1">
      <c r="A60" s="23">
        <v>62073117</v>
      </c>
      <c r="B60" s="8" t="s">
        <v>1066</v>
      </c>
      <c r="C60" s="23">
        <v>62073117</v>
      </c>
      <c r="D60" s="2" t="s">
        <v>326</v>
      </c>
      <c r="E60" s="2" t="s">
        <v>1067</v>
      </c>
      <c r="F60" s="3" t="s">
        <v>1068</v>
      </c>
      <c r="G60" s="3" t="s">
        <v>1069</v>
      </c>
      <c r="H60" s="3" t="s">
        <v>1070</v>
      </c>
      <c r="I60" s="3" t="s">
        <v>776</v>
      </c>
      <c r="J60" s="5">
        <v>343</v>
      </c>
      <c r="K60" s="5">
        <v>5</v>
      </c>
      <c r="L60" s="3" t="s">
        <v>456</v>
      </c>
      <c r="M60" s="3" t="s">
        <v>1071</v>
      </c>
      <c r="N60" s="3" t="s">
        <v>1072</v>
      </c>
      <c r="O60" s="3" t="s">
        <v>371</v>
      </c>
      <c r="P60" s="3" t="s">
        <v>1073</v>
      </c>
      <c r="Q60" s="3" t="s">
        <v>1074</v>
      </c>
      <c r="R60" s="3" t="s">
        <v>359</v>
      </c>
      <c r="S60" s="3" t="s">
        <v>1075</v>
      </c>
      <c r="T60" s="3" t="s">
        <v>1076</v>
      </c>
      <c r="U60" s="3" t="s">
        <v>320</v>
      </c>
      <c r="V60" s="3" t="s">
        <v>321</v>
      </c>
      <c r="W60" s="2" t="s">
        <v>1077</v>
      </c>
      <c r="X60" s="2" t="s">
        <v>1078</v>
      </c>
      <c r="Y60" s="130" t="s">
        <v>1079</v>
      </c>
      <c r="Z60" s="129" t="str">
        <f>VLOOKUP(A60,'[1]Odpovědi formuláře 239'!A:F,6,0)</f>
        <v>Ano</v>
      </c>
    </row>
    <row r="61" spans="1:26" ht="33" customHeight="1">
      <c r="A61" s="23">
        <v>62073109</v>
      </c>
      <c r="B61" s="8" t="s">
        <v>1080</v>
      </c>
      <c r="C61" s="23" t="s">
        <v>1081</v>
      </c>
      <c r="D61" s="2" t="s">
        <v>326</v>
      </c>
      <c r="E61" s="2" t="s">
        <v>1082</v>
      </c>
      <c r="F61" s="3" t="s">
        <v>1083</v>
      </c>
      <c r="G61" s="3" t="s">
        <v>1084</v>
      </c>
      <c r="H61" s="3" t="s">
        <v>1070</v>
      </c>
      <c r="I61" s="3" t="s">
        <v>1085</v>
      </c>
      <c r="J61" s="5">
        <v>222</v>
      </c>
      <c r="K61" s="5">
        <v>1</v>
      </c>
      <c r="L61" s="3" t="s">
        <v>456</v>
      </c>
      <c r="M61" s="3" t="s">
        <v>1086</v>
      </c>
      <c r="N61" s="3" t="s">
        <v>1087</v>
      </c>
      <c r="O61" s="3" t="s">
        <v>371</v>
      </c>
      <c r="P61" s="3" t="s">
        <v>1088</v>
      </c>
      <c r="Q61" s="3" t="s">
        <v>1089</v>
      </c>
      <c r="R61" s="3" t="s">
        <v>359</v>
      </c>
      <c r="S61" s="3" t="s">
        <v>1090</v>
      </c>
      <c r="T61" s="3" t="s">
        <v>1076</v>
      </c>
      <c r="U61" s="3" t="s">
        <v>320</v>
      </c>
      <c r="V61" s="3" t="s">
        <v>321</v>
      </c>
      <c r="W61" s="2">
        <v>516802216</v>
      </c>
      <c r="X61" s="2" t="s">
        <v>1091</v>
      </c>
      <c r="Y61" s="131" t="s">
        <v>1092</v>
      </c>
      <c r="Z61" s="129" t="str">
        <f>VLOOKUP(A61,'[1]Odpovědi formuláře 239'!A:F,6,0)</f>
        <v>Ne</v>
      </c>
    </row>
    <row r="62" spans="1:26" ht="33" customHeight="1">
      <c r="A62" s="23">
        <v>390348</v>
      </c>
      <c r="B62" s="8" t="s">
        <v>1093</v>
      </c>
      <c r="C62" s="23" t="s">
        <v>169</v>
      </c>
      <c r="D62" s="2" t="s">
        <v>326</v>
      </c>
      <c r="E62" s="2" t="s">
        <v>1094</v>
      </c>
      <c r="F62" s="3" t="s">
        <v>1095</v>
      </c>
      <c r="G62" s="3" t="s">
        <v>1096</v>
      </c>
      <c r="H62" s="3" t="s">
        <v>1097</v>
      </c>
      <c r="I62" s="3" t="s">
        <v>1098</v>
      </c>
      <c r="J62" s="5">
        <v>153</v>
      </c>
      <c r="K62" s="5">
        <v>1</v>
      </c>
      <c r="L62" s="3" t="s">
        <v>456</v>
      </c>
      <c r="M62" s="3" t="s">
        <v>1099</v>
      </c>
      <c r="N62" s="3" t="s">
        <v>1100</v>
      </c>
      <c r="O62" s="3" t="s">
        <v>371</v>
      </c>
      <c r="P62" s="3" t="s">
        <v>1101</v>
      </c>
      <c r="Q62" s="3" t="s">
        <v>1102</v>
      </c>
      <c r="R62" s="3" t="s">
        <v>359</v>
      </c>
      <c r="S62" s="3" t="s">
        <v>1103</v>
      </c>
      <c r="T62" s="3" t="s">
        <v>1076</v>
      </c>
      <c r="U62" s="3" t="s">
        <v>320</v>
      </c>
      <c r="V62" s="3" t="s">
        <v>321</v>
      </c>
      <c r="W62" s="2" t="s">
        <v>1104</v>
      </c>
      <c r="X62" s="2" t="s">
        <v>388</v>
      </c>
      <c r="Y62" s="130" t="s">
        <v>168</v>
      </c>
      <c r="Z62" s="129" t="str">
        <f>VLOOKUP(A62,'[1]Odpovědi formuláře 239'!A:F,6,0)</f>
        <v>Ne</v>
      </c>
    </row>
    <row r="63" spans="1:26" ht="33" customHeight="1">
      <c r="A63" s="23">
        <v>839680</v>
      </c>
      <c r="B63" s="8" t="s">
        <v>1105</v>
      </c>
      <c r="C63" s="23" t="s">
        <v>141</v>
      </c>
      <c r="D63" s="2" t="s">
        <v>326</v>
      </c>
      <c r="E63" s="2" t="s">
        <v>1106</v>
      </c>
      <c r="F63" s="3" t="s">
        <v>1107</v>
      </c>
      <c r="G63" s="3" t="s">
        <v>1108</v>
      </c>
      <c r="H63" s="3" t="s">
        <v>1097</v>
      </c>
      <c r="I63" s="3" t="s">
        <v>1109</v>
      </c>
      <c r="J63" s="5">
        <v>951</v>
      </c>
      <c r="K63" s="5">
        <v>7</v>
      </c>
      <c r="L63" s="3" t="s">
        <v>456</v>
      </c>
      <c r="M63" s="3" t="s">
        <v>1110</v>
      </c>
      <c r="N63" s="3" t="s">
        <v>1111</v>
      </c>
      <c r="O63" s="3" t="s">
        <v>314</v>
      </c>
      <c r="P63" s="3" t="s">
        <v>1112</v>
      </c>
      <c r="Q63" s="3" t="s">
        <v>1113</v>
      </c>
      <c r="R63" s="3" t="s">
        <v>317</v>
      </c>
      <c r="S63" s="3" t="s">
        <v>1114</v>
      </c>
      <c r="T63" s="3" t="s">
        <v>1076</v>
      </c>
      <c r="U63" s="3" t="s">
        <v>320</v>
      </c>
      <c r="V63" s="3" t="s">
        <v>321</v>
      </c>
      <c r="W63" s="2" t="s">
        <v>1115</v>
      </c>
      <c r="X63" s="2" t="s">
        <v>388</v>
      </c>
      <c r="Y63" s="130" t="s">
        <v>1116</v>
      </c>
      <c r="Z63" s="129" t="str">
        <f>VLOOKUP(A63,'[1]Odpovědi formuláře 239'!A:F,6,0)</f>
        <v>Ne</v>
      </c>
    </row>
    <row r="64" spans="1:26" ht="33" customHeight="1">
      <c r="A64" s="23">
        <v>56324</v>
      </c>
      <c r="B64" s="8" t="s">
        <v>1117</v>
      </c>
      <c r="C64" s="23" t="s">
        <v>183</v>
      </c>
      <c r="D64" s="2" t="s">
        <v>1118</v>
      </c>
      <c r="E64" s="2" t="s">
        <v>1119</v>
      </c>
      <c r="F64" s="3" t="s">
        <v>1120</v>
      </c>
      <c r="G64" s="3" t="s">
        <v>1121</v>
      </c>
      <c r="H64" s="3" t="s">
        <v>1070</v>
      </c>
      <c r="I64" s="3" t="s">
        <v>1109</v>
      </c>
      <c r="J64" s="5">
        <v>2153</v>
      </c>
      <c r="K64" s="5" t="s">
        <v>1122</v>
      </c>
      <c r="L64" s="3" t="s">
        <v>311</v>
      </c>
      <c r="M64" s="3" t="s">
        <v>1123</v>
      </c>
      <c r="N64" s="3" t="s">
        <v>1124</v>
      </c>
      <c r="O64" s="3" t="s">
        <v>314</v>
      </c>
      <c r="P64" s="3" t="s">
        <v>1125</v>
      </c>
      <c r="Q64" s="3" t="s">
        <v>1126</v>
      </c>
      <c r="R64" s="3" t="s">
        <v>317</v>
      </c>
      <c r="S64" s="3" t="s">
        <v>1127</v>
      </c>
      <c r="T64" s="3" t="s">
        <v>1076</v>
      </c>
      <c r="U64" s="3" t="s">
        <v>320</v>
      </c>
      <c r="V64" s="3" t="s">
        <v>321</v>
      </c>
      <c r="W64" s="2" t="s">
        <v>1128</v>
      </c>
      <c r="X64" s="2" t="s">
        <v>1129</v>
      </c>
      <c r="Y64" s="130" t="s">
        <v>1130</v>
      </c>
      <c r="Z64" s="129" t="str">
        <f>VLOOKUP(A64,'[1]Odpovědi formuláře 239'!A:F,6,0)</f>
        <v>Ano</v>
      </c>
    </row>
    <row r="65" spans="1:26" ht="33" customHeight="1">
      <c r="A65" s="23">
        <v>70285772</v>
      </c>
      <c r="B65" s="8" t="s">
        <v>1131</v>
      </c>
      <c r="C65" s="23">
        <v>70285772</v>
      </c>
      <c r="D65" s="2" t="s">
        <v>326</v>
      </c>
      <c r="E65" s="2" t="s">
        <v>148</v>
      </c>
      <c r="F65" s="3" t="s">
        <v>1132</v>
      </c>
      <c r="G65" s="3" t="s">
        <v>1133</v>
      </c>
      <c r="H65" s="3" t="s">
        <v>1134</v>
      </c>
      <c r="I65" s="3" t="s">
        <v>872</v>
      </c>
      <c r="J65" s="5">
        <v>1685</v>
      </c>
      <c r="K65" s="5"/>
      <c r="L65" s="3" t="s">
        <v>311</v>
      </c>
      <c r="M65" s="3" t="s">
        <v>1135</v>
      </c>
      <c r="N65" s="3" t="s">
        <v>1136</v>
      </c>
      <c r="O65" s="3" t="s">
        <v>371</v>
      </c>
      <c r="P65" s="3" t="s">
        <v>1137</v>
      </c>
      <c r="Q65" s="3" t="s">
        <v>1138</v>
      </c>
      <c r="R65" s="3" t="s">
        <v>359</v>
      </c>
      <c r="S65" s="3" t="s">
        <v>1139</v>
      </c>
      <c r="T65" s="3" t="s">
        <v>1140</v>
      </c>
      <c r="U65" s="3" t="s">
        <v>320</v>
      </c>
      <c r="V65" s="3" t="s">
        <v>321</v>
      </c>
      <c r="W65" s="2">
        <v>549410200</v>
      </c>
      <c r="X65" s="2" t="s">
        <v>147</v>
      </c>
      <c r="Y65" s="130" t="s">
        <v>1141</v>
      </c>
      <c r="Z65" s="129" t="str">
        <f>VLOOKUP(A65,'[1]Odpovědi formuláře 239'!A:F,6,0)</f>
        <v>Ano</v>
      </c>
    </row>
    <row r="66" spans="1:26" ht="33" customHeight="1">
      <c r="A66" s="23">
        <v>44947909</v>
      </c>
      <c r="B66" s="14" t="s">
        <v>1142</v>
      </c>
      <c r="C66" s="23">
        <v>44947909</v>
      </c>
      <c r="D66" s="2" t="s">
        <v>326</v>
      </c>
      <c r="E66" s="2" t="s">
        <v>1143</v>
      </c>
      <c r="F66" s="3" t="s">
        <v>1144</v>
      </c>
      <c r="G66" s="3" t="s">
        <v>1145</v>
      </c>
      <c r="H66" s="3" t="s">
        <v>1146</v>
      </c>
      <c r="I66" s="3" t="s">
        <v>872</v>
      </c>
      <c r="J66" s="5">
        <v>279</v>
      </c>
      <c r="K66" s="5"/>
      <c r="L66" s="3" t="s">
        <v>311</v>
      </c>
      <c r="M66" s="3" t="s">
        <v>1147</v>
      </c>
      <c r="N66" s="3" t="s">
        <v>1148</v>
      </c>
      <c r="O66" s="3" t="s">
        <v>314</v>
      </c>
      <c r="P66" s="3" t="s">
        <v>1149</v>
      </c>
      <c r="Q66" s="3" t="s">
        <v>1150</v>
      </c>
      <c r="R66" s="3" t="s">
        <v>317</v>
      </c>
      <c r="S66" s="3" t="s">
        <v>1151</v>
      </c>
      <c r="T66" s="3" t="s">
        <v>1140</v>
      </c>
      <c r="U66" s="3" t="s">
        <v>487</v>
      </c>
      <c r="V66" s="3" t="s">
        <v>1152</v>
      </c>
      <c r="W66" s="2" t="s">
        <v>1153</v>
      </c>
      <c r="X66" s="2" t="s">
        <v>1154</v>
      </c>
      <c r="Y66" s="130" t="s">
        <v>165</v>
      </c>
      <c r="Z66" s="129" t="str">
        <f>VLOOKUP(A66,'[1]Odpovědi formuláře 239'!A:F,6,0)</f>
        <v>Ano</v>
      </c>
    </row>
    <row r="67" spans="1:26" ht="33" customHeight="1">
      <c r="A67" s="23">
        <v>49459881</v>
      </c>
      <c r="B67" s="8" t="s">
        <v>1155</v>
      </c>
      <c r="C67" s="23">
        <v>49459881</v>
      </c>
      <c r="D67" s="2" t="s">
        <v>326</v>
      </c>
      <c r="E67" s="2" t="s">
        <v>1156</v>
      </c>
      <c r="F67" s="3" t="s">
        <v>1157</v>
      </c>
      <c r="G67" s="3" t="s">
        <v>1158</v>
      </c>
      <c r="H67" s="3" t="s">
        <v>1134</v>
      </c>
      <c r="I67" s="3" t="s">
        <v>1159</v>
      </c>
      <c r="J67" s="5">
        <v>20</v>
      </c>
      <c r="K67" s="5"/>
      <c r="L67" s="3" t="s">
        <v>311</v>
      </c>
      <c r="M67" s="3" t="s">
        <v>1160</v>
      </c>
      <c r="N67" s="3" t="s">
        <v>1161</v>
      </c>
      <c r="O67" s="3" t="s">
        <v>371</v>
      </c>
      <c r="P67" s="3" t="s">
        <v>1162</v>
      </c>
      <c r="Q67" s="3" t="s">
        <v>1163</v>
      </c>
      <c r="R67" s="3" t="s">
        <v>359</v>
      </c>
      <c r="S67" s="3" t="s">
        <v>1164</v>
      </c>
      <c r="T67" s="3" t="s">
        <v>1140</v>
      </c>
      <c r="U67" s="3" t="s">
        <v>320</v>
      </c>
      <c r="V67" s="3" t="s">
        <v>321</v>
      </c>
      <c r="W67" s="2" t="s">
        <v>1165</v>
      </c>
      <c r="X67" s="2" t="s">
        <v>1166</v>
      </c>
      <c r="Y67" s="130" t="s">
        <v>1167</v>
      </c>
      <c r="Z67" s="129" t="str">
        <f>VLOOKUP(A67,'[1]Odpovědi formuláře 239'!A:F,6,0)</f>
        <v>Ano</v>
      </c>
    </row>
    <row r="68" spans="1:26" ht="33" customHeight="1">
      <c r="A68" s="23">
        <v>44947721</v>
      </c>
      <c r="B68" s="8" t="s">
        <v>1168</v>
      </c>
      <c r="C68" s="23">
        <v>44947721</v>
      </c>
      <c r="D68" s="2" t="s">
        <v>326</v>
      </c>
      <c r="E68" s="2" t="s">
        <v>1169</v>
      </c>
      <c r="F68" s="3" t="s">
        <v>1170</v>
      </c>
      <c r="G68" s="3" t="s">
        <v>1171</v>
      </c>
      <c r="H68" s="3" t="s">
        <v>1134</v>
      </c>
      <c r="I68" s="3" t="s">
        <v>1172</v>
      </c>
      <c r="J68" s="5">
        <v>316</v>
      </c>
      <c r="K68" s="5"/>
      <c r="L68" s="3" t="s">
        <v>311</v>
      </c>
      <c r="M68" s="3" t="s">
        <v>1173</v>
      </c>
      <c r="N68" s="3" t="s">
        <v>1174</v>
      </c>
      <c r="O68" s="3" t="s">
        <v>314</v>
      </c>
      <c r="P68" s="3" t="s">
        <v>1175</v>
      </c>
      <c r="Q68" s="3" t="s">
        <v>1176</v>
      </c>
      <c r="R68" s="3" t="s">
        <v>317</v>
      </c>
      <c r="S68" s="3" t="s">
        <v>1177</v>
      </c>
      <c r="T68" s="3" t="s">
        <v>1140</v>
      </c>
      <c r="U68" s="3" t="s">
        <v>320</v>
      </c>
      <c r="V68" s="3" t="s">
        <v>321</v>
      </c>
      <c r="W68" s="2" t="s">
        <v>1178</v>
      </c>
      <c r="X68" s="2" t="s">
        <v>1179</v>
      </c>
      <c r="Y68" s="130" t="s">
        <v>1180</v>
      </c>
      <c r="Z68" s="129" t="str">
        <f>VLOOKUP(A68,'[1]Odpovědi formuláře 239'!A:F,6,0)</f>
        <v>Ne</v>
      </c>
    </row>
    <row r="69" spans="1:26" ht="33" customHeight="1">
      <c r="A69" s="23">
        <v>70842680</v>
      </c>
      <c r="B69" s="8" t="s">
        <v>1181</v>
      </c>
      <c r="C69" s="23">
        <v>70842680</v>
      </c>
      <c r="D69" s="2" t="s">
        <v>326</v>
      </c>
      <c r="E69" s="2" t="s">
        <v>1182</v>
      </c>
      <c r="F69" s="3" t="s">
        <v>1183</v>
      </c>
      <c r="G69" s="3" t="s">
        <v>1184</v>
      </c>
      <c r="H69" s="3" t="s">
        <v>1185</v>
      </c>
      <c r="I69" s="3" t="s">
        <v>1186</v>
      </c>
      <c r="J69" s="5">
        <v>160</v>
      </c>
      <c r="K69" s="5"/>
      <c r="L69" s="3" t="s">
        <v>311</v>
      </c>
      <c r="M69" s="3" t="s">
        <v>1187</v>
      </c>
      <c r="N69" s="3" t="s">
        <v>1188</v>
      </c>
      <c r="O69" s="3" t="s">
        <v>314</v>
      </c>
      <c r="P69" s="3" t="s">
        <v>1189</v>
      </c>
      <c r="Q69" s="3" t="s">
        <v>1190</v>
      </c>
      <c r="R69" s="3" t="s">
        <v>317</v>
      </c>
      <c r="S69" s="3" t="s">
        <v>1191</v>
      </c>
      <c r="T69" s="3" t="s">
        <v>1192</v>
      </c>
      <c r="U69" s="3" t="s">
        <v>320</v>
      </c>
      <c r="V69" s="3" t="s">
        <v>321</v>
      </c>
      <c r="W69" s="2" t="s">
        <v>1193</v>
      </c>
      <c r="X69" s="2" t="s">
        <v>388</v>
      </c>
      <c r="Y69" s="130" t="s">
        <v>272</v>
      </c>
      <c r="Z69" s="129" t="str">
        <f>VLOOKUP(A69,'[1]Odpovědi formuláře 239'!A:F,6,0)</f>
        <v>Ano</v>
      </c>
    </row>
    <row r="70" spans="1:26" ht="33" customHeight="1">
      <c r="A70" s="23">
        <v>65761774</v>
      </c>
      <c r="B70" s="8" t="s">
        <v>1194</v>
      </c>
      <c r="C70" s="23" t="s">
        <v>1195</v>
      </c>
      <c r="D70" s="2" t="s">
        <v>326</v>
      </c>
      <c r="E70" s="2" t="s">
        <v>1196</v>
      </c>
      <c r="F70" s="3" t="s">
        <v>1197</v>
      </c>
      <c r="G70" s="3" t="s">
        <v>1198</v>
      </c>
      <c r="H70" s="3" t="s">
        <v>1199</v>
      </c>
      <c r="I70" s="3" t="s">
        <v>1200</v>
      </c>
      <c r="J70" s="5">
        <v>1438</v>
      </c>
      <c r="K70" s="5"/>
      <c r="L70" s="3" t="s">
        <v>311</v>
      </c>
      <c r="M70" s="3" t="s">
        <v>1201</v>
      </c>
      <c r="N70" s="3" t="s">
        <v>1202</v>
      </c>
      <c r="O70" s="3" t="s">
        <v>314</v>
      </c>
      <c r="P70" s="3" t="s">
        <v>1203</v>
      </c>
      <c r="Q70" s="3" t="s">
        <v>1204</v>
      </c>
      <c r="R70" s="3" t="s">
        <v>317</v>
      </c>
      <c r="S70" s="3" t="s">
        <v>1205</v>
      </c>
      <c r="T70" s="3" t="s">
        <v>1206</v>
      </c>
      <c r="U70" s="3" t="s">
        <v>414</v>
      </c>
      <c r="V70" s="3" t="s">
        <v>1207</v>
      </c>
      <c r="W70" s="2">
        <v>549439612</v>
      </c>
      <c r="X70" s="2" t="s">
        <v>388</v>
      </c>
      <c r="Y70" s="130" t="s">
        <v>1208</v>
      </c>
      <c r="Z70" s="129" t="str">
        <f>VLOOKUP(A70,'[1]Odpovědi formuláře 239'!A:F,6,0)</f>
        <v>Ano</v>
      </c>
    </row>
    <row r="71" spans="1:26" ht="33" customHeight="1">
      <c r="A71" s="23">
        <v>89257</v>
      </c>
      <c r="B71" s="8" t="s">
        <v>1209</v>
      </c>
      <c r="C71" s="23" t="s">
        <v>232</v>
      </c>
      <c r="D71" s="2" t="s">
        <v>1210</v>
      </c>
      <c r="E71" s="2" t="s">
        <v>1211</v>
      </c>
      <c r="F71" s="3" t="s">
        <v>1212</v>
      </c>
      <c r="G71" s="3" t="s">
        <v>1213</v>
      </c>
      <c r="H71" s="3" t="s">
        <v>1199</v>
      </c>
      <c r="I71" s="3" t="s">
        <v>1214</v>
      </c>
      <c r="J71" s="5">
        <v>1001</v>
      </c>
      <c r="K71" s="5"/>
      <c r="L71" s="3" t="s">
        <v>311</v>
      </c>
      <c r="M71" s="3" t="s">
        <v>1215</v>
      </c>
      <c r="N71" s="3" t="s">
        <v>1216</v>
      </c>
      <c r="O71" s="3" t="s">
        <v>314</v>
      </c>
      <c r="P71" s="3" t="s">
        <v>1217</v>
      </c>
      <c r="Q71" s="3" t="s">
        <v>1218</v>
      </c>
      <c r="R71" s="3" t="s">
        <v>317</v>
      </c>
      <c r="S71" s="3" t="s">
        <v>1219</v>
      </c>
      <c r="T71" s="3" t="s">
        <v>1206</v>
      </c>
      <c r="U71" s="3" t="s">
        <v>515</v>
      </c>
      <c r="V71" s="3" t="s">
        <v>1220</v>
      </c>
      <c r="W71" s="2">
        <v>544544210</v>
      </c>
      <c r="X71" s="2" t="s">
        <v>388</v>
      </c>
      <c r="Y71" s="130" t="s">
        <v>1221</v>
      </c>
      <c r="Z71" s="129" t="str">
        <f>VLOOKUP(A71,'[1]Odpovědi formuláře 239'!A:F,6,0)</f>
        <v>Ano</v>
      </c>
    </row>
    <row r="72" spans="1:26" ht="33" customHeight="1">
      <c r="A72" s="23">
        <v>62073257</v>
      </c>
      <c r="B72" s="8" t="s">
        <v>1222</v>
      </c>
      <c r="C72" s="23">
        <v>62073257</v>
      </c>
      <c r="D72" s="2" t="s">
        <v>326</v>
      </c>
      <c r="E72" s="2" t="s">
        <v>1223</v>
      </c>
      <c r="F72" s="3" t="s">
        <v>1224</v>
      </c>
      <c r="G72" s="3" t="s">
        <v>1225</v>
      </c>
      <c r="H72" s="3" t="s">
        <v>1226</v>
      </c>
      <c r="I72" s="3" t="s">
        <v>1227</v>
      </c>
      <c r="J72" s="5">
        <v>15</v>
      </c>
      <c r="K72" s="5"/>
      <c r="L72" s="3" t="s">
        <v>1228</v>
      </c>
      <c r="M72" s="3" t="s">
        <v>1229</v>
      </c>
      <c r="N72" s="3" t="s">
        <v>270</v>
      </c>
      <c r="O72" s="3" t="s">
        <v>314</v>
      </c>
      <c r="P72" s="3" t="s">
        <v>1230</v>
      </c>
      <c r="Q72" s="3" t="s">
        <v>1231</v>
      </c>
      <c r="R72" s="3" t="s">
        <v>317</v>
      </c>
      <c r="S72" s="3" t="s">
        <v>1232</v>
      </c>
      <c r="T72" s="3" t="s">
        <v>1233</v>
      </c>
      <c r="U72" s="3" t="s">
        <v>320</v>
      </c>
      <c r="V72" s="3" t="s">
        <v>321</v>
      </c>
      <c r="W72" s="2" t="s">
        <v>1234</v>
      </c>
      <c r="X72" s="2" t="s">
        <v>388</v>
      </c>
      <c r="Y72" s="130" t="s">
        <v>269</v>
      </c>
      <c r="Z72" s="129" t="str">
        <f>VLOOKUP(A72,'[1]Odpovědi formuláře 239'!A:F,6,0)</f>
        <v>Ne</v>
      </c>
    </row>
    <row r="73" spans="1:26" ht="33" customHeight="1">
      <c r="A73" s="23">
        <v>92401</v>
      </c>
      <c r="B73" s="8" t="s">
        <v>1235</v>
      </c>
      <c r="C73" s="23" t="s">
        <v>176</v>
      </c>
      <c r="D73" s="2" t="s">
        <v>326</v>
      </c>
      <c r="E73" s="2" t="s">
        <v>1236</v>
      </c>
      <c r="F73" s="3" t="s">
        <v>1237</v>
      </c>
      <c r="G73" s="3" t="s">
        <v>1238</v>
      </c>
      <c r="H73" s="3" t="s">
        <v>1239</v>
      </c>
      <c r="I73" s="3" t="s">
        <v>1240</v>
      </c>
      <c r="J73" s="5">
        <v>475</v>
      </c>
      <c r="K73" s="5">
        <v>2</v>
      </c>
      <c r="L73" s="3" t="s">
        <v>311</v>
      </c>
      <c r="M73" s="3" t="s">
        <v>1241</v>
      </c>
      <c r="N73" s="3" t="s">
        <v>1242</v>
      </c>
      <c r="O73" s="3" t="s">
        <v>371</v>
      </c>
      <c r="P73" s="3" t="s">
        <v>1243</v>
      </c>
      <c r="Q73" s="3" t="s">
        <v>1244</v>
      </c>
      <c r="R73" s="3" t="s">
        <v>359</v>
      </c>
      <c r="S73" s="3" t="s">
        <v>1245</v>
      </c>
      <c r="T73" s="3" t="s">
        <v>1246</v>
      </c>
      <c r="U73" s="3" t="s">
        <v>515</v>
      </c>
      <c r="V73" s="3" t="s">
        <v>1247</v>
      </c>
      <c r="W73" s="2" t="s">
        <v>1248</v>
      </c>
      <c r="X73" s="2" t="s">
        <v>1249</v>
      </c>
      <c r="Y73" s="130" t="s">
        <v>1250</v>
      </c>
      <c r="Z73" s="129" t="str">
        <f>VLOOKUP(A73,'[1]Odpovědi formuláře 239'!A:F,6,0)</f>
        <v>Ne</v>
      </c>
    </row>
    <row r="74" spans="1:26" ht="33" customHeight="1">
      <c r="A74" s="23">
        <v>70285829</v>
      </c>
      <c r="B74" s="1" t="s">
        <v>1251</v>
      </c>
      <c r="C74" s="23">
        <v>70285829</v>
      </c>
      <c r="D74" s="2" t="s">
        <v>326</v>
      </c>
      <c r="E74" s="2" t="s">
        <v>1252</v>
      </c>
      <c r="F74" s="3" t="s">
        <v>1253</v>
      </c>
      <c r="G74" s="3" t="s">
        <v>1254</v>
      </c>
      <c r="H74" s="3" t="s">
        <v>1239</v>
      </c>
      <c r="I74" s="3" t="s">
        <v>1255</v>
      </c>
      <c r="J74" s="5">
        <v>124</v>
      </c>
      <c r="K74" s="5">
        <v>4</v>
      </c>
      <c r="L74" s="3" t="s">
        <v>311</v>
      </c>
      <c r="M74" s="3" t="s">
        <v>1256</v>
      </c>
      <c r="N74" s="3" t="s">
        <v>1257</v>
      </c>
      <c r="O74" s="3" t="s">
        <v>314</v>
      </c>
      <c r="P74" s="3" t="s">
        <v>1258</v>
      </c>
      <c r="Q74" s="3" t="s">
        <v>1259</v>
      </c>
      <c r="R74" s="3" t="s">
        <v>317</v>
      </c>
      <c r="S74" s="3" t="s">
        <v>1260</v>
      </c>
      <c r="T74" s="3" t="s">
        <v>1246</v>
      </c>
      <c r="U74" s="3" t="s">
        <v>320</v>
      </c>
      <c r="V74" s="3" t="s">
        <v>321</v>
      </c>
      <c r="W74" s="2">
        <v>517348648</v>
      </c>
      <c r="X74" s="2" t="s">
        <v>81</v>
      </c>
      <c r="Y74" s="130" t="s">
        <v>1261</v>
      </c>
      <c r="Z74" s="129" t="str">
        <f>VLOOKUP(A74,'[1]Odpovědi formuláře 239'!A:F,6,0)</f>
        <v>Ano</v>
      </c>
    </row>
    <row r="75" spans="1:26" ht="33" customHeight="1">
      <c r="A75" s="23">
        <v>559270</v>
      </c>
      <c r="B75" s="8" t="s">
        <v>1262</v>
      </c>
      <c r="C75" s="23" t="s">
        <v>259</v>
      </c>
      <c r="D75" s="2" t="s">
        <v>326</v>
      </c>
      <c r="E75" s="2" t="s">
        <v>1263</v>
      </c>
      <c r="F75" s="3" t="s">
        <v>1264</v>
      </c>
      <c r="G75" s="3" t="s">
        <v>1265</v>
      </c>
      <c r="H75" s="3" t="s">
        <v>1239</v>
      </c>
      <c r="I75" s="3" t="s">
        <v>776</v>
      </c>
      <c r="J75" s="5">
        <v>16</v>
      </c>
      <c r="K75" s="5">
        <v>5</v>
      </c>
      <c r="L75" s="3" t="s">
        <v>456</v>
      </c>
      <c r="M75" s="3" t="s">
        <v>1266</v>
      </c>
      <c r="N75" s="3" t="s">
        <v>1267</v>
      </c>
      <c r="O75" s="3" t="s">
        <v>314</v>
      </c>
      <c r="P75" s="3" t="s">
        <v>1268</v>
      </c>
      <c r="Q75" s="3" t="s">
        <v>1269</v>
      </c>
      <c r="R75" s="3" t="s">
        <v>317</v>
      </c>
      <c r="S75" s="3" t="s">
        <v>1270</v>
      </c>
      <c r="T75" s="3" t="s">
        <v>1246</v>
      </c>
      <c r="U75" s="3" t="s">
        <v>320</v>
      </c>
      <c r="V75" s="3" t="s">
        <v>321</v>
      </c>
      <c r="W75" s="2">
        <v>517307010</v>
      </c>
      <c r="X75" s="132" t="s">
        <v>1271</v>
      </c>
      <c r="Y75" s="130" t="s">
        <v>1272</v>
      </c>
      <c r="Z75" s="129" t="str">
        <f>VLOOKUP(A75,'[1]Odpovědi formuláře 239'!A:F,6,0)</f>
        <v>Ano</v>
      </c>
    </row>
    <row r="76" spans="1:26" ht="33" customHeight="1">
      <c r="A76" s="23">
        <v>70843180</v>
      </c>
      <c r="B76" s="8" t="s">
        <v>1273</v>
      </c>
      <c r="C76" s="23">
        <v>70843180</v>
      </c>
      <c r="D76" s="2" t="s">
        <v>326</v>
      </c>
      <c r="E76" s="2" t="s">
        <v>1274</v>
      </c>
      <c r="F76" s="3" t="s">
        <v>1275</v>
      </c>
      <c r="G76" s="3" t="s">
        <v>1276</v>
      </c>
      <c r="H76" s="3" t="s">
        <v>1239</v>
      </c>
      <c r="I76" s="3" t="s">
        <v>1277</v>
      </c>
      <c r="J76" s="5">
        <v>76</v>
      </c>
      <c r="K76" s="5">
        <v>2</v>
      </c>
      <c r="L76" s="3" t="s">
        <v>311</v>
      </c>
      <c r="M76" s="3" t="s">
        <v>1278</v>
      </c>
      <c r="N76" s="3" t="s">
        <v>1279</v>
      </c>
      <c r="O76" s="3" t="s">
        <v>314</v>
      </c>
      <c r="P76" s="3" t="s">
        <v>1280</v>
      </c>
      <c r="Q76" s="3" t="s">
        <v>1281</v>
      </c>
      <c r="R76" s="3" t="s">
        <v>317</v>
      </c>
      <c r="S76" s="3" t="s">
        <v>1282</v>
      </c>
      <c r="T76" s="3" t="s">
        <v>1246</v>
      </c>
      <c r="U76" s="3" t="s">
        <v>320</v>
      </c>
      <c r="V76" s="3" t="s">
        <v>321</v>
      </c>
      <c r="W76" s="2">
        <v>517348706</v>
      </c>
      <c r="X76" s="2" t="s">
        <v>388</v>
      </c>
      <c r="Y76" s="130" t="s">
        <v>1283</v>
      </c>
      <c r="Z76" s="129" t="str">
        <f>VLOOKUP(A76,'[1]Odpovědi formuláře 239'!A:F,6,0)</f>
        <v>Ne</v>
      </c>
    </row>
    <row r="77" spans="1:26" ht="33" customHeight="1">
      <c r="A77" s="23">
        <v>13692933</v>
      </c>
      <c r="B77" s="8" t="s">
        <v>1284</v>
      </c>
      <c r="C77" s="23">
        <v>13692933</v>
      </c>
      <c r="D77" s="2" t="s">
        <v>326</v>
      </c>
      <c r="E77" s="2" t="s">
        <v>1285</v>
      </c>
      <c r="F77" s="3" t="s">
        <v>1286</v>
      </c>
      <c r="G77" s="3" t="s">
        <v>1287</v>
      </c>
      <c r="H77" s="3" t="s">
        <v>1239</v>
      </c>
      <c r="I77" s="3" t="s">
        <v>1288</v>
      </c>
      <c r="J77" s="5">
        <v>552</v>
      </c>
      <c r="K77" s="5">
        <v>15</v>
      </c>
      <c r="L77" s="3" t="s">
        <v>311</v>
      </c>
      <c r="M77" s="3" t="s">
        <v>1289</v>
      </c>
      <c r="N77" s="3" t="s">
        <v>1290</v>
      </c>
      <c r="O77" s="3" t="s">
        <v>314</v>
      </c>
      <c r="P77" s="3" t="s">
        <v>1291</v>
      </c>
      <c r="Q77" s="3" t="s">
        <v>1292</v>
      </c>
      <c r="R77" s="3" t="s">
        <v>317</v>
      </c>
      <c r="S77" s="3" t="s">
        <v>1293</v>
      </c>
      <c r="T77" s="3" t="s">
        <v>1246</v>
      </c>
      <c r="U77" s="3" t="s">
        <v>320</v>
      </c>
      <c r="V77" s="3" t="s">
        <v>321</v>
      </c>
      <c r="W77" s="2" t="s">
        <v>1294</v>
      </c>
      <c r="X77" s="2" t="s">
        <v>1295</v>
      </c>
      <c r="Y77" s="130" t="s">
        <v>1296</v>
      </c>
      <c r="Z77" s="129" t="str">
        <f>VLOOKUP(A77,'[1]Odpovědi formuláře 239'!A:F,6,0)</f>
        <v>Ano</v>
      </c>
    </row>
    <row r="78" spans="1:26" ht="33" customHeight="1">
      <c r="A78" s="23">
        <v>70843082</v>
      </c>
      <c r="B78" s="8" t="s">
        <v>1297</v>
      </c>
      <c r="C78" s="23">
        <v>70843082</v>
      </c>
      <c r="D78" s="2" t="s">
        <v>326</v>
      </c>
      <c r="E78" s="2" t="s">
        <v>1298</v>
      </c>
      <c r="F78" s="3" t="s">
        <v>1299</v>
      </c>
      <c r="G78" s="3" t="s">
        <v>1300</v>
      </c>
      <c r="H78" s="3" t="s">
        <v>1239</v>
      </c>
      <c r="I78" s="3" t="s">
        <v>1301</v>
      </c>
      <c r="J78" s="5">
        <v>681</v>
      </c>
      <c r="K78" s="5">
        <v>55</v>
      </c>
      <c r="L78" s="3" t="s">
        <v>311</v>
      </c>
      <c r="M78" s="3" t="s">
        <v>1302</v>
      </c>
      <c r="N78" s="3" t="s">
        <v>1303</v>
      </c>
      <c r="O78" s="3" t="s">
        <v>371</v>
      </c>
      <c r="P78" s="3" t="s">
        <v>1303</v>
      </c>
      <c r="Q78" s="3" t="s">
        <v>1303</v>
      </c>
      <c r="R78" s="3" t="s">
        <v>359</v>
      </c>
      <c r="S78" s="3" t="s">
        <v>1304</v>
      </c>
      <c r="T78" s="3" t="s">
        <v>1246</v>
      </c>
      <c r="U78" s="3" t="s">
        <v>320</v>
      </c>
      <c r="V78" s="3" t="s">
        <v>321</v>
      </c>
      <c r="W78" s="2">
        <v>517348909</v>
      </c>
      <c r="X78" s="2" t="s">
        <v>388</v>
      </c>
      <c r="Y78" s="130" t="s">
        <v>1305</v>
      </c>
      <c r="Z78" s="129" t="str">
        <f>VLOOKUP(A78,'[1]Odpovědi formuláře 239'!A:F,6,0)</f>
        <v>Ano</v>
      </c>
    </row>
    <row r="79" spans="1:26" ht="33" customHeight="1">
      <c r="A79" s="23">
        <v>839205</v>
      </c>
      <c r="B79" s="14" t="s">
        <v>1306</v>
      </c>
      <c r="C79" s="23" t="s">
        <v>126</v>
      </c>
      <c r="D79" s="2" t="s">
        <v>1307</v>
      </c>
      <c r="E79" s="2" t="s">
        <v>1308</v>
      </c>
      <c r="F79" s="3" t="s">
        <v>1309</v>
      </c>
      <c r="G79" s="3" t="s">
        <v>1310</v>
      </c>
      <c r="H79" s="3" t="s">
        <v>1239</v>
      </c>
      <c r="I79" s="3" t="s">
        <v>872</v>
      </c>
      <c r="J79" s="5">
        <v>235</v>
      </c>
      <c r="K79" s="5">
        <v>36</v>
      </c>
      <c r="L79" s="3" t="s">
        <v>311</v>
      </c>
      <c r="M79" s="3" t="s">
        <v>1311</v>
      </c>
      <c r="N79" s="3" t="s">
        <v>1312</v>
      </c>
      <c r="O79" s="3" t="s">
        <v>314</v>
      </c>
      <c r="P79" s="3" t="s">
        <v>1313</v>
      </c>
      <c r="Q79" s="3" t="s">
        <v>1314</v>
      </c>
      <c r="R79" s="3" t="s">
        <v>317</v>
      </c>
      <c r="S79" s="3" t="s">
        <v>1315</v>
      </c>
      <c r="T79" s="3" t="s">
        <v>1246</v>
      </c>
      <c r="U79" s="3" t="s">
        <v>487</v>
      </c>
      <c r="V79" s="3" t="s">
        <v>1316</v>
      </c>
      <c r="W79" s="2" t="s">
        <v>1317</v>
      </c>
      <c r="X79" s="2" t="s">
        <v>1318</v>
      </c>
      <c r="Y79" s="130" t="s">
        <v>1319</v>
      </c>
      <c r="Z79" s="129" t="str">
        <f>VLOOKUP(A79,'[1]Odpovědi formuláře 239'!A:F,6,0)</f>
        <v>Ano</v>
      </c>
    </row>
    <row r="80" spans="1:26" ht="33" customHeight="1">
      <c r="A80" s="23">
        <v>62073516</v>
      </c>
      <c r="B80" s="8" t="s">
        <v>1320</v>
      </c>
      <c r="C80" s="23">
        <v>62073516</v>
      </c>
      <c r="D80" s="2" t="s">
        <v>1321</v>
      </c>
      <c r="E80" s="2" t="s">
        <v>1322</v>
      </c>
      <c r="F80" s="3" t="s">
        <v>1323</v>
      </c>
      <c r="G80" s="3" t="s">
        <v>1324</v>
      </c>
      <c r="H80" s="3" t="s">
        <v>1097</v>
      </c>
      <c r="I80" s="3" t="s">
        <v>1325</v>
      </c>
      <c r="J80" s="5">
        <v>982</v>
      </c>
      <c r="K80" s="5">
        <v>53</v>
      </c>
      <c r="L80" s="3" t="s">
        <v>311</v>
      </c>
      <c r="M80" s="3" t="s">
        <v>1326</v>
      </c>
      <c r="N80" s="3" t="s">
        <v>1327</v>
      </c>
      <c r="O80" s="3" t="s">
        <v>314</v>
      </c>
      <c r="P80" s="3" t="s">
        <v>1328</v>
      </c>
      <c r="Q80" s="3" t="s">
        <v>1329</v>
      </c>
      <c r="R80" s="3" t="s">
        <v>317</v>
      </c>
      <c r="S80" s="4" t="s">
        <v>1330</v>
      </c>
      <c r="T80" s="3" t="s">
        <v>1076</v>
      </c>
      <c r="U80" s="3" t="s">
        <v>320</v>
      </c>
      <c r="V80" s="3" t="s">
        <v>321</v>
      </c>
      <c r="W80" s="2">
        <v>511123111</v>
      </c>
      <c r="X80" s="13" t="s">
        <v>1331</v>
      </c>
      <c r="Y80" s="130" t="s">
        <v>1332</v>
      </c>
      <c r="Z80" s="129" t="str">
        <f>VLOOKUP(A80,'[1]Odpovědi formuláře 239'!A:F,6,0)</f>
        <v>Ne</v>
      </c>
    </row>
    <row r="81" spans="1:26" ht="33" customHeight="1">
      <c r="A81" s="23">
        <v>558991</v>
      </c>
      <c r="B81" s="8" t="s">
        <v>1333</v>
      </c>
      <c r="C81" s="23" t="s">
        <v>129</v>
      </c>
      <c r="D81" s="2" t="s">
        <v>326</v>
      </c>
      <c r="E81" s="2" t="s">
        <v>1334</v>
      </c>
      <c r="F81" s="3" t="s">
        <v>1335</v>
      </c>
      <c r="G81" s="3" t="s">
        <v>1336</v>
      </c>
      <c r="H81" s="3" t="s">
        <v>353</v>
      </c>
      <c r="I81" s="3" t="s">
        <v>1337</v>
      </c>
      <c r="J81" s="5">
        <v>304</v>
      </c>
      <c r="K81" s="5">
        <v>36</v>
      </c>
      <c r="L81" s="3" t="s">
        <v>311</v>
      </c>
      <c r="M81" s="3" t="s">
        <v>1338</v>
      </c>
      <c r="N81" s="3" t="s">
        <v>1339</v>
      </c>
      <c r="O81" s="3" t="s">
        <v>314</v>
      </c>
      <c r="P81" s="3" t="s">
        <v>1340</v>
      </c>
      <c r="Q81" s="3" t="s">
        <v>1341</v>
      </c>
      <c r="R81" s="3" t="s">
        <v>317</v>
      </c>
      <c r="S81" s="3" t="s">
        <v>1342</v>
      </c>
      <c r="T81" s="3" t="s">
        <v>319</v>
      </c>
      <c r="U81" s="3" t="s">
        <v>320</v>
      </c>
      <c r="V81" s="3" t="s">
        <v>321</v>
      </c>
      <c r="W81" s="2">
        <v>543211598</v>
      </c>
      <c r="X81" s="2" t="s">
        <v>388</v>
      </c>
      <c r="Y81" s="130" t="s">
        <v>1343</v>
      </c>
      <c r="Z81" s="129" t="str">
        <f>VLOOKUP(A81,'[1]Odpovědi formuláře 239'!A:F,6,0)</f>
        <v>Ano</v>
      </c>
    </row>
    <row r="82" spans="1:26" ht="33" customHeight="1">
      <c r="A82" s="23">
        <v>44993463</v>
      </c>
      <c r="B82" s="8" t="s">
        <v>1344</v>
      </c>
      <c r="C82" s="23">
        <v>44993463</v>
      </c>
      <c r="D82" s="2" t="s">
        <v>326</v>
      </c>
      <c r="E82" s="2" t="s">
        <v>1345</v>
      </c>
      <c r="F82" s="3" t="s">
        <v>1346</v>
      </c>
      <c r="G82" s="3" t="s">
        <v>1347</v>
      </c>
      <c r="H82" s="3" t="s">
        <v>1348</v>
      </c>
      <c r="I82" s="3" t="s">
        <v>1349</v>
      </c>
      <c r="J82" s="5">
        <v>108</v>
      </c>
      <c r="K82" s="5">
        <v>84</v>
      </c>
      <c r="L82" s="3" t="s">
        <v>311</v>
      </c>
      <c r="M82" s="3" t="s">
        <v>1350</v>
      </c>
      <c r="N82" s="3" t="s">
        <v>16</v>
      </c>
      <c r="O82" s="3" t="s">
        <v>314</v>
      </c>
      <c r="P82" s="3" t="s">
        <v>1351</v>
      </c>
      <c r="Q82" s="3" t="s">
        <v>1352</v>
      </c>
      <c r="R82" s="3" t="s">
        <v>317</v>
      </c>
      <c r="S82" s="3" t="s">
        <v>1353</v>
      </c>
      <c r="T82" s="3" t="s">
        <v>319</v>
      </c>
      <c r="U82" s="3" t="s">
        <v>320</v>
      </c>
      <c r="V82" s="3" t="s">
        <v>321</v>
      </c>
      <c r="W82" s="2" t="s">
        <v>1354</v>
      </c>
      <c r="X82" s="2" t="s">
        <v>388</v>
      </c>
      <c r="Y82" s="145" t="s">
        <v>1355</v>
      </c>
      <c r="Z82" s="129" t="str">
        <f>VLOOKUP(A82,'[1]Odpovědi formuláře 239'!A:F,6,0)</f>
        <v>Ne</v>
      </c>
    </row>
    <row r="83" spans="1:26" ht="33" customHeight="1">
      <c r="A83" s="23">
        <v>60552255</v>
      </c>
      <c r="B83" s="8" t="s">
        <v>1356</v>
      </c>
      <c r="C83" s="23">
        <v>60552255</v>
      </c>
      <c r="D83" s="2" t="s">
        <v>1357</v>
      </c>
      <c r="E83" s="2" t="s">
        <v>1358</v>
      </c>
      <c r="F83" s="3" t="s">
        <v>1359</v>
      </c>
      <c r="G83" s="3" t="s">
        <v>1360</v>
      </c>
      <c r="H83" s="3" t="s">
        <v>1348</v>
      </c>
      <c r="I83" s="3" t="s">
        <v>1349</v>
      </c>
      <c r="J83" s="5">
        <v>1072</v>
      </c>
      <c r="K83" s="5">
        <v>106</v>
      </c>
      <c r="L83" s="3" t="s">
        <v>311</v>
      </c>
      <c r="M83" s="3" t="s">
        <v>1361</v>
      </c>
      <c r="N83" s="3" t="s">
        <v>1362</v>
      </c>
      <c r="O83" s="3" t="s">
        <v>371</v>
      </c>
      <c r="P83" s="3" t="s">
        <v>1363</v>
      </c>
      <c r="Q83" s="3" t="s">
        <v>1364</v>
      </c>
      <c r="R83" s="3" t="s">
        <v>359</v>
      </c>
      <c r="S83" s="3" t="s">
        <v>1365</v>
      </c>
      <c r="T83" s="3" t="s">
        <v>319</v>
      </c>
      <c r="U83" s="3" t="s">
        <v>320</v>
      </c>
      <c r="V83" s="3" t="s">
        <v>321</v>
      </c>
      <c r="W83" s="2" t="s">
        <v>1366</v>
      </c>
      <c r="X83" s="2" t="s">
        <v>241</v>
      </c>
      <c r="Y83" s="130" t="s">
        <v>1367</v>
      </c>
      <c r="Z83" s="129" t="str">
        <f>VLOOKUP(A83,'[1]Odpovědi formuláře 239'!A:F,6,0)</f>
        <v>Ano</v>
      </c>
    </row>
    <row r="84" spans="1:26" ht="33" customHeight="1">
      <c r="A84" s="23">
        <v>219321</v>
      </c>
      <c r="B84" s="8" t="s">
        <v>1368</v>
      </c>
      <c r="C84" s="23" t="s">
        <v>101</v>
      </c>
      <c r="D84" s="2" t="s">
        <v>1369</v>
      </c>
      <c r="E84" s="2" t="s">
        <v>1370</v>
      </c>
      <c r="F84" s="3" t="s">
        <v>1371</v>
      </c>
      <c r="G84" s="3" t="s">
        <v>1372</v>
      </c>
      <c r="H84" s="3" t="s">
        <v>839</v>
      </c>
      <c r="I84" s="3" t="s">
        <v>1373</v>
      </c>
      <c r="J84" s="5">
        <v>106</v>
      </c>
      <c r="K84" s="5">
        <v>15</v>
      </c>
      <c r="L84" s="3" t="s">
        <v>311</v>
      </c>
      <c r="M84" s="3" t="s">
        <v>1374</v>
      </c>
      <c r="N84" s="3" t="s">
        <v>1375</v>
      </c>
      <c r="O84" s="3" t="s">
        <v>314</v>
      </c>
      <c r="P84" s="3" t="s">
        <v>1376</v>
      </c>
      <c r="Q84" s="3" t="s">
        <v>1377</v>
      </c>
      <c r="R84" s="3" t="s">
        <v>317</v>
      </c>
      <c r="S84" s="3" t="s">
        <v>1378</v>
      </c>
      <c r="T84" s="3" t="s">
        <v>319</v>
      </c>
      <c r="U84" s="3" t="s">
        <v>320</v>
      </c>
      <c r="V84" s="3" t="s">
        <v>321</v>
      </c>
      <c r="W84" s="2">
        <v>533433149</v>
      </c>
      <c r="X84" s="2" t="s">
        <v>388</v>
      </c>
      <c r="Y84" s="130" t="s">
        <v>1379</v>
      </c>
      <c r="Z84" s="129" t="str">
        <f>VLOOKUP(A84,'[1]Odpovědi formuláře 239'!A:F,6,0)</f>
        <v>Ano</v>
      </c>
    </row>
    <row r="85" spans="1:26" ht="33" customHeight="1">
      <c r="A85" s="23">
        <v>567566</v>
      </c>
      <c r="B85" s="8" t="s">
        <v>1380</v>
      </c>
      <c r="C85" s="23" t="s">
        <v>120</v>
      </c>
      <c r="D85" s="2" t="s">
        <v>1381</v>
      </c>
      <c r="E85" s="2" t="s">
        <v>1382</v>
      </c>
      <c r="F85" s="3" t="s">
        <v>1383</v>
      </c>
      <c r="G85" s="3" t="s">
        <v>1384</v>
      </c>
      <c r="H85" s="3" t="s">
        <v>1385</v>
      </c>
      <c r="I85" s="3" t="s">
        <v>1386</v>
      </c>
      <c r="J85" s="5">
        <v>375</v>
      </c>
      <c r="K85" s="5">
        <v>3</v>
      </c>
      <c r="L85" s="3" t="s">
        <v>663</v>
      </c>
      <c r="M85" s="3" t="s">
        <v>1387</v>
      </c>
      <c r="N85" s="3" t="s">
        <v>1388</v>
      </c>
      <c r="O85" s="3" t="s">
        <v>314</v>
      </c>
      <c r="P85" s="3" t="s">
        <v>1389</v>
      </c>
      <c r="Q85" s="3" t="s">
        <v>1390</v>
      </c>
      <c r="R85" s="3" t="s">
        <v>317</v>
      </c>
      <c r="S85" s="3" t="s">
        <v>1391</v>
      </c>
      <c r="T85" s="3" t="s">
        <v>319</v>
      </c>
      <c r="U85" s="3" t="s">
        <v>320</v>
      </c>
      <c r="V85" s="3" t="s">
        <v>321</v>
      </c>
      <c r="W85" s="2">
        <v>548529081</v>
      </c>
      <c r="X85" s="2" t="s">
        <v>388</v>
      </c>
      <c r="Y85" s="130" t="s">
        <v>1392</v>
      </c>
      <c r="Z85" s="129" t="str">
        <f>VLOOKUP(A85,'[1]Odpovědi formuláře 239'!A:F,6,0)</f>
        <v>Ne</v>
      </c>
    </row>
    <row r="86" spans="1:26" ht="33" customHeight="1">
      <c r="A86" s="23">
        <v>567191</v>
      </c>
      <c r="B86" s="1" t="s">
        <v>1393</v>
      </c>
      <c r="C86" s="23" t="s">
        <v>154</v>
      </c>
      <c r="D86" s="2" t="s">
        <v>326</v>
      </c>
      <c r="E86" s="2" t="s">
        <v>1394</v>
      </c>
      <c r="F86" s="3" t="s">
        <v>1395</v>
      </c>
      <c r="G86" s="3" t="s">
        <v>1396</v>
      </c>
      <c r="H86" s="3" t="s">
        <v>839</v>
      </c>
      <c r="I86" s="3" t="s">
        <v>1373</v>
      </c>
      <c r="J86" s="5">
        <v>1694</v>
      </c>
      <c r="K86" s="5">
        <v>11</v>
      </c>
      <c r="L86" s="3" t="s">
        <v>1228</v>
      </c>
      <c r="M86" s="3" t="s">
        <v>1397</v>
      </c>
      <c r="N86" s="3" t="s">
        <v>1398</v>
      </c>
      <c r="O86" s="3" t="s">
        <v>371</v>
      </c>
      <c r="P86" s="3" t="s">
        <v>1399</v>
      </c>
      <c r="Q86" s="3" t="s">
        <v>1400</v>
      </c>
      <c r="R86" s="3" t="s">
        <v>359</v>
      </c>
      <c r="S86" s="3" t="s">
        <v>1401</v>
      </c>
      <c r="T86" s="3" t="s">
        <v>319</v>
      </c>
      <c r="U86" s="3" t="s">
        <v>320</v>
      </c>
      <c r="V86" s="3" t="s">
        <v>321</v>
      </c>
      <c r="W86" s="2" t="s">
        <v>1402</v>
      </c>
      <c r="X86" s="2" t="s">
        <v>388</v>
      </c>
      <c r="Y86" s="130" t="s">
        <v>1403</v>
      </c>
      <c r="Z86" s="129" t="str">
        <f>VLOOKUP(A86,'[1]Odpovědi formuláře 239'!A:F,6,0)</f>
        <v>Ne</v>
      </c>
    </row>
    <row r="87" spans="1:26" ht="33" customHeight="1">
      <c r="A87" s="23">
        <v>70285837</v>
      </c>
      <c r="B87" s="8" t="s">
        <v>1404</v>
      </c>
      <c r="C87" s="23">
        <v>70285837</v>
      </c>
      <c r="D87" s="2" t="s">
        <v>326</v>
      </c>
      <c r="E87" s="2" t="s">
        <v>1405</v>
      </c>
      <c r="F87" s="3" t="s">
        <v>1406</v>
      </c>
      <c r="G87" s="3" t="s">
        <v>1407</v>
      </c>
      <c r="H87" s="3" t="s">
        <v>1239</v>
      </c>
      <c r="I87" s="3" t="s">
        <v>1408</v>
      </c>
      <c r="J87" s="5">
        <v>139</v>
      </c>
      <c r="K87" s="5">
        <v>7</v>
      </c>
      <c r="L87" s="3" t="s">
        <v>311</v>
      </c>
      <c r="M87" s="3" t="s">
        <v>1409</v>
      </c>
      <c r="N87" s="3" t="s">
        <v>1410</v>
      </c>
      <c r="O87" s="3" t="s">
        <v>371</v>
      </c>
      <c r="P87" s="3" t="s">
        <v>1411</v>
      </c>
      <c r="Q87" s="3" t="s">
        <v>1412</v>
      </c>
      <c r="R87" s="3" t="s">
        <v>359</v>
      </c>
      <c r="S87" s="3" t="s">
        <v>1413</v>
      </c>
      <c r="T87" s="3" t="s">
        <v>1246</v>
      </c>
      <c r="U87" s="3" t="s">
        <v>320</v>
      </c>
      <c r="V87" s="3" t="s">
        <v>321</v>
      </c>
      <c r="W87" s="2" t="s">
        <v>1414</v>
      </c>
      <c r="X87" s="2" t="s">
        <v>388</v>
      </c>
      <c r="Y87" s="131" t="s">
        <v>1415</v>
      </c>
      <c r="Z87" s="129" t="str">
        <f>VLOOKUP(A87,'[1]Odpovědi formuláře 239'!A:F,6,0)</f>
        <v>Ano</v>
      </c>
    </row>
    <row r="88" spans="1:26" ht="33" customHeight="1">
      <c r="A88" s="23">
        <v>70843155</v>
      </c>
      <c r="B88" s="8" t="s">
        <v>1416</v>
      </c>
      <c r="C88" s="23">
        <v>70843155</v>
      </c>
      <c r="D88" s="2" t="s">
        <v>1417</v>
      </c>
      <c r="E88" s="2" t="s">
        <v>1418</v>
      </c>
      <c r="F88" s="3" t="s">
        <v>1419</v>
      </c>
      <c r="G88" s="3" t="s">
        <v>1420</v>
      </c>
      <c r="H88" s="3" t="s">
        <v>353</v>
      </c>
      <c r="I88" s="3" t="s">
        <v>1325</v>
      </c>
      <c r="J88" s="5">
        <v>253</v>
      </c>
      <c r="K88" s="5">
        <v>15</v>
      </c>
      <c r="L88" s="3" t="s">
        <v>311</v>
      </c>
      <c r="M88" s="3" t="s">
        <v>1421</v>
      </c>
      <c r="N88" s="3" t="s">
        <v>1422</v>
      </c>
      <c r="O88" s="3" t="s">
        <v>314</v>
      </c>
      <c r="P88" s="3" t="s">
        <v>1423</v>
      </c>
      <c r="Q88" s="3" t="s">
        <v>1424</v>
      </c>
      <c r="R88" s="3" t="s">
        <v>317</v>
      </c>
      <c r="S88" s="3" t="s">
        <v>1425</v>
      </c>
      <c r="T88" s="3" t="s">
        <v>319</v>
      </c>
      <c r="U88" s="3" t="s">
        <v>320</v>
      </c>
      <c r="V88" s="3" t="s">
        <v>321</v>
      </c>
      <c r="W88" s="2" t="s">
        <v>1426</v>
      </c>
      <c r="X88" s="132"/>
      <c r="Y88" s="130" t="s">
        <v>1427</v>
      </c>
      <c r="Z88" s="129" t="str">
        <f>VLOOKUP(A88,'[1]Odpovědi formuláře 239'!A:F,6,0)</f>
        <v>Ano</v>
      </c>
    </row>
    <row r="89" spans="1:26" ht="33" customHeight="1">
      <c r="A89" s="23">
        <v>60555980</v>
      </c>
      <c r="B89" s="8" t="s">
        <v>1428</v>
      </c>
      <c r="C89" s="23">
        <v>60555980</v>
      </c>
      <c r="D89" s="2" t="s">
        <v>1429</v>
      </c>
      <c r="E89" s="2" t="s">
        <v>1430</v>
      </c>
      <c r="F89" s="3" t="s">
        <v>1419</v>
      </c>
      <c r="G89" s="3" t="s">
        <v>1420</v>
      </c>
      <c r="H89" s="3" t="s">
        <v>353</v>
      </c>
      <c r="I89" s="3" t="s">
        <v>1325</v>
      </c>
      <c r="J89" s="5">
        <v>253</v>
      </c>
      <c r="K89" s="5">
        <v>15</v>
      </c>
      <c r="L89" s="3" t="s">
        <v>311</v>
      </c>
      <c r="M89" s="3" t="s">
        <v>1431</v>
      </c>
      <c r="N89" s="3" t="s">
        <v>1432</v>
      </c>
      <c r="O89" s="3" t="s">
        <v>371</v>
      </c>
      <c r="P89" s="3" t="s">
        <v>1433</v>
      </c>
      <c r="Q89" s="142" t="s">
        <v>1434</v>
      </c>
      <c r="R89" s="142" t="s">
        <v>1435</v>
      </c>
      <c r="S89" s="142" t="s">
        <v>1436</v>
      </c>
      <c r="T89" s="3" t="s">
        <v>319</v>
      </c>
      <c r="U89" s="3" t="s">
        <v>320</v>
      </c>
      <c r="V89" s="3" t="s">
        <v>321</v>
      </c>
      <c r="W89" s="2" t="s">
        <v>1437</v>
      </c>
      <c r="X89" s="2" t="s">
        <v>1438</v>
      </c>
      <c r="Y89" s="130" t="s">
        <v>1439</v>
      </c>
      <c r="Z89" s="129" t="str">
        <f>VLOOKUP(A89,'[1]Odpovědi formuláře 239'!A:F,6,0)</f>
        <v>Ano</v>
      </c>
    </row>
    <row r="90" spans="1:26" ht="33" customHeight="1">
      <c r="A90" s="23">
        <v>401293</v>
      </c>
      <c r="B90" s="8" t="s">
        <v>1440</v>
      </c>
      <c r="C90" s="23" t="s">
        <v>271</v>
      </c>
      <c r="D90" s="2" t="s">
        <v>326</v>
      </c>
      <c r="E90" s="2" t="s">
        <v>1441</v>
      </c>
      <c r="F90" s="3" t="s">
        <v>1442</v>
      </c>
      <c r="G90" s="3" t="s">
        <v>1443</v>
      </c>
      <c r="H90" s="3" t="s">
        <v>308</v>
      </c>
      <c r="I90" s="3" t="s">
        <v>309</v>
      </c>
      <c r="J90" s="5">
        <v>119</v>
      </c>
      <c r="K90" s="5">
        <v>13</v>
      </c>
      <c r="L90" s="3" t="s">
        <v>663</v>
      </c>
      <c r="M90" s="3" t="s">
        <v>1444</v>
      </c>
      <c r="N90" s="142" t="s">
        <v>1445</v>
      </c>
      <c r="O90" s="3" t="s">
        <v>371</v>
      </c>
      <c r="P90" s="3" t="s">
        <v>1446</v>
      </c>
      <c r="Q90" s="142" t="s">
        <v>1447</v>
      </c>
      <c r="R90" s="3" t="s">
        <v>359</v>
      </c>
      <c r="S90" s="3" t="s">
        <v>1448</v>
      </c>
      <c r="T90" s="3" t="s">
        <v>319</v>
      </c>
      <c r="U90" s="3" t="s">
        <v>320</v>
      </c>
      <c r="V90" s="3" t="s">
        <v>321</v>
      </c>
      <c r="W90" s="2" t="s">
        <v>1449</v>
      </c>
      <c r="X90" s="2" t="s">
        <v>388</v>
      </c>
      <c r="Y90" s="130" t="s">
        <v>1450</v>
      </c>
      <c r="Z90" s="129" t="str">
        <f>VLOOKUP(A90,'[1]Odpovědi formuláře 239'!A:F,6,0)</f>
        <v>Ano</v>
      </c>
    </row>
    <row r="91" spans="1:26" ht="33" customHeight="1">
      <c r="A91" s="23">
        <v>567396</v>
      </c>
      <c r="B91" s="8" t="s">
        <v>1451</v>
      </c>
      <c r="C91" s="23" t="s">
        <v>87</v>
      </c>
      <c r="D91" s="2" t="s">
        <v>326</v>
      </c>
      <c r="E91" s="2" t="s">
        <v>1452</v>
      </c>
      <c r="F91" s="3" t="s">
        <v>1453</v>
      </c>
      <c r="G91" s="3" t="s">
        <v>1454</v>
      </c>
      <c r="H91" s="3" t="s">
        <v>1455</v>
      </c>
      <c r="I91" s="3" t="s">
        <v>1456</v>
      </c>
      <c r="J91" s="5">
        <v>620</v>
      </c>
      <c r="K91" s="5">
        <v>4</v>
      </c>
      <c r="L91" s="3" t="s">
        <v>311</v>
      </c>
      <c r="M91" s="3" t="s">
        <v>1457</v>
      </c>
      <c r="N91" s="3" t="s">
        <v>1458</v>
      </c>
      <c r="O91" s="3" t="s">
        <v>314</v>
      </c>
      <c r="P91" s="3" t="s">
        <v>1459</v>
      </c>
      <c r="Q91" s="3" t="s">
        <v>1460</v>
      </c>
      <c r="R91" s="3" t="s">
        <v>317</v>
      </c>
      <c r="S91" s="3" t="s">
        <v>1461</v>
      </c>
      <c r="T91" s="3" t="s">
        <v>319</v>
      </c>
      <c r="U91" s="3" t="s">
        <v>320</v>
      </c>
      <c r="V91" s="3" t="s">
        <v>321</v>
      </c>
      <c r="W91" s="2" t="s">
        <v>1462</v>
      </c>
      <c r="X91" s="2" t="s">
        <v>1463</v>
      </c>
      <c r="Y91" s="130" t="s">
        <v>1464</v>
      </c>
      <c r="Z91" s="129" t="str">
        <f>VLOOKUP(A91,'[1]Odpovědi formuláře 239'!A:F,6,0)</f>
        <v>Ano</v>
      </c>
    </row>
    <row r="92" spans="1:26" ht="33" customHeight="1">
      <c r="A92" s="23">
        <v>44993498</v>
      </c>
      <c r="B92" s="8" t="s">
        <v>1465</v>
      </c>
      <c r="C92" s="23">
        <v>44993498</v>
      </c>
      <c r="D92" s="2" t="s">
        <v>326</v>
      </c>
      <c r="E92" s="2" t="s">
        <v>1466</v>
      </c>
      <c r="F92" s="3" t="s">
        <v>1467</v>
      </c>
      <c r="G92" s="3" t="s">
        <v>1468</v>
      </c>
      <c r="H92" s="3" t="s">
        <v>1455</v>
      </c>
      <c r="I92" s="3" t="s">
        <v>1469</v>
      </c>
      <c r="J92" s="5">
        <v>193</v>
      </c>
      <c r="K92" s="5">
        <v>11</v>
      </c>
      <c r="L92" s="3" t="s">
        <v>1228</v>
      </c>
      <c r="M92" s="3" t="s">
        <v>1470</v>
      </c>
      <c r="N92" s="3" t="s">
        <v>1471</v>
      </c>
      <c r="O92" s="3" t="s">
        <v>371</v>
      </c>
      <c r="P92" s="3" t="s">
        <v>1472</v>
      </c>
      <c r="Q92" s="3" t="s">
        <v>1473</v>
      </c>
      <c r="R92" s="3" t="s">
        <v>359</v>
      </c>
      <c r="S92" s="3" t="s">
        <v>1474</v>
      </c>
      <c r="T92" s="3" t="s">
        <v>319</v>
      </c>
      <c r="U92" s="3" t="s">
        <v>320</v>
      </c>
      <c r="V92" s="3" t="s">
        <v>321</v>
      </c>
      <c r="W92" s="2" t="s">
        <v>1475</v>
      </c>
      <c r="X92" s="2" t="s">
        <v>388</v>
      </c>
      <c r="Y92" s="130" t="s">
        <v>27</v>
      </c>
      <c r="Z92" s="129" t="str">
        <f>VLOOKUP(A92,'[1]Odpovědi formuláře 239'!A:F,6,0)</f>
        <v>Ne</v>
      </c>
    </row>
    <row r="93" spans="1:26" ht="33" customHeight="1">
      <c r="A93" s="23">
        <v>567213</v>
      </c>
      <c r="B93" s="8" t="s">
        <v>1476</v>
      </c>
      <c r="C93" s="23" t="s">
        <v>121</v>
      </c>
      <c r="D93" s="2" t="s">
        <v>1477</v>
      </c>
      <c r="E93" s="2" t="s">
        <v>1478</v>
      </c>
      <c r="F93" s="3" t="s">
        <v>1479</v>
      </c>
      <c r="G93" s="3" t="s">
        <v>1480</v>
      </c>
      <c r="H93" s="3" t="s">
        <v>1455</v>
      </c>
      <c r="I93" s="3" t="s">
        <v>1481</v>
      </c>
      <c r="J93" s="5">
        <v>530</v>
      </c>
      <c r="K93" s="5">
        <v>44</v>
      </c>
      <c r="L93" s="3" t="s">
        <v>311</v>
      </c>
      <c r="M93" s="3" t="s">
        <v>1482</v>
      </c>
      <c r="N93" s="3" t="s">
        <v>1483</v>
      </c>
      <c r="O93" s="3" t="s">
        <v>371</v>
      </c>
      <c r="P93" s="3" t="s">
        <v>1484</v>
      </c>
      <c r="Q93" s="3" t="s">
        <v>1485</v>
      </c>
      <c r="R93" s="3" t="s">
        <v>359</v>
      </c>
      <c r="S93" s="3" t="s">
        <v>1486</v>
      </c>
      <c r="T93" s="3" t="s">
        <v>319</v>
      </c>
      <c r="U93" s="3" t="s">
        <v>320</v>
      </c>
      <c r="V93" s="3" t="s">
        <v>321</v>
      </c>
      <c r="W93" s="2">
        <v>545128748</v>
      </c>
      <c r="X93" s="2" t="s">
        <v>388</v>
      </c>
      <c r="Y93" s="130" t="s">
        <v>1487</v>
      </c>
      <c r="Z93" s="129" t="str">
        <f>VLOOKUP(A93,'[1]Odpovědi formuláře 239'!A:F,6,0)</f>
        <v>Ano</v>
      </c>
    </row>
    <row r="94" spans="1:26" ht="33" customHeight="1">
      <c r="A94" s="23">
        <v>62157299</v>
      </c>
      <c r="B94" s="8" t="s">
        <v>1488</v>
      </c>
      <c r="C94" s="23">
        <v>62157299</v>
      </c>
      <c r="D94" s="2" t="s">
        <v>326</v>
      </c>
      <c r="E94" s="2" t="s">
        <v>1489</v>
      </c>
      <c r="F94" s="3" t="s">
        <v>1490</v>
      </c>
      <c r="G94" s="3" t="s">
        <v>1491</v>
      </c>
      <c r="H94" s="3" t="s">
        <v>1348</v>
      </c>
      <c r="I94" s="3" t="s">
        <v>1492</v>
      </c>
      <c r="J94" s="5">
        <v>301</v>
      </c>
      <c r="K94" s="5">
        <v>16</v>
      </c>
      <c r="L94" s="3" t="s">
        <v>311</v>
      </c>
      <c r="M94" s="3" t="s">
        <v>1493</v>
      </c>
      <c r="N94" s="3" t="s">
        <v>1494</v>
      </c>
      <c r="O94" s="3" t="s">
        <v>314</v>
      </c>
      <c r="P94" s="3" t="s">
        <v>1495</v>
      </c>
      <c r="Q94" s="3" t="s">
        <v>1496</v>
      </c>
      <c r="R94" s="3" t="s">
        <v>317</v>
      </c>
      <c r="S94" s="3" t="s">
        <v>1497</v>
      </c>
      <c r="T94" s="3" t="s">
        <v>319</v>
      </c>
      <c r="U94" s="3" t="s">
        <v>320</v>
      </c>
      <c r="V94" s="3" t="s">
        <v>321</v>
      </c>
      <c r="W94" s="2" t="s">
        <v>1498</v>
      </c>
      <c r="X94" s="2" t="s">
        <v>1499</v>
      </c>
      <c r="Y94" s="145" t="s">
        <v>1500</v>
      </c>
      <c r="Z94" s="129" t="str">
        <f>VLOOKUP(A94,'[1]Odpovědi formuláře 239'!A:F,6,0)</f>
        <v>Ano</v>
      </c>
    </row>
    <row r="95" spans="1:26" ht="33" customHeight="1">
      <c r="A95" s="23">
        <v>226467</v>
      </c>
      <c r="B95" s="8" t="s">
        <v>1501</v>
      </c>
      <c r="C95" s="23" t="s">
        <v>254</v>
      </c>
      <c r="D95" s="2" t="s">
        <v>326</v>
      </c>
      <c r="E95" s="2" t="s">
        <v>1502</v>
      </c>
      <c r="F95" s="3" t="s">
        <v>1503</v>
      </c>
      <c r="G95" s="3" t="s">
        <v>1504</v>
      </c>
      <c r="H95" s="3" t="s">
        <v>1505</v>
      </c>
      <c r="I95" s="3" t="s">
        <v>1506</v>
      </c>
      <c r="J95" s="5">
        <v>364</v>
      </c>
      <c r="K95" s="5">
        <v>110</v>
      </c>
      <c r="L95" s="3" t="s">
        <v>311</v>
      </c>
      <c r="M95" s="3" t="s">
        <v>1507</v>
      </c>
      <c r="N95" s="3" t="s">
        <v>1508</v>
      </c>
      <c r="O95" s="3" t="s">
        <v>314</v>
      </c>
      <c r="P95" s="3" t="s">
        <v>1509</v>
      </c>
      <c r="Q95" s="3" t="s">
        <v>1510</v>
      </c>
      <c r="R95" s="3" t="s">
        <v>317</v>
      </c>
      <c r="S95" s="3" t="s">
        <v>1511</v>
      </c>
      <c r="T95" s="3" t="s">
        <v>319</v>
      </c>
      <c r="U95" s="3" t="s">
        <v>320</v>
      </c>
      <c r="V95" s="3" t="s">
        <v>321</v>
      </c>
      <c r="W95" s="2">
        <v>517810140</v>
      </c>
      <c r="X95" s="2" t="s">
        <v>388</v>
      </c>
      <c r="Y95" s="130" t="s">
        <v>1512</v>
      </c>
      <c r="Z95" s="129" t="str">
        <f>VLOOKUP(A95,'[1]Odpovědi formuláře 239'!A:F,6,0)</f>
        <v>Ne</v>
      </c>
    </row>
    <row r="96" spans="1:26" ht="33" customHeight="1">
      <c r="A96" s="23">
        <v>44993501</v>
      </c>
      <c r="B96" s="8" t="s">
        <v>1513</v>
      </c>
      <c r="C96" s="23">
        <v>44993501</v>
      </c>
      <c r="D96" s="2" t="s">
        <v>326</v>
      </c>
      <c r="E96" s="2" t="s">
        <v>1514</v>
      </c>
      <c r="F96" s="3" t="s">
        <v>1515</v>
      </c>
      <c r="G96" s="3" t="s">
        <v>1516</v>
      </c>
      <c r="H96" s="3" t="s">
        <v>1517</v>
      </c>
      <c r="I96" s="3" t="s">
        <v>1518</v>
      </c>
      <c r="J96" s="5">
        <v>1784</v>
      </c>
      <c r="K96" s="5">
        <v>81</v>
      </c>
      <c r="L96" s="3" t="s">
        <v>1228</v>
      </c>
      <c r="M96" s="3" t="s">
        <v>1519</v>
      </c>
      <c r="N96" s="3" t="s">
        <v>1520</v>
      </c>
      <c r="O96" s="3" t="s">
        <v>314</v>
      </c>
      <c r="P96" s="3" t="s">
        <v>1521</v>
      </c>
      <c r="Q96" s="3" t="s">
        <v>1522</v>
      </c>
      <c r="R96" s="3" t="s">
        <v>317</v>
      </c>
      <c r="S96" s="3" t="s">
        <v>1523</v>
      </c>
      <c r="T96" s="3" t="s">
        <v>319</v>
      </c>
      <c r="U96" s="3" t="s">
        <v>320</v>
      </c>
      <c r="V96" s="3" t="s">
        <v>321</v>
      </c>
      <c r="W96" s="2" t="s">
        <v>1524</v>
      </c>
      <c r="X96" s="2" t="s">
        <v>388</v>
      </c>
      <c r="Y96" s="130" t="s">
        <v>266</v>
      </c>
      <c r="Z96" s="129" t="str">
        <f>VLOOKUP(A96,'[1]Odpovědi formuláře 239'!A:F,6,0)</f>
        <v>Ano</v>
      </c>
    </row>
    <row r="97" spans="1:26" ht="33" customHeight="1">
      <c r="A97" s="23">
        <v>380431</v>
      </c>
      <c r="B97" s="8" t="s">
        <v>1525</v>
      </c>
      <c r="C97" s="23" t="s">
        <v>267</v>
      </c>
      <c r="D97" s="2" t="s">
        <v>1526</v>
      </c>
      <c r="E97" s="2" t="s">
        <v>1527</v>
      </c>
      <c r="F97" s="3" t="s">
        <v>1528</v>
      </c>
      <c r="G97" s="3" t="s">
        <v>1529</v>
      </c>
      <c r="H97" s="3" t="s">
        <v>1517</v>
      </c>
      <c r="I97" s="3" t="s">
        <v>1518</v>
      </c>
      <c r="J97" s="5">
        <v>2482</v>
      </c>
      <c r="K97" s="5">
        <v>113</v>
      </c>
      <c r="L97" s="3" t="s">
        <v>311</v>
      </c>
      <c r="M97" s="3" t="s">
        <v>1530</v>
      </c>
      <c r="N97" s="3" t="s">
        <v>1531</v>
      </c>
      <c r="O97" s="3" t="s">
        <v>314</v>
      </c>
      <c r="P97" s="3" t="s">
        <v>1532</v>
      </c>
      <c r="Q97" s="3" t="s">
        <v>1533</v>
      </c>
      <c r="R97" s="3" t="s">
        <v>317</v>
      </c>
      <c r="S97" s="3" t="s">
        <v>1534</v>
      </c>
      <c r="T97" s="3" t="s">
        <v>319</v>
      </c>
      <c r="U97" s="3" t="s">
        <v>320</v>
      </c>
      <c r="V97" s="3" t="s">
        <v>321</v>
      </c>
      <c r="W97" s="2">
        <v>544422813</v>
      </c>
      <c r="X97" s="146" t="s">
        <v>1535</v>
      </c>
      <c r="Y97" s="130" t="s">
        <v>1536</v>
      </c>
      <c r="Z97" s="129" t="str">
        <f>VLOOKUP(A97,'[1]Odpovědi formuláře 239'!A:F,6,0)</f>
        <v>Ne</v>
      </c>
    </row>
    <row r="98" spans="1:26" ht="33" customHeight="1">
      <c r="A98" s="23">
        <v>62156748</v>
      </c>
      <c r="B98" s="8" t="s">
        <v>1537</v>
      </c>
      <c r="C98" s="23">
        <v>62156748</v>
      </c>
      <c r="D98" s="2" t="s">
        <v>326</v>
      </c>
      <c r="E98" s="2" t="s">
        <v>1538</v>
      </c>
      <c r="F98" s="3" t="s">
        <v>1539</v>
      </c>
      <c r="G98" s="3" t="s">
        <v>1540</v>
      </c>
      <c r="H98" s="3" t="s">
        <v>1541</v>
      </c>
      <c r="I98" s="3" t="s">
        <v>1542</v>
      </c>
      <c r="J98" s="5">
        <v>4185</v>
      </c>
      <c r="K98" s="5">
        <v>48</v>
      </c>
      <c r="L98" s="3" t="s">
        <v>311</v>
      </c>
      <c r="M98" s="3" t="s">
        <v>1543</v>
      </c>
      <c r="N98" s="3" t="s">
        <v>1544</v>
      </c>
      <c r="O98" s="3" t="s">
        <v>371</v>
      </c>
      <c r="P98" s="3" t="s">
        <v>1545</v>
      </c>
      <c r="Q98" s="3" t="s">
        <v>1546</v>
      </c>
      <c r="R98" s="3" t="s">
        <v>359</v>
      </c>
      <c r="S98" s="3" t="s">
        <v>1547</v>
      </c>
      <c r="T98" s="3" t="s">
        <v>319</v>
      </c>
      <c r="U98" s="3" t="s">
        <v>320</v>
      </c>
      <c r="V98" s="3" t="s">
        <v>321</v>
      </c>
      <c r="W98" s="2">
        <v>548212105</v>
      </c>
      <c r="X98" s="2" t="s">
        <v>388</v>
      </c>
      <c r="Y98" s="130" t="s">
        <v>240</v>
      </c>
      <c r="Z98" s="129" t="str">
        <f>VLOOKUP(A98,'[1]Odpovědi formuláře 239'!A:F,6,0)</f>
        <v>Ano</v>
      </c>
    </row>
    <row r="99" spans="1:26" ht="33" customHeight="1">
      <c r="A99" s="23">
        <v>226475</v>
      </c>
      <c r="B99" s="8" t="s">
        <v>1548</v>
      </c>
      <c r="C99" s="23" t="s">
        <v>229</v>
      </c>
      <c r="D99" s="2" t="s">
        <v>1549</v>
      </c>
      <c r="E99" s="2" t="s">
        <v>1550</v>
      </c>
      <c r="F99" s="3" t="s">
        <v>1551</v>
      </c>
      <c r="G99" s="3" t="s">
        <v>1552</v>
      </c>
      <c r="H99" s="3" t="s">
        <v>1505</v>
      </c>
      <c r="I99" s="3" t="s">
        <v>1553</v>
      </c>
      <c r="J99" s="5">
        <v>1140</v>
      </c>
      <c r="K99" s="5">
        <v>61</v>
      </c>
      <c r="L99" s="3" t="s">
        <v>311</v>
      </c>
      <c r="M99" s="3" t="s">
        <v>1554</v>
      </c>
      <c r="N99" s="3" t="s">
        <v>1555</v>
      </c>
      <c r="O99" s="3" t="s">
        <v>314</v>
      </c>
      <c r="P99" s="3" t="s">
        <v>1556</v>
      </c>
      <c r="Q99" s="3" t="s">
        <v>1557</v>
      </c>
      <c r="R99" s="3" t="s">
        <v>317</v>
      </c>
      <c r="S99" s="3" t="s">
        <v>1558</v>
      </c>
      <c r="T99" s="3" t="s">
        <v>319</v>
      </c>
      <c r="U99" s="3" t="s">
        <v>320</v>
      </c>
      <c r="V99" s="3" t="s">
        <v>321</v>
      </c>
      <c r="W99" s="2" t="s">
        <v>1559</v>
      </c>
      <c r="X99" s="2" t="s">
        <v>1560</v>
      </c>
      <c r="Y99" s="130" t="s">
        <v>1561</v>
      </c>
      <c r="Z99" s="129" t="str">
        <f>VLOOKUP(A99,'[1]Odpovědi formuláře 239'!A:F,6,0)</f>
        <v>Ano</v>
      </c>
    </row>
    <row r="100" spans="1:26" ht="33" customHeight="1">
      <c r="A100" s="23">
        <v>62160095</v>
      </c>
      <c r="B100" s="8" t="s">
        <v>1562</v>
      </c>
      <c r="C100" s="23">
        <v>62160095</v>
      </c>
      <c r="D100" s="2" t="s">
        <v>326</v>
      </c>
      <c r="E100" s="2" t="s">
        <v>1563</v>
      </c>
      <c r="F100" s="3" t="s">
        <v>1564</v>
      </c>
      <c r="G100" s="3" t="s">
        <v>1565</v>
      </c>
      <c r="H100" s="3" t="s">
        <v>1566</v>
      </c>
      <c r="I100" s="3" t="s">
        <v>1567</v>
      </c>
      <c r="J100" s="5">
        <v>803</v>
      </c>
      <c r="K100" s="5">
        <v>2</v>
      </c>
      <c r="L100" s="3" t="s">
        <v>311</v>
      </c>
      <c r="M100" s="3" t="s">
        <v>1568</v>
      </c>
      <c r="N100" s="3" t="s">
        <v>1569</v>
      </c>
      <c r="O100" s="3" t="s">
        <v>371</v>
      </c>
      <c r="P100" s="3" t="s">
        <v>1570</v>
      </c>
      <c r="Q100" s="3" t="s">
        <v>1571</v>
      </c>
      <c r="R100" s="3" t="s">
        <v>359</v>
      </c>
      <c r="S100" s="3" t="s">
        <v>1572</v>
      </c>
      <c r="T100" s="3" t="s">
        <v>319</v>
      </c>
      <c r="U100" s="3" t="s">
        <v>320</v>
      </c>
      <c r="V100" s="3" t="s">
        <v>321</v>
      </c>
      <c r="W100" s="2" t="s">
        <v>1573</v>
      </c>
      <c r="X100" s="2" t="s">
        <v>388</v>
      </c>
      <c r="Y100" s="147" t="s">
        <v>19</v>
      </c>
      <c r="Z100" s="129" t="str">
        <f>VLOOKUP(A100,'[1]Odpovědi formuláře 239'!A:F,6,0)</f>
        <v>Ano</v>
      </c>
    </row>
    <row r="101" spans="1:26" ht="33" customHeight="1">
      <c r="A101" s="8">
        <v>64327809</v>
      </c>
      <c r="B101" s="8" t="s">
        <v>1574</v>
      </c>
      <c r="C101" s="8">
        <v>64327809</v>
      </c>
      <c r="D101" s="14" t="s">
        <v>326</v>
      </c>
      <c r="E101" s="14" t="s">
        <v>1575</v>
      </c>
      <c r="F101" s="3" t="s">
        <v>1576</v>
      </c>
      <c r="G101" s="3" t="s">
        <v>1577</v>
      </c>
      <c r="H101" s="3" t="s">
        <v>943</v>
      </c>
      <c r="I101" s="3" t="s">
        <v>1578</v>
      </c>
      <c r="J101" s="5">
        <v>212</v>
      </c>
      <c r="K101" s="5">
        <v>9</v>
      </c>
      <c r="L101" s="3" t="s">
        <v>311</v>
      </c>
      <c r="M101" s="3" t="s">
        <v>1579</v>
      </c>
      <c r="N101" s="3" t="s">
        <v>1580</v>
      </c>
      <c r="O101" s="3" t="s">
        <v>371</v>
      </c>
      <c r="P101" s="3" t="s">
        <v>1581</v>
      </c>
      <c r="Q101" s="3" t="s">
        <v>1582</v>
      </c>
      <c r="R101" s="3" t="s">
        <v>359</v>
      </c>
      <c r="S101" s="3" t="s">
        <v>1583</v>
      </c>
      <c r="T101" s="3" t="s">
        <v>319</v>
      </c>
      <c r="U101" s="3" t="s">
        <v>320</v>
      </c>
      <c r="V101" s="3" t="s">
        <v>321</v>
      </c>
      <c r="W101" s="2" t="s">
        <v>1584</v>
      </c>
      <c r="X101" s="2" t="s">
        <v>110</v>
      </c>
      <c r="Y101" s="130" t="s">
        <v>1585</v>
      </c>
      <c r="Z101" s="129" t="str">
        <f>VLOOKUP(A101,'[1]Odpovědi formuláře 239'!A:F,6,0)</f>
        <v>Ano</v>
      </c>
    </row>
    <row r="102" spans="1:26" ht="33" customHeight="1">
      <c r="A102" s="23">
        <v>62158465</v>
      </c>
      <c r="B102" s="8" t="s">
        <v>1586</v>
      </c>
      <c r="C102" s="23">
        <v>62158465</v>
      </c>
      <c r="D102" s="2" t="s">
        <v>326</v>
      </c>
      <c r="E102" s="2" t="s">
        <v>1587</v>
      </c>
      <c r="F102" s="3" t="s">
        <v>1588</v>
      </c>
      <c r="G102" s="3" t="s">
        <v>1589</v>
      </c>
      <c r="H102" s="3" t="s">
        <v>802</v>
      </c>
      <c r="I102" s="3" t="s">
        <v>1590</v>
      </c>
      <c r="J102" s="5">
        <v>825</v>
      </c>
      <c r="K102" s="5">
        <v>51</v>
      </c>
      <c r="L102" s="3" t="s">
        <v>311</v>
      </c>
      <c r="M102" s="3" t="s">
        <v>1591</v>
      </c>
      <c r="N102" s="3" t="s">
        <v>1592</v>
      </c>
      <c r="O102" s="3" t="s">
        <v>314</v>
      </c>
      <c r="P102" s="3" t="s">
        <v>1593</v>
      </c>
      <c r="Q102" s="3" t="s">
        <v>1594</v>
      </c>
      <c r="R102" s="3" t="s">
        <v>317</v>
      </c>
      <c r="S102" s="3" t="s">
        <v>1595</v>
      </c>
      <c r="T102" s="3" t="s">
        <v>319</v>
      </c>
      <c r="U102" s="3" t="s">
        <v>320</v>
      </c>
      <c r="V102" s="3" t="s">
        <v>321</v>
      </c>
      <c r="W102" s="2" t="s">
        <v>1596</v>
      </c>
      <c r="X102" s="2" t="s">
        <v>388</v>
      </c>
      <c r="Y102" s="130" t="s">
        <v>22</v>
      </c>
      <c r="Z102" s="129" t="str">
        <f>VLOOKUP(A102,'[1]Odpovědi formuláře 239'!A:F,6,0)</f>
        <v>Ne</v>
      </c>
    </row>
    <row r="103" spans="1:26" ht="33" customHeight="1">
      <c r="A103" s="23">
        <v>380385</v>
      </c>
      <c r="B103" s="8" t="s">
        <v>1597</v>
      </c>
      <c r="C103" s="23" t="s">
        <v>275</v>
      </c>
      <c r="D103" s="2" t="s">
        <v>1598</v>
      </c>
      <c r="E103" s="2" t="s">
        <v>1599</v>
      </c>
      <c r="F103" s="3" t="s">
        <v>1600</v>
      </c>
      <c r="G103" s="3" t="s">
        <v>1601</v>
      </c>
      <c r="H103" s="3" t="s">
        <v>1602</v>
      </c>
      <c r="I103" s="3" t="s">
        <v>1603</v>
      </c>
      <c r="J103" s="5">
        <v>982</v>
      </c>
      <c r="K103" s="5">
        <v>23</v>
      </c>
      <c r="L103" s="3" t="s">
        <v>311</v>
      </c>
      <c r="M103" s="3" t="s">
        <v>1604</v>
      </c>
      <c r="N103" s="3" t="s">
        <v>1605</v>
      </c>
      <c r="O103" s="3" t="s">
        <v>371</v>
      </c>
      <c r="P103" s="3" t="s">
        <v>1606</v>
      </c>
      <c r="Q103" s="3" t="s">
        <v>1607</v>
      </c>
      <c r="R103" s="3" t="s">
        <v>359</v>
      </c>
      <c r="S103" s="3" t="s">
        <v>1608</v>
      </c>
      <c r="T103" s="3" t="s">
        <v>319</v>
      </c>
      <c r="U103" s="3" t="s">
        <v>320</v>
      </c>
      <c r="V103" s="3" t="s">
        <v>321</v>
      </c>
      <c r="W103" s="2">
        <v>541123111</v>
      </c>
      <c r="X103" s="2" t="s">
        <v>388</v>
      </c>
      <c r="Y103" s="130" t="s">
        <v>1609</v>
      </c>
      <c r="Z103" s="129" t="str">
        <f>VLOOKUP(A103,'[1]Odpovědi formuláře 239'!A:F,6,0)</f>
        <v>Ne</v>
      </c>
    </row>
    <row r="104" spans="1:26" ht="33" customHeight="1">
      <c r="A104" s="23">
        <v>62157655</v>
      </c>
      <c r="B104" s="8" t="s">
        <v>1610</v>
      </c>
      <c r="C104" s="23">
        <v>62157655</v>
      </c>
      <c r="D104" s="2" t="s">
        <v>326</v>
      </c>
      <c r="E104" s="2" t="s">
        <v>1611</v>
      </c>
      <c r="F104" s="3" t="s">
        <v>1612</v>
      </c>
      <c r="G104" s="3" t="s">
        <v>1613</v>
      </c>
      <c r="H104" s="3" t="s">
        <v>1614</v>
      </c>
      <c r="I104" s="3" t="s">
        <v>1615</v>
      </c>
      <c r="J104" s="5">
        <v>66</v>
      </c>
      <c r="K104" s="5">
        <v>1</v>
      </c>
      <c r="L104" s="3" t="s">
        <v>311</v>
      </c>
      <c r="M104" s="3" t="s">
        <v>1616</v>
      </c>
      <c r="N104" s="3" t="s">
        <v>1617</v>
      </c>
      <c r="O104" s="3" t="s">
        <v>314</v>
      </c>
      <c r="P104" s="3" t="s">
        <v>1618</v>
      </c>
      <c r="Q104" s="3" t="s">
        <v>1619</v>
      </c>
      <c r="R104" s="3" t="s">
        <v>317</v>
      </c>
      <c r="S104" s="3" t="s">
        <v>1620</v>
      </c>
      <c r="T104" s="3" t="s">
        <v>319</v>
      </c>
      <c r="U104" s="3" t="s">
        <v>320</v>
      </c>
      <c r="V104" s="3" t="s">
        <v>321</v>
      </c>
      <c r="W104" s="2" t="s">
        <v>1621</v>
      </c>
      <c r="X104" s="6" t="s">
        <v>1622</v>
      </c>
      <c r="Y104" s="130" t="s">
        <v>1623</v>
      </c>
      <c r="Z104" s="129" t="str">
        <f>VLOOKUP(A104,'[1]Odpovědi formuláře 239'!A:F,6,0)</f>
        <v>Ano</v>
      </c>
    </row>
    <row r="105" spans="1:26" ht="33" customHeight="1">
      <c r="A105" s="23">
        <v>62157396</v>
      </c>
      <c r="B105" s="1" t="s">
        <v>1624</v>
      </c>
      <c r="C105" s="23">
        <v>62157396</v>
      </c>
      <c r="D105" s="2" t="s">
        <v>326</v>
      </c>
      <c r="E105" s="2" t="s">
        <v>1625</v>
      </c>
      <c r="F105" s="3" t="s">
        <v>1626</v>
      </c>
      <c r="G105" s="3" t="s">
        <v>1627</v>
      </c>
      <c r="H105" s="3" t="s">
        <v>839</v>
      </c>
      <c r="I105" s="3" t="s">
        <v>1628</v>
      </c>
      <c r="J105" s="5">
        <v>2129</v>
      </c>
      <c r="K105" s="5">
        <v>6</v>
      </c>
      <c r="L105" s="3" t="s">
        <v>1228</v>
      </c>
      <c r="M105" s="3" t="s">
        <v>1629</v>
      </c>
      <c r="N105" s="3" t="s">
        <v>1630</v>
      </c>
      <c r="O105" s="3" t="s">
        <v>371</v>
      </c>
      <c r="P105" s="3" t="s">
        <v>1631</v>
      </c>
      <c r="Q105" s="3" t="s">
        <v>1632</v>
      </c>
      <c r="R105" s="3" t="s">
        <v>359</v>
      </c>
      <c r="S105" s="3" t="s">
        <v>1633</v>
      </c>
      <c r="T105" s="3" t="s">
        <v>319</v>
      </c>
      <c r="U105" s="3" t="s">
        <v>320</v>
      </c>
      <c r="V105" s="3" t="s">
        <v>321</v>
      </c>
      <c r="W105" s="2">
        <v>541246641</v>
      </c>
      <c r="X105" s="2" t="s">
        <v>1634</v>
      </c>
      <c r="Y105" s="130" t="s">
        <v>1635</v>
      </c>
      <c r="Z105" s="129" t="str">
        <f>VLOOKUP(A105,'[1]Odpovědi formuláře 239'!A:F,6,0)</f>
        <v>Ano</v>
      </c>
    </row>
    <row r="106" spans="1:26" ht="33" customHeight="1">
      <c r="A106" s="23">
        <v>48515027</v>
      </c>
      <c r="B106" s="8" t="s">
        <v>1636</v>
      </c>
      <c r="C106" s="23">
        <v>48515027</v>
      </c>
      <c r="D106" s="2" t="s">
        <v>326</v>
      </c>
      <c r="E106" s="2" t="s">
        <v>1637</v>
      </c>
      <c r="F106" s="3" t="s">
        <v>1638</v>
      </c>
      <c r="G106" s="3" t="s">
        <v>1639</v>
      </c>
      <c r="H106" s="3" t="s">
        <v>1385</v>
      </c>
      <c r="I106" s="3" t="s">
        <v>1640</v>
      </c>
      <c r="J106" s="5">
        <v>259</v>
      </c>
      <c r="K106" s="5">
        <v>14</v>
      </c>
      <c r="L106" s="3" t="s">
        <v>311</v>
      </c>
      <c r="M106" s="3" t="s">
        <v>1641</v>
      </c>
      <c r="N106" s="3" t="s">
        <v>1642</v>
      </c>
      <c r="O106" s="3" t="s">
        <v>314</v>
      </c>
      <c r="P106" s="3" t="s">
        <v>1643</v>
      </c>
      <c r="Q106" s="3" t="s">
        <v>1644</v>
      </c>
      <c r="R106" s="3" t="s">
        <v>317</v>
      </c>
      <c r="S106" s="3" t="s">
        <v>1645</v>
      </c>
      <c r="T106" s="3" t="s">
        <v>319</v>
      </c>
      <c r="U106" s="3" t="s">
        <v>320</v>
      </c>
      <c r="V106" s="3" t="s">
        <v>321</v>
      </c>
      <c r="W106" s="2">
        <v>545222089</v>
      </c>
      <c r="X106" s="2" t="s">
        <v>388</v>
      </c>
      <c r="Y106" s="130" t="s">
        <v>1646</v>
      </c>
      <c r="Z106" s="129" t="str">
        <f>VLOOKUP(A106,'[1]Odpovědi formuláře 239'!A:F,6,0)</f>
        <v>Ano</v>
      </c>
    </row>
    <row r="107" spans="1:26" ht="33" customHeight="1">
      <c r="A107" s="23">
        <v>60555998</v>
      </c>
      <c r="B107" s="8" t="s">
        <v>1647</v>
      </c>
      <c r="C107" s="23" t="s">
        <v>1648</v>
      </c>
      <c r="D107" s="2" t="s">
        <v>326</v>
      </c>
      <c r="E107" s="2" t="s">
        <v>1649</v>
      </c>
      <c r="F107" s="3" t="s">
        <v>1650</v>
      </c>
      <c r="G107" s="3" t="s">
        <v>1651</v>
      </c>
      <c r="H107" s="3" t="s">
        <v>1385</v>
      </c>
      <c r="I107" s="3" t="s">
        <v>1652</v>
      </c>
      <c r="J107" s="5">
        <v>114</v>
      </c>
      <c r="K107" s="5">
        <v>1</v>
      </c>
      <c r="L107" s="3" t="s">
        <v>311</v>
      </c>
      <c r="M107" s="3" t="s">
        <v>1653</v>
      </c>
      <c r="N107" s="3" t="s">
        <v>1654</v>
      </c>
      <c r="O107" s="3" t="s">
        <v>314</v>
      </c>
      <c r="P107" s="3" t="s">
        <v>1655</v>
      </c>
      <c r="Q107" s="3" t="s">
        <v>1656</v>
      </c>
      <c r="R107" s="3" t="s">
        <v>317</v>
      </c>
      <c r="S107" s="3" t="s">
        <v>1657</v>
      </c>
      <c r="T107" s="3" t="s">
        <v>319</v>
      </c>
      <c r="U107" s="3" t="s">
        <v>320</v>
      </c>
      <c r="V107" s="3" t="s">
        <v>321</v>
      </c>
      <c r="W107" s="2" t="s">
        <v>1658</v>
      </c>
      <c r="X107" s="2" t="s">
        <v>388</v>
      </c>
      <c r="Y107" s="130" t="s">
        <v>1659</v>
      </c>
      <c r="Z107" s="129" t="str">
        <f>VLOOKUP(A107,'[1]Odpovědi formuláře 239'!A:F,6,0)</f>
        <v>Ne</v>
      </c>
    </row>
    <row r="108" spans="1:26" ht="33" customHeight="1">
      <c r="A108" s="23">
        <v>49461249</v>
      </c>
      <c r="B108" s="8" t="s">
        <v>1660</v>
      </c>
      <c r="C108" s="23">
        <v>49461249</v>
      </c>
      <c r="D108" s="2" t="s">
        <v>326</v>
      </c>
      <c r="E108" s="2" t="s">
        <v>1661</v>
      </c>
      <c r="F108" s="3" t="s">
        <v>1662</v>
      </c>
      <c r="G108" s="3" t="s">
        <v>1663</v>
      </c>
      <c r="H108" s="3" t="s">
        <v>1664</v>
      </c>
      <c r="I108" s="3" t="s">
        <v>1665</v>
      </c>
      <c r="J108" s="5">
        <v>40</v>
      </c>
      <c r="K108" s="5">
        <v>17</v>
      </c>
      <c r="L108" s="3" t="s">
        <v>456</v>
      </c>
      <c r="M108" s="3" t="s">
        <v>1666</v>
      </c>
      <c r="N108" s="3" t="s">
        <v>1667</v>
      </c>
      <c r="O108" s="3" t="s">
        <v>371</v>
      </c>
      <c r="P108" s="3" t="s">
        <v>1668</v>
      </c>
      <c r="Q108" s="3" t="s">
        <v>1669</v>
      </c>
      <c r="R108" s="3" t="s">
        <v>359</v>
      </c>
      <c r="S108" s="3" t="s">
        <v>1670</v>
      </c>
      <c r="T108" s="3" t="s">
        <v>1671</v>
      </c>
      <c r="U108" s="3" t="s">
        <v>320</v>
      </c>
      <c r="V108" s="3" t="s">
        <v>321</v>
      </c>
      <c r="W108" s="2" t="s">
        <v>1672</v>
      </c>
      <c r="X108" s="2" t="s">
        <v>388</v>
      </c>
      <c r="Y108" s="130" t="s">
        <v>1673</v>
      </c>
      <c r="Z108" s="129" t="str">
        <f>VLOOKUP(A108,'[1]Odpovědi formuláře 239'!A:F,6,0)</f>
        <v>Ano</v>
      </c>
    </row>
    <row r="109" spans="1:26" ht="33" customHeight="1">
      <c r="A109" s="23">
        <v>49461524</v>
      </c>
      <c r="B109" s="8" t="s">
        <v>1674</v>
      </c>
      <c r="C109" s="23">
        <v>49461524</v>
      </c>
      <c r="D109" s="2" t="s">
        <v>326</v>
      </c>
      <c r="E109" s="2" t="s">
        <v>1675</v>
      </c>
      <c r="F109" s="3" t="s">
        <v>1676</v>
      </c>
      <c r="G109" s="3" t="s">
        <v>1677</v>
      </c>
      <c r="H109" s="3" t="s">
        <v>1678</v>
      </c>
      <c r="I109" s="3" t="s">
        <v>1679</v>
      </c>
      <c r="J109" s="5">
        <v>386</v>
      </c>
      <c r="K109" s="5"/>
      <c r="L109" s="3" t="s">
        <v>456</v>
      </c>
      <c r="M109" s="3" t="s">
        <v>1680</v>
      </c>
      <c r="N109" s="3" t="s">
        <v>44</v>
      </c>
      <c r="O109" s="3" t="s">
        <v>371</v>
      </c>
      <c r="P109" s="3" t="s">
        <v>1681</v>
      </c>
      <c r="Q109" s="3" t="s">
        <v>1682</v>
      </c>
      <c r="R109" s="3" t="s">
        <v>359</v>
      </c>
      <c r="S109" s="3" t="s">
        <v>1683</v>
      </c>
      <c r="T109" s="3" t="s">
        <v>1684</v>
      </c>
      <c r="U109" s="3" t="s">
        <v>320</v>
      </c>
      <c r="V109" s="3" t="s">
        <v>321</v>
      </c>
      <c r="W109" s="2" t="s">
        <v>1685</v>
      </c>
      <c r="X109" s="2" t="s">
        <v>388</v>
      </c>
      <c r="Y109" s="130" t="s">
        <v>43</v>
      </c>
      <c r="Z109" s="129" t="str">
        <f>VLOOKUP(A109,'[1]Odpovědi formuláře 239'!A:F,6,0)</f>
        <v>Ne</v>
      </c>
    </row>
    <row r="110" spans="1:26" ht="33" customHeight="1">
      <c r="A110" s="23">
        <v>49408381</v>
      </c>
      <c r="B110" s="8" t="s">
        <v>1686</v>
      </c>
      <c r="C110" s="23">
        <v>49408381</v>
      </c>
      <c r="D110" s="2" t="s">
        <v>1687</v>
      </c>
      <c r="E110" s="2" t="s">
        <v>205</v>
      </c>
      <c r="F110" s="3" t="s">
        <v>1688</v>
      </c>
      <c r="G110" s="3" t="s">
        <v>1689</v>
      </c>
      <c r="H110" s="3" t="s">
        <v>1690</v>
      </c>
      <c r="I110" s="3" t="s">
        <v>1691</v>
      </c>
      <c r="J110" s="5">
        <v>479</v>
      </c>
      <c r="K110" s="5"/>
      <c r="L110" s="3" t="s">
        <v>311</v>
      </c>
      <c r="M110" s="3" t="s">
        <v>1692</v>
      </c>
      <c r="N110" s="3" t="s">
        <v>1693</v>
      </c>
      <c r="O110" s="3" t="s">
        <v>371</v>
      </c>
      <c r="P110" s="3" t="s">
        <v>1694</v>
      </c>
      <c r="Q110" s="3" t="s">
        <v>1695</v>
      </c>
      <c r="R110" s="3" t="s">
        <v>359</v>
      </c>
      <c r="S110" s="3" t="s">
        <v>1696</v>
      </c>
      <c r="T110" s="3" t="s">
        <v>1697</v>
      </c>
      <c r="U110" s="3" t="s">
        <v>320</v>
      </c>
      <c r="V110" s="3" t="s">
        <v>321</v>
      </c>
      <c r="W110" s="2" t="s">
        <v>1698</v>
      </c>
      <c r="X110" s="2" t="s">
        <v>1699</v>
      </c>
      <c r="Y110" s="131" t="s">
        <v>3403</v>
      </c>
      <c r="Z110" s="129" t="str">
        <f>VLOOKUP(A110,'[1]Odpovědi formuláře 239'!A:F,6,0)</f>
        <v>Ano</v>
      </c>
    </row>
    <row r="111" spans="1:26" ht="33" customHeight="1">
      <c r="A111" s="23">
        <v>71197770</v>
      </c>
      <c r="B111" s="1" t="s">
        <v>1700</v>
      </c>
      <c r="C111" s="23">
        <v>71197770</v>
      </c>
      <c r="D111" s="2" t="s">
        <v>326</v>
      </c>
      <c r="E111" s="2" t="s">
        <v>109</v>
      </c>
      <c r="F111" s="3" t="s">
        <v>1701</v>
      </c>
      <c r="G111" s="3" t="s">
        <v>1702</v>
      </c>
      <c r="H111" s="3" t="s">
        <v>1690</v>
      </c>
      <c r="I111" s="3" t="s">
        <v>1703</v>
      </c>
      <c r="J111" s="5">
        <v>280</v>
      </c>
      <c r="K111" s="5"/>
      <c r="L111" s="3" t="s">
        <v>663</v>
      </c>
      <c r="M111" s="3" t="s">
        <v>1704</v>
      </c>
      <c r="N111" s="3" t="s">
        <v>1705</v>
      </c>
      <c r="O111" s="3" t="s">
        <v>314</v>
      </c>
      <c r="P111" s="3" t="s">
        <v>1706</v>
      </c>
      <c r="Q111" s="3" t="s">
        <v>1707</v>
      </c>
      <c r="R111" s="3" t="s">
        <v>317</v>
      </c>
      <c r="S111" s="3" t="s">
        <v>1708</v>
      </c>
      <c r="T111" s="3" t="s">
        <v>1697</v>
      </c>
      <c r="U111" s="3" t="s">
        <v>320</v>
      </c>
      <c r="V111" s="3" t="s">
        <v>321</v>
      </c>
      <c r="W111" s="2" t="s">
        <v>1709</v>
      </c>
      <c r="X111" s="2" t="s">
        <v>388</v>
      </c>
      <c r="Y111" s="130" t="s">
        <v>108</v>
      </c>
      <c r="Z111" s="129" t="str">
        <f>VLOOKUP(A111,'[1]Odpovědi formuláře 239'!A:F,6,0)</f>
        <v>Ne</v>
      </c>
    </row>
    <row r="112" spans="1:26" ht="33" customHeight="1">
      <c r="A112" s="23">
        <v>62075985</v>
      </c>
      <c r="B112" s="8" t="s">
        <v>1710</v>
      </c>
      <c r="C112" s="23">
        <v>62075985</v>
      </c>
      <c r="D112" s="2" t="s">
        <v>326</v>
      </c>
      <c r="E112" s="2" t="s">
        <v>1711</v>
      </c>
      <c r="F112" s="3" t="s">
        <v>1712</v>
      </c>
      <c r="G112" s="3" t="s">
        <v>1713</v>
      </c>
      <c r="H112" s="3" t="s">
        <v>1097</v>
      </c>
      <c r="I112" s="3" t="s">
        <v>1714</v>
      </c>
      <c r="J112" s="5">
        <v>1142</v>
      </c>
      <c r="K112" s="5">
        <v>2</v>
      </c>
      <c r="L112" s="3" t="s">
        <v>311</v>
      </c>
      <c r="M112" s="3" t="s">
        <v>1715</v>
      </c>
      <c r="N112" s="3" t="s">
        <v>1716</v>
      </c>
      <c r="O112" s="3" t="s">
        <v>371</v>
      </c>
      <c r="P112" s="3" t="s">
        <v>1717</v>
      </c>
      <c r="Q112" s="3" t="s">
        <v>1718</v>
      </c>
      <c r="R112" s="3" t="s">
        <v>359</v>
      </c>
      <c r="S112" s="3" t="s">
        <v>1719</v>
      </c>
      <c r="T112" s="3" t="s">
        <v>1076</v>
      </c>
      <c r="U112" s="3" t="s">
        <v>320</v>
      </c>
      <c r="V112" s="3" t="s">
        <v>321</v>
      </c>
      <c r="W112" s="2">
        <v>516453030</v>
      </c>
      <c r="X112" s="6" t="s">
        <v>1720</v>
      </c>
      <c r="Y112" s="2" t="s">
        <v>1721</v>
      </c>
      <c r="Z112" s="129" t="str">
        <f>VLOOKUP(A112,'[1]Odpovědi formuláře 239'!A:F,6,0)</f>
        <v>Ano</v>
      </c>
    </row>
    <row r="113" spans="1:26" ht="33" customHeight="1">
      <c r="A113" s="23">
        <v>62077465</v>
      </c>
      <c r="B113" s="8" t="s">
        <v>1722</v>
      </c>
      <c r="C113" s="23">
        <v>62077465</v>
      </c>
      <c r="D113" s="2" t="s">
        <v>326</v>
      </c>
      <c r="E113" s="2" t="s">
        <v>1723</v>
      </c>
      <c r="F113" s="3" t="s">
        <v>1724</v>
      </c>
      <c r="G113" s="3" t="s">
        <v>1725</v>
      </c>
      <c r="H113" s="3" t="s">
        <v>1097</v>
      </c>
      <c r="I113" s="3" t="s">
        <v>1714</v>
      </c>
      <c r="J113" s="5">
        <v>2344</v>
      </c>
      <c r="K113" s="5" t="s">
        <v>1726</v>
      </c>
      <c r="L113" s="3" t="s">
        <v>311</v>
      </c>
      <c r="M113" s="3" t="s">
        <v>1727</v>
      </c>
      <c r="N113" s="3" t="s">
        <v>1728</v>
      </c>
      <c r="O113" s="3" t="s">
        <v>371</v>
      </c>
      <c r="P113" s="3" t="s">
        <v>1729</v>
      </c>
      <c r="Q113" s="3" t="s">
        <v>1730</v>
      </c>
      <c r="R113" s="3" t="s">
        <v>359</v>
      </c>
      <c r="S113" s="3" t="s">
        <v>1731</v>
      </c>
      <c r="T113" s="3" t="s">
        <v>1076</v>
      </c>
      <c r="U113" s="3" t="s">
        <v>320</v>
      </c>
      <c r="V113" s="3" t="s">
        <v>321</v>
      </c>
      <c r="W113" s="2" t="s">
        <v>1732</v>
      </c>
      <c r="X113" s="2" t="s">
        <v>92</v>
      </c>
      <c r="Y113" s="130" t="s">
        <v>1733</v>
      </c>
      <c r="Z113" s="129" t="str">
        <f>VLOOKUP(A113,'[1]Odpovědi formuláře 239'!A:F,6,0)</f>
        <v>Ano</v>
      </c>
    </row>
    <row r="114" spans="1:26" ht="33" customHeight="1">
      <c r="A114" s="23">
        <v>226564</v>
      </c>
      <c r="B114" s="8" t="s">
        <v>1734</v>
      </c>
      <c r="C114" s="23" t="s">
        <v>138</v>
      </c>
      <c r="D114" s="2" t="s">
        <v>326</v>
      </c>
      <c r="E114" s="2" t="s">
        <v>1735</v>
      </c>
      <c r="F114" s="3" t="s">
        <v>1736</v>
      </c>
      <c r="G114" s="3" t="s">
        <v>1737</v>
      </c>
      <c r="H114" s="3" t="s">
        <v>1738</v>
      </c>
      <c r="I114" s="3" t="s">
        <v>1739</v>
      </c>
      <c r="J114" s="5">
        <v>200</v>
      </c>
      <c r="K114" s="5"/>
      <c r="L114" s="3" t="s">
        <v>311</v>
      </c>
      <c r="M114" s="3" t="s">
        <v>1740</v>
      </c>
      <c r="N114" s="3" t="s">
        <v>1741</v>
      </c>
      <c r="O114" s="3" t="s">
        <v>314</v>
      </c>
      <c r="P114" s="3" t="s">
        <v>1742</v>
      </c>
      <c r="Q114" s="3" t="s">
        <v>1743</v>
      </c>
      <c r="R114" s="3" t="s">
        <v>317</v>
      </c>
      <c r="S114" s="3" t="s">
        <v>1744</v>
      </c>
      <c r="T114" s="3" t="s">
        <v>1745</v>
      </c>
      <c r="U114" s="3" t="s">
        <v>414</v>
      </c>
      <c r="V114" s="3" t="s">
        <v>1746</v>
      </c>
      <c r="W114" s="2" t="s">
        <v>1747</v>
      </c>
      <c r="X114" s="2" t="s">
        <v>137</v>
      </c>
      <c r="Y114" s="130" t="s">
        <v>1748</v>
      </c>
      <c r="Z114" s="129" t="str">
        <f>VLOOKUP(A114,'[1]Odpovědi formuláře 239'!A:F,6,0)</f>
        <v>Ne</v>
      </c>
    </row>
    <row r="115" spans="1:26" ht="33" customHeight="1">
      <c r="A115" s="23">
        <v>70284849</v>
      </c>
      <c r="B115" s="8" t="s">
        <v>1749</v>
      </c>
      <c r="C115" s="23">
        <v>70284849</v>
      </c>
      <c r="D115" s="2" t="s">
        <v>326</v>
      </c>
      <c r="E115" s="2" t="s">
        <v>114</v>
      </c>
      <c r="F115" s="3" t="s">
        <v>1750</v>
      </c>
      <c r="G115" s="3" t="s">
        <v>1751</v>
      </c>
      <c r="H115" s="3" t="s">
        <v>1752</v>
      </c>
      <c r="I115" s="3" t="s">
        <v>1753</v>
      </c>
      <c r="J115" s="5">
        <v>3304</v>
      </c>
      <c r="K115" s="5">
        <v>46</v>
      </c>
      <c r="L115" s="3" t="s">
        <v>393</v>
      </c>
      <c r="M115" s="3" t="s">
        <v>1754</v>
      </c>
      <c r="N115" s="3" t="s">
        <v>1755</v>
      </c>
      <c r="O115" s="3" t="s">
        <v>314</v>
      </c>
      <c r="P115" s="3" t="s">
        <v>1756</v>
      </c>
      <c r="Q115" s="3" t="s">
        <v>1757</v>
      </c>
      <c r="R115" s="3" t="s">
        <v>317</v>
      </c>
      <c r="S115" s="3" t="s">
        <v>1758</v>
      </c>
      <c r="T115" s="3" t="s">
        <v>1759</v>
      </c>
      <c r="U115" s="3" t="s">
        <v>320</v>
      </c>
      <c r="V115" s="3" t="s">
        <v>321</v>
      </c>
      <c r="W115" s="2" t="s">
        <v>1760</v>
      </c>
      <c r="X115" s="2" t="s">
        <v>1761</v>
      </c>
      <c r="Y115" s="130" t="s">
        <v>1762</v>
      </c>
      <c r="Z115" s="129" t="str">
        <f>VLOOKUP(A115,'[1]Odpovědi formuláře 239'!A:F,6,0)</f>
        <v>Ano</v>
      </c>
    </row>
    <row r="116" spans="1:26" ht="33" customHeight="1">
      <c r="A116" s="23">
        <v>567043</v>
      </c>
      <c r="B116" s="8" t="s">
        <v>1763</v>
      </c>
      <c r="C116" s="23" t="s">
        <v>71</v>
      </c>
      <c r="D116" s="2" t="s">
        <v>326</v>
      </c>
      <c r="E116" s="2" t="s">
        <v>1764</v>
      </c>
      <c r="F116" s="3" t="s">
        <v>1765</v>
      </c>
      <c r="G116" s="3" t="s">
        <v>1766</v>
      </c>
      <c r="H116" s="3" t="s">
        <v>1752</v>
      </c>
      <c r="I116" s="3" t="s">
        <v>1767</v>
      </c>
      <c r="J116" s="5">
        <v>3208</v>
      </c>
      <c r="K116" s="5">
        <v>51</v>
      </c>
      <c r="L116" s="3" t="s">
        <v>311</v>
      </c>
      <c r="M116" s="3" t="s">
        <v>1768</v>
      </c>
      <c r="N116" s="3" t="s">
        <v>1769</v>
      </c>
      <c r="O116" s="3" t="s">
        <v>314</v>
      </c>
      <c r="P116" s="3" t="s">
        <v>1770</v>
      </c>
      <c r="Q116" s="3" t="s">
        <v>1771</v>
      </c>
      <c r="R116" s="3" t="s">
        <v>317</v>
      </c>
      <c r="S116" s="3" t="s">
        <v>1772</v>
      </c>
      <c r="T116" s="3" t="s">
        <v>1759</v>
      </c>
      <c r="U116" s="3" t="s">
        <v>320</v>
      </c>
      <c r="V116" s="3" t="s">
        <v>321</v>
      </c>
      <c r="W116" s="2" t="s">
        <v>1773</v>
      </c>
      <c r="X116" s="2" t="s">
        <v>1774</v>
      </c>
      <c r="Y116" s="130" t="s">
        <v>1775</v>
      </c>
      <c r="Z116" s="129" t="str">
        <f>VLOOKUP(A116,'[1]Odpovědi formuláře 239'!A:F,6,0)</f>
        <v>Ano</v>
      </c>
    </row>
    <row r="117" spans="1:26" ht="33" customHeight="1">
      <c r="A117" s="23">
        <v>559148</v>
      </c>
      <c r="B117" s="8" t="s">
        <v>1776</v>
      </c>
      <c r="C117" s="23" t="s">
        <v>26</v>
      </c>
      <c r="D117" s="2" t="s">
        <v>326</v>
      </c>
      <c r="E117" s="2" t="s">
        <v>1777</v>
      </c>
      <c r="F117" s="3" t="s">
        <v>1778</v>
      </c>
      <c r="G117" s="3" t="s">
        <v>1779</v>
      </c>
      <c r="H117" s="3" t="s">
        <v>1752</v>
      </c>
      <c r="I117" s="3" t="s">
        <v>1780</v>
      </c>
      <c r="J117" s="5">
        <v>549</v>
      </c>
      <c r="K117" s="5">
        <v>23</v>
      </c>
      <c r="L117" s="3" t="s">
        <v>311</v>
      </c>
      <c r="M117" s="3" t="s">
        <v>1781</v>
      </c>
      <c r="N117" s="3" t="s">
        <v>1782</v>
      </c>
      <c r="O117" s="3" t="s">
        <v>371</v>
      </c>
      <c r="P117" s="3" t="s">
        <v>1783</v>
      </c>
      <c r="Q117" s="3" t="s">
        <v>1784</v>
      </c>
      <c r="R117" s="3" t="s">
        <v>359</v>
      </c>
      <c r="S117" s="3" t="s">
        <v>1785</v>
      </c>
      <c r="T117" s="3" t="s">
        <v>1759</v>
      </c>
      <c r="U117" s="3" t="s">
        <v>320</v>
      </c>
      <c r="V117" s="3" t="s">
        <v>321</v>
      </c>
      <c r="W117" s="2">
        <v>518612508</v>
      </c>
      <c r="X117" s="2" t="s">
        <v>25</v>
      </c>
      <c r="Y117" s="130" t="s">
        <v>1786</v>
      </c>
      <c r="Z117" s="129" t="str">
        <f>VLOOKUP(A117,'[1]Odpovědi formuláře 239'!A:F,6,0)</f>
        <v>Ano</v>
      </c>
    </row>
    <row r="118" spans="1:26" ht="33" customHeight="1">
      <c r="A118" s="23">
        <v>46937099</v>
      </c>
      <c r="B118" s="8" t="s">
        <v>1787</v>
      </c>
      <c r="C118" s="23">
        <v>46937099</v>
      </c>
      <c r="D118" s="2" t="s">
        <v>326</v>
      </c>
      <c r="E118" s="2" t="s">
        <v>1788</v>
      </c>
      <c r="F118" s="3" t="s">
        <v>1789</v>
      </c>
      <c r="G118" s="3" t="s">
        <v>1790</v>
      </c>
      <c r="H118" s="3" t="s">
        <v>1752</v>
      </c>
      <c r="I118" s="3" t="s">
        <v>1791</v>
      </c>
      <c r="J118" s="5">
        <v>1095</v>
      </c>
      <c r="K118" s="5">
        <v>1</v>
      </c>
      <c r="L118" s="3" t="s">
        <v>311</v>
      </c>
      <c r="M118" s="3" t="s">
        <v>1792</v>
      </c>
      <c r="N118" s="3" t="s">
        <v>1793</v>
      </c>
      <c r="O118" s="3" t="s">
        <v>371</v>
      </c>
      <c r="P118" s="3" t="s">
        <v>1794</v>
      </c>
      <c r="Q118" s="3" t="s">
        <v>1795</v>
      </c>
      <c r="R118" s="3" t="s">
        <v>359</v>
      </c>
      <c r="S118" s="3" t="s">
        <v>1796</v>
      </c>
      <c r="T118" s="3" t="s">
        <v>1759</v>
      </c>
      <c r="U118" s="3" t="s">
        <v>414</v>
      </c>
      <c r="V118" s="3" t="s">
        <v>1797</v>
      </c>
      <c r="W118" s="2" t="s">
        <v>3404</v>
      </c>
      <c r="X118" s="2" t="s">
        <v>388</v>
      </c>
      <c r="Y118" s="132" t="s">
        <v>1798</v>
      </c>
      <c r="Z118" s="129" t="str">
        <f>VLOOKUP(A118,'[1]Odpovědi formuláře 239'!A:F,6,0)</f>
        <v>Ano</v>
      </c>
    </row>
    <row r="119" spans="1:26" ht="33" customHeight="1">
      <c r="A119" s="23">
        <v>46937145</v>
      </c>
      <c r="B119" s="8" t="s">
        <v>1799</v>
      </c>
      <c r="C119" s="23">
        <v>46937145</v>
      </c>
      <c r="D119" s="2" t="s">
        <v>326</v>
      </c>
      <c r="E119" s="2" t="s">
        <v>1800</v>
      </c>
      <c r="F119" s="3" t="s">
        <v>1801</v>
      </c>
      <c r="G119" s="3" t="s">
        <v>1802</v>
      </c>
      <c r="H119" s="3" t="s">
        <v>1752</v>
      </c>
      <c r="I119" s="3" t="s">
        <v>1791</v>
      </c>
      <c r="J119" s="5">
        <v>1096</v>
      </c>
      <c r="K119" s="5">
        <v>3</v>
      </c>
      <c r="L119" s="3" t="s">
        <v>311</v>
      </c>
      <c r="M119" s="3" t="s">
        <v>1803</v>
      </c>
      <c r="N119" s="3" t="s">
        <v>1804</v>
      </c>
      <c r="O119" s="3" t="s">
        <v>314</v>
      </c>
      <c r="P119" s="3" t="s">
        <v>1805</v>
      </c>
      <c r="Q119" s="3" t="s">
        <v>1806</v>
      </c>
      <c r="R119" s="3" t="s">
        <v>317</v>
      </c>
      <c r="S119" s="3" t="s">
        <v>1807</v>
      </c>
      <c r="T119" s="3" t="s">
        <v>1759</v>
      </c>
      <c r="U119" s="3" t="s">
        <v>414</v>
      </c>
      <c r="V119" s="3" t="s">
        <v>1808</v>
      </c>
      <c r="W119" s="7">
        <v>518614333</v>
      </c>
      <c r="X119" s="2" t="s">
        <v>388</v>
      </c>
      <c r="Y119" s="130" t="s">
        <v>1809</v>
      </c>
      <c r="Z119" s="129" t="str">
        <f>VLOOKUP(A119,'[1]Odpovědi formuláře 239'!A:F,6,0)</f>
        <v>Ano</v>
      </c>
    </row>
    <row r="120" spans="1:26" ht="33" customHeight="1">
      <c r="A120" s="23">
        <v>47377445</v>
      </c>
      <c r="B120" s="1" t="s">
        <v>1810</v>
      </c>
      <c r="C120" s="23" t="s">
        <v>3405</v>
      </c>
      <c r="D120" s="2" t="s">
        <v>326</v>
      </c>
      <c r="E120" s="2" t="s">
        <v>1811</v>
      </c>
      <c r="F120" s="3" t="s">
        <v>1812</v>
      </c>
      <c r="G120" s="3" t="s">
        <v>1813</v>
      </c>
      <c r="H120" s="3" t="s">
        <v>1814</v>
      </c>
      <c r="I120" s="3" t="s">
        <v>1791</v>
      </c>
      <c r="J120" s="5">
        <v>965</v>
      </c>
      <c r="K120" s="5">
        <v>2</v>
      </c>
      <c r="L120" s="3" t="s">
        <v>311</v>
      </c>
      <c r="M120" s="3" t="s">
        <v>1815</v>
      </c>
      <c r="N120" s="3" t="s">
        <v>1816</v>
      </c>
      <c r="O120" s="3" t="s">
        <v>314</v>
      </c>
      <c r="P120" s="3" t="s">
        <v>1816</v>
      </c>
      <c r="Q120" s="3" t="s">
        <v>1817</v>
      </c>
      <c r="R120" s="3" t="s">
        <v>317</v>
      </c>
      <c r="S120" s="3" t="s">
        <v>1817</v>
      </c>
      <c r="T120" s="3" t="s">
        <v>1759</v>
      </c>
      <c r="U120" s="3" t="s">
        <v>487</v>
      </c>
      <c r="V120" s="3" t="s">
        <v>1818</v>
      </c>
      <c r="W120" s="2" t="s">
        <v>1819</v>
      </c>
      <c r="X120" s="2" t="s">
        <v>74</v>
      </c>
      <c r="Y120" s="147" t="s">
        <v>1820</v>
      </c>
      <c r="Z120" s="129" t="str">
        <f>VLOOKUP(A120,'[1]Odpovědi formuláře 239'!A:F,6,0)</f>
        <v>Ne</v>
      </c>
    </row>
    <row r="121" spans="1:26" ht="33" customHeight="1">
      <c r="A121" s="23">
        <v>226912</v>
      </c>
      <c r="B121" s="14" t="s">
        <v>1821</v>
      </c>
      <c r="C121" s="23" t="s">
        <v>191</v>
      </c>
      <c r="D121" s="2" t="s">
        <v>1822</v>
      </c>
      <c r="E121" s="2" t="s">
        <v>1823</v>
      </c>
      <c r="F121" s="3" t="s">
        <v>1824</v>
      </c>
      <c r="G121" s="3" t="s">
        <v>1825</v>
      </c>
      <c r="H121" s="3" t="s">
        <v>1752</v>
      </c>
      <c r="I121" s="3" t="s">
        <v>1791</v>
      </c>
      <c r="J121" s="5">
        <v>1247</v>
      </c>
      <c r="K121" s="5">
        <v>22</v>
      </c>
      <c r="L121" s="3" t="s">
        <v>311</v>
      </c>
      <c r="M121" s="3" t="s">
        <v>1826</v>
      </c>
      <c r="N121" s="142" t="s">
        <v>1827</v>
      </c>
      <c r="O121" s="3" t="s">
        <v>314</v>
      </c>
      <c r="P121" s="142" t="s">
        <v>1828</v>
      </c>
      <c r="Q121" s="142" t="s">
        <v>1829</v>
      </c>
      <c r="R121" s="3" t="s">
        <v>317</v>
      </c>
      <c r="S121" s="3" t="s">
        <v>3406</v>
      </c>
      <c r="T121" s="3" t="s">
        <v>1759</v>
      </c>
      <c r="U121" s="3" t="s">
        <v>487</v>
      </c>
      <c r="V121" s="3" t="s">
        <v>1830</v>
      </c>
      <c r="W121" s="2">
        <v>518601038</v>
      </c>
      <c r="X121" s="13" t="s">
        <v>190</v>
      </c>
      <c r="Y121" s="131" t="s">
        <v>1831</v>
      </c>
      <c r="Z121" s="129" t="str">
        <f>VLOOKUP(A121,'[1]Odpovědi formuláře 239'!A:F,6,0)</f>
        <v>Ano</v>
      </c>
    </row>
    <row r="122" spans="1:26" ht="33" customHeight="1">
      <c r="A122" s="23">
        <v>53163</v>
      </c>
      <c r="B122" s="8" t="s">
        <v>1832</v>
      </c>
      <c r="C122" s="23" t="s">
        <v>218</v>
      </c>
      <c r="D122" s="2" t="s">
        <v>1833</v>
      </c>
      <c r="E122" s="2" t="s">
        <v>1834</v>
      </c>
      <c r="F122" s="3" t="s">
        <v>1835</v>
      </c>
      <c r="G122" s="3" t="s">
        <v>1836</v>
      </c>
      <c r="H122" s="3" t="s">
        <v>1752</v>
      </c>
      <c r="I122" s="3" t="s">
        <v>1837</v>
      </c>
      <c r="J122" s="5">
        <v>1223</v>
      </c>
      <c r="K122" s="5">
        <v>17</v>
      </c>
      <c r="L122" s="3" t="s">
        <v>311</v>
      </c>
      <c r="M122" s="3" t="s">
        <v>1838</v>
      </c>
      <c r="N122" s="3" t="s">
        <v>1839</v>
      </c>
      <c r="O122" s="3" t="s">
        <v>314</v>
      </c>
      <c r="P122" s="3" t="s">
        <v>1840</v>
      </c>
      <c r="Q122" s="3" t="s">
        <v>1841</v>
      </c>
      <c r="R122" s="3" t="s">
        <v>317</v>
      </c>
      <c r="S122" s="3" t="s">
        <v>1842</v>
      </c>
      <c r="T122" s="3" t="s">
        <v>1759</v>
      </c>
      <c r="U122" s="3" t="s">
        <v>320</v>
      </c>
      <c r="V122" s="3" t="s">
        <v>321</v>
      </c>
      <c r="W122" s="2" t="s">
        <v>1843</v>
      </c>
      <c r="X122" s="2" t="s">
        <v>388</v>
      </c>
      <c r="Y122" s="145" t="s">
        <v>1844</v>
      </c>
      <c r="Z122" s="129" t="str">
        <f>VLOOKUP(A122,'[1]Odpovědi formuláře 239'!A:F,6,0)</f>
        <v>Ano</v>
      </c>
    </row>
    <row r="123" spans="1:26" ht="33" customHeight="1">
      <c r="A123" s="23">
        <v>49939432</v>
      </c>
      <c r="B123" s="8" t="s">
        <v>1845</v>
      </c>
      <c r="C123" s="23">
        <v>49939432</v>
      </c>
      <c r="D123" s="2" t="s">
        <v>326</v>
      </c>
      <c r="E123" s="2" t="s">
        <v>1846</v>
      </c>
      <c r="F123" s="3" t="s">
        <v>1847</v>
      </c>
      <c r="G123" s="3" t="s">
        <v>1848</v>
      </c>
      <c r="H123" s="3" t="s">
        <v>1849</v>
      </c>
      <c r="I123" s="3" t="s">
        <v>534</v>
      </c>
      <c r="J123" s="5">
        <v>896</v>
      </c>
      <c r="K123" s="5"/>
      <c r="L123" s="3" t="s">
        <v>393</v>
      </c>
      <c r="M123" s="3" t="s">
        <v>1850</v>
      </c>
      <c r="N123" s="3" t="s">
        <v>1851</v>
      </c>
      <c r="O123" s="3" t="s">
        <v>371</v>
      </c>
      <c r="P123" s="3" t="s">
        <v>1852</v>
      </c>
      <c r="Q123" s="3" t="s">
        <v>1853</v>
      </c>
      <c r="R123" s="3" t="s">
        <v>359</v>
      </c>
      <c r="S123" s="3" t="s">
        <v>1854</v>
      </c>
      <c r="T123" s="3" t="s">
        <v>1855</v>
      </c>
      <c r="U123" s="3" t="s">
        <v>320</v>
      </c>
      <c r="V123" s="3" t="s">
        <v>321</v>
      </c>
      <c r="W123" s="2" t="s">
        <v>1856</v>
      </c>
      <c r="X123" s="2" t="s">
        <v>388</v>
      </c>
      <c r="Y123" s="131" t="s">
        <v>177</v>
      </c>
      <c r="Z123" s="129" t="str">
        <f>VLOOKUP(A123,'[1]Odpovědi formuláře 239'!A:F,6,0)</f>
        <v>Ne</v>
      </c>
    </row>
    <row r="124" spans="1:26" ht="33" customHeight="1">
      <c r="A124" s="23">
        <v>53155</v>
      </c>
      <c r="B124" s="8" t="s">
        <v>1857</v>
      </c>
      <c r="C124" s="23" t="s">
        <v>100</v>
      </c>
      <c r="D124" s="2" t="s">
        <v>1858</v>
      </c>
      <c r="E124" s="2" t="s">
        <v>1859</v>
      </c>
      <c r="F124" s="3" t="s">
        <v>1860</v>
      </c>
      <c r="G124" s="3" t="s">
        <v>1861</v>
      </c>
      <c r="H124" s="3" t="s">
        <v>1862</v>
      </c>
      <c r="I124" s="3" t="s">
        <v>1863</v>
      </c>
      <c r="J124" s="5">
        <v>318</v>
      </c>
      <c r="K124" s="5"/>
      <c r="L124" s="3" t="s">
        <v>311</v>
      </c>
      <c r="M124" s="3" t="s">
        <v>1864</v>
      </c>
      <c r="N124" s="3" t="s">
        <v>1865</v>
      </c>
      <c r="O124" s="3" t="s">
        <v>314</v>
      </c>
      <c r="P124" s="3" t="s">
        <v>1866</v>
      </c>
      <c r="Q124" s="3" t="s">
        <v>1867</v>
      </c>
      <c r="R124" s="3" t="s">
        <v>317</v>
      </c>
      <c r="S124" s="3" t="s">
        <v>1868</v>
      </c>
      <c r="T124" s="3" t="s">
        <v>1869</v>
      </c>
      <c r="U124" s="3" t="s">
        <v>320</v>
      </c>
      <c r="V124" s="3" t="s">
        <v>321</v>
      </c>
      <c r="W124" s="2" t="s">
        <v>1870</v>
      </c>
      <c r="X124" s="2" t="s">
        <v>1871</v>
      </c>
      <c r="Y124" s="130" t="s">
        <v>1872</v>
      </c>
      <c r="Z124" s="129" t="str">
        <f>VLOOKUP(A124,'[1]Odpovědi formuláře 239'!A:F,6,0)</f>
        <v>Ne</v>
      </c>
    </row>
    <row r="125" spans="1:26" ht="33" customHeight="1">
      <c r="A125" s="23">
        <v>90395</v>
      </c>
      <c r="B125" s="8" t="s">
        <v>1873</v>
      </c>
      <c r="C125" s="23" t="s">
        <v>57</v>
      </c>
      <c r="D125" s="2" t="s">
        <v>326</v>
      </c>
      <c r="E125" s="2" t="s">
        <v>1874</v>
      </c>
      <c r="F125" s="3" t="s">
        <v>1875</v>
      </c>
      <c r="G125" s="3" t="s">
        <v>1876</v>
      </c>
      <c r="H125" s="3" t="s">
        <v>1877</v>
      </c>
      <c r="I125" s="3" t="s">
        <v>1878</v>
      </c>
      <c r="J125" s="5">
        <v>32</v>
      </c>
      <c r="K125" s="5"/>
      <c r="L125" s="3" t="s">
        <v>393</v>
      </c>
      <c r="M125" s="3" t="s">
        <v>3407</v>
      </c>
      <c r="N125" s="3" t="s">
        <v>56</v>
      </c>
      <c r="O125" s="3" t="s">
        <v>314</v>
      </c>
      <c r="P125" s="3" t="s">
        <v>1879</v>
      </c>
      <c r="Q125" s="3" t="s">
        <v>1880</v>
      </c>
      <c r="R125" s="3" t="s">
        <v>317</v>
      </c>
      <c r="S125" s="3" t="s">
        <v>1881</v>
      </c>
      <c r="T125" s="3" t="s">
        <v>1882</v>
      </c>
      <c r="U125" s="3" t="s">
        <v>515</v>
      </c>
      <c r="V125" s="3" t="s">
        <v>1883</v>
      </c>
      <c r="W125" s="2">
        <v>603879825</v>
      </c>
      <c r="X125" s="2" t="s">
        <v>388</v>
      </c>
      <c r="Y125" s="130" t="s">
        <v>55</v>
      </c>
      <c r="Z125" s="129" t="str">
        <f>VLOOKUP(A125,'[1]Odpovědi formuláře 239'!A:F,6,0)</f>
        <v>Ne</v>
      </c>
    </row>
    <row r="126" spans="1:26" ht="33" customHeight="1">
      <c r="A126" s="23">
        <v>70839964</v>
      </c>
      <c r="B126" s="8" t="s">
        <v>1884</v>
      </c>
      <c r="C126" s="23">
        <v>70839964</v>
      </c>
      <c r="D126" s="2" t="s">
        <v>326</v>
      </c>
      <c r="E126" s="2" t="s">
        <v>1885</v>
      </c>
      <c r="F126" s="3" t="s">
        <v>1886</v>
      </c>
      <c r="G126" s="3" t="s">
        <v>1887</v>
      </c>
      <c r="H126" s="3" t="s">
        <v>1877</v>
      </c>
      <c r="I126" s="3" t="s">
        <v>1888</v>
      </c>
      <c r="J126" s="5">
        <v>1676</v>
      </c>
      <c r="K126" s="5"/>
      <c r="L126" s="3" t="s">
        <v>311</v>
      </c>
      <c r="M126" s="3" t="s">
        <v>1889</v>
      </c>
      <c r="N126" s="3" t="s">
        <v>1890</v>
      </c>
      <c r="O126" s="3" t="s">
        <v>314</v>
      </c>
      <c r="P126" s="3" t="s">
        <v>1891</v>
      </c>
      <c r="Q126" s="3" t="s">
        <v>1892</v>
      </c>
      <c r="R126" s="3" t="s">
        <v>317</v>
      </c>
      <c r="S126" s="3" t="s">
        <v>1893</v>
      </c>
      <c r="T126" s="3" t="s">
        <v>1882</v>
      </c>
      <c r="U126" s="3" t="s">
        <v>320</v>
      </c>
      <c r="V126" s="3" t="s">
        <v>321</v>
      </c>
      <c r="W126" s="2" t="s">
        <v>1894</v>
      </c>
      <c r="X126" s="2"/>
      <c r="Y126" s="148" t="s">
        <v>1895</v>
      </c>
      <c r="Z126" s="129" t="str">
        <f>VLOOKUP(A126,'[1]Odpovědi formuláře 239'!A:F,6,0)</f>
        <v>Ne</v>
      </c>
    </row>
    <row r="127" spans="1:26" ht="33" customHeight="1">
      <c r="A127" s="23">
        <v>566438</v>
      </c>
      <c r="B127" s="8" t="s">
        <v>1896</v>
      </c>
      <c r="C127" s="23" t="s">
        <v>163</v>
      </c>
      <c r="D127" s="2" t="s">
        <v>1897</v>
      </c>
      <c r="E127" s="2" t="s">
        <v>1898</v>
      </c>
      <c r="F127" s="3" t="s">
        <v>1899</v>
      </c>
      <c r="G127" s="3" t="s">
        <v>1900</v>
      </c>
      <c r="H127" s="3" t="s">
        <v>1877</v>
      </c>
      <c r="I127" s="3" t="s">
        <v>1901</v>
      </c>
      <c r="J127" s="5">
        <v>1669</v>
      </c>
      <c r="K127" s="5"/>
      <c r="L127" s="3" t="s">
        <v>311</v>
      </c>
      <c r="M127" s="3" t="s">
        <v>1902</v>
      </c>
      <c r="N127" s="3" t="s">
        <v>1903</v>
      </c>
      <c r="O127" s="3" t="s">
        <v>371</v>
      </c>
      <c r="P127" s="3" t="s">
        <v>1904</v>
      </c>
      <c r="Q127" s="3" t="s">
        <v>1905</v>
      </c>
      <c r="R127" s="3" t="s">
        <v>359</v>
      </c>
      <c r="S127" s="3" t="s">
        <v>1906</v>
      </c>
      <c r="T127" s="3" t="s">
        <v>1882</v>
      </c>
      <c r="U127" s="3" t="s">
        <v>320</v>
      </c>
      <c r="V127" s="3" t="s">
        <v>321</v>
      </c>
      <c r="W127" s="2">
        <v>518322658</v>
      </c>
      <c r="X127" s="2" t="s">
        <v>1907</v>
      </c>
      <c r="Y127" s="130" t="s">
        <v>1908</v>
      </c>
      <c r="Z127" s="129" t="str">
        <f>VLOOKUP(A127,'[1]Odpovědi formuláře 239'!A:F,6,0)</f>
        <v>Ano</v>
      </c>
    </row>
    <row r="128" spans="1:26" ht="33" customHeight="1">
      <c r="A128" s="23">
        <v>70840385</v>
      </c>
      <c r="B128" s="8" t="s">
        <v>1909</v>
      </c>
      <c r="C128" s="23">
        <v>70840385</v>
      </c>
      <c r="D128" s="2" t="s">
        <v>326</v>
      </c>
      <c r="E128" s="2" t="s">
        <v>1910</v>
      </c>
      <c r="F128" s="3" t="s">
        <v>1911</v>
      </c>
      <c r="G128" s="3" t="s">
        <v>1912</v>
      </c>
      <c r="H128" s="3" t="s">
        <v>1877</v>
      </c>
      <c r="I128" s="3" t="s">
        <v>1901</v>
      </c>
      <c r="J128" s="5">
        <v>1045</v>
      </c>
      <c r="K128" s="5"/>
      <c r="L128" s="3" t="s">
        <v>311</v>
      </c>
      <c r="M128" s="3" t="s">
        <v>1913</v>
      </c>
      <c r="N128" s="3" t="s">
        <v>1914</v>
      </c>
      <c r="O128" s="3" t="s">
        <v>371</v>
      </c>
      <c r="P128" s="3" t="s">
        <v>1915</v>
      </c>
      <c r="Q128" s="3" t="s">
        <v>1916</v>
      </c>
      <c r="R128" s="3" t="s">
        <v>359</v>
      </c>
      <c r="S128" s="3" t="s">
        <v>1917</v>
      </c>
      <c r="T128" s="3" t="s">
        <v>1882</v>
      </c>
      <c r="U128" s="3" t="s">
        <v>320</v>
      </c>
      <c r="V128" s="3" t="s">
        <v>321</v>
      </c>
      <c r="W128" s="2">
        <v>518322216</v>
      </c>
      <c r="X128" s="3" t="s">
        <v>1918</v>
      </c>
      <c r="Y128" s="131" t="s">
        <v>1919</v>
      </c>
      <c r="Z128" s="129" t="str">
        <f>VLOOKUP(A128,'[1]Odpovědi formuláře 239'!A:F,6,0)</f>
        <v>Ano</v>
      </c>
    </row>
    <row r="129" spans="1:26" ht="33" customHeight="1">
      <c r="A129" s="23">
        <v>838420</v>
      </c>
      <c r="B129" s="8" t="s">
        <v>1920</v>
      </c>
      <c r="C129" s="23" t="s">
        <v>207</v>
      </c>
      <c r="D129" s="2" t="s">
        <v>326</v>
      </c>
      <c r="E129" s="2" t="s">
        <v>1921</v>
      </c>
      <c r="F129" s="3" t="s">
        <v>1922</v>
      </c>
      <c r="G129" s="3" t="s">
        <v>1923</v>
      </c>
      <c r="H129" s="3" t="s">
        <v>1924</v>
      </c>
      <c r="I129" s="3" t="s">
        <v>1925</v>
      </c>
      <c r="J129" s="5">
        <v>679</v>
      </c>
      <c r="K129" s="5"/>
      <c r="L129" s="3" t="s">
        <v>311</v>
      </c>
      <c r="M129" s="3" t="s">
        <v>1926</v>
      </c>
      <c r="N129" s="3" t="s">
        <v>1927</v>
      </c>
      <c r="O129" s="3" t="s">
        <v>371</v>
      </c>
      <c r="P129" s="3" t="s">
        <v>1928</v>
      </c>
      <c r="Q129" s="3" t="s">
        <v>1929</v>
      </c>
      <c r="R129" s="3" t="s">
        <v>359</v>
      </c>
      <c r="S129" s="3" t="s">
        <v>1930</v>
      </c>
      <c r="T129" s="3" t="s">
        <v>1931</v>
      </c>
      <c r="U129" s="3" t="s">
        <v>414</v>
      </c>
      <c r="V129" s="3" t="s">
        <v>1932</v>
      </c>
      <c r="W129" s="2" t="s">
        <v>1933</v>
      </c>
      <c r="X129" s="2"/>
      <c r="Y129" s="130" t="s">
        <v>1934</v>
      </c>
      <c r="Z129" s="129" t="str">
        <f>VLOOKUP(A129,'[1]Odpovědi formuláře 239'!A:F,6,0)</f>
        <v>Ano</v>
      </c>
    </row>
    <row r="130" spans="1:26" ht="33" customHeight="1">
      <c r="A130" s="23">
        <v>840246</v>
      </c>
      <c r="B130" s="8" t="s">
        <v>1935</v>
      </c>
      <c r="C130" s="23" t="s">
        <v>202</v>
      </c>
      <c r="D130" s="2" t="s">
        <v>326</v>
      </c>
      <c r="E130" s="2" t="s">
        <v>1936</v>
      </c>
      <c r="F130" s="3" t="s">
        <v>1937</v>
      </c>
      <c r="G130" s="3" t="s">
        <v>1938</v>
      </c>
      <c r="H130" s="3" t="s">
        <v>1924</v>
      </c>
      <c r="I130" s="3" t="s">
        <v>1939</v>
      </c>
      <c r="J130" s="5">
        <v>499</v>
      </c>
      <c r="K130" s="5"/>
      <c r="L130" s="3" t="s">
        <v>393</v>
      </c>
      <c r="M130" s="3" t="s">
        <v>1940</v>
      </c>
      <c r="N130" s="3" t="s">
        <v>1941</v>
      </c>
      <c r="O130" s="3" t="s">
        <v>371</v>
      </c>
      <c r="P130" s="3" t="s">
        <v>1942</v>
      </c>
      <c r="Q130" s="3" t="s">
        <v>1943</v>
      </c>
      <c r="R130" s="3" t="s">
        <v>359</v>
      </c>
      <c r="S130" s="3" t="s">
        <v>1944</v>
      </c>
      <c r="T130" s="3" t="s">
        <v>1931</v>
      </c>
      <c r="U130" s="3" t="s">
        <v>320</v>
      </c>
      <c r="V130" s="3" t="s">
        <v>321</v>
      </c>
      <c r="W130" s="2">
        <v>516477222</v>
      </c>
      <c r="X130" s="2" t="s">
        <v>388</v>
      </c>
      <c r="Y130" s="130" t="s">
        <v>201</v>
      </c>
      <c r="Z130" s="129" t="str">
        <f>VLOOKUP(A130,'[1]Odpovědi formuláře 239'!A:F,6,0)</f>
        <v>Ne</v>
      </c>
    </row>
    <row r="131" spans="1:26" ht="33" customHeight="1">
      <c r="A131" s="23">
        <v>838446</v>
      </c>
      <c r="B131" s="8" t="s">
        <v>1945</v>
      </c>
      <c r="C131" s="23" t="s">
        <v>83</v>
      </c>
      <c r="D131" s="2" t="s">
        <v>326</v>
      </c>
      <c r="E131" s="2" t="s">
        <v>1946</v>
      </c>
      <c r="F131" s="3" t="s">
        <v>1947</v>
      </c>
      <c r="G131" s="3" t="s">
        <v>1948</v>
      </c>
      <c r="H131" s="3" t="s">
        <v>1949</v>
      </c>
      <c r="I131" s="3" t="s">
        <v>1950</v>
      </c>
      <c r="J131" s="5">
        <v>1</v>
      </c>
      <c r="K131" s="5"/>
      <c r="L131" s="3" t="s">
        <v>311</v>
      </c>
      <c r="M131" s="3" t="s">
        <v>1951</v>
      </c>
      <c r="N131" s="3" t="s">
        <v>1952</v>
      </c>
      <c r="O131" s="3" t="s">
        <v>371</v>
      </c>
      <c r="P131" s="3" t="s">
        <v>1953</v>
      </c>
      <c r="Q131" s="3" t="s">
        <v>1954</v>
      </c>
      <c r="R131" s="3" t="s">
        <v>359</v>
      </c>
      <c r="S131" s="3" t="s">
        <v>1955</v>
      </c>
      <c r="T131" s="3" t="s">
        <v>1956</v>
      </c>
      <c r="U131" s="3" t="s">
        <v>414</v>
      </c>
      <c r="V131" s="3" t="s">
        <v>1957</v>
      </c>
      <c r="W131" s="2" t="s">
        <v>1958</v>
      </c>
      <c r="X131" s="6" t="s">
        <v>82</v>
      </c>
      <c r="Y131" s="131" t="s">
        <v>1959</v>
      </c>
      <c r="Z131" s="129" t="str">
        <f>VLOOKUP(A131,'[1]Odpovědi formuláře 239'!A:F,6,0)</f>
        <v>Ano</v>
      </c>
    </row>
    <row r="132" spans="1:26" ht="33" customHeight="1">
      <c r="A132" s="23">
        <v>839809</v>
      </c>
      <c r="B132" s="8" t="s">
        <v>1960</v>
      </c>
      <c r="C132" s="23" t="s">
        <v>78</v>
      </c>
      <c r="D132" s="2" t="s">
        <v>326</v>
      </c>
      <c r="E132" s="2" t="s">
        <v>77</v>
      </c>
      <c r="F132" s="3" t="s">
        <v>1961</v>
      </c>
      <c r="G132" s="3" t="s">
        <v>1962</v>
      </c>
      <c r="H132" s="3" t="s">
        <v>1963</v>
      </c>
      <c r="I132" s="3" t="s">
        <v>1691</v>
      </c>
      <c r="J132" s="5">
        <v>1069</v>
      </c>
      <c r="K132" s="5">
        <v>25</v>
      </c>
      <c r="L132" s="3" t="s">
        <v>311</v>
      </c>
      <c r="M132" s="3" t="s">
        <v>1964</v>
      </c>
      <c r="N132" s="3" t="s">
        <v>1965</v>
      </c>
      <c r="O132" s="3" t="s">
        <v>371</v>
      </c>
      <c r="P132" s="3" t="s">
        <v>1966</v>
      </c>
      <c r="Q132" s="3" t="s">
        <v>1967</v>
      </c>
      <c r="R132" s="3" t="s">
        <v>359</v>
      </c>
      <c r="S132" s="3" t="s">
        <v>1968</v>
      </c>
      <c r="T132" s="3" t="s">
        <v>1969</v>
      </c>
      <c r="U132" s="3" t="s">
        <v>320</v>
      </c>
      <c r="V132" s="3" t="s">
        <v>321</v>
      </c>
      <c r="W132" s="2" t="s">
        <v>1970</v>
      </c>
      <c r="X132" s="2" t="s">
        <v>1971</v>
      </c>
      <c r="Y132" s="147" t="s">
        <v>1972</v>
      </c>
      <c r="Z132" s="129" t="str">
        <f>VLOOKUP(A132,'[1]Odpovědi formuláře 239'!A:F,6,0)</f>
        <v>Ne</v>
      </c>
    </row>
    <row r="133" spans="1:26" ht="33" customHeight="1">
      <c r="A133" s="23">
        <v>839639</v>
      </c>
      <c r="B133" s="8" t="s">
        <v>1973</v>
      </c>
      <c r="C133" s="23" t="s">
        <v>261</v>
      </c>
      <c r="D133" s="2" t="s">
        <v>326</v>
      </c>
      <c r="E133" s="2" t="s">
        <v>1974</v>
      </c>
      <c r="F133" s="3" t="s">
        <v>1975</v>
      </c>
      <c r="G133" s="3" t="s">
        <v>1976</v>
      </c>
      <c r="H133" s="3" t="s">
        <v>1963</v>
      </c>
      <c r="I133" s="3" t="s">
        <v>1977</v>
      </c>
      <c r="J133" s="5">
        <v>203</v>
      </c>
      <c r="K133" s="5">
        <v>29</v>
      </c>
      <c r="L133" s="3" t="s">
        <v>663</v>
      </c>
      <c r="M133" s="3" t="s">
        <v>1978</v>
      </c>
      <c r="N133" s="3" t="s">
        <v>1979</v>
      </c>
      <c r="O133" s="3" t="s">
        <v>314</v>
      </c>
      <c r="P133" s="3" t="s">
        <v>1980</v>
      </c>
      <c r="Q133" s="3" t="s">
        <v>1981</v>
      </c>
      <c r="R133" s="3" t="s">
        <v>317</v>
      </c>
      <c r="S133" s="3" t="s">
        <v>1982</v>
      </c>
      <c r="T133" s="3" t="s">
        <v>1969</v>
      </c>
      <c r="U133" s="3" t="s">
        <v>320</v>
      </c>
      <c r="V133" s="3" t="s">
        <v>321</v>
      </c>
      <c r="W133" s="2">
        <v>516474203</v>
      </c>
      <c r="X133" s="2" t="s">
        <v>388</v>
      </c>
      <c r="Y133" s="130" t="s">
        <v>260</v>
      </c>
      <c r="Z133" s="129" t="str">
        <f>VLOOKUP(A133,'[1]Odpovědi formuláře 239'!A:F,6,0)</f>
        <v>Ne</v>
      </c>
    </row>
    <row r="134" spans="1:26" ht="33" customHeight="1">
      <c r="A134" s="23">
        <v>387134</v>
      </c>
      <c r="B134" s="8" t="s">
        <v>1983</v>
      </c>
      <c r="C134" s="23" t="s">
        <v>140</v>
      </c>
      <c r="D134" s="2" t="s">
        <v>1984</v>
      </c>
      <c r="E134" s="2" t="s">
        <v>1985</v>
      </c>
      <c r="F134" s="3" t="s">
        <v>1986</v>
      </c>
      <c r="G134" s="3" t="s">
        <v>1987</v>
      </c>
      <c r="H134" s="3" t="s">
        <v>1963</v>
      </c>
      <c r="I134" s="3" t="s">
        <v>1988</v>
      </c>
      <c r="J134" s="5">
        <v>55</v>
      </c>
      <c r="K134" s="5">
        <v>17</v>
      </c>
      <c r="L134" s="3" t="s">
        <v>311</v>
      </c>
      <c r="M134" s="3" t="s">
        <v>1989</v>
      </c>
      <c r="N134" s="3" t="s">
        <v>1990</v>
      </c>
      <c r="O134" s="3" t="s">
        <v>371</v>
      </c>
      <c r="P134" s="3" t="s">
        <v>1991</v>
      </c>
      <c r="Q134" s="3" t="s">
        <v>1992</v>
      </c>
      <c r="R134" s="3" t="s">
        <v>359</v>
      </c>
      <c r="S134" s="3" t="s">
        <v>1993</v>
      </c>
      <c r="T134" s="3" t="s">
        <v>1969</v>
      </c>
      <c r="U134" s="3" t="s">
        <v>487</v>
      </c>
      <c r="V134" s="3" t="s">
        <v>1994</v>
      </c>
      <c r="W134" s="2" t="s">
        <v>1995</v>
      </c>
      <c r="X134" s="2" t="s">
        <v>1996</v>
      </c>
      <c r="Y134" s="130" t="s">
        <v>1997</v>
      </c>
      <c r="Z134" s="129" t="str">
        <f>VLOOKUP(A134,'[1]Odpovědi formuláře 239'!A:F,6,0)</f>
        <v>Ano</v>
      </c>
    </row>
    <row r="135" spans="1:26" ht="33" customHeight="1">
      <c r="A135" s="23">
        <v>66596882</v>
      </c>
      <c r="B135" s="8" t="s">
        <v>1998</v>
      </c>
      <c r="C135" s="23">
        <v>66596882</v>
      </c>
      <c r="D135" s="2" t="s">
        <v>1999</v>
      </c>
      <c r="E135" s="2" t="s">
        <v>2000</v>
      </c>
      <c r="F135" s="3" t="s">
        <v>2001</v>
      </c>
      <c r="G135" s="3" t="s">
        <v>2002</v>
      </c>
      <c r="H135" s="3" t="s">
        <v>1963</v>
      </c>
      <c r="I135" s="3" t="s">
        <v>1691</v>
      </c>
      <c r="J135" s="5">
        <v>500</v>
      </c>
      <c r="K135" s="5">
        <v>6</v>
      </c>
      <c r="L135" s="3" t="s">
        <v>311</v>
      </c>
      <c r="M135" s="3" t="s">
        <v>2003</v>
      </c>
      <c r="N135" s="3" t="s">
        <v>2004</v>
      </c>
      <c r="O135" s="3" t="s">
        <v>371</v>
      </c>
      <c r="P135" s="3" t="s">
        <v>2005</v>
      </c>
      <c r="Q135" s="3" t="s">
        <v>2006</v>
      </c>
      <c r="R135" s="3" t="s">
        <v>359</v>
      </c>
      <c r="S135" s="3" t="s">
        <v>2007</v>
      </c>
      <c r="T135" s="3" t="s">
        <v>1969</v>
      </c>
      <c r="U135" s="3" t="s">
        <v>320</v>
      </c>
      <c r="V135" s="3" t="s">
        <v>321</v>
      </c>
      <c r="W135" s="2" t="s">
        <v>2008</v>
      </c>
      <c r="X135" s="2" t="s">
        <v>2009</v>
      </c>
      <c r="Y135" s="130" t="s">
        <v>2010</v>
      </c>
      <c r="Z135" s="129" t="str">
        <f>VLOOKUP(A135,'[1]Odpovědi formuláře 239'!A:F,6,0)</f>
        <v>Ne</v>
      </c>
    </row>
    <row r="136" spans="1:26" ht="33" customHeight="1">
      <c r="A136" s="23">
        <v>386766</v>
      </c>
      <c r="B136" s="8" t="s">
        <v>2011</v>
      </c>
      <c r="C136" s="23" t="s">
        <v>130</v>
      </c>
      <c r="D136" s="2" t="s">
        <v>326</v>
      </c>
      <c r="E136" s="9" t="s">
        <v>2012</v>
      </c>
      <c r="F136" s="3" t="s">
        <v>2013</v>
      </c>
      <c r="G136" s="3" t="s">
        <v>2014</v>
      </c>
      <c r="H136" s="3" t="s">
        <v>2015</v>
      </c>
      <c r="I136" s="3" t="s">
        <v>2016</v>
      </c>
      <c r="J136" s="5">
        <v>12</v>
      </c>
      <c r="K136" s="5"/>
      <c r="L136" s="3" t="s">
        <v>663</v>
      </c>
      <c r="M136" s="3" t="s">
        <v>2017</v>
      </c>
      <c r="N136" s="3" t="s">
        <v>2018</v>
      </c>
      <c r="O136" s="3" t="s">
        <v>371</v>
      </c>
      <c r="P136" s="3" t="s">
        <v>2019</v>
      </c>
      <c r="Q136" s="3" t="s">
        <v>2020</v>
      </c>
      <c r="R136" s="3" t="s">
        <v>359</v>
      </c>
      <c r="S136" s="3" t="s">
        <v>2021</v>
      </c>
      <c r="T136" s="3" t="s">
        <v>2022</v>
      </c>
      <c r="U136" s="3" t="s">
        <v>487</v>
      </c>
      <c r="V136" s="3" t="s">
        <v>2023</v>
      </c>
      <c r="W136" s="2" t="s">
        <v>2024</v>
      </c>
      <c r="X136" s="6" t="s">
        <v>2025</v>
      </c>
      <c r="Y136" s="131" t="s">
        <v>2025</v>
      </c>
      <c r="Z136" s="129" t="str">
        <f>VLOOKUP(A136,'[1]Odpovědi formuláře 239'!A:F,6,0)</f>
        <v>Ne</v>
      </c>
    </row>
    <row r="137" spans="1:26" ht="33" customHeight="1">
      <c r="A137" s="23">
        <v>62075993</v>
      </c>
      <c r="B137" s="1" t="s">
        <v>2026</v>
      </c>
      <c r="C137" s="23">
        <v>62075993</v>
      </c>
      <c r="D137" s="2" t="s">
        <v>326</v>
      </c>
      <c r="E137" s="2" t="s">
        <v>2027</v>
      </c>
      <c r="F137" s="3" t="s">
        <v>2013</v>
      </c>
      <c r="G137" s="3" t="s">
        <v>2014</v>
      </c>
      <c r="H137" s="3" t="s">
        <v>2015</v>
      </c>
      <c r="I137" s="3" t="s">
        <v>2016</v>
      </c>
      <c r="J137" s="5">
        <v>12</v>
      </c>
      <c r="K137" s="5"/>
      <c r="L137" s="3" t="s">
        <v>1228</v>
      </c>
      <c r="M137" s="3" t="s">
        <v>2028</v>
      </c>
      <c r="N137" s="3" t="s">
        <v>2029</v>
      </c>
      <c r="O137" s="3" t="s">
        <v>371</v>
      </c>
      <c r="P137" s="3" t="s">
        <v>2030</v>
      </c>
      <c r="Q137" s="3" t="s">
        <v>2031</v>
      </c>
      <c r="R137" s="3" t="s">
        <v>359</v>
      </c>
      <c r="S137" s="3" t="s">
        <v>2032</v>
      </c>
      <c r="T137" s="3" t="s">
        <v>2022</v>
      </c>
      <c r="U137" s="3" t="s">
        <v>320</v>
      </c>
      <c r="V137" s="3" t="s">
        <v>321</v>
      </c>
      <c r="W137" s="2" t="s">
        <v>2033</v>
      </c>
      <c r="X137" s="2" t="s">
        <v>388</v>
      </c>
      <c r="Y137" s="130" t="s">
        <v>203</v>
      </c>
      <c r="Z137" s="129" t="str">
        <f>VLOOKUP(A137,'[1]Odpovědi formuláře 239'!A:F,6,0)</f>
        <v>Ne</v>
      </c>
    </row>
    <row r="138" spans="1:26" ht="33" customHeight="1">
      <c r="A138" s="23">
        <v>70838771</v>
      </c>
      <c r="B138" s="8" t="s">
        <v>2034</v>
      </c>
      <c r="C138" s="23">
        <v>70838771</v>
      </c>
      <c r="D138" s="2" t="s">
        <v>326</v>
      </c>
      <c r="E138" s="2" t="s">
        <v>2035</v>
      </c>
      <c r="F138" s="3" t="s">
        <v>2036</v>
      </c>
      <c r="G138" s="3" t="s">
        <v>2037</v>
      </c>
      <c r="H138" s="3" t="s">
        <v>2038</v>
      </c>
      <c r="I138" s="3" t="s">
        <v>2039</v>
      </c>
      <c r="J138" s="5">
        <v>2969</v>
      </c>
      <c r="K138" s="5">
        <v>4</v>
      </c>
      <c r="L138" s="3" t="s">
        <v>311</v>
      </c>
      <c r="M138" s="3" t="s">
        <v>2040</v>
      </c>
      <c r="N138" s="3" t="s">
        <v>2041</v>
      </c>
      <c r="O138" s="3" t="s">
        <v>371</v>
      </c>
      <c r="P138" s="3" t="s">
        <v>2042</v>
      </c>
      <c r="Q138" s="3" t="s">
        <v>2043</v>
      </c>
      <c r="R138" s="3" t="s">
        <v>359</v>
      </c>
      <c r="S138" s="3" t="s">
        <v>2044</v>
      </c>
      <c r="T138" s="3" t="s">
        <v>2045</v>
      </c>
      <c r="U138" s="3" t="s">
        <v>320</v>
      </c>
      <c r="V138" s="3" t="s">
        <v>321</v>
      </c>
      <c r="W138" s="2" t="s">
        <v>2046</v>
      </c>
      <c r="X138" s="2" t="s">
        <v>388</v>
      </c>
      <c r="Y138" s="130" t="s">
        <v>156</v>
      </c>
      <c r="Z138" s="129" t="str">
        <f>VLOOKUP(A138,'[1]Odpovědi formuláře 239'!A:F,6,0)</f>
        <v>Ne</v>
      </c>
    </row>
    <row r="139" spans="1:26" ht="33" customHeight="1">
      <c r="A139" s="23">
        <v>60680351</v>
      </c>
      <c r="B139" s="8" t="s">
        <v>2047</v>
      </c>
      <c r="C139" s="23">
        <v>60680351</v>
      </c>
      <c r="D139" s="2" t="s">
        <v>326</v>
      </c>
      <c r="E139" s="2" t="s">
        <v>2048</v>
      </c>
      <c r="F139" s="3" t="s">
        <v>2049</v>
      </c>
      <c r="G139" s="3" t="s">
        <v>2050</v>
      </c>
      <c r="H139" s="3" t="s">
        <v>2051</v>
      </c>
      <c r="I139" s="3" t="s">
        <v>2052</v>
      </c>
      <c r="J139" s="5">
        <v>674</v>
      </c>
      <c r="K139" s="5">
        <v>1</v>
      </c>
      <c r="L139" s="3" t="s">
        <v>1228</v>
      </c>
      <c r="M139" s="3" t="s">
        <v>2053</v>
      </c>
      <c r="N139" s="3" t="s">
        <v>2054</v>
      </c>
      <c r="O139" s="3" t="s">
        <v>371</v>
      </c>
      <c r="P139" s="3" t="s">
        <v>2055</v>
      </c>
      <c r="Q139" s="3" t="s">
        <v>2056</v>
      </c>
      <c r="R139" s="3" t="s">
        <v>359</v>
      </c>
      <c r="S139" s="3" t="s">
        <v>2057</v>
      </c>
      <c r="T139" s="3" t="s">
        <v>2045</v>
      </c>
      <c r="U139" s="3" t="s">
        <v>320</v>
      </c>
      <c r="V139" s="3" t="s">
        <v>321</v>
      </c>
      <c r="W139" s="2">
        <v>519326162</v>
      </c>
      <c r="X139" s="2" t="s">
        <v>2058</v>
      </c>
      <c r="Y139" s="130" t="s">
        <v>2059</v>
      </c>
      <c r="Z139" s="129" t="str">
        <f>VLOOKUP(A139,'[1]Odpovědi formuláře 239'!A:F,6,0)</f>
        <v>Ne</v>
      </c>
    </row>
    <row r="140" spans="1:26" ht="33" customHeight="1">
      <c r="A140" s="23">
        <v>60680342</v>
      </c>
      <c r="B140" s="8" t="s">
        <v>2060</v>
      </c>
      <c r="C140" s="23">
        <v>60680342</v>
      </c>
      <c r="D140" s="2" t="s">
        <v>2061</v>
      </c>
      <c r="E140" s="2" t="s">
        <v>3408</v>
      </c>
      <c r="F140" s="3" t="s">
        <v>2062</v>
      </c>
      <c r="G140" s="3" t="s">
        <v>2063</v>
      </c>
      <c r="H140" s="3" t="s">
        <v>2064</v>
      </c>
      <c r="I140" s="3" t="s">
        <v>2065</v>
      </c>
      <c r="J140" s="5">
        <v>1126</v>
      </c>
      <c r="K140" s="5">
        <v>1</v>
      </c>
      <c r="L140" s="3" t="s">
        <v>311</v>
      </c>
      <c r="M140" s="3" t="s">
        <v>2066</v>
      </c>
      <c r="N140" s="3" t="s">
        <v>2067</v>
      </c>
      <c r="O140" s="3" t="s">
        <v>314</v>
      </c>
      <c r="P140" s="3" t="s">
        <v>2068</v>
      </c>
      <c r="Q140" s="3" t="s">
        <v>2069</v>
      </c>
      <c r="R140" s="3" t="s">
        <v>317</v>
      </c>
      <c r="S140" s="3" t="s">
        <v>3409</v>
      </c>
      <c r="T140" s="3" t="s">
        <v>2045</v>
      </c>
      <c r="U140" s="3" t="s">
        <v>320</v>
      </c>
      <c r="V140" s="3" t="s">
        <v>321</v>
      </c>
      <c r="W140" s="2" t="s">
        <v>2070</v>
      </c>
      <c r="X140" s="6" t="s">
        <v>2071</v>
      </c>
      <c r="Y140" s="131" t="s">
        <v>2072</v>
      </c>
      <c r="Z140" s="129" t="str">
        <f>VLOOKUP(A140,'[1]Odpovědi formuláře 239'!A:F,6,0)</f>
        <v>Ano</v>
      </c>
    </row>
    <row r="141" spans="1:26" ht="33" customHeight="1">
      <c r="A141" s="23">
        <v>70848858</v>
      </c>
      <c r="B141" s="8" t="s">
        <v>2073</v>
      </c>
      <c r="C141" s="23">
        <v>70848858</v>
      </c>
      <c r="D141" s="2" t="s">
        <v>326</v>
      </c>
      <c r="E141" s="2" t="s">
        <v>2074</v>
      </c>
      <c r="F141" s="3" t="s">
        <v>2075</v>
      </c>
      <c r="G141" s="3" t="s">
        <v>2076</v>
      </c>
      <c r="H141" s="3" t="s">
        <v>2077</v>
      </c>
      <c r="I141" s="3" t="s">
        <v>2078</v>
      </c>
      <c r="J141" s="5">
        <v>2131</v>
      </c>
      <c r="K141" s="5">
        <v>30</v>
      </c>
      <c r="L141" s="3" t="s">
        <v>311</v>
      </c>
      <c r="M141" s="3" t="s">
        <v>2079</v>
      </c>
      <c r="N141" s="3" t="s">
        <v>2080</v>
      </c>
      <c r="O141" s="3" t="s">
        <v>371</v>
      </c>
      <c r="P141" s="3" t="s">
        <v>2081</v>
      </c>
      <c r="Q141" s="3" t="s">
        <v>2082</v>
      </c>
      <c r="R141" s="3" t="s">
        <v>359</v>
      </c>
      <c r="S141" s="3" t="s">
        <v>2083</v>
      </c>
      <c r="T141" s="3" t="s">
        <v>2045</v>
      </c>
      <c r="U141" s="3" t="s">
        <v>320</v>
      </c>
      <c r="V141" s="3" t="s">
        <v>321</v>
      </c>
      <c r="W141" s="2">
        <v>519373996</v>
      </c>
      <c r="X141" s="2" t="s">
        <v>388</v>
      </c>
      <c r="Y141" s="130" t="s">
        <v>277</v>
      </c>
      <c r="Z141" s="129" t="str">
        <f>VLOOKUP(A141,'[1]Odpovědi formuláře 239'!A:F,6,0)</f>
        <v>Ano</v>
      </c>
    </row>
    <row r="142" spans="1:26" ht="33" customHeight="1">
      <c r="A142" s="23">
        <v>390780</v>
      </c>
      <c r="B142" s="14" t="s">
        <v>2084</v>
      </c>
      <c r="C142" s="23" t="s">
        <v>145</v>
      </c>
      <c r="D142" s="2" t="s">
        <v>2085</v>
      </c>
      <c r="E142" s="2" t="s">
        <v>2086</v>
      </c>
      <c r="F142" s="3" t="s">
        <v>2087</v>
      </c>
      <c r="G142" s="3" t="s">
        <v>2088</v>
      </c>
      <c r="H142" s="3" t="s">
        <v>2077</v>
      </c>
      <c r="I142" s="3" t="s">
        <v>2089</v>
      </c>
      <c r="J142" s="5">
        <v>3066</v>
      </c>
      <c r="K142" s="5">
        <v>1</v>
      </c>
      <c r="L142" s="3" t="s">
        <v>311</v>
      </c>
      <c r="M142" s="3" t="s">
        <v>2090</v>
      </c>
      <c r="N142" s="142" t="s">
        <v>2091</v>
      </c>
      <c r="O142" s="142" t="s">
        <v>314</v>
      </c>
      <c r="P142" s="142" t="s">
        <v>2092</v>
      </c>
      <c r="Q142" s="142" t="s">
        <v>2093</v>
      </c>
      <c r="R142" s="142" t="s">
        <v>317</v>
      </c>
      <c r="S142" s="142" t="s">
        <v>2094</v>
      </c>
      <c r="T142" s="3" t="s">
        <v>2045</v>
      </c>
      <c r="U142" s="3" t="s">
        <v>487</v>
      </c>
      <c r="V142" s="3" t="s">
        <v>2095</v>
      </c>
      <c r="W142" s="2" t="s">
        <v>2096</v>
      </c>
      <c r="X142" s="2" t="s">
        <v>2097</v>
      </c>
      <c r="Y142" s="130" t="s">
        <v>2098</v>
      </c>
      <c r="Z142" s="129" t="str">
        <f>VLOOKUP(A142,'[1]Odpovědi formuláře 239'!A:F,6,0)</f>
        <v>Ano</v>
      </c>
    </row>
    <row r="143" spans="1:26" ht="33" customHeight="1">
      <c r="A143" s="23">
        <v>60680318</v>
      </c>
      <c r="B143" s="8" t="s">
        <v>2099</v>
      </c>
      <c r="C143" s="23">
        <v>60680318</v>
      </c>
      <c r="D143" s="2" t="s">
        <v>2100</v>
      </c>
      <c r="E143" s="2" t="s">
        <v>2101</v>
      </c>
      <c r="F143" s="3" t="s">
        <v>2102</v>
      </c>
      <c r="G143" s="3" t="s">
        <v>2103</v>
      </c>
      <c r="H143" s="3" t="s">
        <v>2104</v>
      </c>
      <c r="I143" s="3" t="s">
        <v>2105</v>
      </c>
      <c r="J143" s="5">
        <v>116</v>
      </c>
      <c r="K143" s="5"/>
      <c r="L143" s="3" t="s">
        <v>393</v>
      </c>
      <c r="M143" s="3" t="s">
        <v>2106</v>
      </c>
      <c r="N143" s="3" t="s">
        <v>2107</v>
      </c>
      <c r="O143" s="3" t="s">
        <v>314</v>
      </c>
      <c r="P143" s="3" t="s">
        <v>2108</v>
      </c>
      <c r="Q143" s="3" t="s">
        <v>2109</v>
      </c>
      <c r="R143" s="3" t="s">
        <v>317</v>
      </c>
      <c r="S143" s="3" t="s">
        <v>2110</v>
      </c>
      <c r="T143" s="3" t="s">
        <v>2111</v>
      </c>
      <c r="U143" s="3" t="s">
        <v>320</v>
      </c>
      <c r="V143" s="3" t="s">
        <v>321</v>
      </c>
      <c r="W143" s="2" t="s">
        <v>2112</v>
      </c>
      <c r="X143" s="6" t="s">
        <v>2113</v>
      </c>
      <c r="Y143" s="131" t="s">
        <v>2114</v>
      </c>
      <c r="Z143" s="129" t="str">
        <f>VLOOKUP(A143,'[1]Odpovědi formuláře 239'!A:F,6,0)</f>
        <v>Ano</v>
      </c>
    </row>
    <row r="144" spans="1:26" ht="33" customHeight="1">
      <c r="A144" s="23">
        <v>45671826</v>
      </c>
      <c r="B144" s="8" t="s">
        <v>2116</v>
      </c>
      <c r="C144" s="23">
        <v>45671826</v>
      </c>
      <c r="D144" s="2" t="s">
        <v>326</v>
      </c>
      <c r="E144" s="2" t="s">
        <v>2117</v>
      </c>
      <c r="F144" s="3" t="s">
        <v>3410</v>
      </c>
      <c r="G144" s="3" t="s">
        <v>2118</v>
      </c>
      <c r="H144" s="3" t="s">
        <v>3411</v>
      </c>
      <c r="I144" s="3" t="s">
        <v>2120</v>
      </c>
      <c r="J144" s="5">
        <v>275</v>
      </c>
      <c r="K144" s="5"/>
      <c r="L144" s="3" t="s">
        <v>311</v>
      </c>
      <c r="M144" s="3" t="s">
        <v>2121</v>
      </c>
      <c r="N144" s="3" t="s">
        <v>2122</v>
      </c>
      <c r="O144" s="142" t="s">
        <v>314</v>
      </c>
      <c r="P144" s="3" t="s">
        <v>2123</v>
      </c>
      <c r="Q144" s="3" t="s">
        <v>2124</v>
      </c>
      <c r="R144" s="3" t="s">
        <v>317</v>
      </c>
      <c r="S144" s="3" t="s">
        <v>2123</v>
      </c>
      <c r="T144" s="3" t="s">
        <v>2125</v>
      </c>
      <c r="U144" s="3" t="s">
        <v>414</v>
      </c>
      <c r="V144" s="3" t="s">
        <v>2126</v>
      </c>
      <c r="W144" s="2">
        <v>515238190</v>
      </c>
      <c r="X144" s="15" t="s">
        <v>2127</v>
      </c>
      <c r="Y144" s="149" t="s">
        <v>3412</v>
      </c>
      <c r="Z144" s="129" t="str">
        <f>VLOOKUP(A144,'[1]Odpovědi formuláře 239'!A:F,6,0)</f>
        <v>Ano</v>
      </c>
    </row>
    <row r="145" spans="1:26" ht="33" customHeight="1">
      <c r="A145" s="23">
        <v>70841721</v>
      </c>
      <c r="B145" s="8" t="s">
        <v>2129</v>
      </c>
      <c r="C145" s="23">
        <v>70841721</v>
      </c>
      <c r="D145" s="2" t="s">
        <v>326</v>
      </c>
      <c r="E145" s="2" t="s">
        <v>2130</v>
      </c>
      <c r="F145" s="3" t="s">
        <v>2131</v>
      </c>
      <c r="G145" s="3" t="s">
        <v>2132</v>
      </c>
      <c r="H145" s="3" t="s">
        <v>2119</v>
      </c>
      <c r="I145" s="3" t="s">
        <v>2133</v>
      </c>
      <c r="J145" s="5">
        <v>210</v>
      </c>
      <c r="K145" s="5"/>
      <c r="L145" s="3" t="s">
        <v>311</v>
      </c>
      <c r="M145" s="3" t="s">
        <v>2134</v>
      </c>
      <c r="N145" s="3" t="s">
        <v>2135</v>
      </c>
      <c r="O145" s="3" t="s">
        <v>314</v>
      </c>
      <c r="P145" s="3" t="s">
        <v>2136</v>
      </c>
      <c r="Q145" s="3" t="s">
        <v>2137</v>
      </c>
      <c r="R145" s="3" t="s">
        <v>317</v>
      </c>
      <c r="S145" s="3" t="s">
        <v>2138</v>
      </c>
      <c r="T145" s="3" t="s">
        <v>2139</v>
      </c>
      <c r="U145" s="3" t="s">
        <v>320</v>
      </c>
      <c r="V145" s="3" t="s">
        <v>321</v>
      </c>
      <c r="W145" s="2">
        <v>515229971</v>
      </c>
      <c r="X145" s="2" t="s">
        <v>388</v>
      </c>
      <c r="Y145" s="130" t="s">
        <v>23</v>
      </c>
      <c r="Z145" s="129" t="str">
        <f>VLOOKUP(A145,'[1]Odpovědi formuláře 239'!A:F,6,0)</f>
        <v>Ne</v>
      </c>
    </row>
    <row r="146" spans="1:26" ht="33" customHeight="1">
      <c r="A146" s="23">
        <v>45671877</v>
      </c>
      <c r="B146" s="8" t="s">
        <v>2140</v>
      </c>
      <c r="C146" s="23">
        <v>45671877</v>
      </c>
      <c r="D146" s="2" t="s">
        <v>326</v>
      </c>
      <c r="E146" s="2" t="s">
        <v>2141</v>
      </c>
      <c r="F146" s="3" t="s">
        <v>2142</v>
      </c>
      <c r="G146" s="3" t="s">
        <v>2143</v>
      </c>
      <c r="H146" s="3" t="s">
        <v>2144</v>
      </c>
      <c r="I146" s="3" t="s">
        <v>2145</v>
      </c>
      <c r="J146" s="5">
        <v>188</v>
      </c>
      <c r="K146" s="5"/>
      <c r="L146" s="3" t="s">
        <v>456</v>
      </c>
      <c r="M146" s="3" t="s">
        <v>2146</v>
      </c>
      <c r="N146" s="142" t="s">
        <v>2147</v>
      </c>
      <c r="O146" s="3" t="s">
        <v>371</v>
      </c>
      <c r="P146" s="142" t="s">
        <v>2148</v>
      </c>
      <c r="Q146" s="142" t="s">
        <v>2149</v>
      </c>
      <c r="R146" s="3" t="s">
        <v>359</v>
      </c>
      <c r="S146" s="142" t="s">
        <v>2150</v>
      </c>
      <c r="T146" s="3" t="s">
        <v>2151</v>
      </c>
      <c r="U146" s="3" t="s">
        <v>414</v>
      </c>
      <c r="V146" s="3" t="s">
        <v>2152</v>
      </c>
      <c r="W146" s="2" t="s">
        <v>2153</v>
      </c>
      <c r="X146" s="2" t="s">
        <v>388</v>
      </c>
      <c r="Y146" s="130" t="s">
        <v>2154</v>
      </c>
      <c r="Z146" s="129" t="str">
        <f>VLOOKUP(A146,'[1]Odpovědi formuláře 239'!A:F,6,0)</f>
        <v>Ano</v>
      </c>
    </row>
    <row r="147" spans="1:26" ht="33" customHeight="1">
      <c r="A147" s="23">
        <v>839621</v>
      </c>
      <c r="B147" s="1" t="s">
        <v>2155</v>
      </c>
      <c r="C147" s="23" t="s">
        <v>175</v>
      </c>
      <c r="D147" s="2" t="s">
        <v>326</v>
      </c>
      <c r="E147" s="2" t="s">
        <v>2156</v>
      </c>
      <c r="F147" s="3" t="s">
        <v>2157</v>
      </c>
      <c r="G147" s="3" t="s">
        <v>2158</v>
      </c>
      <c r="H147" s="3" t="s">
        <v>2159</v>
      </c>
      <c r="I147" s="3" t="s">
        <v>2160</v>
      </c>
      <c r="J147" s="5">
        <v>463</v>
      </c>
      <c r="K147" s="5"/>
      <c r="L147" s="3" t="s">
        <v>393</v>
      </c>
      <c r="M147" s="3" t="s">
        <v>2161</v>
      </c>
      <c r="N147" s="3" t="s">
        <v>2162</v>
      </c>
      <c r="O147" s="3" t="s">
        <v>314</v>
      </c>
      <c r="P147" s="3" t="s">
        <v>2163</v>
      </c>
      <c r="Q147" s="3" t="s">
        <v>2164</v>
      </c>
      <c r="R147" s="3" t="s">
        <v>317</v>
      </c>
      <c r="S147" s="3" t="s">
        <v>2165</v>
      </c>
      <c r="T147" s="3" t="s">
        <v>2166</v>
      </c>
      <c r="U147" s="3" t="s">
        <v>320</v>
      </c>
      <c r="V147" s="3" t="s">
        <v>321</v>
      </c>
      <c r="W147" s="2" t="s">
        <v>2167</v>
      </c>
      <c r="X147" s="2" t="s">
        <v>388</v>
      </c>
      <c r="Y147" s="130" t="s">
        <v>174</v>
      </c>
      <c r="Z147" s="129" t="str">
        <f>VLOOKUP(A147,'[1]Odpovědi formuláře 239'!A:F,6,0)</f>
        <v>Ano</v>
      </c>
    </row>
    <row r="148" spans="1:26" ht="33" customHeight="1">
      <c r="A148" s="23">
        <v>62073087</v>
      </c>
      <c r="B148" s="8" t="s">
        <v>2168</v>
      </c>
      <c r="C148" s="23">
        <v>62073087</v>
      </c>
      <c r="D148" s="2" t="s">
        <v>2169</v>
      </c>
      <c r="E148" s="2" t="s">
        <v>2170</v>
      </c>
      <c r="F148" s="3" t="s">
        <v>2157</v>
      </c>
      <c r="G148" s="3" t="s">
        <v>2158</v>
      </c>
      <c r="H148" s="3" t="s">
        <v>2159</v>
      </c>
      <c r="I148" s="3" t="s">
        <v>2160</v>
      </c>
      <c r="J148" s="5">
        <v>463</v>
      </c>
      <c r="K148" s="5"/>
      <c r="L148" s="3" t="s">
        <v>311</v>
      </c>
      <c r="M148" s="3" t="s">
        <v>2171</v>
      </c>
      <c r="N148" s="3" t="s">
        <v>2172</v>
      </c>
      <c r="O148" s="3" t="s">
        <v>314</v>
      </c>
      <c r="P148" s="3" t="s">
        <v>2173</v>
      </c>
      <c r="Q148" s="3" t="s">
        <v>2174</v>
      </c>
      <c r="R148" s="3" t="s">
        <v>317</v>
      </c>
      <c r="S148" s="3" t="s">
        <v>2175</v>
      </c>
      <c r="T148" s="3" t="s">
        <v>2166</v>
      </c>
      <c r="U148" s="3" t="s">
        <v>320</v>
      </c>
      <c r="V148" s="3" t="s">
        <v>321</v>
      </c>
      <c r="W148" s="2">
        <v>516490601</v>
      </c>
      <c r="X148" s="2" t="s">
        <v>2176</v>
      </c>
      <c r="Y148" s="130" t="s">
        <v>2177</v>
      </c>
      <c r="Z148" s="129" t="str">
        <f>VLOOKUP(A148,'[1]Odpovědi formuláře 239'!A:F,6,0)</f>
        <v>Ano</v>
      </c>
    </row>
    <row r="149" spans="1:26" ht="33" customHeight="1">
      <c r="A149" s="23">
        <v>497126</v>
      </c>
      <c r="B149" s="8" t="s">
        <v>2178</v>
      </c>
      <c r="C149" s="23" t="s">
        <v>75</v>
      </c>
      <c r="D149" s="2" t="s">
        <v>2179</v>
      </c>
      <c r="E149" s="2" t="s">
        <v>2180</v>
      </c>
      <c r="F149" s="3" t="s">
        <v>2181</v>
      </c>
      <c r="G149" s="3" t="s">
        <v>2182</v>
      </c>
      <c r="H149" s="3" t="s">
        <v>2183</v>
      </c>
      <c r="I149" s="3" t="s">
        <v>2184</v>
      </c>
      <c r="J149" s="5">
        <v>1601</v>
      </c>
      <c r="K149" s="5">
        <v>33</v>
      </c>
      <c r="L149" s="3" t="s">
        <v>663</v>
      </c>
      <c r="M149" s="3" t="s">
        <v>2185</v>
      </c>
      <c r="N149" s="3" t="s">
        <v>2186</v>
      </c>
      <c r="O149" s="3" t="s">
        <v>314</v>
      </c>
      <c r="P149" s="3" t="s">
        <v>2187</v>
      </c>
      <c r="Q149" s="3" t="s">
        <v>2188</v>
      </c>
      <c r="R149" s="3" t="s">
        <v>317</v>
      </c>
      <c r="S149" s="3" t="s">
        <v>2189</v>
      </c>
      <c r="T149" s="3" t="s">
        <v>2190</v>
      </c>
      <c r="U149" s="3" t="s">
        <v>320</v>
      </c>
      <c r="V149" s="3" t="s">
        <v>321</v>
      </c>
      <c r="W149" s="2" t="s">
        <v>2191</v>
      </c>
      <c r="X149" s="2" t="s">
        <v>2192</v>
      </c>
      <c r="Y149" s="130" t="s">
        <v>2193</v>
      </c>
      <c r="Z149" s="129" t="str">
        <f>VLOOKUP(A149,'[1]Odpovědi formuláře 239'!A:F,6,0)</f>
        <v>Ne</v>
      </c>
    </row>
    <row r="150" spans="1:26" ht="33" customHeight="1">
      <c r="A150" s="23">
        <v>380521</v>
      </c>
      <c r="B150" s="8" t="s">
        <v>2194</v>
      </c>
      <c r="C150" s="23" t="s">
        <v>119</v>
      </c>
      <c r="D150" s="2" t="s">
        <v>326</v>
      </c>
      <c r="E150" s="2" t="s">
        <v>118</v>
      </c>
      <c r="F150" s="3" t="s">
        <v>2195</v>
      </c>
      <c r="G150" s="3" t="s">
        <v>2196</v>
      </c>
      <c r="H150" s="3" t="s">
        <v>2183</v>
      </c>
      <c r="I150" s="3" t="s">
        <v>2197</v>
      </c>
      <c r="J150" s="5">
        <v>3</v>
      </c>
      <c r="K150" s="5">
        <v>3</v>
      </c>
      <c r="L150" s="3" t="s">
        <v>311</v>
      </c>
      <c r="M150" s="3" t="s">
        <v>2198</v>
      </c>
      <c r="N150" s="3" t="s">
        <v>2199</v>
      </c>
      <c r="O150" s="3" t="s">
        <v>314</v>
      </c>
      <c r="P150" s="3" t="s">
        <v>2200</v>
      </c>
      <c r="Q150" s="3" t="s">
        <v>2201</v>
      </c>
      <c r="R150" s="3" t="s">
        <v>317</v>
      </c>
      <c r="S150" s="3" t="s">
        <v>2202</v>
      </c>
      <c r="T150" s="3" t="s">
        <v>2190</v>
      </c>
      <c r="U150" s="3" t="s">
        <v>320</v>
      </c>
      <c r="V150" s="3" t="s">
        <v>321</v>
      </c>
      <c r="W150" s="2" t="s">
        <v>2203</v>
      </c>
      <c r="X150" s="2" t="s">
        <v>388</v>
      </c>
      <c r="Y150" s="130" t="s">
        <v>2204</v>
      </c>
      <c r="Z150" s="129" t="str">
        <f>VLOOKUP(A150,'[1]Odpovědi formuláře 239'!A:F,6,0)</f>
        <v>Ano</v>
      </c>
    </row>
    <row r="151" spans="1:26" ht="33" customHeight="1">
      <c r="A151" s="23">
        <v>70997241</v>
      </c>
      <c r="B151" s="8" t="s">
        <v>2205</v>
      </c>
      <c r="C151" s="23">
        <v>70997241</v>
      </c>
      <c r="D151" s="2" t="s">
        <v>326</v>
      </c>
      <c r="E151" s="2" t="s">
        <v>2206</v>
      </c>
      <c r="F151" s="3" t="s">
        <v>2207</v>
      </c>
      <c r="G151" s="3" t="s">
        <v>2208</v>
      </c>
      <c r="H151" s="3" t="s">
        <v>2183</v>
      </c>
      <c r="I151" s="3" t="s">
        <v>2209</v>
      </c>
      <c r="J151" s="5">
        <v>2363</v>
      </c>
      <c r="K151" s="5">
        <v>3</v>
      </c>
      <c r="L151" s="3" t="s">
        <v>311</v>
      </c>
      <c r="M151" s="3" t="s">
        <v>2210</v>
      </c>
      <c r="N151" s="3" t="s">
        <v>2211</v>
      </c>
      <c r="O151" s="3" t="s">
        <v>314</v>
      </c>
      <c r="P151" s="3" t="s">
        <v>2212</v>
      </c>
      <c r="Q151" s="3" t="s">
        <v>2213</v>
      </c>
      <c r="R151" s="3" t="s">
        <v>317</v>
      </c>
      <c r="S151" s="3" t="s">
        <v>2214</v>
      </c>
      <c r="T151" s="3" t="s">
        <v>2190</v>
      </c>
      <c r="U151" s="3" t="s">
        <v>414</v>
      </c>
      <c r="V151" s="3" t="s">
        <v>2215</v>
      </c>
      <c r="W151" s="2">
        <v>516412357</v>
      </c>
      <c r="X151" s="2" t="s">
        <v>2216</v>
      </c>
      <c r="Y151" s="130" t="s">
        <v>2217</v>
      </c>
      <c r="Z151" s="129" t="str">
        <f>VLOOKUP(A151,'[1]Odpovědi formuláře 239'!A:F,6,0)</f>
        <v>Ano</v>
      </c>
    </row>
    <row r="152" spans="1:26" ht="33" customHeight="1">
      <c r="A152" s="23">
        <v>62073133</v>
      </c>
      <c r="B152" s="8" t="s">
        <v>2218</v>
      </c>
      <c r="C152" s="23">
        <v>62073133</v>
      </c>
      <c r="D152" s="2" t="s">
        <v>326</v>
      </c>
      <c r="E152" s="2" t="s">
        <v>274</v>
      </c>
      <c r="F152" s="3" t="s">
        <v>2219</v>
      </c>
      <c r="G152" s="3" t="s">
        <v>2220</v>
      </c>
      <c r="H152" s="3" t="s">
        <v>2183</v>
      </c>
      <c r="I152" s="3" t="s">
        <v>2221</v>
      </c>
      <c r="J152" s="5">
        <v>33</v>
      </c>
      <c r="K152" s="5">
        <v>13</v>
      </c>
      <c r="L152" s="3" t="s">
        <v>311</v>
      </c>
      <c r="M152" s="3" t="s">
        <v>2222</v>
      </c>
      <c r="N152" s="3" t="s">
        <v>2223</v>
      </c>
      <c r="O152" s="3" t="s">
        <v>314</v>
      </c>
      <c r="P152" s="3" t="s">
        <v>2224</v>
      </c>
      <c r="Q152" s="3" t="s">
        <v>2225</v>
      </c>
      <c r="R152" s="3" t="s">
        <v>317</v>
      </c>
      <c r="S152" s="3" t="s">
        <v>2226</v>
      </c>
      <c r="T152" s="3" t="s">
        <v>2190</v>
      </c>
      <c r="U152" s="3" t="s">
        <v>320</v>
      </c>
      <c r="V152" s="3" t="s">
        <v>321</v>
      </c>
      <c r="W152" s="2" t="s">
        <v>2227</v>
      </c>
      <c r="X152" s="2" t="s">
        <v>388</v>
      </c>
      <c r="Y152" s="130" t="s">
        <v>2228</v>
      </c>
      <c r="Z152" s="129" t="str">
        <f>VLOOKUP(A152,'[1]Odpovědi formuláře 239'!A:F,6,0)</f>
        <v>Ano</v>
      </c>
    </row>
    <row r="153" spans="1:26" ht="33" customHeight="1">
      <c r="A153" s="23">
        <v>62073249</v>
      </c>
      <c r="B153" s="8" t="s">
        <v>2229</v>
      </c>
      <c r="C153" s="23">
        <v>62073249</v>
      </c>
      <c r="D153" s="2" t="s">
        <v>326</v>
      </c>
      <c r="E153" s="2" t="s">
        <v>95</v>
      </c>
      <c r="F153" s="3" t="s">
        <v>2230</v>
      </c>
      <c r="G153" s="3" t="s">
        <v>2231</v>
      </c>
      <c r="H153" s="3" t="s">
        <v>2183</v>
      </c>
      <c r="I153" s="3" t="s">
        <v>803</v>
      </c>
      <c r="J153" s="5">
        <v>1919</v>
      </c>
      <c r="K153" s="5">
        <v>27</v>
      </c>
      <c r="L153" s="3" t="s">
        <v>311</v>
      </c>
      <c r="M153" s="3" t="s">
        <v>2232</v>
      </c>
      <c r="N153" s="3" t="s">
        <v>2233</v>
      </c>
      <c r="O153" s="3" t="s">
        <v>314</v>
      </c>
      <c r="P153" s="3" t="s">
        <v>2234</v>
      </c>
      <c r="Q153" s="3" t="s">
        <v>2235</v>
      </c>
      <c r="R153" s="3" t="s">
        <v>317</v>
      </c>
      <c r="S153" s="3" t="s">
        <v>2236</v>
      </c>
      <c r="T153" s="3" t="s">
        <v>2190</v>
      </c>
      <c r="U153" s="3" t="s">
        <v>320</v>
      </c>
      <c r="V153" s="3" t="s">
        <v>321</v>
      </c>
      <c r="W153" s="2">
        <v>516418728</v>
      </c>
      <c r="X153" s="2" t="s">
        <v>388</v>
      </c>
      <c r="Y153" s="131" t="s">
        <v>2237</v>
      </c>
      <c r="Z153" s="129" t="str">
        <f>VLOOKUP(A153,'[1]Odpovědi formuláře 239'!A:F,6,0)</f>
        <v>Ano</v>
      </c>
    </row>
    <row r="154" spans="1:26" ht="33" customHeight="1">
      <c r="A154" s="23">
        <v>43420656</v>
      </c>
      <c r="B154" s="8" t="s">
        <v>2238</v>
      </c>
      <c r="C154" s="23">
        <v>43420656</v>
      </c>
      <c r="D154" s="2" t="s">
        <v>326</v>
      </c>
      <c r="E154" s="2" t="s">
        <v>3413</v>
      </c>
      <c r="F154" s="3" t="s">
        <v>2239</v>
      </c>
      <c r="G154" s="3" t="s">
        <v>2240</v>
      </c>
      <c r="H154" s="3" t="s">
        <v>2183</v>
      </c>
      <c r="I154" s="3" t="s">
        <v>2241</v>
      </c>
      <c r="J154" s="5">
        <v>1200</v>
      </c>
      <c r="K154" s="5">
        <v>2</v>
      </c>
      <c r="L154" s="3" t="s">
        <v>311</v>
      </c>
      <c r="M154" s="3" t="s">
        <v>2242</v>
      </c>
      <c r="N154" s="3" t="s">
        <v>2243</v>
      </c>
      <c r="O154" s="3" t="s">
        <v>371</v>
      </c>
      <c r="P154" s="3" t="s">
        <v>2244</v>
      </c>
      <c r="Q154" s="3" t="s">
        <v>2245</v>
      </c>
      <c r="R154" s="3" t="s">
        <v>359</v>
      </c>
      <c r="S154" s="3" t="s">
        <v>2246</v>
      </c>
      <c r="T154" s="3" t="s">
        <v>2190</v>
      </c>
      <c r="U154" s="3" t="s">
        <v>320</v>
      </c>
      <c r="V154" s="3" t="s">
        <v>321</v>
      </c>
      <c r="W154" s="2">
        <v>516412790</v>
      </c>
      <c r="X154" s="13" t="s">
        <v>3414</v>
      </c>
      <c r="Y154" s="130" t="s">
        <v>3415</v>
      </c>
      <c r="Z154" s="129" t="str">
        <f>VLOOKUP(A154,'[1]Odpovědi formuláře 239'!A:F,6,0)</f>
        <v>Ano</v>
      </c>
    </row>
    <row r="155" spans="1:26" ht="33" customHeight="1">
      <c r="A155" s="23">
        <v>62073176</v>
      </c>
      <c r="B155" s="8" t="s">
        <v>2247</v>
      </c>
      <c r="C155" s="23">
        <v>62073176</v>
      </c>
      <c r="D155" s="2" t="s">
        <v>326</v>
      </c>
      <c r="E155" s="2" t="s">
        <v>2248</v>
      </c>
      <c r="F155" s="3" t="s">
        <v>2249</v>
      </c>
      <c r="G155" s="3" t="s">
        <v>2250</v>
      </c>
      <c r="H155" s="3" t="s">
        <v>2183</v>
      </c>
      <c r="I155" s="3" t="s">
        <v>2251</v>
      </c>
      <c r="J155" s="5">
        <v>2272</v>
      </c>
      <c r="K155" s="5">
        <v>18</v>
      </c>
      <c r="L155" s="3" t="s">
        <v>311</v>
      </c>
      <c r="M155" s="3" t="s">
        <v>2252</v>
      </c>
      <c r="N155" s="3" t="s">
        <v>35</v>
      </c>
      <c r="O155" s="3" t="s">
        <v>314</v>
      </c>
      <c r="P155" s="3" t="s">
        <v>2253</v>
      </c>
      <c r="Q155" s="3" t="s">
        <v>2254</v>
      </c>
      <c r="R155" s="3" t="s">
        <v>317</v>
      </c>
      <c r="S155" s="3" t="s">
        <v>2255</v>
      </c>
      <c r="T155" s="3" t="s">
        <v>2190</v>
      </c>
      <c r="U155" s="3" t="s">
        <v>320</v>
      </c>
      <c r="V155" s="3" t="s">
        <v>321</v>
      </c>
      <c r="W155" s="2" t="s">
        <v>2256</v>
      </c>
      <c r="X155" s="2" t="s">
        <v>388</v>
      </c>
      <c r="Y155" s="130" t="s">
        <v>2257</v>
      </c>
      <c r="Z155" s="129" t="str">
        <f>VLOOKUP(A155,'[1]Odpovědi formuláře 239'!A:F,6,0)</f>
        <v>Ne</v>
      </c>
    </row>
    <row r="156" spans="1:26" ht="33" customHeight="1">
      <c r="A156" s="23">
        <v>226556</v>
      </c>
      <c r="B156" s="8" t="s">
        <v>2258</v>
      </c>
      <c r="C156" s="23" t="s">
        <v>2259</v>
      </c>
      <c r="D156" s="2" t="s">
        <v>326</v>
      </c>
      <c r="E156" s="2" t="s">
        <v>3416</v>
      </c>
      <c r="F156" s="3" t="s">
        <v>2260</v>
      </c>
      <c r="G156" s="3" t="s">
        <v>2261</v>
      </c>
      <c r="H156" s="3" t="s">
        <v>1239</v>
      </c>
      <c r="I156" s="3" t="s">
        <v>2262</v>
      </c>
      <c r="J156" s="5">
        <v>252</v>
      </c>
      <c r="K156" s="5">
        <v>1</v>
      </c>
      <c r="L156" s="3" t="s">
        <v>311</v>
      </c>
      <c r="M156" s="3" t="s">
        <v>2263</v>
      </c>
      <c r="N156" s="3" t="s">
        <v>2264</v>
      </c>
      <c r="O156" s="3" t="s">
        <v>371</v>
      </c>
      <c r="P156" s="3" t="s">
        <v>2264</v>
      </c>
      <c r="Q156" s="3" t="s">
        <v>2265</v>
      </c>
      <c r="R156" s="3" t="s">
        <v>359</v>
      </c>
      <c r="S156" s="3" t="s">
        <v>2265</v>
      </c>
      <c r="T156" s="3" t="s">
        <v>1246</v>
      </c>
      <c r="U156" s="3" t="s">
        <v>414</v>
      </c>
      <c r="V156" s="3" t="s">
        <v>2266</v>
      </c>
      <c r="W156" s="2" t="s">
        <v>3417</v>
      </c>
      <c r="X156" s="4" t="s">
        <v>3418</v>
      </c>
      <c r="Y156" s="13" t="s">
        <v>3419</v>
      </c>
      <c r="Z156" s="129" t="str">
        <f>VLOOKUP(A156,'[1]Odpovědi formuláře 239'!A:F,6,0)</f>
        <v>Ano</v>
      </c>
    </row>
    <row r="157" spans="1:26" ht="33" customHeight="1">
      <c r="A157" s="23">
        <v>63434610</v>
      </c>
      <c r="B157" s="8" t="s">
        <v>2267</v>
      </c>
      <c r="C157" s="23">
        <v>63434610</v>
      </c>
      <c r="D157" s="2" t="s">
        <v>326</v>
      </c>
      <c r="E157" s="2" t="s">
        <v>2268</v>
      </c>
      <c r="F157" s="3" t="s">
        <v>2269</v>
      </c>
      <c r="G157" s="3" t="s">
        <v>2270</v>
      </c>
      <c r="H157" s="3" t="s">
        <v>2271</v>
      </c>
      <c r="I157" s="3" t="s">
        <v>1255</v>
      </c>
      <c r="J157" s="5">
        <v>974</v>
      </c>
      <c r="K157" s="5">
        <v>26</v>
      </c>
      <c r="L157" s="3" t="s">
        <v>311</v>
      </c>
      <c r="M157" s="3" t="s">
        <v>2272</v>
      </c>
      <c r="N157" s="3" t="s">
        <v>2273</v>
      </c>
      <c r="O157" s="3" t="s">
        <v>371</v>
      </c>
      <c r="P157" s="3" t="s">
        <v>2274</v>
      </c>
      <c r="Q157" s="3" t="s">
        <v>2275</v>
      </c>
      <c r="R157" s="3" t="s">
        <v>359</v>
      </c>
      <c r="S157" s="3" t="s">
        <v>2276</v>
      </c>
      <c r="T157" s="3" t="s">
        <v>2277</v>
      </c>
      <c r="U157" s="3" t="s">
        <v>320</v>
      </c>
      <c r="V157" s="3" t="s">
        <v>321</v>
      </c>
      <c r="W157" s="2">
        <v>519512376</v>
      </c>
      <c r="X157" s="6" t="s">
        <v>2278</v>
      </c>
      <c r="Y157" s="131" t="s">
        <v>2279</v>
      </c>
      <c r="Z157" s="129" t="str">
        <f>VLOOKUP(A157,'[1]Odpovědi formuláře 239'!A:F,6,0)</f>
        <v>Ne</v>
      </c>
    </row>
    <row r="158" spans="1:26" ht="33" customHeight="1">
      <c r="A158" s="23">
        <v>60680377</v>
      </c>
      <c r="B158" s="8" t="s">
        <v>2280</v>
      </c>
      <c r="C158" s="23" t="s">
        <v>2281</v>
      </c>
      <c r="D158" s="2" t="s">
        <v>2282</v>
      </c>
      <c r="E158" s="2" t="s">
        <v>2283</v>
      </c>
      <c r="F158" s="3" t="s">
        <v>2284</v>
      </c>
      <c r="G158" s="3" t="s">
        <v>2285</v>
      </c>
      <c r="H158" s="3" t="s">
        <v>2286</v>
      </c>
      <c r="I158" s="3" t="s">
        <v>776</v>
      </c>
      <c r="J158" s="5">
        <v>273</v>
      </c>
      <c r="K158" s="5">
        <v>7</v>
      </c>
      <c r="L158" s="3" t="s">
        <v>311</v>
      </c>
      <c r="M158" s="3" t="s">
        <v>2287</v>
      </c>
      <c r="N158" s="3" t="s">
        <v>2288</v>
      </c>
      <c r="O158" s="3" t="s">
        <v>314</v>
      </c>
      <c r="P158" s="3" t="s">
        <v>2289</v>
      </c>
      <c r="Q158" s="142" t="s">
        <v>2290</v>
      </c>
      <c r="R158" s="3" t="s">
        <v>317</v>
      </c>
      <c r="S158" s="3" t="s">
        <v>2291</v>
      </c>
      <c r="T158" s="3" t="s">
        <v>2277</v>
      </c>
      <c r="U158" s="3" t="s">
        <v>320</v>
      </c>
      <c r="V158" s="3" t="s">
        <v>321</v>
      </c>
      <c r="W158" s="2">
        <v>516499400</v>
      </c>
      <c r="X158" s="2" t="s">
        <v>61</v>
      </c>
      <c r="Y158" s="130" t="s">
        <v>2292</v>
      </c>
      <c r="Z158" s="129" t="str">
        <f>VLOOKUP(A158,'[1]Odpovědi formuláře 239'!A:F,6,0)</f>
        <v>Ne</v>
      </c>
    </row>
    <row r="159" spans="1:26" ht="33" customHeight="1">
      <c r="A159" s="23">
        <v>65337913</v>
      </c>
      <c r="B159" s="8" t="s">
        <v>2293</v>
      </c>
      <c r="C159" s="23">
        <v>65337913</v>
      </c>
      <c r="D159" s="2" t="s">
        <v>326</v>
      </c>
      <c r="E159" s="2" t="s">
        <v>2294</v>
      </c>
      <c r="F159" s="3" t="s">
        <v>2295</v>
      </c>
      <c r="G159" s="3" t="s">
        <v>2296</v>
      </c>
      <c r="H159" s="3" t="s">
        <v>2271</v>
      </c>
      <c r="I159" s="3" t="s">
        <v>2297</v>
      </c>
      <c r="J159" s="5">
        <v>23</v>
      </c>
      <c r="K159" s="5">
        <v>28</v>
      </c>
      <c r="L159" s="3" t="s">
        <v>311</v>
      </c>
      <c r="M159" s="3" t="s">
        <v>2298</v>
      </c>
      <c r="N159" s="3" t="s">
        <v>2299</v>
      </c>
      <c r="O159" s="3" t="s">
        <v>314</v>
      </c>
      <c r="P159" s="3" t="s">
        <v>2300</v>
      </c>
      <c r="Q159" s="3" t="s">
        <v>2301</v>
      </c>
      <c r="R159" s="3" t="s">
        <v>317</v>
      </c>
      <c r="S159" s="3" t="s">
        <v>2302</v>
      </c>
      <c r="T159" s="3" t="s">
        <v>2277</v>
      </c>
      <c r="U159" s="3" t="s">
        <v>320</v>
      </c>
      <c r="V159" s="3" t="s">
        <v>321</v>
      </c>
      <c r="W159" s="2" t="s">
        <v>2303</v>
      </c>
      <c r="X159" s="2" t="s">
        <v>235</v>
      </c>
      <c r="Y159" s="130" t="s">
        <v>2304</v>
      </c>
      <c r="Z159" s="129" t="str">
        <f>VLOOKUP(A159,'[1]Odpovědi formuláře 239'!A:F,6,0)</f>
        <v>Ano</v>
      </c>
    </row>
    <row r="160" spans="1:26" ht="33" customHeight="1">
      <c r="A160" s="23">
        <v>60575905</v>
      </c>
      <c r="B160" s="8" t="s">
        <v>2305</v>
      </c>
      <c r="C160" s="23">
        <v>60575905</v>
      </c>
      <c r="D160" s="2" t="s">
        <v>326</v>
      </c>
      <c r="E160" s="2" t="s">
        <v>2306</v>
      </c>
      <c r="F160" s="3" t="s">
        <v>2307</v>
      </c>
      <c r="G160" s="3" t="s">
        <v>2308</v>
      </c>
      <c r="H160" s="3" t="s">
        <v>2271</v>
      </c>
      <c r="I160" s="3" t="s">
        <v>2309</v>
      </c>
      <c r="J160" s="5">
        <v>241</v>
      </c>
      <c r="K160" s="5">
        <v>6</v>
      </c>
      <c r="L160" s="3" t="s">
        <v>311</v>
      </c>
      <c r="M160" s="3" t="s">
        <v>2310</v>
      </c>
      <c r="N160" s="3" t="s">
        <v>2311</v>
      </c>
      <c r="O160" s="3" t="s">
        <v>371</v>
      </c>
      <c r="P160" s="3" t="s">
        <v>2312</v>
      </c>
      <c r="Q160" s="3" t="s">
        <v>2313</v>
      </c>
      <c r="R160" s="3" t="s">
        <v>359</v>
      </c>
      <c r="S160" s="3" t="s">
        <v>2314</v>
      </c>
      <c r="T160" s="3" t="s">
        <v>2277</v>
      </c>
      <c r="U160" s="3" t="s">
        <v>320</v>
      </c>
      <c r="V160" s="3" t="s">
        <v>321</v>
      </c>
      <c r="W160" s="2" t="s">
        <v>2315</v>
      </c>
      <c r="X160" s="2" t="s">
        <v>388</v>
      </c>
      <c r="Y160" s="130" t="s">
        <v>28</v>
      </c>
      <c r="Z160" s="129" t="str">
        <f>VLOOKUP(A160,'[1]Odpovědi formuláře 239'!A:F,6,0)</f>
        <v>Ne</v>
      </c>
    </row>
    <row r="161" spans="1:26" ht="33" customHeight="1">
      <c r="A161" s="23">
        <v>89613</v>
      </c>
      <c r="B161" s="8" t="s">
        <v>2316</v>
      </c>
      <c r="C161" s="23" t="s">
        <v>245</v>
      </c>
      <c r="D161" s="2" t="s">
        <v>2317</v>
      </c>
      <c r="E161" s="2" t="s">
        <v>2318</v>
      </c>
      <c r="F161" s="3" t="s">
        <v>2319</v>
      </c>
      <c r="G161" s="3" t="s">
        <v>2320</v>
      </c>
      <c r="H161" s="3" t="s">
        <v>2271</v>
      </c>
      <c r="I161" s="3" t="s">
        <v>2197</v>
      </c>
      <c r="J161" s="5">
        <v>1</v>
      </c>
      <c r="K161" s="5">
        <v>4</v>
      </c>
      <c r="L161" s="3" t="s">
        <v>311</v>
      </c>
      <c r="M161" s="3" t="s">
        <v>2321</v>
      </c>
      <c r="N161" s="3" t="s">
        <v>2322</v>
      </c>
      <c r="O161" s="3" t="s">
        <v>314</v>
      </c>
      <c r="P161" s="3" t="s">
        <v>2323</v>
      </c>
      <c r="Q161" s="3" t="s">
        <v>2324</v>
      </c>
      <c r="R161" s="3" t="s">
        <v>317</v>
      </c>
      <c r="S161" s="3" t="s">
        <v>2325</v>
      </c>
      <c r="T161" s="3" t="s">
        <v>2277</v>
      </c>
      <c r="U161" s="3" t="s">
        <v>515</v>
      </c>
      <c r="V161" s="3" t="s">
        <v>2326</v>
      </c>
      <c r="W161" s="2">
        <v>519309019</v>
      </c>
      <c r="X161" s="2" t="s">
        <v>2327</v>
      </c>
      <c r="Y161" s="130" t="s">
        <v>2328</v>
      </c>
      <c r="Z161" s="129" t="str">
        <f>VLOOKUP(A161,'[1]Odpovědi formuláře 239'!A:F,6,0)</f>
        <v>Ano</v>
      </c>
    </row>
    <row r="162" spans="1:26" ht="33" customHeight="1">
      <c r="A162" s="23">
        <v>70838763</v>
      </c>
      <c r="B162" s="8" t="s">
        <v>2329</v>
      </c>
      <c r="C162" s="23">
        <v>70838763</v>
      </c>
      <c r="D162" s="2" t="s">
        <v>326</v>
      </c>
      <c r="E162" s="2" t="s">
        <v>2330</v>
      </c>
      <c r="F162" s="3" t="s">
        <v>2331</v>
      </c>
      <c r="G162" s="3" t="s">
        <v>2332</v>
      </c>
      <c r="H162" s="3" t="s">
        <v>2271</v>
      </c>
      <c r="I162" s="3" t="s">
        <v>1767</v>
      </c>
      <c r="J162" s="5">
        <v>184</v>
      </c>
      <c r="K162" s="5">
        <v>1</v>
      </c>
      <c r="L162" s="3" t="s">
        <v>311</v>
      </c>
      <c r="M162" s="3" t="s">
        <v>2333</v>
      </c>
      <c r="N162" s="3" t="s">
        <v>2334</v>
      </c>
      <c r="O162" s="3" t="s">
        <v>371</v>
      </c>
      <c r="P162" s="3" t="s">
        <v>2335</v>
      </c>
      <c r="Q162" s="3" t="s">
        <v>2336</v>
      </c>
      <c r="R162" s="3" t="s">
        <v>359</v>
      </c>
      <c r="S162" s="3" t="s">
        <v>2337</v>
      </c>
      <c r="T162" s="3" t="s">
        <v>2277</v>
      </c>
      <c r="U162" s="3" t="s">
        <v>320</v>
      </c>
      <c r="V162" s="3" t="s">
        <v>321</v>
      </c>
      <c r="W162" s="2" t="s">
        <v>2338</v>
      </c>
      <c r="X162" s="6" t="s">
        <v>2339</v>
      </c>
      <c r="Y162" s="130" t="s">
        <v>2340</v>
      </c>
      <c r="Z162" s="129" t="str">
        <f>VLOOKUP(A162,'[1]Odpovědi formuláře 239'!A:F,6,0)</f>
        <v>Ne</v>
      </c>
    </row>
    <row r="163" spans="1:26" ht="33" customHeight="1">
      <c r="A163" s="23">
        <v>48452751</v>
      </c>
      <c r="B163" s="8" t="s">
        <v>2341</v>
      </c>
      <c r="C163" s="23">
        <v>48452751</v>
      </c>
      <c r="D163" s="2" t="s">
        <v>326</v>
      </c>
      <c r="E163" s="2" t="s">
        <v>2342</v>
      </c>
      <c r="F163" s="3" t="s">
        <v>2343</v>
      </c>
      <c r="G163" s="3" t="s">
        <v>2344</v>
      </c>
      <c r="H163" s="3" t="s">
        <v>2271</v>
      </c>
      <c r="I163" s="3" t="s">
        <v>2345</v>
      </c>
      <c r="J163" s="5">
        <v>81</v>
      </c>
      <c r="K163" s="5"/>
      <c r="L163" s="3" t="s">
        <v>311</v>
      </c>
      <c r="M163" s="3" t="s">
        <v>2346</v>
      </c>
      <c r="N163" s="3" t="s">
        <v>409</v>
      </c>
      <c r="O163" s="3" t="s">
        <v>314</v>
      </c>
      <c r="P163" s="3" t="s">
        <v>2347</v>
      </c>
      <c r="Q163" s="3" t="s">
        <v>412</v>
      </c>
      <c r="R163" s="3" t="s">
        <v>317</v>
      </c>
      <c r="S163" s="3" t="s">
        <v>2348</v>
      </c>
      <c r="T163" s="3" t="s">
        <v>2349</v>
      </c>
      <c r="U163" s="3" t="s">
        <v>414</v>
      </c>
      <c r="V163" s="3" t="s">
        <v>2350</v>
      </c>
      <c r="W163" s="2">
        <v>519515187</v>
      </c>
      <c r="X163" s="2" t="s">
        <v>388</v>
      </c>
      <c r="Y163" s="130" t="s">
        <v>2351</v>
      </c>
      <c r="Z163" s="129" t="str">
        <f>VLOOKUP(A163,'[1]Odpovědi formuláře 239'!A:F,6,0)</f>
        <v>Ano</v>
      </c>
    </row>
    <row r="164" spans="1:26" ht="33" customHeight="1">
      <c r="A164" s="23">
        <v>62076051</v>
      </c>
      <c r="B164" s="1" t="s">
        <v>2353</v>
      </c>
      <c r="C164" s="23">
        <v>62076051</v>
      </c>
      <c r="D164" s="2" t="s">
        <v>326</v>
      </c>
      <c r="E164" s="2" t="s">
        <v>2354</v>
      </c>
      <c r="F164" s="3" t="s">
        <v>2355</v>
      </c>
      <c r="G164" s="3" t="s">
        <v>2356</v>
      </c>
      <c r="H164" s="3" t="s">
        <v>2357</v>
      </c>
      <c r="I164" s="3" t="s">
        <v>1767</v>
      </c>
      <c r="J164" s="5">
        <v>490</v>
      </c>
      <c r="K164" s="5"/>
      <c r="L164" s="3" t="s">
        <v>1228</v>
      </c>
      <c r="M164" s="3" t="s">
        <v>3420</v>
      </c>
      <c r="N164" s="3" t="s">
        <v>2358</v>
      </c>
      <c r="O164" s="3" t="s">
        <v>371</v>
      </c>
      <c r="P164" s="3" t="s">
        <v>2359</v>
      </c>
      <c r="Q164" s="3" t="s">
        <v>2360</v>
      </c>
      <c r="R164" s="3" t="s">
        <v>359</v>
      </c>
      <c r="S164" s="3" t="s">
        <v>2361</v>
      </c>
      <c r="T164" s="3" t="s">
        <v>2362</v>
      </c>
      <c r="U164" s="3" t="s">
        <v>320</v>
      </c>
      <c r="V164" s="3" t="s">
        <v>321</v>
      </c>
      <c r="W164" s="2" t="s">
        <v>2363</v>
      </c>
      <c r="X164" s="2" t="s">
        <v>388</v>
      </c>
      <c r="Y164" s="130" t="s">
        <v>250</v>
      </c>
      <c r="Z164" s="129" t="str">
        <f>VLOOKUP(A164,'[1]Odpovědi formuláře 239'!A:F,6,0)</f>
        <v>Ne</v>
      </c>
    </row>
    <row r="165" spans="1:26" ht="33" customHeight="1">
      <c r="A165" s="23">
        <v>45671788</v>
      </c>
      <c r="B165" s="8" t="s">
        <v>2364</v>
      </c>
      <c r="C165" s="23">
        <v>45671788</v>
      </c>
      <c r="D165" s="2" t="s">
        <v>326</v>
      </c>
      <c r="E165" s="2" t="s">
        <v>2365</v>
      </c>
      <c r="F165" s="3" t="s">
        <v>2366</v>
      </c>
      <c r="G165" s="3" t="s">
        <v>2367</v>
      </c>
      <c r="H165" s="3" t="s">
        <v>2368</v>
      </c>
      <c r="I165" s="3" t="s">
        <v>2369</v>
      </c>
      <c r="J165" s="5">
        <v>1</v>
      </c>
      <c r="K165" s="5"/>
      <c r="L165" s="3" t="s">
        <v>311</v>
      </c>
      <c r="M165" s="3" t="s">
        <v>2370</v>
      </c>
      <c r="N165" s="3" t="s">
        <v>2122</v>
      </c>
      <c r="O165" s="3" t="s">
        <v>314</v>
      </c>
      <c r="P165" s="3" t="s">
        <v>2123</v>
      </c>
      <c r="Q165" s="3" t="s">
        <v>2124</v>
      </c>
      <c r="R165" s="3" t="s">
        <v>317</v>
      </c>
      <c r="S165" s="3" t="s">
        <v>2371</v>
      </c>
      <c r="T165" s="3" t="s">
        <v>2372</v>
      </c>
      <c r="U165" s="3" t="s">
        <v>414</v>
      </c>
      <c r="V165" s="3" t="s">
        <v>2373</v>
      </c>
      <c r="W165" s="2" t="s">
        <v>2374</v>
      </c>
      <c r="X165" s="2" t="s">
        <v>2375</v>
      </c>
      <c r="Y165" s="130" t="s">
        <v>36</v>
      </c>
      <c r="Z165" s="129" t="str">
        <f>VLOOKUP(A165,'[1]Odpovědi formuláře 239'!A:F,6,0)</f>
        <v>Ano</v>
      </c>
    </row>
    <row r="166" spans="1:26" ht="33" customHeight="1">
      <c r="A166" s="23">
        <v>45671818</v>
      </c>
      <c r="B166" s="8" t="s">
        <v>2376</v>
      </c>
      <c r="C166" s="23">
        <v>45671818</v>
      </c>
      <c r="D166" s="2" t="s">
        <v>326</v>
      </c>
      <c r="E166" s="2" t="s">
        <v>2377</v>
      </c>
      <c r="F166" s="3" t="s">
        <v>2378</v>
      </c>
      <c r="G166" s="3" t="s">
        <v>2379</v>
      </c>
      <c r="H166" s="3" t="s">
        <v>2380</v>
      </c>
      <c r="I166" s="3" t="s">
        <v>2381</v>
      </c>
      <c r="J166" s="5">
        <v>153</v>
      </c>
      <c r="K166" s="5"/>
      <c r="L166" s="3" t="s">
        <v>311</v>
      </c>
      <c r="M166" s="3" t="s">
        <v>2382</v>
      </c>
      <c r="N166" s="3" t="s">
        <v>2383</v>
      </c>
      <c r="O166" s="3" t="s">
        <v>314</v>
      </c>
      <c r="P166" s="3" t="s">
        <v>2384</v>
      </c>
      <c r="Q166" s="3" t="s">
        <v>2385</v>
      </c>
      <c r="R166" s="3" t="s">
        <v>317</v>
      </c>
      <c r="S166" s="3" t="s">
        <v>2386</v>
      </c>
      <c r="T166" s="3" t="s">
        <v>2387</v>
      </c>
      <c r="U166" s="3" t="s">
        <v>414</v>
      </c>
      <c r="V166" s="3" t="s">
        <v>2388</v>
      </c>
      <c r="W166" s="2">
        <v>515300512</v>
      </c>
      <c r="X166" s="2" t="s">
        <v>2389</v>
      </c>
      <c r="Y166" s="130" t="s">
        <v>2390</v>
      </c>
      <c r="Z166" s="129" t="str">
        <f>VLOOKUP(A166,'[1]Odpovědi formuláře 239'!A:F,6,0)</f>
        <v>Ano</v>
      </c>
    </row>
    <row r="167" spans="1:26" ht="33" customHeight="1">
      <c r="A167" s="23">
        <v>60555211</v>
      </c>
      <c r="B167" s="8" t="s">
        <v>2391</v>
      </c>
      <c r="C167" s="23">
        <v>60555211</v>
      </c>
      <c r="D167" s="2" t="s">
        <v>2392</v>
      </c>
      <c r="E167" s="2" t="s">
        <v>2393</v>
      </c>
      <c r="F167" s="3" t="s">
        <v>2394</v>
      </c>
      <c r="G167" s="3" t="s">
        <v>2395</v>
      </c>
      <c r="H167" s="3" t="s">
        <v>2396</v>
      </c>
      <c r="I167" s="3" t="s">
        <v>2397</v>
      </c>
      <c r="J167" s="5">
        <v>1143</v>
      </c>
      <c r="K167" s="5">
        <v>2</v>
      </c>
      <c r="L167" s="3" t="s">
        <v>311</v>
      </c>
      <c r="M167" s="3" t="s">
        <v>2398</v>
      </c>
      <c r="N167" s="3" t="s">
        <v>2399</v>
      </c>
      <c r="O167" s="3" t="s">
        <v>314</v>
      </c>
      <c r="P167" s="3" t="s">
        <v>2400</v>
      </c>
      <c r="Q167" s="3" t="s">
        <v>2401</v>
      </c>
      <c r="R167" s="3" t="s">
        <v>317</v>
      </c>
      <c r="S167" s="3" t="s">
        <v>2402</v>
      </c>
      <c r="T167" s="3" t="s">
        <v>319</v>
      </c>
      <c r="U167" s="3" t="s">
        <v>320</v>
      </c>
      <c r="V167" s="3" t="s">
        <v>321</v>
      </c>
      <c r="W167" s="2" t="s">
        <v>2403</v>
      </c>
      <c r="X167" s="2" t="s">
        <v>2404</v>
      </c>
      <c r="Y167" s="130" t="s">
        <v>2405</v>
      </c>
      <c r="Z167" s="129" t="str">
        <f>VLOOKUP(A167,'[1]Odpovědi formuláře 239'!A:F,6,0)</f>
        <v>Ano</v>
      </c>
    </row>
    <row r="168" spans="1:26" ht="33" customHeight="1">
      <c r="A168" s="23">
        <v>70853584</v>
      </c>
      <c r="B168" s="8" t="s">
        <v>2406</v>
      </c>
      <c r="C168" s="23">
        <v>70853584</v>
      </c>
      <c r="D168" s="2" t="s">
        <v>326</v>
      </c>
      <c r="E168" s="2" t="s">
        <v>2407</v>
      </c>
      <c r="F168" s="3" t="s">
        <v>2408</v>
      </c>
      <c r="G168" s="3" t="s">
        <v>2409</v>
      </c>
      <c r="H168" s="3" t="s">
        <v>2410</v>
      </c>
      <c r="I168" s="3" t="s">
        <v>2411</v>
      </c>
      <c r="J168" s="5">
        <v>178</v>
      </c>
      <c r="K168" s="5">
        <v>30</v>
      </c>
      <c r="L168" s="3" t="s">
        <v>311</v>
      </c>
      <c r="M168" s="3" t="s">
        <v>2412</v>
      </c>
      <c r="N168" s="3" t="s">
        <v>150</v>
      </c>
      <c r="O168" s="3" t="s">
        <v>371</v>
      </c>
      <c r="P168" s="3" t="s">
        <v>2413</v>
      </c>
      <c r="Q168" s="3" t="s">
        <v>2414</v>
      </c>
      <c r="R168" s="3" t="s">
        <v>359</v>
      </c>
      <c r="S168" s="3" t="s">
        <v>2415</v>
      </c>
      <c r="T168" s="3" t="s">
        <v>2416</v>
      </c>
      <c r="U168" s="3" t="s">
        <v>320</v>
      </c>
      <c r="V168" s="3" t="s">
        <v>321</v>
      </c>
      <c r="W168" s="2" t="s">
        <v>3421</v>
      </c>
      <c r="X168" s="2" t="s">
        <v>388</v>
      </c>
      <c r="Y168" s="130" t="s">
        <v>2417</v>
      </c>
      <c r="Z168" s="129" t="str">
        <f>VLOOKUP(A168,'[1]Odpovědi formuláře 239'!A:F,6,0)</f>
        <v>Ne</v>
      </c>
    </row>
    <row r="169" spans="1:26" ht="33" customHeight="1">
      <c r="A169" s="23">
        <v>60680369</v>
      </c>
      <c r="B169" s="8" t="s">
        <v>2418</v>
      </c>
      <c r="C169" s="23">
        <v>60680369</v>
      </c>
      <c r="D169" s="2" t="s">
        <v>326</v>
      </c>
      <c r="E169" s="2" t="s">
        <v>2419</v>
      </c>
      <c r="F169" s="3" t="s">
        <v>2420</v>
      </c>
      <c r="G169" s="3" t="s">
        <v>2421</v>
      </c>
      <c r="H169" s="3" t="s">
        <v>2422</v>
      </c>
      <c r="I169" s="3" t="s">
        <v>2423</v>
      </c>
      <c r="J169" s="5">
        <v>31</v>
      </c>
      <c r="K169" s="5">
        <v>7</v>
      </c>
      <c r="L169" s="3" t="s">
        <v>311</v>
      </c>
      <c r="M169" s="3" t="s">
        <v>2424</v>
      </c>
      <c r="N169" s="3" t="s">
        <v>2425</v>
      </c>
      <c r="O169" s="3" t="s">
        <v>314</v>
      </c>
      <c r="P169" s="3" t="s">
        <v>2426</v>
      </c>
      <c r="Q169" s="3" t="s">
        <v>2427</v>
      </c>
      <c r="R169" s="3" t="s">
        <v>317</v>
      </c>
      <c r="S169" s="3" t="s">
        <v>2428</v>
      </c>
      <c r="T169" s="3" t="s">
        <v>2429</v>
      </c>
      <c r="U169" s="3" t="s">
        <v>320</v>
      </c>
      <c r="V169" s="3" t="s">
        <v>321</v>
      </c>
      <c r="W169" s="2" t="s">
        <v>2430</v>
      </c>
      <c r="X169" s="2" t="s">
        <v>2431</v>
      </c>
      <c r="Y169" s="130" t="s">
        <v>2432</v>
      </c>
      <c r="Z169" s="129" t="str">
        <f>VLOOKUP(A169,'[1]Odpovědi formuláře 239'!A:F,6,0)</f>
        <v>Ano</v>
      </c>
    </row>
    <row r="170" spans="1:26" ht="33" customHeight="1">
      <c r="A170" s="23">
        <v>16355474</v>
      </c>
      <c r="B170" s="8" t="s">
        <v>2433</v>
      </c>
      <c r="C170" s="23">
        <v>16355474</v>
      </c>
      <c r="D170" s="2" t="s">
        <v>2434</v>
      </c>
      <c r="E170" s="2" t="s">
        <v>2435</v>
      </c>
      <c r="F170" s="3" t="s">
        <v>2436</v>
      </c>
      <c r="G170" s="3" t="s">
        <v>2437</v>
      </c>
      <c r="H170" s="3" t="s">
        <v>2438</v>
      </c>
      <c r="I170" s="3" t="s">
        <v>2439</v>
      </c>
      <c r="J170" s="5">
        <v>136</v>
      </c>
      <c r="K170" s="5">
        <v>1</v>
      </c>
      <c r="L170" s="3" t="s">
        <v>663</v>
      </c>
      <c r="M170" s="3" t="s">
        <v>2440</v>
      </c>
      <c r="N170" s="3" t="s">
        <v>2441</v>
      </c>
      <c r="O170" s="3" t="s">
        <v>314</v>
      </c>
      <c r="P170" s="3" t="s">
        <v>2442</v>
      </c>
      <c r="Q170" s="3" t="s">
        <v>2443</v>
      </c>
      <c r="R170" s="3" t="s">
        <v>317</v>
      </c>
      <c r="S170" s="3" t="s">
        <v>2444</v>
      </c>
      <c r="T170" s="3" t="s">
        <v>2429</v>
      </c>
      <c r="U170" s="3" t="s">
        <v>320</v>
      </c>
      <c r="V170" s="3" t="s">
        <v>321</v>
      </c>
      <c r="W170" s="2" t="s">
        <v>2445</v>
      </c>
      <c r="X170" s="2" t="s">
        <v>2446</v>
      </c>
      <c r="Y170" s="130" t="s">
        <v>2447</v>
      </c>
      <c r="Z170" s="129" t="str">
        <f>VLOOKUP(A170,'[1]Odpovědi formuláře 239'!A:F,6,0)</f>
        <v>Ano</v>
      </c>
    </row>
    <row r="171" spans="1:26" ht="33" customHeight="1">
      <c r="A171" s="23">
        <v>70849510</v>
      </c>
      <c r="B171" s="8" t="s">
        <v>2448</v>
      </c>
      <c r="C171" s="23">
        <v>70849510</v>
      </c>
      <c r="D171" s="2" t="s">
        <v>326</v>
      </c>
      <c r="E171" s="2" t="s">
        <v>2449</v>
      </c>
      <c r="F171" s="3" t="s">
        <v>2450</v>
      </c>
      <c r="G171" s="3" t="s">
        <v>2451</v>
      </c>
      <c r="H171" s="3" t="s">
        <v>2438</v>
      </c>
      <c r="I171" s="3" t="s">
        <v>776</v>
      </c>
      <c r="J171" s="5">
        <v>684</v>
      </c>
      <c r="K171" s="5">
        <v>4</v>
      </c>
      <c r="L171" s="3" t="s">
        <v>311</v>
      </c>
      <c r="M171" s="3" t="s">
        <v>2452</v>
      </c>
      <c r="N171" s="3" t="s">
        <v>2453</v>
      </c>
      <c r="O171" s="3" t="s">
        <v>314</v>
      </c>
      <c r="P171" s="3" t="s">
        <v>2454</v>
      </c>
      <c r="Q171" s="3" t="s">
        <v>2455</v>
      </c>
      <c r="R171" s="3" t="s">
        <v>317</v>
      </c>
      <c r="S171" s="3" t="s">
        <v>2456</v>
      </c>
      <c r="T171" s="3" t="s">
        <v>2429</v>
      </c>
      <c r="U171" s="3" t="s">
        <v>320</v>
      </c>
      <c r="V171" s="3" t="s">
        <v>321</v>
      </c>
      <c r="W171" s="2" t="s">
        <v>2457</v>
      </c>
      <c r="X171" s="2" t="s">
        <v>388</v>
      </c>
      <c r="Y171" s="130" t="s">
        <v>53</v>
      </c>
      <c r="Z171" s="129" t="str">
        <f>VLOOKUP(A171,'[1]Odpovědi formuláře 239'!A:F,6,0)</f>
        <v>Ne</v>
      </c>
    </row>
    <row r="172" spans="1:26" ht="33" customHeight="1">
      <c r="A172" s="23">
        <v>70839034</v>
      </c>
      <c r="B172" s="8" t="s">
        <v>2458</v>
      </c>
      <c r="C172" s="23" t="s">
        <v>2459</v>
      </c>
      <c r="D172" s="2" t="s">
        <v>326</v>
      </c>
      <c r="E172" s="2" t="s">
        <v>2460</v>
      </c>
      <c r="F172" s="3" t="s">
        <v>2461</v>
      </c>
      <c r="G172" s="3" t="s">
        <v>2462</v>
      </c>
      <c r="H172" s="3" t="s">
        <v>2438</v>
      </c>
      <c r="I172" s="3" t="s">
        <v>2463</v>
      </c>
      <c r="J172" s="5">
        <v>999</v>
      </c>
      <c r="K172" s="5">
        <v>24</v>
      </c>
      <c r="L172" s="3" t="s">
        <v>393</v>
      </c>
      <c r="M172" s="3" t="s">
        <v>2464</v>
      </c>
      <c r="N172" s="3" t="s">
        <v>2465</v>
      </c>
      <c r="O172" s="3" t="s">
        <v>371</v>
      </c>
      <c r="P172" s="3" t="s">
        <v>2466</v>
      </c>
      <c r="Q172" s="3" t="s">
        <v>2467</v>
      </c>
      <c r="R172" s="3" t="s">
        <v>359</v>
      </c>
      <c r="S172" s="3" t="s">
        <v>2468</v>
      </c>
      <c r="T172" s="3" t="s">
        <v>2429</v>
      </c>
      <c r="U172" s="3" t="s">
        <v>320</v>
      </c>
      <c r="V172" s="3" t="s">
        <v>321</v>
      </c>
      <c r="W172" s="2">
        <v>519412659</v>
      </c>
      <c r="X172" s="2" t="s">
        <v>219</v>
      </c>
      <c r="Y172" s="130" t="s">
        <v>2469</v>
      </c>
      <c r="Z172" s="129" t="str">
        <f>VLOOKUP(A172,'[1]Odpovědi formuláře 239'!A:F,6,0)</f>
        <v>Ne</v>
      </c>
    </row>
    <row r="173" spans="1:26" ht="33" customHeight="1">
      <c r="A173" s="23">
        <v>46937102</v>
      </c>
      <c r="B173" s="23" t="s">
        <v>2470</v>
      </c>
      <c r="C173" s="23">
        <v>46937102</v>
      </c>
      <c r="D173" s="2" t="s">
        <v>326</v>
      </c>
      <c r="E173" s="2" t="s">
        <v>2471</v>
      </c>
      <c r="F173" s="3" t="s">
        <v>2472</v>
      </c>
      <c r="G173" s="3" t="s">
        <v>2473</v>
      </c>
      <c r="H173" s="3" t="s">
        <v>2474</v>
      </c>
      <c r="I173" s="3" t="s">
        <v>2475</v>
      </c>
      <c r="J173" s="5">
        <v>1717</v>
      </c>
      <c r="K173" s="5">
        <v>3</v>
      </c>
      <c r="L173" s="3" t="s">
        <v>311</v>
      </c>
      <c r="M173" s="3" t="s">
        <v>2476</v>
      </c>
      <c r="N173" s="3" t="s">
        <v>2477</v>
      </c>
      <c r="O173" s="3" t="s">
        <v>314</v>
      </c>
      <c r="P173" s="3" t="s">
        <v>2478</v>
      </c>
      <c r="Q173" s="3" t="s">
        <v>2479</v>
      </c>
      <c r="R173" s="3" t="s">
        <v>317</v>
      </c>
      <c r="S173" s="3" t="s">
        <v>2480</v>
      </c>
      <c r="T173" s="3" t="s">
        <v>2481</v>
      </c>
      <c r="U173" s="3" t="s">
        <v>414</v>
      </c>
      <c r="V173" s="3" t="s">
        <v>2482</v>
      </c>
      <c r="W173" s="23">
        <v>734325870</v>
      </c>
      <c r="X173" s="2" t="s">
        <v>2483</v>
      </c>
      <c r="Y173" s="130" t="s">
        <v>2484</v>
      </c>
      <c r="Z173" s="129" t="str">
        <f>VLOOKUP(A173,'[1]Odpovědi formuláře 239'!A:F,6,0)</f>
        <v>Ano</v>
      </c>
    </row>
    <row r="174" spans="1:26" ht="33" customHeight="1">
      <c r="A174" s="23">
        <v>62076060</v>
      </c>
      <c r="B174" s="8" t="s">
        <v>2485</v>
      </c>
      <c r="C174" s="23">
        <v>62076060</v>
      </c>
      <c r="D174" s="2" t="s">
        <v>326</v>
      </c>
      <c r="E174" s="2" t="s">
        <v>2486</v>
      </c>
      <c r="F174" s="3" t="s">
        <v>2487</v>
      </c>
      <c r="G174" s="3" t="s">
        <v>2488</v>
      </c>
      <c r="H174" s="3" t="s">
        <v>2183</v>
      </c>
      <c r="I174" s="3" t="s">
        <v>2251</v>
      </c>
      <c r="J174" s="5">
        <v>2304</v>
      </c>
      <c r="K174" s="5">
        <v>17</v>
      </c>
      <c r="L174" s="3" t="s">
        <v>393</v>
      </c>
      <c r="M174" s="3" t="s">
        <v>2489</v>
      </c>
      <c r="N174" s="3" t="s">
        <v>2490</v>
      </c>
      <c r="O174" s="3" t="s">
        <v>371</v>
      </c>
      <c r="P174" s="3" t="s">
        <v>2491</v>
      </c>
      <c r="Q174" s="3" t="s">
        <v>2492</v>
      </c>
      <c r="R174" s="3" t="s">
        <v>359</v>
      </c>
      <c r="S174" s="3" t="s">
        <v>2493</v>
      </c>
      <c r="T174" s="3" t="s">
        <v>2190</v>
      </c>
      <c r="U174" s="3" t="s">
        <v>320</v>
      </c>
      <c r="V174" s="3" t="s">
        <v>321</v>
      </c>
      <c r="W174" s="2">
        <v>516410631</v>
      </c>
      <c r="X174" s="2" t="s">
        <v>388</v>
      </c>
      <c r="Y174" s="130" t="s">
        <v>2494</v>
      </c>
      <c r="Z174" s="129" t="str">
        <f>VLOOKUP(A174,'[1]Odpovědi formuláře 239'!A:F,6,0)</f>
        <v>Ano</v>
      </c>
    </row>
    <row r="175" spans="1:26" ht="33" customHeight="1">
      <c r="A175" s="23">
        <v>70851212</v>
      </c>
      <c r="B175" s="8" t="s">
        <v>2495</v>
      </c>
      <c r="C175" s="23">
        <v>70851212</v>
      </c>
      <c r="D175" s="2" t="s">
        <v>326</v>
      </c>
      <c r="E175" s="2" t="s">
        <v>2496</v>
      </c>
      <c r="F175" s="3" t="s">
        <v>2497</v>
      </c>
      <c r="G175" s="3" t="s">
        <v>2498</v>
      </c>
      <c r="H175" s="3" t="s">
        <v>2499</v>
      </c>
      <c r="I175" s="3" t="s">
        <v>1767</v>
      </c>
      <c r="J175" s="5">
        <v>462</v>
      </c>
      <c r="K175" s="5"/>
      <c r="L175" s="3" t="s">
        <v>663</v>
      </c>
      <c r="M175" s="3" t="s">
        <v>2500</v>
      </c>
      <c r="N175" s="3" t="s">
        <v>2501</v>
      </c>
      <c r="O175" s="3" t="s">
        <v>371</v>
      </c>
      <c r="P175" s="3" t="s">
        <v>2502</v>
      </c>
      <c r="Q175" s="3" t="s">
        <v>2503</v>
      </c>
      <c r="R175" s="3" t="s">
        <v>359</v>
      </c>
      <c r="S175" s="3" t="s">
        <v>2504</v>
      </c>
      <c r="T175" s="3" t="s">
        <v>2505</v>
      </c>
      <c r="U175" s="3" t="s">
        <v>320</v>
      </c>
      <c r="V175" s="3" t="s">
        <v>321</v>
      </c>
      <c r="W175" s="2" t="s">
        <v>2506</v>
      </c>
      <c r="X175" s="6" t="s">
        <v>2507</v>
      </c>
      <c r="Y175" s="130" t="s">
        <v>2508</v>
      </c>
      <c r="Z175" s="129" t="str">
        <f>VLOOKUP(A175,'[1]Odpovědi formuláře 239'!A:F,6,0)</f>
        <v>Ne</v>
      </c>
    </row>
    <row r="176" spans="1:26" ht="33" customHeight="1">
      <c r="A176" s="23">
        <v>60680300</v>
      </c>
      <c r="B176" s="8" t="s">
        <v>2509</v>
      </c>
      <c r="C176" s="23">
        <v>60680300</v>
      </c>
      <c r="D176" s="2" t="s">
        <v>2510</v>
      </c>
      <c r="E176" s="2" t="s">
        <v>2511</v>
      </c>
      <c r="F176" s="3" t="s">
        <v>2512</v>
      </c>
      <c r="G176" s="3" t="s">
        <v>2513</v>
      </c>
      <c r="H176" s="3" t="s">
        <v>2499</v>
      </c>
      <c r="I176" s="3" t="s">
        <v>2514</v>
      </c>
      <c r="J176" s="5">
        <v>131</v>
      </c>
      <c r="K176" s="5"/>
      <c r="L176" s="3" t="s">
        <v>663</v>
      </c>
      <c r="M176" s="3" t="s">
        <v>2515</v>
      </c>
      <c r="N176" s="3" t="s">
        <v>2516</v>
      </c>
      <c r="O176" s="3" t="s">
        <v>371</v>
      </c>
      <c r="P176" s="3" t="s">
        <v>2517</v>
      </c>
      <c r="Q176" s="3" t="s">
        <v>2518</v>
      </c>
      <c r="R176" s="3" t="s">
        <v>359</v>
      </c>
      <c r="S176" s="3" t="s">
        <v>2519</v>
      </c>
      <c r="T176" s="3" t="s">
        <v>2520</v>
      </c>
      <c r="U176" s="3" t="s">
        <v>320</v>
      </c>
      <c r="V176" s="3" t="s">
        <v>321</v>
      </c>
      <c r="W176" s="2">
        <v>519424829</v>
      </c>
      <c r="X176" s="2" t="s">
        <v>388</v>
      </c>
      <c r="Y176" s="130" t="s">
        <v>233</v>
      </c>
      <c r="Z176" s="129" t="str">
        <f>VLOOKUP(A176,'[1]Odpovědi formuláře 239'!A:F,6,0)</f>
        <v>Ano</v>
      </c>
    </row>
    <row r="177" spans="1:26" ht="33" customHeight="1">
      <c r="A177" s="23">
        <v>70841675</v>
      </c>
      <c r="B177" s="8" t="s">
        <v>2521</v>
      </c>
      <c r="C177" s="23">
        <v>70841675</v>
      </c>
      <c r="D177" s="2" t="s">
        <v>326</v>
      </c>
      <c r="E177" s="2" t="s">
        <v>3422</v>
      </c>
      <c r="F177" s="3" t="s">
        <v>2522</v>
      </c>
      <c r="G177" s="3" t="s">
        <v>2523</v>
      </c>
      <c r="H177" s="3" t="s">
        <v>2524</v>
      </c>
      <c r="I177" s="3" t="s">
        <v>1767</v>
      </c>
      <c r="J177" s="5">
        <v>139</v>
      </c>
      <c r="K177" s="5"/>
      <c r="L177" s="3" t="s">
        <v>311</v>
      </c>
      <c r="M177" s="3" t="s">
        <v>2525</v>
      </c>
      <c r="N177" s="3" t="s">
        <v>2526</v>
      </c>
      <c r="O177" s="3" t="s">
        <v>371</v>
      </c>
      <c r="P177" s="3" t="s">
        <v>2527</v>
      </c>
      <c r="Q177" s="3" t="s">
        <v>2528</v>
      </c>
      <c r="R177" s="3" t="s">
        <v>359</v>
      </c>
      <c r="S177" s="3" t="s">
        <v>2529</v>
      </c>
      <c r="T177" s="3" t="s">
        <v>2530</v>
      </c>
      <c r="U177" s="3" t="s">
        <v>320</v>
      </c>
      <c r="V177" s="3" t="s">
        <v>321</v>
      </c>
      <c r="W177" s="2" t="s">
        <v>2531</v>
      </c>
      <c r="X177" s="2" t="s">
        <v>388</v>
      </c>
      <c r="Y177" s="130" t="s">
        <v>149</v>
      </c>
      <c r="Z177" s="129" t="str">
        <f>VLOOKUP(A177,'[1]Odpovědi formuláře 239'!A:F,6,0)</f>
        <v>Ano</v>
      </c>
    </row>
    <row r="178" spans="1:26" ht="33" customHeight="1">
      <c r="A178" s="23">
        <v>55166</v>
      </c>
      <c r="B178" s="8" t="s">
        <v>2532</v>
      </c>
      <c r="C178" s="23" t="s">
        <v>135</v>
      </c>
      <c r="D178" s="2" t="s">
        <v>2533</v>
      </c>
      <c r="E178" s="2" t="s">
        <v>2534</v>
      </c>
      <c r="F178" s="3" t="s">
        <v>2535</v>
      </c>
      <c r="G178" s="3" t="s">
        <v>2536</v>
      </c>
      <c r="H178" s="3" t="s">
        <v>2524</v>
      </c>
      <c r="I178" s="3" t="s">
        <v>2537</v>
      </c>
      <c r="J178" s="5">
        <v>127</v>
      </c>
      <c r="K178" s="5"/>
      <c r="L178" s="3" t="s">
        <v>311</v>
      </c>
      <c r="M178" s="3" t="s">
        <v>2538</v>
      </c>
      <c r="N178" s="3" t="s">
        <v>2539</v>
      </c>
      <c r="O178" s="3" t="s">
        <v>314</v>
      </c>
      <c r="P178" s="3" t="s">
        <v>2540</v>
      </c>
      <c r="Q178" s="3" t="s">
        <v>2541</v>
      </c>
      <c r="R178" s="3" t="s">
        <v>317</v>
      </c>
      <c r="S178" s="3" t="s">
        <v>2542</v>
      </c>
      <c r="T178" s="3" t="s">
        <v>2530</v>
      </c>
      <c r="U178" s="3" t="s">
        <v>320</v>
      </c>
      <c r="V178" s="3" t="s">
        <v>321</v>
      </c>
      <c r="W178" s="2" t="s">
        <v>2543</v>
      </c>
      <c r="X178" s="2" t="s">
        <v>388</v>
      </c>
      <c r="Y178" s="130" t="s">
        <v>2544</v>
      </c>
      <c r="Z178" s="129" t="str">
        <f>VLOOKUP(A178,'[1]Odpovědi formuláře 239'!A:F,6,0)</f>
        <v>Ano</v>
      </c>
    </row>
    <row r="179" spans="1:26" ht="33" customHeight="1">
      <c r="A179" s="23">
        <v>49438875</v>
      </c>
      <c r="B179" s="8" t="s">
        <v>2545</v>
      </c>
      <c r="C179" s="23">
        <v>49438875</v>
      </c>
      <c r="D179" s="2" t="s">
        <v>326</v>
      </c>
      <c r="E179" s="2" t="s">
        <v>2546</v>
      </c>
      <c r="F179" s="3" t="s">
        <v>2547</v>
      </c>
      <c r="G179" s="3" t="s">
        <v>2548</v>
      </c>
      <c r="H179" s="3" t="s">
        <v>2524</v>
      </c>
      <c r="I179" s="3" t="s">
        <v>382</v>
      </c>
      <c r="J179" s="5">
        <v>168</v>
      </c>
      <c r="K179" s="5"/>
      <c r="L179" s="3" t="s">
        <v>311</v>
      </c>
      <c r="M179" s="3" t="s">
        <v>2549</v>
      </c>
      <c r="N179" s="3" t="s">
        <v>2550</v>
      </c>
      <c r="O179" s="3" t="s">
        <v>371</v>
      </c>
      <c r="P179" s="3" t="s">
        <v>2551</v>
      </c>
      <c r="Q179" s="3" t="s">
        <v>2552</v>
      </c>
      <c r="R179" s="3" t="s">
        <v>359</v>
      </c>
      <c r="S179" s="3" t="s">
        <v>2553</v>
      </c>
      <c r="T179" s="3" t="s">
        <v>2530</v>
      </c>
      <c r="U179" s="3" t="s">
        <v>320</v>
      </c>
      <c r="V179" s="3" t="s">
        <v>321</v>
      </c>
      <c r="W179" s="2" t="s">
        <v>2554</v>
      </c>
      <c r="X179" s="2" t="s">
        <v>388</v>
      </c>
      <c r="Y179" s="130" t="s">
        <v>63</v>
      </c>
      <c r="Z179" s="129" t="str">
        <f>VLOOKUP(A179,'[1]Odpovědi formuláře 239'!A:F,6,0)</f>
        <v>Ano</v>
      </c>
    </row>
    <row r="180" spans="1:26" ht="33" customHeight="1">
      <c r="A180" s="23">
        <v>44946805</v>
      </c>
      <c r="B180" s="8" t="s">
        <v>2556</v>
      </c>
      <c r="C180" s="23">
        <v>44946805</v>
      </c>
      <c r="D180" s="2" t="s">
        <v>326</v>
      </c>
      <c r="E180" s="2" t="s">
        <v>2557</v>
      </c>
      <c r="F180" s="3" t="s">
        <v>2558</v>
      </c>
      <c r="G180" s="3" t="s">
        <v>2559</v>
      </c>
      <c r="H180" s="3" t="s">
        <v>2560</v>
      </c>
      <c r="I180" s="3" t="s">
        <v>1085</v>
      </c>
      <c r="J180" s="5">
        <v>1607</v>
      </c>
      <c r="K180" s="5" t="s">
        <v>2561</v>
      </c>
      <c r="L180" s="3" t="s">
        <v>311</v>
      </c>
      <c r="M180" s="3" t="s">
        <v>2562</v>
      </c>
      <c r="N180" s="3" t="s">
        <v>2563</v>
      </c>
      <c r="O180" s="3" t="s">
        <v>371</v>
      </c>
      <c r="P180" s="3" t="s">
        <v>2564</v>
      </c>
      <c r="Q180" s="3" t="s">
        <v>2565</v>
      </c>
      <c r="R180" s="3" t="s">
        <v>359</v>
      </c>
      <c r="S180" s="3" t="s">
        <v>2566</v>
      </c>
      <c r="T180" s="3" t="s">
        <v>2567</v>
      </c>
      <c r="U180" s="3" t="s">
        <v>320</v>
      </c>
      <c r="V180" s="3" t="s">
        <v>321</v>
      </c>
      <c r="W180" s="2" t="s">
        <v>3423</v>
      </c>
      <c r="X180" s="2" t="s">
        <v>388</v>
      </c>
      <c r="Y180" s="130" t="s">
        <v>246</v>
      </c>
      <c r="Z180" s="129" t="str">
        <f>VLOOKUP(A180,'[1]Odpovědi formuláře 239'!A:F,6,0)</f>
        <v>Ne</v>
      </c>
    </row>
    <row r="181" spans="1:26" ht="33" customHeight="1">
      <c r="A181" s="23">
        <v>44946902</v>
      </c>
      <c r="B181" s="142" t="s">
        <v>2568</v>
      </c>
      <c r="C181" s="23">
        <v>44946902</v>
      </c>
      <c r="D181" s="23" t="s">
        <v>2569</v>
      </c>
      <c r="E181" s="2" t="s">
        <v>3424</v>
      </c>
      <c r="F181" s="3" t="s">
        <v>2570</v>
      </c>
      <c r="G181" s="3" t="s">
        <v>2571</v>
      </c>
      <c r="H181" s="3" t="s">
        <v>2560</v>
      </c>
      <c r="I181" s="3" t="s">
        <v>2572</v>
      </c>
      <c r="J181" s="5">
        <v>619</v>
      </c>
      <c r="K181" s="5">
        <v>2</v>
      </c>
      <c r="L181" s="3" t="s">
        <v>311</v>
      </c>
      <c r="M181" s="3" t="s">
        <v>2573</v>
      </c>
      <c r="N181" s="3" t="s">
        <v>2574</v>
      </c>
      <c r="O181" s="3" t="s">
        <v>371</v>
      </c>
      <c r="P181" s="3" t="s">
        <v>2575</v>
      </c>
      <c r="Q181" s="3" t="s">
        <v>2576</v>
      </c>
      <c r="R181" s="3" t="s">
        <v>359</v>
      </c>
      <c r="S181" s="3" t="s">
        <v>2577</v>
      </c>
      <c r="T181" s="3" t="s">
        <v>2567</v>
      </c>
      <c r="U181" s="3" t="s">
        <v>320</v>
      </c>
      <c r="V181" s="3" t="s">
        <v>321</v>
      </c>
      <c r="W181" s="2" t="s">
        <v>2578</v>
      </c>
      <c r="X181" s="2" t="s">
        <v>2579</v>
      </c>
      <c r="Y181" s="130" t="s">
        <v>64</v>
      </c>
      <c r="Z181" s="129" t="str">
        <f>VLOOKUP(A181,'[1]Odpovědi formuláře 239'!A:F,6,0)</f>
        <v>Ne</v>
      </c>
    </row>
    <row r="182" spans="1:26" ht="33" customHeight="1">
      <c r="A182" s="23">
        <v>225827</v>
      </c>
      <c r="B182" s="14" t="s">
        <v>2580</v>
      </c>
      <c r="C182" s="23" t="s">
        <v>107</v>
      </c>
      <c r="D182" s="2" t="s">
        <v>2581</v>
      </c>
      <c r="E182" s="2" t="s">
        <v>2582</v>
      </c>
      <c r="F182" s="3" t="s">
        <v>2583</v>
      </c>
      <c r="G182" s="3" t="s">
        <v>2584</v>
      </c>
      <c r="H182" s="3" t="s">
        <v>2560</v>
      </c>
      <c r="I182" s="3" t="s">
        <v>2585</v>
      </c>
      <c r="J182" s="5"/>
      <c r="K182" s="5">
        <v>16</v>
      </c>
      <c r="L182" s="3" t="s">
        <v>311</v>
      </c>
      <c r="M182" s="3" t="s">
        <v>2586</v>
      </c>
      <c r="N182" s="3" t="s">
        <v>2587</v>
      </c>
      <c r="O182" s="3" t="s">
        <v>314</v>
      </c>
      <c r="P182" s="3" t="s">
        <v>2588</v>
      </c>
      <c r="Q182" s="3" t="s">
        <v>2589</v>
      </c>
      <c r="R182" s="3" t="s">
        <v>317</v>
      </c>
      <c r="S182" s="3" t="s">
        <v>2590</v>
      </c>
      <c r="T182" s="3" t="s">
        <v>2567</v>
      </c>
      <c r="U182" s="3" t="s">
        <v>487</v>
      </c>
      <c r="V182" s="3" t="s">
        <v>2591</v>
      </c>
      <c r="W182" s="2" t="s">
        <v>2592</v>
      </c>
      <c r="X182" s="2" t="s">
        <v>388</v>
      </c>
      <c r="Y182" s="130" t="s">
        <v>2593</v>
      </c>
      <c r="Z182" s="129" t="str">
        <f>VLOOKUP(A182,'[1]Odpovědi formuláře 239'!A:F,6,0)</f>
        <v>Ne</v>
      </c>
    </row>
    <row r="183" spans="1:26" ht="33" customHeight="1">
      <c r="A183" s="23">
        <v>70840661</v>
      </c>
      <c r="B183" s="8" t="s">
        <v>2594</v>
      </c>
      <c r="C183" s="23">
        <v>70840661</v>
      </c>
      <c r="D183" s="2" t="s">
        <v>326</v>
      </c>
      <c r="E183" s="2" t="s">
        <v>2595</v>
      </c>
      <c r="F183" s="3" t="s">
        <v>2596</v>
      </c>
      <c r="G183" s="3" t="s">
        <v>2597</v>
      </c>
      <c r="H183" s="3" t="s">
        <v>2560</v>
      </c>
      <c r="I183" s="3" t="s">
        <v>2585</v>
      </c>
      <c r="J183" s="5">
        <v>484</v>
      </c>
      <c r="K183" s="5">
        <v>42</v>
      </c>
      <c r="L183" s="3" t="s">
        <v>2598</v>
      </c>
      <c r="M183" s="3" t="s">
        <v>2599</v>
      </c>
      <c r="N183" s="3" t="s">
        <v>2600</v>
      </c>
      <c r="O183" s="3" t="s">
        <v>371</v>
      </c>
      <c r="P183" s="3" t="s">
        <v>2601</v>
      </c>
      <c r="Q183" s="3" t="s">
        <v>2602</v>
      </c>
      <c r="R183" s="3" t="s">
        <v>359</v>
      </c>
      <c r="S183" s="3" t="s">
        <v>2603</v>
      </c>
      <c r="T183" s="3" t="s">
        <v>2567</v>
      </c>
      <c r="U183" s="3" t="s">
        <v>320</v>
      </c>
      <c r="V183" s="3" t="s">
        <v>321</v>
      </c>
      <c r="W183" s="2" t="s">
        <v>2604</v>
      </c>
      <c r="X183" s="2" t="s">
        <v>103</v>
      </c>
      <c r="Y183" s="130" t="s">
        <v>2605</v>
      </c>
      <c r="Z183" s="129" t="str">
        <f>VLOOKUP(A183,'[1]Odpovědi formuláře 239'!A:F,6,0)</f>
        <v>Ne</v>
      </c>
    </row>
    <row r="184" spans="1:26" ht="33" customHeight="1">
      <c r="A184" s="23">
        <v>66596769</v>
      </c>
      <c r="B184" s="8" t="s">
        <v>2606</v>
      </c>
      <c r="C184" s="23">
        <v>66596769</v>
      </c>
      <c r="D184" s="2" t="s">
        <v>326</v>
      </c>
      <c r="E184" s="2" t="s">
        <v>2607</v>
      </c>
      <c r="F184" s="3" t="s">
        <v>2608</v>
      </c>
      <c r="G184" s="3" t="s">
        <v>2609</v>
      </c>
      <c r="H184" s="3" t="s">
        <v>2560</v>
      </c>
      <c r="I184" s="3" t="s">
        <v>2610</v>
      </c>
      <c r="J184" s="5">
        <v>859</v>
      </c>
      <c r="K184" s="5">
        <v>2</v>
      </c>
      <c r="L184" s="3" t="s">
        <v>311</v>
      </c>
      <c r="M184" s="3" t="s">
        <v>2611</v>
      </c>
      <c r="N184" s="3" t="s">
        <v>2612</v>
      </c>
      <c r="O184" s="3" t="s">
        <v>371</v>
      </c>
      <c r="P184" s="3" t="s">
        <v>2613</v>
      </c>
      <c r="Q184" s="3" t="s">
        <v>2614</v>
      </c>
      <c r="R184" s="3" t="s">
        <v>359</v>
      </c>
      <c r="S184" s="3" t="s">
        <v>2615</v>
      </c>
      <c r="T184" s="3" t="s">
        <v>2567</v>
      </c>
      <c r="U184" s="3" t="s">
        <v>320</v>
      </c>
      <c r="V184" s="3" t="s">
        <v>321</v>
      </c>
      <c r="W184" s="2" t="s">
        <v>2616</v>
      </c>
      <c r="X184" s="2" t="s">
        <v>2617</v>
      </c>
      <c r="Y184" s="130" t="s">
        <v>2618</v>
      </c>
      <c r="Z184" s="129" t="str">
        <f>VLOOKUP(A184,'[1]Odpovědi formuláře 239'!A:F,6,0)</f>
        <v>Ano</v>
      </c>
    </row>
    <row r="185" spans="1:26" ht="33" customHeight="1">
      <c r="A185" s="23">
        <v>44946775</v>
      </c>
      <c r="B185" s="8" t="s">
        <v>2619</v>
      </c>
      <c r="C185" s="23">
        <v>44946775</v>
      </c>
      <c r="D185" s="2" t="s">
        <v>326</v>
      </c>
      <c r="E185" s="2" t="s">
        <v>2620</v>
      </c>
      <c r="F185" s="3" t="s">
        <v>2621</v>
      </c>
      <c r="G185" s="3" t="s">
        <v>2622</v>
      </c>
      <c r="H185" s="3" t="s">
        <v>2623</v>
      </c>
      <c r="I185" s="3" t="s">
        <v>2624</v>
      </c>
      <c r="J185" s="5">
        <v>144</v>
      </c>
      <c r="K185" s="5">
        <v>12</v>
      </c>
      <c r="L185" s="3" t="s">
        <v>393</v>
      </c>
      <c r="M185" s="3" t="s">
        <v>2625</v>
      </c>
      <c r="N185" s="3" t="s">
        <v>2626</v>
      </c>
      <c r="O185" s="3" t="s">
        <v>371</v>
      </c>
      <c r="P185" s="3" t="s">
        <v>2627</v>
      </c>
      <c r="Q185" s="3" t="s">
        <v>2628</v>
      </c>
      <c r="R185" s="3" t="s">
        <v>359</v>
      </c>
      <c r="S185" s="3" t="s">
        <v>2629</v>
      </c>
      <c r="T185" s="3" t="s">
        <v>2630</v>
      </c>
      <c r="U185" s="3" t="s">
        <v>320</v>
      </c>
      <c r="V185" s="3" t="s">
        <v>321</v>
      </c>
      <c r="W185" s="2" t="s">
        <v>2631</v>
      </c>
      <c r="X185" s="2" t="s">
        <v>388</v>
      </c>
      <c r="Y185" s="145" t="s">
        <v>2632</v>
      </c>
      <c r="Z185" s="129" t="str">
        <f>VLOOKUP(A185,'[1]Odpovědi formuláře 239'!A:F,6,0)</f>
        <v>Ne</v>
      </c>
    </row>
    <row r="186" spans="1:26" ht="33" customHeight="1">
      <c r="A186" s="23">
        <v>49461583</v>
      </c>
      <c r="B186" s="8" t="s">
        <v>2633</v>
      </c>
      <c r="C186" s="23">
        <v>49461583</v>
      </c>
      <c r="D186" s="2" t="s">
        <v>326</v>
      </c>
      <c r="E186" s="2" t="s">
        <v>2634</v>
      </c>
      <c r="F186" s="3" t="s">
        <v>2635</v>
      </c>
      <c r="G186" s="3" t="s">
        <v>2636</v>
      </c>
      <c r="H186" s="3" t="s">
        <v>2637</v>
      </c>
      <c r="I186" s="3" t="s">
        <v>1255</v>
      </c>
      <c r="J186" s="5">
        <v>232</v>
      </c>
      <c r="K186" s="5"/>
      <c r="L186" s="3" t="s">
        <v>311</v>
      </c>
      <c r="M186" s="3" t="s">
        <v>2638</v>
      </c>
      <c r="N186" s="3" t="s">
        <v>2639</v>
      </c>
      <c r="O186" s="3" t="s">
        <v>371</v>
      </c>
      <c r="P186" s="3" t="s">
        <v>2640</v>
      </c>
      <c r="Q186" s="3" t="s">
        <v>2641</v>
      </c>
      <c r="R186" s="3" t="s">
        <v>359</v>
      </c>
      <c r="S186" s="3" t="s">
        <v>2642</v>
      </c>
      <c r="T186" s="3" t="s">
        <v>2643</v>
      </c>
      <c r="U186" s="3" t="s">
        <v>320</v>
      </c>
      <c r="V186" s="3" t="s">
        <v>321</v>
      </c>
      <c r="W186" s="2" t="s">
        <v>2644</v>
      </c>
      <c r="X186" s="2" t="s">
        <v>388</v>
      </c>
      <c r="Y186" s="130" t="s">
        <v>2645</v>
      </c>
      <c r="Z186" s="129" t="str">
        <f>VLOOKUP(A186,'[1]Odpovědi formuláře 239'!A:F,6,0)</f>
        <v>Ne</v>
      </c>
    </row>
    <row r="187" spans="1:26" ht="33" customHeight="1">
      <c r="A187" s="23">
        <v>49459171</v>
      </c>
      <c r="B187" s="8" t="s">
        <v>2646</v>
      </c>
      <c r="C187" s="23">
        <v>49459171</v>
      </c>
      <c r="D187" s="2" t="s">
        <v>326</v>
      </c>
      <c r="E187" s="2" t="s">
        <v>2647</v>
      </c>
      <c r="F187" s="3" t="s">
        <v>2648</v>
      </c>
      <c r="G187" s="3" t="s">
        <v>2649</v>
      </c>
      <c r="H187" s="3" t="s">
        <v>2637</v>
      </c>
      <c r="I187" s="3" t="s">
        <v>1691</v>
      </c>
      <c r="J187" s="5">
        <v>400</v>
      </c>
      <c r="K187" s="5"/>
      <c r="L187" s="3" t="s">
        <v>311</v>
      </c>
      <c r="M187" s="3" t="s">
        <v>2650</v>
      </c>
      <c r="N187" s="3" t="s">
        <v>2651</v>
      </c>
      <c r="O187" s="3" t="s">
        <v>314</v>
      </c>
      <c r="P187" s="3" t="s">
        <v>2652</v>
      </c>
      <c r="Q187" s="3" t="s">
        <v>2653</v>
      </c>
      <c r="R187" s="3" t="s">
        <v>317</v>
      </c>
      <c r="S187" s="3" t="s">
        <v>2654</v>
      </c>
      <c r="T187" s="3" t="s">
        <v>2643</v>
      </c>
      <c r="U187" s="3" t="s">
        <v>320</v>
      </c>
      <c r="V187" s="3" t="s">
        <v>321</v>
      </c>
      <c r="W187" s="2" t="s">
        <v>2655</v>
      </c>
      <c r="X187" s="2" t="s">
        <v>225</v>
      </c>
      <c r="Y187" s="130" t="s">
        <v>2656</v>
      </c>
      <c r="Z187" s="129" t="str">
        <f>VLOOKUP(A187,'[1]Odpovědi formuláře 239'!A:F,6,0)</f>
        <v>Ano</v>
      </c>
    </row>
    <row r="188" spans="1:26" ht="33" customHeight="1">
      <c r="A188" s="23">
        <v>55468</v>
      </c>
      <c r="B188" s="8" t="s">
        <v>2657</v>
      </c>
      <c r="C188" s="23" t="s">
        <v>104</v>
      </c>
      <c r="D188" s="2" t="s">
        <v>326</v>
      </c>
      <c r="E188" s="2" t="s">
        <v>2658</v>
      </c>
      <c r="F188" s="3" t="s">
        <v>2659</v>
      </c>
      <c r="G188" s="3" t="s">
        <v>2660</v>
      </c>
      <c r="H188" s="3" t="s">
        <v>2661</v>
      </c>
      <c r="I188" s="3" t="s">
        <v>2662</v>
      </c>
      <c r="J188" s="5">
        <v>198</v>
      </c>
      <c r="K188" s="5"/>
      <c r="L188" s="3" t="s">
        <v>311</v>
      </c>
      <c r="M188" s="3" t="s">
        <v>2663</v>
      </c>
      <c r="N188" s="3" t="s">
        <v>2664</v>
      </c>
      <c r="O188" s="3" t="s">
        <v>314</v>
      </c>
      <c r="P188" s="3" t="s">
        <v>2665</v>
      </c>
      <c r="Q188" s="3" t="s">
        <v>2666</v>
      </c>
      <c r="R188" s="3" t="s">
        <v>317</v>
      </c>
      <c r="S188" s="3" t="s">
        <v>2667</v>
      </c>
      <c r="T188" s="3" t="s">
        <v>2668</v>
      </c>
      <c r="U188" s="3" t="s">
        <v>320</v>
      </c>
      <c r="V188" s="3" t="s">
        <v>321</v>
      </c>
      <c r="W188" s="2" t="s">
        <v>2669</v>
      </c>
      <c r="X188" s="2" t="s">
        <v>388</v>
      </c>
      <c r="Y188" s="130" t="s">
        <v>2670</v>
      </c>
      <c r="Z188" s="129" t="str">
        <f>VLOOKUP(A188,'[1]Odpovědi formuláře 239'!A:F,6,0)</f>
        <v>Ano</v>
      </c>
    </row>
    <row r="189" spans="1:26" ht="33" customHeight="1">
      <c r="A189" s="23">
        <v>70842663</v>
      </c>
      <c r="B189" s="8" t="s">
        <v>2671</v>
      </c>
      <c r="C189" s="23">
        <v>70842663</v>
      </c>
      <c r="D189" s="2" t="s">
        <v>326</v>
      </c>
      <c r="E189" s="2" t="s">
        <v>2672</v>
      </c>
      <c r="F189" s="3" t="s">
        <v>2673</v>
      </c>
      <c r="G189" s="3" t="s">
        <v>2674</v>
      </c>
      <c r="H189" s="3" t="s">
        <v>2675</v>
      </c>
      <c r="I189" s="3" t="s">
        <v>2676</v>
      </c>
      <c r="J189" s="5">
        <v>530</v>
      </c>
      <c r="K189" s="5"/>
      <c r="L189" s="3" t="s">
        <v>311</v>
      </c>
      <c r="M189" s="3" t="s">
        <v>2677</v>
      </c>
      <c r="N189" s="3" t="s">
        <v>2678</v>
      </c>
      <c r="O189" s="3" t="s">
        <v>314</v>
      </c>
      <c r="P189" s="3" t="s">
        <v>2678</v>
      </c>
      <c r="Q189" s="3" t="s">
        <v>2678</v>
      </c>
      <c r="R189" s="3" t="s">
        <v>317</v>
      </c>
      <c r="S189" s="3" t="s">
        <v>2679</v>
      </c>
      <c r="T189" s="3" t="s">
        <v>2680</v>
      </c>
      <c r="U189" s="3" t="s">
        <v>320</v>
      </c>
      <c r="V189" s="3" t="s">
        <v>321</v>
      </c>
      <c r="W189" s="2" t="s">
        <v>2681</v>
      </c>
      <c r="X189" s="6" t="s">
        <v>226</v>
      </c>
      <c r="Y189" s="131" t="s">
        <v>2682</v>
      </c>
      <c r="Z189" s="129" t="str">
        <f>VLOOKUP(A189,'[1]Odpovědi formuláře 239'!A:F,6,0)</f>
        <v>Ne</v>
      </c>
    </row>
    <row r="190" spans="1:26" ht="33" customHeight="1">
      <c r="A190" s="23">
        <v>49461702</v>
      </c>
      <c r="B190" s="1" t="s">
        <v>2683</v>
      </c>
      <c r="C190" s="23">
        <v>49461702</v>
      </c>
      <c r="D190" s="2" t="s">
        <v>326</v>
      </c>
      <c r="E190" s="2" t="s">
        <v>2684</v>
      </c>
      <c r="F190" s="3" t="s">
        <v>2685</v>
      </c>
      <c r="G190" s="3" t="s">
        <v>2686</v>
      </c>
      <c r="H190" s="3" t="s">
        <v>2687</v>
      </c>
      <c r="I190" s="3" t="s">
        <v>776</v>
      </c>
      <c r="J190" s="5">
        <v>702</v>
      </c>
      <c r="K190" s="5">
        <v>4</v>
      </c>
      <c r="L190" s="3" t="s">
        <v>456</v>
      </c>
      <c r="M190" s="3" t="s">
        <v>2688</v>
      </c>
      <c r="N190" s="3" t="s">
        <v>2689</v>
      </c>
      <c r="O190" s="3" t="s">
        <v>314</v>
      </c>
      <c r="P190" s="3" t="s">
        <v>2690</v>
      </c>
      <c r="Q190" s="3" t="s">
        <v>2691</v>
      </c>
      <c r="R190" s="3" t="s">
        <v>317</v>
      </c>
      <c r="S190" s="3" t="s">
        <v>2692</v>
      </c>
      <c r="T190" s="3" t="s">
        <v>2693</v>
      </c>
      <c r="U190" s="3" t="s">
        <v>320</v>
      </c>
      <c r="V190" s="3" t="s">
        <v>321</v>
      </c>
      <c r="W190" s="2">
        <v>737044728</v>
      </c>
      <c r="X190" s="2" t="s">
        <v>388</v>
      </c>
      <c r="Y190" s="130" t="s">
        <v>41</v>
      </c>
      <c r="Z190" s="129" t="str">
        <f>VLOOKUP(A190,'[1]Odpovědi formuláře 239'!A:F,6,0)</f>
        <v>Ne</v>
      </c>
    </row>
    <row r="191" spans="1:26" ht="33" customHeight="1">
      <c r="A191" s="23">
        <v>212733</v>
      </c>
      <c r="B191" s="8" t="s">
        <v>2694</v>
      </c>
      <c r="C191" s="23" t="s">
        <v>181</v>
      </c>
      <c r="D191" s="2" t="s">
        <v>326</v>
      </c>
      <c r="E191" s="2" t="s">
        <v>2695</v>
      </c>
      <c r="F191" s="3" t="s">
        <v>2696</v>
      </c>
      <c r="G191" s="3" t="s">
        <v>2697</v>
      </c>
      <c r="H191" s="3" t="s">
        <v>2698</v>
      </c>
      <c r="I191" s="3" t="s">
        <v>2699</v>
      </c>
      <c r="J191" s="5">
        <v>432</v>
      </c>
      <c r="K191" s="5"/>
      <c r="L191" s="3" t="s">
        <v>311</v>
      </c>
      <c r="M191" s="3" t="s">
        <v>2700</v>
      </c>
      <c r="N191" s="3" t="s">
        <v>2701</v>
      </c>
      <c r="O191" s="3" t="s">
        <v>314</v>
      </c>
      <c r="P191" s="3" t="s">
        <v>2702</v>
      </c>
      <c r="Q191" s="3" t="s">
        <v>2703</v>
      </c>
      <c r="R191" s="3" t="s">
        <v>317</v>
      </c>
      <c r="S191" s="3" t="s">
        <v>2704</v>
      </c>
      <c r="T191" s="3" t="s">
        <v>2705</v>
      </c>
      <c r="U191" s="3" t="s">
        <v>414</v>
      </c>
      <c r="V191" s="3" t="s">
        <v>2706</v>
      </c>
      <c r="W191" s="2" t="s">
        <v>2707</v>
      </c>
      <c r="X191" s="6" t="s">
        <v>2708</v>
      </c>
      <c r="Y191" s="130" t="s">
        <v>2709</v>
      </c>
      <c r="Z191" s="129" t="str">
        <f>VLOOKUP(A191,'[1]Odpovědi formuláře 239'!A:F,6,0)</f>
        <v>Ano</v>
      </c>
    </row>
    <row r="192" spans="1:26" ht="33" customHeight="1">
      <c r="A192" s="23">
        <v>49459899</v>
      </c>
      <c r="B192" s="8" t="s">
        <v>2710</v>
      </c>
      <c r="C192" s="23">
        <v>49459899</v>
      </c>
      <c r="D192" s="2" t="s">
        <v>326</v>
      </c>
      <c r="E192" s="2" t="s">
        <v>2711</v>
      </c>
      <c r="F192" s="3" t="s">
        <v>2712</v>
      </c>
      <c r="G192" s="3" t="s">
        <v>2713</v>
      </c>
      <c r="H192" s="3" t="s">
        <v>2698</v>
      </c>
      <c r="I192" s="3" t="s">
        <v>1679</v>
      </c>
      <c r="J192" s="5">
        <v>39</v>
      </c>
      <c r="K192" s="5"/>
      <c r="L192" s="3" t="s">
        <v>311</v>
      </c>
      <c r="M192" s="3" t="s">
        <v>2714</v>
      </c>
      <c r="N192" s="3" t="s">
        <v>2715</v>
      </c>
      <c r="O192" s="3" t="s">
        <v>314</v>
      </c>
      <c r="P192" s="3" t="s">
        <v>2716</v>
      </c>
      <c r="Q192" s="3" t="s">
        <v>2717</v>
      </c>
      <c r="R192" s="3" t="s">
        <v>317</v>
      </c>
      <c r="S192" s="3" t="s">
        <v>2718</v>
      </c>
      <c r="T192" s="3" t="s">
        <v>2719</v>
      </c>
      <c r="U192" s="3" t="s">
        <v>320</v>
      </c>
      <c r="V192" s="3" t="s">
        <v>321</v>
      </c>
      <c r="W192" s="2" t="s">
        <v>2720</v>
      </c>
      <c r="X192" s="2" t="s">
        <v>17</v>
      </c>
      <c r="Y192" s="130" t="s">
        <v>2721</v>
      </c>
      <c r="Z192" s="129" t="str">
        <f>VLOOKUP(A192,'[1]Odpovědi formuláře 239'!A:F,6,0)</f>
        <v>Ano</v>
      </c>
    </row>
    <row r="193" spans="1:26" ht="33" customHeight="1">
      <c r="A193" s="23">
        <v>44946783</v>
      </c>
      <c r="B193" s="8" t="s">
        <v>2722</v>
      </c>
      <c r="C193" s="23">
        <v>44946783</v>
      </c>
      <c r="D193" s="2" t="s">
        <v>326</v>
      </c>
      <c r="E193" s="2" t="s">
        <v>2723</v>
      </c>
      <c r="F193" s="3" t="s">
        <v>2724</v>
      </c>
      <c r="G193" s="3" t="s">
        <v>2725</v>
      </c>
      <c r="H193" s="3" t="s">
        <v>2726</v>
      </c>
      <c r="I193" s="3" t="s">
        <v>2727</v>
      </c>
      <c r="J193" s="5">
        <v>1529</v>
      </c>
      <c r="K193" s="5">
        <v>21</v>
      </c>
      <c r="L193" s="3" t="s">
        <v>311</v>
      </c>
      <c r="M193" s="3" t="s">
        <v>2728</v>
      </c>
      <c r="N193" s="3" t="s">
        <v>2729</v>
      </c>
      <c r="O193" s="10"/>
      <c r="P193" s="3" t="s">
        <v>2730</v>
      </c>
      <c r="Q193" s="3" t="s">
        <v>2731</v>
      </c>
      <c r="R193" s="3" t="s">
        <v>359</v>
      </c>
      <c r="S193" s="3" t="s">
        <v>2732</v>
      </c>
      <c r="T193" s="3" t="s">
        <v>2733</v>
      </c>
      <c r="U193" s="3" t="s">
        <v>320</v>
      </c>
      <c r="V193" s="3" t="s">
        <v>321</v>
      </c>
      <c r="W193" s="2" t="s">
        <v>2734</v>
      </c>
      <c r="X193" s="6" t="s">
        <v>111</v>
      </c>
      <c r="Y193" s="150" t="s">
        <v>2735</v>
      </c>
      <c r="Z193" s="129" t="str">
        <f>VLOOKUP(A193,'[1]Odpovědi formuláře 239'!A:F,6,0)</f>
        <v>Ne</v>
      </c>
    </row>
    <row r="194" spans="1:27" s="156" customFormat="1" ht="33" customHeight="1">
      <c r="A194" s="151">
        <v>44946881</v>
      </c>
      <c r="B194" s="151" t="s">
        <v>2736</v>
      </c>
      <c r="C194" s="151">
        <v>44946881</v>
      </c>
      <c r="D194" s="152" t="s">
        <v>326</v>
      </c>
      <c r="E194" s="152" t="s">
        <v>3425</v>
      </c>
      <c r="F194" s="153" t="s">
        <v>2737</v>
      </c>
      <c r="G194" s="153" t="s">
        <v>2738</v>
      </c>
      <c r="H194" s="153" t="s">
        <v>2726</v>
      </c>
      <c r="I194" s="153" t="s">
        <v>1277</v>
      </c>
      <c r="J194" s="154">
        <v>1084</v>
      </c>
      <c r="K194" s="154">
        <v>1</v>
      </c>
      <c r="L194" s="153" t="s">
        <v>311</v>
      </c>
      <c r="M194" s="153" t="s">
        <v>2739</v>
      </c>
      <c r="N194" s="153" t="s">
        <v>2740</v>
      </c>
      <c r="O194" s="153" t="s">
        <v>314</v>
      </c>
      <c r="P194" s="153" t="s">
        <v>2741</v>
      </c>
      <c r="Q194" s="153" t="s">
        <v>2742</v>
      </c>
      <c r="R194" s="153" t="s">
        <v>317</v>
      </c>
      <c r="S194" s="153" t="s">
        <v>2743</v>
      </c>
      <c r="T194" s="153" t="s">
        <v>2733</v>
      </c>
      <c r="U194" s="153" t="s">
        <v>320</v>
      </c>
      <c r="V194" s="153" t="s">
        <v>321</v>
      </c>
      <c r="W194" s="152">
        <v>541230763</v>
      </c>
      <c r="X194" s="152" t="s">
        <v>2744</v>
      </c>
      <c r="Y194" s="155" t="s">
        <v>161</v>
      </c>
      <c r="Z194" s="156" t="e">
        <f>VLOOKUP(A194,'[1]Odpovědi formuláře 239'!A:F,6,0)</f>
        <v>#N/A</v>
      </c>
      <c r="AA194" s="157" t="s">
        <v>3426</v>
      </c>
    </row>
    <row r="195" spans="1:26" ht="33" customHeight="1">
      <c r="A195" s="23">
        <v>53198</v>
      </c>
      <c r="B195" s="8" t="s">
        <v>2745</v>
      </c>
      <c r="C195" s="23" t="s">
        <v>30</v>
      </c>
      <c r="D195" s="2" t="s">
        <v>2746</v>
      </c>
      <c r="E195" s="2" t="s">
        <v>2747</v>
      </c>
      <c r="F195" s="3" t="s">
        <v>2748</v>
      </c>
      <c r="G195" s="3" t="s">
        <v>2749</v>
      </c>
      <c r="H195" s="3" t="s">
        <v>2750</v>
      </c>
      <c r="I195" s="3" t="s">
        <v>2751</v>
      </c>
      <c r="J195" s="5">
        <v>22</v>
      </c>
      <c r="K195" s="5"/>
      <c r="L195" s="3" t="s">
        <v>311</v>
      </c>
      <c r="M195" s="3" t="s">
        <v>2752</v>
      </c>
      <c r="N195" s="6" t="s">
        <v>2753</v>
      </c>
      <c r="O195" s="3" t="s">
        <v>371</v>
      </c>
      <c r="P195" s="10" t="s">
        <v>2754</v>
      </c>
      <c r="Q195" s="6" t="s">
        <v>2755</v>
      </c>
      <c r="R195" s="3" t="s">
        <v>359</v>
      </c>
      <c r="S195" s="10" t="s">
        <v>2756</v>
      </c>
      <c r="T195" s="3" t="s">
        <v>1140</v>
      </c>
      <c r="U195" s="3" t="s">
        <v>320</v>
      </c>
      <c r="V195" s="3" t="s">
        <v>321</v>
      </c>
      <c r="W195" s="2">
        <v>549410077</v>
      </c>
      <c r="X195" s="2" t="s">
        <v>388</v>
      </c>
      <c r="Y195" s="130" t="s">
        <v>2757</v>
      </c>
      <c r="Z195" s="129" t="str">
        <f>VLOOKUP(A195,'[1]Odpovědi formuláře 239'!A:F,6,0)</f>
        <v>Ano</v>
      </c>
    </row>
    <row r="196" spans="1:26" ht="33" customHeight="1">
      <c r="A196" s="23">
        <v>70838437</v>
      </c>
      <c r="B196" s="1" t="s">
        <v>2758</v>
      </c>
      <c r="C196" s="23">
        <v>70838437</v>
      </c>
      <c r="D196" s="2" t="s">
        <v>326</v>
      </c>
      <c r="E196" s="2" t="s">
        <v>2759</v>
      </c>
      <c r="F196" s="3" t="s">
        <v>2760</v>
      </c>
      <c r="G196" s="3" t="s">
        <v>2761</v>
      </c>
      <c r="H196" s="3" t="s">
        <v>2762</v>
      </c>
      <c r="I196" s="3" t="s">
        <v>2763</v>
      </c>
      <c r="J196" s="5">
        <v>417</v>
      </c>
      <c r="K196" s="5"/>
      <c r="L196" s="3" t="s">
        <v>311</v>
      </c>
      <c r="M196" s="3" t="s">
        <v>2764</v>
      </c>
      <c r="N196" s="3" t="s">
        <v>2765</v>
      </c>
      <c r="O196" s="3" t="s">
        <v>314</v>
      </c>
      <c r="P196" s="3" t="s">
        <v>2766</v>
      </c>
      <c r="Q196" s="3" t="s">
        <v>2767</v>
      </c>
      <c r="R196" s="3" t="s">
        <v>317</v>
      </c>
      <c r="S196" s="3" t="s">
        <v>2768</v>
      </c>
      <c r="T196" s="3" t="s">
        <v>2769</v>
      </c>
      <c r="U196" s="3" t="s">
        <v>320</v>
      </c>
      <c r="V196" s="3" t="s">
        <v>321</v>
      </c>
      <c r="W196" s="2" t="s">
        <v>2770</v>
      </c>
      <c r="X196" s="2" t="s">
        <v>388</v>
      </c>
      <c r="Y196" s="130" t="s">
        <v>162</v>
      </c>
      <c r="Z196" s="129" t="str">
        <f>VLOOKUP(A196,'[1]Odpovědi formuláře 239'!A:F,6,0)</f>
        <v>Ne</v>
      </c>
    </row>
    <row r="197" spans="1:26" ht="33" customHeight="1">
      <c r="A197" s="23">
        <v>46937081</v>
      </c>
      <c r="B197" s="8" t="s">
        <v>2771</v>
      </c>
      <c r="C197" s="23">
        <v>46937081</v>
      </c>
      <c r="D197" s="2" t="s">
        <v>326</v>
      </c>
      <c r="E197" s="2" t="s">
        <v>2772</v>
      </c>
      <c r="F197" s="3" t="s">
        <v>2773</v>
      </c>
      <c r="G197" s="3" t="s">
        <v>2774</v>
      </c>
      <c r="H197" s="3" t="s">
        <v>2474</v>
      </c>
      <c r="I197" s="3" t="s">
        <v>2775</v>
      </c>
      <c r="J197" s="5">
        <v>3273</v>
      </c>
      <c r="K197" s="5">
        <v>1</v>
      </c>
      <c r="L197" s="3" t="s">
        <v>311</v>
      </c>
      <c r="M197" s="3" t="s">
        <v>2776</v>
      </c>
      <c r="N197" s="3" t="s">
        <v>2777</v>
      </c>
      <c r="O197" s="3" t="s">
        <v>371</v>
      </c>
      <c r="P197" s="3" t="s">
        <v>2778</v>
      </c>
      <c r="Q197" s="3" t="s">
        <v>2779</v>
      </c>
      <c r="R197" s="3" t="s">
        <v>359</v>
      </c>
      <c r="S197" s="3" t="s">
        <v>2780</v>
      </c>
      <c r="T197" s="3" t="s">
        <v>2481</v>
      </c>
      <c r="U197" s="3" t="s">
        <v>414</v>
      </c>
      <c r="V197" s="3" t="s">
        <v>2781</v>
      </c>
      <c r="W197" s="2" t="s">
        <v>2782</v>
      </c>
      <c r="X197" s="2" t="s">
        <v>388</v>
      </c>
      <c r="Y197" s="130" t="s">
        <v>2783</v>
      </c>
      <c r="Z197" s="129" t="str">
        <f>VLOOKUP(A197,'[1]Odpovědi formuláře 239'!A:F,6,0)</f>
        <v>Ano</v>
      </c>
    </row>
    <row r="198" spans="1:26" ht="33" customHeight="1">
      <c r="A198" s="23">
        <v>70284831</v>
      </c>
      <c r="B198" s="1" t="s">
        <v>2784</v>
      </c>
      <c r="C198" s="23">
        <v>70284831</v>
      </c>
      <c r="D198" s="2" t="s">
        <v>326</v>
      </c>
      <c r="E198" s="2" t="s">
        <v>257</v>
      </c>
      <c r="F198" s="3" t="s">
        <v>2785</v>
      </c>
      <c r="G198" s="3" t="s">
        <v>2786</v>
      </c>
      <c r="H198" s="3" t="s">
        <v>2474</v>
      </c>
      <c r="I198" s="3" t="s">
        <v>2787</v>
      </c>
      <c r="J198" s="5">
        <v>2952</v>
      </c>
      <c r="K198" s="5">
        <v>5</v>
      </c>
      <c r="L198" s="3" t="s">
        <v>311</v>
      </c>
      <c r="M198" s="3" t="s">
        <v>2788</v>
      </c>
      <c r="N198" s="3" t="s">
        <v>2789</v>
      </c>
      <c r="O198" s="3" t="s">
        <v>2790</v>
      </c>
      <c r="P198" s="3" t="s">
        <v>2791</v>
      </c>
      <c r="Q198" s="3" t="s">
        <v>2792</v>
      </c>
      <c r="R198" s="3" t="s">
        <v>2793</v>
      </c>
      <c r="S198" s="3" t="s">
        <v>2789</v>
      </c>
      <c r="T198" s="3" t="s">
        <v>2481</v>
      </c>
      <c r="U198" s="3" t="s">
        <v>320</v>
      </c>
      <c r="V198" s="3" t="s">
        <v>321</v>
      </c>
      <c r="W198" s="2" t="s">
        <v>2794</v>
      </c>
      <c r="X198" s="2" t="s">
        <v>388</v>
      </c>
      <c r="Y198" s="131" t="s">
        <v>2795</v>
      </c>
      <c r="Z198" s="129" t="str">
        <f>VLOOKUP(A198,'[1]Odpovědi formuláře 239'!A:F,6,0)</f>
        <v>Ne</v>
      </c>
    </row>
    <row r="199" spans="1:26" ht="33" customHeight="1">
      <c r="A199" s="23">
        <v>49939386</v>
      </c>
      <c r="B199" s="8" t="s">
        <v>2796</v>
      </c>
      <c r="C199" s="23">
        <v>49939386</v>
      </c>
      <c r="D199" s="2" t="s">
        <v>326</v>
      </c>
      <c r="E199" s="2" t="s">
        <v>2797</v>
      </c>
      <c r="F199" s="3" t="s">
        <v>2785</v>
      </c>
      <c r="G199" s="3" t="s">
        <v>2786</v>
      </c>
      <c r="H199" s="3" t="s">
        <v>2474</v>
      </c>
      <c r="I199" s="3" t="s">
        <v>2787</v>
      </c>
      <c r="J199" s="5">
        <v>2952</v>
      </c>
      <c r="K199" s="5">
        <v>5</v>
      </c>
      <c r="L199" s="3" t="s">
        <v>311</v>
      </c>
      <c r="M199" s="3" t="s">
        <v>2798</v>
      </c>
      <c r="N199" s="3" t="s">
        <v>46</v>
      </c>
      <c r="O199" s="3" t="s">
        <v>371</v>
      </c>
      <c r="P199" s="3" t="s">
        <v>2799</v>
      </c>
      <c r="Q199" s="3" t="s">
        <v>2800</v>
      </c>
      <c r="R199" s="3" t="s">
        <v>359</v>
      </c>
      <c r="S199" s="3" t="s">
        <v>2801</v>
      </c>
      <c r="T199" s="3" t="s">
        <v>2481</v>
      </c>
      <c r="U199" s="3" t="s">
        <v>320</v>
      </c>
      <c r="V199" s="3" t="s">
        <v>321</v>
      </c>
      <c r="W199" s="2">
        <v>725341590</v>
      </c>
      <c r="X199" s="2" t="s">
        <v>388</v>
      </c>
      <c r="Y199" s="130" t="s">
        <v>45</v>
      </c>
      <c r="Z199" s="129" t="str">
        <f>VLOOKUP(A199,'[1]Odpovědi formuláře 239'!A:F,6,0)</f>
        <v>Ne</v>
      </c>
    </row>
    <row r="200" spans="1:26" ht="33" customHeight="1">
      <c r="A200" s="23">
        <v>46937170</v>
      </c>
      <c r="B200" s="8" t="s">
        <v>2802</v>
      </c>
      <c r="C200" s="23">
        <v>46937170</v>
      </c>
      <c r="D200" s="2" t="s">
        <v>326</v>
      </c>
      <c r="E200" s="2" t="s">
        <v>2803</v>
      </c>
      <c r="F200" s="3" t="s">
        <v>2804</v>
      </c>
      <c r="G200" s="3" t="s">
        <v>2805</v>
      </c>
      <c r="H200" s="3" t="s">
        <v>2474</v>
      </c>
      <c r="I200" s="3" t="s">
        <v>2806</v>
      </c>
      <c r="J200" s="5">
        <v>2923</v>
      </c>
      <c r="K200" s="5">
        <v>1</v>
      </c>
      <c r="L200" s="3" t="s">
        <v>311</v>
      </c>
      <c r="M200" s="3" t="s">
        <v>2807</v>
      </c>
      <c r="N200" s="3" t="s">
        <v>2808</v>
      </c>
      <c r="O200" s="3" t="s">
        <v>314</v>
      </c>
      <c r="P200" s="3" t="s">
        <v>2809</v>
      </c>
      <c r="Q200" s="3" t="s">
        <v>2810</v>
      </c>
      <c r="R200" s="3" t="s">
        <v>317</v>
      </c>
      <c r="S200" s="3" t="s">
        <v>2811</v>
      </c>
      <c r="T200" s="3" t="s">
        <v>2481</v>
      </c>
      <c r="U200" s="3" t="s">
        <v>414</v>
      </c>
      <c r="V200" s="3" t="s">
        <v>2812</v>
      </c>
      <c r="W200" s="2" t="s">
        <v>2813</v>
      </c>
      <c r="X200" s="2" t="s">
        <v>388</v>
      </c>
      <c r="Y200" s="130" t="s">
        <v>2814</v>
      </c>
      <c r="Z200" s="129" t="str">
        <f>VLOOKUP(A200,'[1]Odpovědi formuláře 239'!A:F,6,0)</f>
        <v>Ne</v>
      </c>
    </row>
    <row r="201" spans="1:26" ht="33" customHeight="1">
      <c r="A201" s="23">
        <v>49939378</v>
      </c>
      <c r="B201" s="8" t="s">
        <v>2815</v>
      </c>
      <c r="C201" s="23">
        <v>49939378</v>
      </c>
      <c r="D201" s="2" t="s">
        <v>326</v>
      </c>
      <c r="E201" s="2" t="s">
        <v>2816</v>
      </c>
      <c r="F201" s="3" t="s">
        <v>2817</v>
      </c>
      <c r="G201" s="3" t="s">
        <v>2818</v>
      </c>
      <c r="H201" s="3" t="s">
        <v>2474</v>
      </c>
      <c r="I201" s="3" t="s">
        <v>2806</v>
      </c>
      <c r="J201" s="5">
        <v>2854</v>
      </c>
      <c r="K201" s="5">
        <v>2</v>
      </c>
      <c r="L201" s="3" t="s">
        <v>311</v>
      </c>
      <c r="M201" s="3" t="s">
        <v>2819</v>
      </c>
      <c r="N201" s="3" t="s">
        <v>2820</v>
      </c>
      <c r="O201" s="3" t="s">
        <v>371</v>
      </c>
      <c r="P201" s="3" t="s">
        <v>2821</v>
      </c>
      <c r="Q201" s="3" t="s">
        <v>2822</v>
      </c>
      <c r="R201" s="3" t="s">
        <v>359</v>
      </c>
      <c r="S201" s="3" t="s">
        <v>2823</v>
      </c>
      <c r="T201" s="3" t="s">
        <v>2481</v>
      </c>
      <c r="U201" s="3" t="s">
        <v>320</v>
      </c>
      <c r="V201" s="3" t="s">
        <v>321</v>
      </c>
      <c r="W201" s="2">
        <v>518606415</v>
      </c>
      <c r="X201" s="2" t="s">
        <v>388</v>
      </c>
      <c r="Y201" s="130" t="s">
        <v>2824</v>
      </c>
      <c r="Z201" s="129" t="str">
        <f>VLOOKUP(A201,'[1]Odpovědi formuláře 239'!A:F,6,0)</f>
        <v>Ano</v>
      </c>
    </row>
    <row r="202" spans="1:26" ht="33" customHeight="1">
      <c r="A202" s="23">
        <v>838225</v>
      </c>
      <c r="B202" s="8" t="s">
        <v>2825</v>
      </c>
      <c r="C202" s="23" t="s">
        <v>206</v>
      </c>
      <c r="D202" s="2" t="s">
        <v>2826</v>
      </c>
      <c r="E202" s="2" t="s">
        <v>2827</v>
      </c>
      <c r="F202" s="3" t="s">
        <v>2828</v>
      </c>
      <c r="G202" s="3" t="s">
        <v>2829</v>
      </c>
      <c r="H202" s="3" t="s">
        <v>2830</v>
      </c>
      <c r="I202" s="3" t="s">
        <v>2831</v>
      </c>
      <c r="J202" s="5">
        <v>3756</v>
      </c>
      <c r="K202" s="5">
        <v>21</v>
      </c>
      <c r="L202" s="3" t="s">
        <v>311</v>
      </c>
      <c r="M202" s="3" t="s">
        <v>2832</v>
      </c>
      <c r="N202" s="3" t="s">
        <v>2833</v>
      </c>
      <c r="O202" s="3" t="s">
        <v>371</v>
      </c>
      <c r="P202" s="3" t="s">
        <v>2834</v>
      </c>
      <c r="Q202" s="3" t="s">
        <v>2835</v>
      </c>
      <c r="R202" s="3" t="s">
        <v>359</v>
      </c>
      <c r="S202" s="3" t="s">
        <v>2836</v>
      </c>
      <c r="T202" s="3" t="s">
        <v>2481</v>
      </c>
      <c r="U202" s="3" t="s">
        <v>320</v>
      </c>
      <c r="V202" s="3" t="s">
        <v>321</v>
      </c>
      <c r="W202" s="2">
        <v>518390025</v>
      </c>
      <c r="X202" s="2" t="s">
        <v>388</v>
      </c>
      <c r="Y202" s="130" t="s">
        <v>2837</v>
      </c>
      <c r="Z202" s="129" t="str">
        <f>VLOOKUP(A202,'[1]Odpovědi formuláře 239'!A:F,6,0)</f>
        <v>Ano</v>
      </c>
    </row>
    <row r="203" spans="1:26" ht="33" customHeight="1">
      <c r="A203" s="23">
        <v>60575573</v>
      </c>
      <c r="B203" s="8" t="s">
        <v>2838</v>
      </c>
      <c r="C203" s="23">
        <v>60575573</v>
      </c>
      <c r="D203" s="2" t="s">
        <v>326</v>
      </c>
      <c r="E203" s="2" t="s">
        <v>2839</v>
      </c>
      <c r="F203" s="3" t="s">
        <v>2840</v>
      </c>
      <c r="G203" s="3" t="s">
        <v>2841</v>
      </c>
      <c r="H203" s="3" t="s">
        <v>2499</v>
      </c>
      <c r="I203" s="3" t="s">
        <v>2842</v>
      </c>
      <c r="J203" s="5">
        <v>39</v>
      </c>
      <c r="K203" s="5"/>
      <c r="L203" s="3" t="s">
        <v>393</v>
      </c>
      <c r="M203" s="3" t="s">
        <v>2843</v>
      </c>
      <c r="N203" s="3" t="s">
        <v>3427</v>
      </c>
      <c r="O203" s="3" t="s">
        <v>371</v>
      </c>
      <c r="P203" s="3" t="s">
        <v>3428</v>
      </c>
      <c r="Q203" s="3" t="s">
        <v>3429</v>
      </c>
      <c r="R203" s="3" t="s">
        <v>359</v>
      </c>
      <c r="S203" s="3" t="s">
        <v>3430</v>
      </c>
      <c r="T203" s="3" t="s">
        <v>2505</v>
      </c>
      <c r="U203" s="3" t="s">
        <v>320</v>
      </c>
      <c r="V203" s="3" t="s">
        <v>321</v>
      </c>
      <c r="W203" s="2" t="s">
        <v>2844</v>
      </c>
      <c r="X203" s="2" t="s">
        <v>2845</v>
      </c>
      <c r="Y203" s="130" t="s">
        <v>2846</v>
      </c>
      <c r="Z203" s="129" t="str">
        <f>VLOOKUP(A203,'[1]Odpovědi formuláře 239'!A:F,6,0)</f>
        <v>Ne</v>
      </c>
    </row>
    <row r="204" spans="1:26" ht="33" customHeight="1">
      <c r="A204" s="23">
        <v>90352</v>
      </c>
      <c r="B204" s="8" t="s">
        <v>2847</v>
      </c>
      <c r="C204" s="23" t="s">
        <v>213</v>
      </c>
      <c r="D204" s="2" t="s">
        <v>326</v>
      </c>
      <c r="E204" s="2" t="s">
        <v>2848</v>
      </c>
      <c r="F204" s="3" t="s">
        <v>2849</v>
      </c>
      <c r="G204" s="3" t="s">
        <v>2850</v>
      </c>
      <c r="H204" s="3" t="s">
        <v>2474</v>
      </c>
      <c r="I204" s="3" t="s">
        <v>2851</v>
      </c>
      <c r="J204" s="5">
        <v>27</v>
      </c>
      <c r="K204" s="5">
        <v>9</v>
      </c>
      <c r="L204" s="3" t="s">
        <v>311</v>
      </c>
      <c r="M204" s="3" t="s">
        <v>2852</v>
      </c>
      <c r="N204" s="3" t="s">
        <v>2853</v>
      </c>
      <c r="O204" s="3" t="s">
        <v>371</v>
      </c>
      <c r="P204" s="3" t="s">
        <v>2854</v>
      </c>
      <c r="Q204" s="3" t="s">
        <v>2855</v>
      </c>
      <c r="R204" s="3" t="s">
        <v>359</v>
      </c>
      <c r="S204" s="3" t="s">
        <v>2856</v>
      </c>
      <c r="T204" s="3" t="s">
        <v>2481</v>
      </c>
      <c r="U204" s="3" t="s">
        <v>515</v>
      </c>
      <c r="V204" s="3" t="s">
        <v>2857</v>
      </c>
      <c r="W204" s="2">
        <v>518355735</v>
      </c>
      <c r="X204" s="2" t="s">
        <v>2858</v>
      </c>
      <c r="Y204" s="130" t="s">
        <v>2859</v>
      </c>
      <c r="Z204" s="129" t="str">
        <f>VLOOKUP(A204,'[1]Odpovědi formuláře 239'!A:F,6,0)</f>
        <v>Ne</v>
      </c>
    </row>
    <row r="205" spans="1:26" ht="33" customHeight="1">
      <c r="A205" s="23">
        <v>559130</v>
      </c>
      <c r="B205" s="8" t="s">
        <v>2860</v>
      </c>
      <c r="C205" s="23" t="s">
        <v>195</v>
      </c>
      <c r="D205" s="2" t="s">
        <v>326</v>
      </c>
      <c r="E205" s="2" t="s">
        <v>2861</v>
      </c>
      <c r="F205" s="3" t="s">
        <v>2862</v>
      </c>
      <c r="G205" s="3" t="s">
        <v>2863</v>
      </c>
      <c r="H205" s="3" t="s">
        <v>2864</v>
      </c>
      <c r="I205" s="3" t="s">
        <v>2865</v>
      </c>
      <c r="J205" s="5">
        <v>813</v>
      </c>
      <c r="K205" s="5">
        <v>1</v>
      </c>
      <c r="L205" s="3" t="s">
        <v>311</v>
      </c>
      <c r="M205" s="3" t="s">
        <v>2866</v>
      </c>
      <c r="N205" s="3" t="s">
        <v>2867</v>
      </c>
      <c r="O205" s="3" t="s">
        <v>371</v>
      </c>
      <c r="P205" s="3" t="s">
        <v>2868</v>
      </c>
      <c r="Q205" s="3" t="s">
        <v>2869</v>
      </c>
      <c r="R205" s="3" t="s">
        <v>359</v>
      </c>
      <c r="S205" s="3" t="s">
        <v>2870</v>
      </c>
      <c r="T205" s="3" t="s">
        <v>2481</v>
      </c>
      <c r="U205" s="3" t="s">
        <v>320</v>
      </c>
      <c r="V205" s="3" t="s">
        <v>321</v>
      </c>
      <c r="W205" s="2" t="s">
        <v>3431</v>
      </c>
      <c r="X205" s="2" t="s">
        <v>194</v>
      </c>
      <c r="Y205" s="131" t="s">
        <v>2871</v>
      </c>
      <c r="Z205" s="129" t="str">
        <f>VLOOKUP(A205,'[1]Odpovědi formuláře 239'!A:F,6,0)</f>
        <v>Ano</v>
      </c>
    </row>
    <row r="206" spans="1:26" ht="33" customHeight="1">
      <c r="A206" s="23">
        <v>70836931</v>
      </c>
      <c r="B206" s="1" t="s">
        <v>2872</v>
      </c>
      <c r="C206" s="23">
        <v>70836931</v>
      </c>
      <c r="D206" s="2" t="s">
        <v>326</v>
      </c>
      <c r="E206" s="2" t="s">
        <v>2873</v>
      </c>
      <c r="F206" s="3" t="s">
        <v>2874</v>
      </c>
      <c r="G206" s="3" t="s">
        <v>2875</v>
      </c>
      <c r="H206" s="3" t="s">
        <v>2474</v>
      </c>
      <c r="I206" s="3" t="s">
        <v>2876</v>
      </c>
      <c r="J206" s="5">
        <v>3655</v>
      </c>
      <c r="K206" s="5">
        <v>2</v>
      </c>
      <c r="L206" s="3" t="s">
        <v>311</v>
      </c>
      <c r="M206" s="3" t="s">
        <v>2877</v>
      </c>
      <c r="N206" s="3" t="s">
        <v>2878</v>
      </c>
      <c r="O206" s="3" t="s">
        <v>314</v>
      </c>
      <c r="P206" s="3" t="s">
        <v>2879</v>
      </c>
      <c r="Q206" s="3" t="s">
        <v>2880</v>
      </c>
      <c r="R206" s="3" t="s">
        <v>317</v>
      </c>
      <c r="S206" s="3" t="s">
        <v>2881</v>
      </c>
      <c r="T206" s="3" t="s">
        <v>2481</v>
      </c>
      <c r="U206" s="3" t="s">
        <v>320</v>
      </c>
      <c r="V206" s="3" t="s">
        <v>321</v>
      </c>
      <c r="W206" s="2">
        <v>518351365</v>
      </c>
      <c r="X206" s="2" t="s">
        <v>388</v>
      </c>
      <c r="Y206" s="130" t="s">
        <v>52</v>
      </c>
      <c r="Z206" s="129" t="str">
        <f>VLOOKUP(A206,'[1]Odpovědi formuláře 239'!A:F,6,0)</f>
        <v>Ano</v>
      </c>
    </row>
    <row r="207" spans="1:26" ht="33" customHeight="1">
      <c r="A207" s="23">
        <v>373290</v>
      </c>
      <c r="B207" s="8" t="s">
        <v>2882</v>
      </c>
      <c r="C207" s="23" t="s">
        <v>208</v>
      </c>
      <c r="D207" s="2" t="s">
        <v>2883</v>
      </c>
      <c r="E207" s="2" t="s">
        <v>2884</v>
      </c>
      <c r="F207" s="3" t="s">
        <v>2885</v>
      </c>
      <c r="G207" s="3" t="s">
        <v>2886</v>
      </c>
      <c r="H207" s="3" t="s">
        <v>2474</v>
      </c>
      <c r="I207" s="3" t="s">
        <v>2887</v>
      </c>
      <c r="J207" s="5">
        <v>601</v>
      </c>
      <c r="K207" s="5">
        <v>2</v>
      </c>
      <c r="L207" s="3" t="s">
        <v>311</v>
      </c>
      <c r="M207" s="3" t="s">
        <v>2888</v>
      </c>
      <c r="N207" s="3" t="s">
        <v>3432</v>
      </c>
      <c r="O207" s="3" t="s">
        <v>314</v>
      </c>
      <c r="P207" s="3" t="s">
        <v>3433</v>
      </c>
      <c r="Q207" s="3" t="s">
        <v>3434</v>
      </c>
      <c r="R207" s="3" t="s">
        <v>317</v>
      </c>
      <c r="S207" s="3" t="s">
        <v>3434</v>
      </c>
      <c r="T207" s="3" t="s">
        <v>2481</v>
      </c>
      <c r="U207" s="3" t="s">
        <v>515</v>
      </c>
      <c r="V207" s="3" t="s">
        <v>2889</v>
      </c>
      <c r="W207" s="2" t="s">
        <v>2890</v>
      </c>
      <c r="X207" s="2" t="s">
        <v>2891</v>
      </c>
      <c r="Y207" s="130" t="s">
        <v>2892</v>
      </c>
      <c r="Z207" s="129" t="str">
        <f>VLOOKUP(A207,'[1]Odpovědi formuláře 239'!A:F,6,0)</f>
        <v>Ne</v>
      </c>
    </row>
    <row r="208" spans="1:26" ht="33" customHeight="1">
      <c r="A208" s="23">
        <v>559539</v>
      </c>
      <c r="B208" s="8" t="s">
        <v>2893</v>
      </c>
      <c r="C208" s="23" t="s">
        <v>258</v>
      </c>
      <c r="D208" s="2" t="s">
        <v>326</v>
      </c>
      <c r="E208" s="2" t="s">
        <v>2894</v>
      </c>
      <c r="F208" s="3" t="s">
        <v>2895</v>
      </c>
      <c r="G208" s="3" t="s">
        <v>2896</v>
      </c>
      <c r="H208" s="3" t="s">
        <v>2474</v>
      </c>
      <c r="I208" s="3" t="s">
        <v>2897</v>
      </c>
      <c r="J208" s="5">
        <v>2222</v>
      </c>
      <c r="K208" s="5">
        <v>32</v>
      </c>
      <c r="L208" s="3" t="s">
        <v>311</v>
      </c>
      <c r="M208" s="3" t="s">
        <v>2898</v>
      </c>
      <c r="N208" s="3" t="s">
        <v>2899</v>
      </c>
      <c r="O208" s="3" t="s">
        <v>314</v>
      </c>
      <c r="P208" s="3" t="s">
        <v>2900</v>
      </c>
      <c r="Q208" s="3" t="s">
        <v>2901</v>
      </c>
      <c r="R208" s="3" t="s">
        <v>317</v>
      </c>
      <c r="S208" s="3" t="s">
        <v>2902</v>
      </c>
      <c r="T208" s="3" t="s">
        <v>2481</v>
      </c>
      <c r="U208" s="3" t="s">
        <v>320</v>
      </c>
      <c r="V208" s="3" t="s">
        <v>321</v>
      </c>
      <c r="W208" s="2" t="s">
        <v>2903</v>
      </c>
      <c r="X208" s="2" t="s">
        <v>2904</v>
      </c>
      <c r="Y208" s="130" t="s">
        <v>2905</v>
      </c>
      <c r="Z208" s="129" t="str">
        <f>VLOOKUP(A208,'[1]Odpovědi formuláře 239'!A:F,6,0)</f>
        <v>Ne</v>
      </c>
    </row>
    <row r="209" spans="1:26" ht="33" customHeight="1">
      <c r="A209" s="23">
        <v>64480020</v>
      </c>
      <c r="B209" s="8" t="s">
        <v>2906</v>
      </c>
      <c r="C209" s="23">
        <v>64480020</v>
      </c>
      <c r="D209" s="2" t="s">
        <v>326</v>
      </c>
      <c r="E209" s="2" t="s">
        <v>2907</v>
      </c>
      <c r="F209" s="3" t="s">
        <v>2908</v>
      </c>
      <c r="G209" s="3" t="s">
        <v>2909</v>
      </c>
      <c r="H209" s="3" t="s">
        <v>2474</v>
      </c>
      <c r="I209" s="3" t="s">
        <v>2910</v>
      </c>
      <c r="J209" s="5">
        <v>2267</v>
      </c>
      <c r="K209" s="5">
        <v>1</v>
      </c>
      <c r="L209" s="3" t="s">
        <v>311</v>
      </c>
      <c r="M209" s="3" t="s">
        <v>2911</v>
      </c>
      <c r="N209" s="3" t="s">
        <v>2912</v>
      </c>
      <c r="O209" s="3" t="s">
        <v>314</v>
      </c>
      <c r="P209" s="3" t="s">
        <v>2913</v>
      </c>
      <c r="Q209" s="3" t="s">
        <v>2914</v>
      </c>
      <c r="R209" s="3" t="s">
        <v>317</v>
      </c>
      <c r="S209" s="3" t="s">
        <v>2915</v>
      </c>
      <c r="T209" s="3" t="s">
        <v>2481</v>
      </c>
      <c r="U209" s="3" t="s">
        <v>320</v>
      </c>
      <c r="V209" s="3" t="s">
        <v>321</v>
      </c>
      <c r="W209" s="2" t="s">
        <v>2916</v>
      </c>
      <c r="X209" s="2" t="s">
        <v>388</v>
      </c>
      <c r="Y209" s="130" t="s">
        <v>166</v>
      </c>
      <c r="Z209" s="129" t="str">
        <f>VLOOKUP(A209,'[1]Odpovědi formuláře 239'!A:F,6,0)</f>
        <v>Ne</v>
      </c>
    </row>
    <row r="210" spans="1:26" ht="33" customHeight="1">
      <c r="A210" s="23">
        <v>47377470</v>
      </c>
      <c r="B210" s="8" t="s">
        <v>2917</v>
      </c>
      <c r="C210" s="23">
        <v>47377470</v>
      </c>
      <c r="D210" s="2" t="s">
        <v>326</v>
      </c>
      <c r="E210" s="2" t="s">
        <v>2918</v>
      </c>
      <c r="F210" s="3" t="s">
        <v>2472</v>
      </c>
      <c r="G210" s="3" t="s">
        <v>2919</v>
      </c>
      <c r="H210" s="3" t="s">
        <v>2474</v>
      </c>
      <c r="I210" s="3" t="s">
        <v>2910</v>
      </c>
      <c r="J210" s="5">
        <v>1717</v>
      </c>
      <c r="K210" s="5">
        <v>3</v>
      </c>
      <c r="L210" s="3" t="s">
        <v>311</v>
      </c>
      <c r="M210" s="3" t="s">
        <v>2920</v>
      </c>
      <c r="N210" s="3" t="s">
        <v>3435</v>
      </c>
      <c r="O210" s="12" t="s">
        <v>3436</v>
      </c>
      <c r="P210" s="3" t="s">
        <v>3437</v>
      </c>
      <c r="Q210" s="3" t="s">
        <v>3438</v>
      </c>
      <c r="R210" s="3" t="s">
        <v>3439</v>
      </c>
      <c r="S210" s="3" t="s">
        <v>3438</v>
      </c>
      <c r="T210" s="3" t="s">
        <v>2481</v>
      </c>
      <c r="U210" s="3" t="s">
        <v>414</v>
      </c>
      <c r="V210" s="3" t="s">
        <v>2921</v>
      </c>
      <c r="W210" s="2" t="s">
        <v>2922</v>
      </c>
      <c r="X210" s="2" t="s">
        <v>388</v>
      </c>
      <c r="Y210" s="130" t="s">
        <v>2923</v>
      </c>
      <c r="Z210" s="129" t="str">
        <f>VLOOKUP(A210,'[1]Odpovědi formuláře 239'!A:F,6,0)</f>
        <v>Ano</v>
      </c>
    </row>
    <row r="211" spans="1:26" ht="33" customHeight="1">
      <c r="A211" s="23">
        <v>71197788</v>
      </c>
      <c r="B211" s="8" t="s">
        <v>2924</v>
      </c>
      <c r="C211" s="23">
        <v>71197788</v>
      </c>
      <c r="D211" s="2" t="s">
        <v>326</v>
      </c>
      <c r="E211" s="2" t="s">
        <v>2925</v>
      </c>
      <c r="F211" s="3" t="s">
        <v>2926</v>
      </c>
      <c r="G211" s="3" t="s">
        <v>2927</v>
      </c>
      <c r="H211" s="3" t="s">
        <v>2928</v>
      </c>
      <c r="I211" s="3" t="s">
        <v>2929</v>
      </c>
      <c r="J211" s="5">
        <v>3969</v>
      </c>
      <c r="K211" s="5">
        <v>2</v>
      </c>
      <c r="L211" s="3" t="s">
        <v>393</v>
      </c>
      <c r="M211" s="3" t="s">
        <v>3440</v>
      </c>
      <c r="N211" s="3" t="s">
        <v>2930</v>
      </c>
      <c r="O211" s="3" t="s">
        <v>371</v>
      </c>
      <c r="P211" s="3" t="s">
        <v>2931</v>
      </c>
      <c r="Q211" s="3" t="s">
        <v>2932</v>
      </c>
      <c r="R211" s="3" t="s">
        <v>359</v>
      </c>
      <c r="S211" s="3" t="s">
        <v>2933</v>
      </c>
      <c r="T211" s="3" t="s">
        <v>2481</v>
      </c>
      <c r="U211" s="3" t="s">
        <v>320</v>
      </c>
      <c r="V211" s="3" t="s">
        <v>321</v>
      </c>
      <c r="W211" s="2">
        <v>518353638</v>
      </c>
      <c r="X211" s="2" t="s">
        <v>66</v>
      </c>
      <c r="Y211" s="130" t="s">
        <v>66</v>
      </c>
      <c r="Z211" s="129" t="str">
        <f>VLOOKUP(A211,'[1]Odpovědi formuláře 239'!A:F,6,0)</f>
        <v>Ne</v>
      </c>
    </row>
    <row r="212" spans="1:26" ht="33" customHeight="1">
      <c r="A212" s="23">
        <v>226637</v>
      </c>
      <c r="B212" s="8" t="s">
        <v>2934</v>
      </c>
      <c r="C212" s="23" t="s">
        <v>34</v>
      </c>
      <c r="D212" s="2" t="s">
        <v>2935</v>
      </c>
      <c r="E212" s="2" t="s">
        <v>2936</v>
      </c>
      <c r="F212" s="3" t="s">
        <v>2937</v>
      </c>
      <c r="G212" s="3" t="s">
        <v>2938</v>
      </c>
      <c r="H212" s="3" t="s">
        <v>2939</v>
      </c>
      <c r="I212" s="3" t="s">
        <v>872</v>
      </c>
      <c r="J212" s="5">
        <v>2731</v>
      </c>
      <c r="K212" s="5">
        <v>11</v>
      </c>
      <c r="L212" s="3" t="s">
        <v>311</v>
      </c>
      <c r="M212" s="3" t="s">
        <v>2940</v>
      </c>
      <c r="N212" s="3" t="s">
        <v>2941</v>
      </c>
      <c r="O212" s="3" t="s">
        <v>314</v>
      </c>
      <c r="P212" s="4" t="s">
        <v>2942</v>
      </c>
      <c r="Q212" s="4" t="s">
        <v>2943</v>
      </c>
      <c r="R212" s="3" t="s">
        <v>317</v>
      </c>
      <c r="S212" s="4" t="s">
        <v>2944</v>
      </c>
      <c r="T212" s="3" t="s">
        <v>2481</v>
      </c>
      <c r="U212" s="3" t="s">
        <v>487</v>
      </c>
      <c r="V212" s="3" t="s">
        <v>2945</v>
      </c>
      <c r="W212" s="2" t="s">
        <v>2946</v>
      </c>
      <c r="X212" s="2" t="s">
        <v>2947</v>
      </c>
      <c r="Y212" s="131" t="s">
        <v>2948</v>
      </c>
      <c r="Z212" s="129" t="str">
        <f>VLOOKUP(A212,'[1]Odpovědi formuláře 239'!A:F,6,0)</f>
        <v>Ne</v>
      </c>
    </row>
    <row r="213" spans="1:26" ht="33" customHeight="1">
      <c r="A213" s="23">
        <v>49939424</v>
      </c>
      <c r="B213" s="8" t="s">
        <v>2949</v>
      </c>
      <c r="C213" s="23">
        <v>49939424</v>
      </c>
      <c r="D213" s="2" t="s">
        <v>326</v>
      </c>
      <c r="E213" s="2" t="s">
        <v>2950</v>
      </c>
      <c r="F213" s="3" t="s">
        <v>2951</v>
      </c>
      <c r="G213" s="3" t="s">
        <v>2952</v>
      </c>
      <c r="H213" s="3" t="s">
        <v>2953</v>
      </c>
      <c r="I213" s="3" t="s">
        <v>2954</v>
      </c>
      <c r="J213" s="5">
        <v>848</v>
      </c>
      <c r="K213" s="5"/>
      <c r="L213" s="3" t="s">
        <v>393</v>
      </c>
      <c r="M213" s="3" t="s">
        <v>2955</v>
      </c>
      <c r="N213" s="3" t="s">
        <v>2956</v>
      </c>
      <c r="O213" s="3" t="s">
        <v>314</v>
      </c>
      <c r="P213" s="3" t="s">
        <v>2957</v>
      </c>
      <c r="Q213" s="3" t="s">
        <v>2958</v>
      </c>
      <c r="R213" s="3" t="s">
        <v>317</v>
      </c>
      <c r="S213" s="3" t="s">
        <v>2959</v>
      </c>
      <c r="T213" s="3" t="s">
        <v>2960</v>
      </c>
      <c r="U213" s="3" t="s">
        <v>320</v>
      </c>
      <c r="V213" s="3" t="s">
        <v>321</v>
      </c>
      <c r="W213" s="2">
        <v>736604437</v>
      </c>
      <c r="X213" s="2" t="s">
        <v>388</v>
      </c>
      <c r="Y213" s="131" t="s">
        <v>2961</v>
      </c>
      <c r="Z213" s="129" t="str">
        <f>VLOOKUP(A213,'[1]Odpovědi formuláře 239'!A:F,6,0)</f>
        <v>Ne</v>
      </c>
    </row>
    <row r="214" spans="1:26" ht="33" customHeight="1">
      <c r="A214" s="23">
        <v>61742902</v>
      </c>
      <c r="B214" s="8" t="s">
        <v>2962</v>
      </c>
      <c r="C214" s="23">
        <v>61742902</v>
      </c>
      <c r="D214" s="2" t="s">
        <v>326</v>
      </c>
      <c r="E214" s="2" t="s">
        <v>2963</v>
      </c>
      <c r="F214" s="3" t="s">
        <v>2964</v>
      </c>
      <c r="G214" s="3" t="s">
        <v>2965</v>
      </c>
      <c r="H214" s="3" t="s">
        <v>2953</v>
      </c>
      <c r="I214" s="3" t="s">
        <v>2662</v>
      </c>
      <c r="J214" s="5">
        <v>379</v>
      </c>
      <c r="K214" s="5"/>
      <c r="L214" s="3" t="s">
        <v>311</v>
      </c>
      <c r="M214" s="3" t="s">
        <v>2966</v>
      </c>
      <c r="N214" s="3" t="s">
        <v>2967</v>
      </c>
      <c r="O214" s="3" t="s">
        <v>371</v>
      </c>
      <c r="P214" s="3" t="s">
        <v>2968</v>
      </c>
      <c r="Q214" s="3" t="s">
        <v>2969</v>
      </c>
      <c r="R214" s="3" t="s">
        <v>359</v>
      </c>
      <c r="S214" s="3" t="s">
        <v>2970</v>
      </c>
      <c r="T214" s="3" t="s">
        <v>2960</v>
      </c>
      <c r="U214" s="3" t="s">
        <v>320</v>
      </c>
      <c r="V214" s="3" t="s">
        <v>321</v>
      </c>
      <c r="W214" s="2" t="s">
        <v>2971</v>
      </c>
      <c r="X214" s="2" t="s">
        <v>388</v>
      </c>
      <c r="Y214" s="131" t="s">
        <v>2972</v>
      </c>
      <c r="Z214" s="129" t="str">
        <f>VLOOKUP(A214,'[1]Odpovědi formuláře 239'!A:F,6,0)</f>
        <v>Ano</v>
      </c>
    </row>
    <row r="215" spans="1:26" ht="33" customHeight="1">
      <c r="A215" s="23">
        <v>47375604</v>
      </c>
      <c r="B215" s="8" t="s">
        <v>2973</v>
      </c>
      <c r="C215" s="23" t="s">
        <v>2974</v>
      </c>
      <c r="D215" s="2" t="s">
        <v>326</v>
      </c>
      <c r="E215" s="2" t="s">
        <v>188</v>
      </c>
      <c r="F215" s="3" t="s">
        <v>2975</v>
      </c>
      <c r="G215" s="3" t="s">
        <v>2976</v>
      </c>
      <c r="H215" s="3" t="s">
        <v>2953</v>
      </c>
      <c r="I215" s="3" t="s">
        <v>2977</v>
      </c>
      <c r="J215" s="5">
        <v>515</v>
      </c>
      <c r="K215" s="5"/>
      <c r="L215" s="3" t="s">
        <v>311</v>
      </c>
      <c r="M215" s="3" t="s">
        <v>2978</v>
      </c>
      <c r="N215" s="3" t="s">
        <v>2979</v>
      </c>
      <c r="O215" s="3" t="s">
        <v>371</v>
      </c>
      <c r="P215" s="3" t="s">
        <v>2980</v>
      </c>
      <c r="Q215" s="3" t="s">
        <v>2981</v>
      </c>
      <c r="R215" s="3" t="s">
        <v>359</v>
      </c>
      <c r="S215" s="3" t="s">
        <v>2982</v>
      </c>
      <c r="T215" s="3" t="s">
        <v>2960</v>
      </c>
      <c r="U215" s="3" t="s">
        <v>414</v>
      </c>
      <c r="V215" s="3" t="s">
        <v>2983</v>
      </c>
      <c r="W215" s="2" t="s">
        <v>2984</v>
      </c>
      <c r="X215" s="2" t="s">
        <v>388</v>
      </c>
      <c r="Y215" s="130" t="s">
        <v>2985</v>
      </c>
      <c r="Z215" s="129" t="str">
        <f>VLOOKUP(A215,'[1]Odpovědi formuláře 239'!A:F,6,0)</f>
        <v>Ano</v>
      </c>
    </row>
    <row r="216" spans="1:26" ht="33" customHeight="1">
      <c r="A216" s="23">
        <v>70837601</v>
      </c>
      <c r="B216" s="8" t="s">
        <v>2986</v>
      </c>
      <c r="C216" s="23">
        <v>70837601</v>
      </c>
      <c r="D216" s="2" t="s">
        <v>326</v>
      </c>
      <c r="E216" s="2" t="s">
        <v>2987</v>
      </c>
      <c r="F216" s="3" t="s">
        <v>2988</v>
      </c>
      <c r="G216" s="3" t="s">
        <v>2989</v>
      </c>
      <c r="H216" s="3" t="s">
        <v>2953</v>
      </c>
      <c r="I216" s="3" t="s">
        <v>2977</v>
      </c>
      <c r="J216" s="5">
        <v>509</v>
      </c>
      <c r="K216" s="5"/>
      <c r="L216" s="3" t="s">
        <v>393</v>
      </c>
      <c r="M216" s="3" t="s">
        <v>2990</v>
      </c>
      <c r="N216" s="3" t="s">
        <v>2991</v>
      </c>
      <c r="O216" s="3" t="s">
        <v>314</v>
      </c>
      <c r="P216" s="3" t="s">
        <v>2992</v>
      </c>
      <c r="Q216" s="3" t="s">
        <v>2993</v>
      </c>
      <c r="R216" s="3" t="s">
        <v>317</v>
      </c>
      <c r="S216" s="3" t="s">
        <v>2994</v>
      </c>
      <c r="T216" s="3" t="s">
        <v>2960</v>
      </c>
      <c r="U216" s="3" t="s">
        <v>320</v>
      </c>
      <c r="V216" s="3" t="s">
        <v>321</v>
      </c>
      <c r="W216" s="2">
        <v>518305520</v>
      </c>
      <c r="X216" s="2" t="s">
        <v>388</v>
      </c>
      <c r="Y216" s="130" t="s">
        <v>204</v>
      </c>
      <c r="Z216" s="129" t="str">
        <f>VLOOKUP(A216,'[1]Odpovědi formuláře 239'!A:F,6,0)</f>
        <v>Ne</v>
      </c>
    </row>
    <row r="217" spans="1:26" s="160" customFormat="1" ht="33" customHeight="1">
      <c r="A217" s="8">
        <v>837385</v>
      </c>
      <c r="B217" s="8" t="s">
        <v>2995</v>
      </c>
      <c r="C217" s="8" t="s">
        <v>33</v>
      </c>
      <c r="D217" s="14" t="s">
        <v>2996</v>
      </c>
      <c r="E217" s="14" t="s">
        <v>2997</v>
      </c>
      <c r="F217" s="142" t="s">
        <v>2998</v>
      </c>
      <c r="G217" s="142" t="s">
        <v>2999</v>
      </c>
      <c r="H217" s="142" t="s">
        <v>2953</v>
      </c>
      <c r="I217" s="142" t="s">
        <v>3000</v>
      </c>
      <c r="J217" s="158">
        <v>890</v>
      </c>
      <c r="K217" s="158"/>
      <c r="L217" s="142" t="s">
        <v>311</v>
      </c>
      <c r="M217" s="142" t="s">
        <v>3001</v>
      </c>
      <c r="N217" s="142" t="s">
        <v>3002</v>
      </c>
      <c r="O217" s="142" t="s">
        <v>371</v>
      </c>
      <c r="P217" s="142" t="s">
        <v>3003</v>
      </c>
      <c r="Q217" s="142" t="s">
        <v>3004</v>
      </c>
      <c r="R217" s="142" t="s">
        <v>359</v>
      </c>
      <c r="S217" s="142" t="s">
        <v>3005</v>
      </c>
      <c r="T217" s="142" t="s">
        <v>2960</v>
      </c>
      <c r="U217" s="142" t="s">
        <v>320</v>
      </c>
      <c r="V217" s="142" t="s">
        <v>321</v>
      </c>
      <c r="W217" s="14" t="s">
        <v>3006</v>
      </c>
      <c r="X217" s="24" t="s">
        <v>31</v>
      </c>
      <c r="Y217" s="159" t="s">
        <v>3007</v>
      </c>
      <c r="Z217" s="129" t="str">
        <f>VLOOKUP(A217,'[1]Odpovědi formuláře 239'!A:F,6,0)</f>
        <v>Ano</v>
      </c>
    </row>
    <row r="218" spans="1:26" ht="33" customHeight="1">
      <c r="A218" s="23">
        <v>64480046</v>
      </c>
      <c r="B218" s="8" t="s">
        <v>3008</v>
      </c>
      <c r="C218" s="23" t="s">
        <v>3009</v>
      </c>
      <c r="D218" s="2" t="s">
        <v>326</v>
      </c>
      <c r="E218" s="2" t="s">
        <v>3010</v>
      </c>
      <c r="F218" s="3" t="s">
        <v>3011</v>
      </c>
      <c r="G218" s="3" t="s">
        <v>3012</v>
      </c>
      <c r="H218" s="3" t="s">
        <v>2953</v>
      </c>
      <c r="I218" s="3" t="s">
        <v>3013</v>
      </c>
      <c r="J218" s="5">
        <v>1255</v>
      </c>
      <c r="K218" s="5"/>
      <c r="L218" s="3" t="s">
        <v>311</v>
      </c>
      <c r="M218" s="3" t="s">
        <v>3014</v>
      </c>
      <c r="N218" s="3" t="s">
        <v>3015</v>
      </c>
      <c r="O218" s="3" t="s">
        <v>371</v>
      </c>
      <c r="P218" s="3" t="s">
        <v>3016</v>
      </c>
      <c r="Q218" s="3" t="s">
        <v>3017</v>
      </c>
      <c r="R218" s="3" t="s">
        <v>359</v>
      </c>
      <c r="S218" s="3" t="s">
        <v>3018</v>
      </c>
      <c r="T218" s="3" t="s">
        <v>2960</v>
      </c>
      <c r="U218" s="3" t="s">
        <v>320</v>
      </c>
      <c r="V218" s="3" t="s">
        <v>321</v>
      </c>
      <c r="W218" s="2">
        <v>518334578</v>
      </c>
      <c r="X218" s="2" t="s">
        <v>173</v>
      </c>
      <c r="Y218" s="130" t="s">
        <v>3019</v>
      </c>
      <c r="Z218" s="129" t="str">
        <f>VLOOKUP(A218,'[1]Odpovědi formuláře 239'!A:F,6,0)</f>
        <v>Ano</v>
      </c>
    </row>
    <row r="219" spans="1:26" ht="33" customHeight="1">
      <c r="A219" s="23">
        <v>70841373</v>
      </c>
      <c r="B219" s="8" t="s">
        <v>3020</v>
      </c>
      <c r="C219" s="23">
        <v>70841373</v>
      </c>
      <c r="D219" s="2" t="s">
        <v>326</v>
      </c>
      <c r="E219" s="2" t="s">
        <v>3021</v>
      </c>
      <c r="F219" s="3" t="s">
        <v>3022</v>
      </c>
      <c r="G219" s="3" t="s">
        <v>3023</v>
      </c>
      <c r="H219" s="3" t="s">
        <v>3024</v>
      </c>
      <c r="I219" s="3" t="s">
        <v>3025</v>
      </c>
      <c r="J219" s="5">
        <v>462</v>
      </c>
      <c r="K219" s="5"/>
      <c r="L219" s="3" t="s">
        <v>311</v>
      </c>
      <c r="M219" s="3" t="s">
        <v>3026</v>
      </c>
      <c r="N219" s="3" t="s">
        <v>3027</v>
      </c>
      <c r="O219" s="3" t="s">
        <v>314</v>
      </c>
      <c r="P219" s="3" t="s">
        <v>3028</v>
      </c>
      <c r="Q219" s="3" t="s">
        <v>3029</v>
      </c>
      <c r="R219" s="3" t="s">
        <v>317</v>
      </c>
      <c r="S219" s="3" t="s">
        <v>3030</v>
      </c>
      <c r="T219" s="3" t="s">
        <v>3031</v>
      </c>
      <c r="U219" s="3" t="s">
        <v>320</v>
      </c>
      <c r="V219" s="3" t="s">
        <v>321</v>
      </c>
      <c r="W219" s="2">
        <v>777801484</v>
      </c>
      <c r="X219" s="2" t="s">
        <v>388</v>
      </c>
      <c r="Y219" s="130" t="s">
        <v>131</v>
      </c>
      <c r="Z219" s="129" t="str">
        <f>VLOOKUP(A219,'[1]Odpovědi formuláře 239'!A:F,6,0)</f>
        <v>Ano</v>
      </c>
    </row>
    <row r="220" spans="1:26" ht="33" customHeight="1">
      <c r="A220" s="23">
        <v>49939416</v>
      </c>
      <c r="B220" s="8" t="s">
        <v>3032</v>
      </c>
      <c r="C220" s="23">
        <v>49939416</v>
      </c>
      <c r="D220" s="2" t="s">
        <v>326</v>
      </c>
      <c r="E220" s="2" t="s">
        <v>3033</v>
      </c>
      <c r="F220" s="3" t="s">
        <v>3034</v>
      </c>
      <c r="G220" s="3" t="s">
        <v>3035</v>
      </c>
      <c r="H220" s="3" t="s">
        <v>1877</v>
      </c>
      <c r="I220" s="3" t="s">
        <v>3036</v>
      </c>
      <c r="J220" s="5">
        <v>1495</v>
      </c>
      <c r="K220" s="5"/>
      <c r="L220" s="3" t="s">
        <v>311</v>
      </c>
      <c r="M220" s="3" t="s">
        <v>3037</v>
      </c>
      <c r="N220" s="3" t="s">
        <v>3038</v>
      </c>
      <c r="O220" s="3" t="s">
        <v>371</v>
      </c>
      <c r="P220" s="3" t="s">
        <v>3039</v>
      </c>
      <c r="Q220" s="3" t="s">
        <v>3040</v>
      </c>
      <c r="R220" s="3" t="s">
        <v>359</v>
      </c>
      <c r="S220" s="3" t="s">
        <v>3041</v>
      </c>
      <c r="T220" s="3" t="s">
        <v>1882</v>
      </c>
      <c r="U220" s="3" t="s">
        <v>320</v>
      </c>
      <c r="V220" s="3" t="s">
        <v>321</v>
      </c>
      <c r="W220" s="2">
        <v>518323084</v>
      </c>
      <c r="X220" s="2">
        <v>739358434</v>
      </c>
      <c r="Y220" s="147" t="s">
        <v>3042</v>
      </c>
      <c r="Z220" s="129" t="str">
        <f>VLOOKUP(A220,'[1]Odpovědi formuláře 239'!A:F,6,0)</f>
        <v>Ano</v>
      </c>
    </row>
    <row r="221" spans="1:26" ht="33" customHeight="1">
      <c r="A221" s="23">
        <v>70851221</v>
      </c>
      <c r="B221" s="8" t="s">
        <v>3043</v>
      </c>
      <c r="C221" s="23">
        <v>70851221</v>
      </c>
      <c r="D221" s="2" t="s">
        <v>326</v>
      </c>
      <c r="E221" s="2" t="s">
        <v>3044</v>
      </c>
      <c r="F221" s="3" t="s">
        <v>3045</v>
      </c>
      <c r="G221" s="3" t="s">
        <v>3046</v>
      </c>
      <c r="H221" s="3" t="s">
        <v>3047</v>
      </c>
      <c r="I221" s="3" t="s">
        <v>2078</v>
      </c>
      <c r="J221" s="5">
        <v>79</v>
      </c>
      <c r="K221" s="5">
        <v>1</v>
      </c>
      <c r="L221" s="3" t="s">
        <v>393</v>
      </c>
      <c r="M221" s="3" t="s">
        <v>3048</v>
      </c>
      <c r="N221" s="3" t="s">
        <v>3049</v>
      </c>
      <c r="O221" s="3" t="s">
        <v>314</v>
      </c>
      <c r="P221" s="3" t="s">
        <v>3050</v>
      </c>
      <c r="Q221" s="3" t="s">
        <v>3051</v>
      </c>
      <c r="R221" s="3" t="s">
        <v>317</v>
      </c>
      <c r="S221" s="3" t="s">
        <v>3052</v>
      </c>
      <c r="T221" s="3" t="s">
        <v>3053</v>
      </c>
      <c r="U221" s="3" t="s">
        <v>320</v>
      </c>
      <c r="V221" s="3" t="s">
        <v>321</v>
      </c>
      <c r="W221" s="2" t="s">
        <v>3054</v>
      </c>
      <c r="X221" s="2" t="s">
        <v>388</v>
      </c>
      <c r="Y221" s="130" t="s">
        <v>3055</v>
      </c>
      <c r="Z221" s="129" t="str">
        <f>VLOOKUP(A221,'[1]Odpovědi formuláře 239'!A:F,6,0)</f>
        <v>Ne</v>
      </c>
    </row>
    <row r="222" spans="1:26" ht="33" customHeight="1">
      <c r="A222" s="23">
        <v>226572</v>
      </c>
      <c r="B222" s="8" t="s">
        <v>3056</v>
      </c>
      <c r="C222" s="23" t="s">
        <v>256</v>
      </c>
      <c r="D222" s="2" t="s">
        <v>326</v>
      </c>
      <c r="E222" s="9" t="s">
        <v>3057</v>
      </c>
      <c r="F222" s="3" t="s">
        <v>3058</v>
      </c>
      <c r="G222" s="3" t="s">
        <v>3059</v>
      </c>
      <c r="H222" s="3" t="s">
        <v>3060</v>
      </c>
      <c r="I222" s="3" t="s">
        <v>3061</v>
      </c>
      <c r="J222" s="5">
        <v>151</v>
      </c>
      <c r="K222" s="5"/>
      <c r="L222" s="3" t="s">
        <v>311</v>
      </c>
      <c r="M222" s="3" t="s">
        <v>3062</v>
      </c>
      <c r="N222" s="3" t="s">
        <v>3441</v>
      </c>
      <c r="O222" s="3" t="s">
        <v>2790</v>
      </c>
      <c r="P222" s="3" t="s">
        <v>3441</v>
      </c>
      <c r="Q222" s="3" t="s">
        <v>3441</v>
      </c>
      <c r="R222" s="3" t="s">
        <v>3220</v>
      </c>
      <c r="S222" s="3" t="s">
        <v>3442</v>
      </c>
      <c r="T222" s="3" t="s">
        <v>3063</v>
      </c>
      <c r="U222" s="3" t="s">
        <v>487</v>
      </c>
      <c r="V222" s="3" t="s">
        <v>3064</v>
      </c>
      <c r="W222" s="2" t="s">
        <v>3065</v>
      </c>
      <c r="X222" s="2" t="s">
        <v>388</v>
      </c>
      <c r="Y222" s="130" t="s">
        <v>3066</v>
      </c>
      <c r="Z222" s="129" t="str">
        <f>VLOOKUP(A222,'[1]Odpovědi formuláře 239'!A:F,6,0)</f>
        <v>Ne</v>
      </c>
    </row>
    <row r="223" spans="1:26" ht="33" customHeight="1">
      <c r="A223" s="23">
        <v>380407</v>
      </c>
      <c r="B223" s="8" t="s">
        <v>3067</v>
      </c>
      <c r="C223" s="23" t="s">
        <v>238</v>
      </c>
      <c r="D223" s="2" t="s">
        <v>3068</v>
      </c>
      <c r="E223" s="2" t="s">
        <v>3069</v>
      </c>
      <c r="F223" s="3" t="s">
        <v>3070</v>
      </c>
      <c r="G223" s="3" t="s">
        <v>3071</v>
      </c>
      <c r="H223" s="3" t="s">
        <v>3072</v>
      </c>
      <c r="I223" s="3" t="s">
        <v>3073</v>
      </c>
      <c r="J223" s="5">
        <v>496</v>
      </c>
      <c r="K223" s="5"/>
      <c r="L223" s="3" t="s">
        <v>311</v>
      </c>
      <c r="M223" s="3" t="s">
        <v>3074</v>
      </c>
      <c r="N223" s="3" t="s">
        <v>3443</v>
      </c>
      <c r="O223" s="3" t="s">
        <v>314</v>
      </c>
      <c r="P223" s="3" t="s">
        <v>3444</v>
      </c>
      <c r="Q223" s="3" t="s">
        <v>3445</v>
      </c>
      <c r="R223" s="3" t="s">
        <v>317</v>
      </c>
      <c r="S223" s="3" t="s">
        <v>3446</v>
      </c>
      <c r="T223" s="3" t="s">
        <v>3075</v>
      </c>
      <c r="U223" s="3" t="s">
        <v>320</v>
      </c>
      <c r="V223" s="3" t="s">
        <v>321</v>
      </c>
      <c r="W223" s="2" t="s">
        <v>3076</v>
      </c>
      <c r="X223" s="4" t="s">
        <v>3447</v>
      </c>
      <c r="Y223" s="147" t="s">
        <v>3448</v>
      </c>
      <c r="Z223" s="129" t="str">
        <f>VLOOKUP(A223,'[1]Odpovědi formuláře 239'!A:F,6,0)</f>
        <v>Ano</v>
      </c>
    </row>
    <row r="224" spans="1:26" ht="33" customHeight="1">
      <c r="A224" s="23">
        <v>209392</v>
      </c>
      <c r="B224" s="8" t="s">
        <v>3077</v>
      </c>
      <c r="C224" s="23" t="s">
        <v>62</v>
      </c>
      <c r="D224" s="2" t="s">
        <v>326</v>
      </c>
      <c r="E224" s="2" t="s">
        <v>3078</v>
      </c>
      <c r="F224" s="3" t="s">
        <v>3079</v>
      </c>
      <c r="G224" s="3" t="s">
        <v>3080</v>
      </c>
      <c r="H224" s="3" t="s">
        <v>3081</v>
      </c>
      <c r="I224" s="3" t="s">
        <v>3082</v>
      </c>
      <c r="J224" s="5">
        <v>57</v>
      </c>
      <c r="K224" s="5"/>
      <c r="L224" s="3" t="s">
        <v>311</v>
      </c>
      <c r="M224" s="3" t="s">
        <v>3083</v>
      </c>
      <c r="N224" s="3" t="s">
        <v>3084</v>
      </c>
      <c r="O224" s="3" t="s">
        <v>314</v>
      </c>
      <c r="P224" s="3" t="s">
        <v>3085</v>
      </c>
      <c r="Q224" s="3" t="s">
        <v>3086</v>
      </c>
      <c r="R224" s="3" t="s">
        <v>317</v>
      </c>
      <c r="S224" s="3" t="s">
        <v>3087</v>
      </c>
      <c r="T224" s="3" t="s">
        <v>3088</v>
      </c>
      <c r="U224" s="3" t="s">
        <v>414</v>
      </c>
      <c r="V224" s="3" t="s">
        <v>3089</v>
      </c>
      <c r="W224" s="2" t="s">
        <v>3090</v>
      </c>
      <c r="X224" s="2" t="s">
        <v>388</v>
      </c>
      <c r="Y224" s="130" t="s">
        <v>3091</v>
      </c>
      <c r="Z224" s="129" t="str">
        <f>VLOOKUP(A224,'[1]Odpovědi formuláře 239'!A:F,6,0)</f>
        <v>Ano</v>
      </c>
    </row>
    <row r="225" spans="1:26" ht="33" customHeight="1">
      <c r="A225" s="23">
        <v>559261</v>
      </c>
      <c r="B225" s="8" t="s">
        <v>3092</v>
      </c>
      <c r="C225" s="23" t="s">
        <v>42</v>
      </c>
      <c r="D225" s="2" t="s">
        <v>326</v>
      </c>
      <c r="E225" s="2" t="s">
        <v>3093</v>
      </c>
      <c r="F225" s="3" t="s">
        <v>3094</v>
      </c>
      <c r="G225" s="3" t="s">
        <v>3095</v>
      </c>
      <c r="H225" s="3" t="s">
        <v>3096</v>
      </c>
      <c r="I225" s="3" t="s">
        <v>3097</v>
      </c>
      <c r="J225" s="5">
        <v>500</v>
      </c>
      <c r="K225" s="5"/>
      <c r="L225" s="3" t="s">
        <v>311</v>
      </c>
      <c r="M225" s="3" t="s">
        <v>3098</v>
      </c>
      <c r="N225" s="3" t="s">
        <v>3099</v>
      </c>
      <c r="O225" s="3" t="s">
        <v>314</v>
      </c>
      <c r="P225" s="3" t="s">
        <v>3100</v>
      </c>
      <c r="Q225" s="3" t="s">
        <v>3101</v>
      </c>
      <c r="R225" s="3" t="s">
        <v>317</v>
      </c>
      <c r="S225" s="3" t="s">
        <v>3102</v>
      </c>
      <c r="T225" s="3" t="s">
        <v>3103</v>
      </c>
      <c r="U225" s="3" t="s">
        <v>320</v>
      </c>
      <c r="V225" s="3" t="s">
        <v>321</v>
      </c>
      <c r="W225" s="2" t="s">
        <v>3104</v>
      </c>
      <c r="X225" s="2" t="s">
        <v>3105</v>
      </c>
      <c r="Y225" s="130" t="s">
        <v>3106</v>
      </c>
      <c r="Z225" s="129" t="str">
        <f>VLOOKUP(A225,'[1]Odpovědi formuláře 239'!A:F,6,0)</f>
        <v>Ne</v>
      </c>
    </row>
    <row r="226" spans="1:26" ht="33" customHeight="1">
      <c r="A226" s="23">
        <v>70921245</v>
      </c>
      <c r="B226" s="8" t="s">
        <v>3107</v>
      </c>
      <c r="C226" s="23">
        <v>70921245</v>
      </c>
      <c r="D226" s="2" t="s">
        <v>326</v>
      </c>
      <c r="E226" s="2" t="s">
        <v>3108</v>
      </c>
      <c r="F226" s="3" t="s">
        <v>3109</v>
      </c>
      <c r="G226" s="3" t="s">
        <v>3110</v>
      </c>
      <c r="H226" s="3" t="s">
        <v>3111</v>
      </c>
      <c r="I226" s="3" t="s">
        <v>3112</v>
      </c>
      <c r="J226" s="5">
        <v>1</v>
      </c>
      <c r="K226" s="5"/>
      <c r="L226" s="3" t="s">
        <v>311</v>
      </c>
      <c r="M226" s="3" t="s">
        <v>3113</v>
      </c>
      <c r="N226" s="3" t="s">
        <v>3114</v>
      </c>
      <c r="O226" s="3" t="s">
        <v>3115</v>
      </c>
      <c r="P226" s="3" t="s">
        <v>3114</v>
      </c>
      <c r="Q226" s="3" t="s">
        <v>3114</v>
      </c>
      <c r="R226" s="3" t="s">
        <v>3116</v>
      </c>
      <c r="S226" s="3" t="s">
        <v>3117</v>
      </c>
      <c r="T226" s="3" t="s">
        <v>3118</v>
      </c>
      <c r="U226" s="3" t="s">
        <v>414</v>
      </c>
      <c r="V226" s="3" t="s">
        <v>3119</v>
      </c>
      <c r="W226" s="2">
        <v>517305111</v>
      </c>
      <c r="X226" s="2" t="s">
        <v>3120</v>
      </c>
      <c r="Y226" s="131" t="s">
        <v>3121</v>
      </c>
      <c r="Z226" s="129" t="str">
        <f>VLOOKUP(A226,'[1]Odpovědi formuláře 239'!A:F,6,0)</f>
        <v>Ne</v>
      </c>
    </row>
    <row r="227" spans="1:26" ht="33" customHeight="1">
      <c r="A227" s="23">
        <v>47885939</v>
      </c>
      <c r="B227" s="1" t="s">
        <v>3122</v>
      </c>
      <c r="C227" s="23">
        <v>47885939</v>
      </c>
      <c r="D227" s="2" t="s">
        <v>326</v>
      </c>
      <c r="E227" s="2" t="s">
        <v>3123</v>
      </c>
      <c r="F227" s="3" t="s">
        <v>3124</v>
      </c>
      <c r="G227" s="3" t="s">
        <v>3125</v>
      </c>
      <c r="H227" s="3" t="s">
        <v>3126</v>
      </c>
      <c r="I227" s="3" t="s">
        <v>3127</v>
      </c>
      <c r="J227" s="5">
        <v>281</v>
      </c>
      <c r="K227" s="5">
        <v>12</v>
      </c>
      <c r="L227" s="3" t="s">
        <v>393</v>
      </c>
      <c r="M227" s="3" t="s">
        <v>3128</v>
      </c>
      <c r="N227" s="3" t="s">
        <v>3129</v>
      </c>
      <c r="O227" s="3" t="s">
        <v>314</v>
      </c>
      <c r="P227" s="3" t="s">
        <v>3130</v>
      </c>
      <c r="Q227" s="3" t="s">
        <v>3131</v>
      </c>
      <c r="R227" s="3" t="s">
        <v>317</v>
      </c>
      <c r="S227" s="3" t="s">
        <v>3132</v>
      </c>
      <c r="T227" s="3" t="s">
        <v>3133</v>
      </c>
      <c r="U227" s="3" t="s">
        <v>320</v>
      </c>
      <c r="V227" s="3" t="s">
        <v>321</v>
      </c>
      <c r="W227" s="2">
        <v>515531191</v>
      </c>
      <c r="X227" s="2" t="s">
        <v>388</v>
      </c>
      <c r="Y227" s="145" t="s">
        <v>3134</v>
      </c>
      <c r="Z227" s="129" t="str">
        <f>VLOOKUP(A227,'[1]Odpovědi formuláře 239'!A:F,6,0)</f>
        <v>Ano</v>
      </c>
    </row>
    <row r="228" spans="1:26" ht="33" customHeight="1">
      <c r="A228" s="23">
        <v>62077457</v>
      </c>
      <c r="B228" s="8" t="s">
        <v>3135</v>
      </c>
      <c r="C228" s="23">
        <v>62077457</v>
      </c>
      <c r="D228" s="2" t="s">
        <v>326</v>
      </c>
      <c r="E228" s="2" t="s">
        <v>3136</v>
      </c>
      <c r="F228" s="3" t="s">
        <v>3137</v>
      </c>
      <c r="G228" s="3" t="s">
        <v>3138</v>
      </c>
      <c r="H228" s="3" t="s">
        <v>3139</v>
      </c>
      <c r="I228" s="3" t="s">
        <v>3140</v>
      </c>
      <c r="J228" s="5">
        <v>48</v>
      </c>
      <c r="K228" s="5"/>
      <c r="L228" s="3" t="s">
        <v>393</v>
      </c>
      <c r="M228" s="3" t="s">
        <v>3141</v>
      </c>
      <c r="N228" s="3" t="s">
        <v>3142</v>
      </c>
      <c r="O228" s="3" t="s">
        <v>314</v>
      </c>
      <c r="P228" s="3" t="s">
        <v>3143</v>
      </c>
      <c r="Q228" s="3" t="s">
        <v>3144</v>
      </c>
      <c r="R228" s="3" t="s">
        <v>317</v>
      </c>
      <c r="S228" s="3" t="s">
        <v>3145</v>
      </c>
      <c r="T228" s="3" t="s">
        <v>3146</v>
      </c>
      <c r="U228" s="3" t="s">
        <v>320</v>
      </c>
      <c r="V228" s="3" t="s">
        <v>321</v>
      </c>
      <c r="W228" s="2">
        <v>516463922</v>
      </c>
      <c r="X228" s="2" t="s">
        <v>388</v>
      </c>
      <c r="Y228" s="130" t="s">
        <v>84</v>
      </c>
      <c r="Z228" s="129" t="str">
        <f>VLOOKUP(A228,'[1]Odpovědi formuláře 239'!A:F,6,0)</f>
        <v>Ano</v>
      </c>
    </row>
    <row r="229" spans="1:26" ht="33" customHeight="1">
      <c r="A229" s="23">
        <v>380458</v>
      </c>
      <c r="B229" s="8" t="s">
        <v>3147</v>
      </c>
      <c r="C229" s="23" t="s">
        <v>73</v>
      </c>
      <c r="D229" s="2" t="s">
        <v>3148</v>
      </c>
      <c r="E229" s="2" t="s">
        <v>72</v>
      </c>
      <c r="F229" s="3" t="s">
        <v>3149</v>
      </c>
      <c r="G229" s="3" t="s">
        <v>3150</v>
      </c>
      <c r="H229" s="3" t="s">
        <v>3151</v>
      </c>
      <c r="I229" s="3" t="s">
        <v>3082</v>
      </c>
      <c r="J229" s="5">
        <v>1</v>
      </c>
      <c r="K229" s="5"/>
      <c r="L229" s="3" t="s">
        <v>393</v>
      </c>
      <c r="M229" s="3" t="s">
        <v>3152</v>
      </c>
      <c r="N229" s="3" t="s">
        <v>3153</v>
      </c>
      <c r="O229" s="3" t="s">
        <v>371</v>
      </c>
      <c r="P229" s="3" t="s">
        <v>3154</v>
      </c>
      <c r="Q229" s="3" t="s">
        <v>3155</v>
      </c>
      <c r="R229" s="3" t="s">
        <v>359</v>
      </c>
      <c r="S229" s="3" t="s">
        <v>3156</v>
      </c>
      <c r="T229" s="3" t="s">
        <v>3157</v>
      </c>
      <c r="U229" s="3" t="s">
        <v>414</v>
      </c>
      <c r="V229" s="3" t="s">
        <v>3158</v>
      </c>
      <c r="W229" s="2" t="s">
        <v>3159</v>
      </c>
      <c r="X229" s="2"/>
      <c r="Y229" s="161" t="s">
        <v>3160</v>
      </c>
      <c r="Z229" s="129" t="str">
        <f>VLOOKUP(A229,'[1]Odpovědi formuláře 239'!A:F,6,0)</f>
        <v>Ano</v>
      </c>
    </row>
    <row r="230" spans="1:26" ht="33" customHeight="1">
      <c r="A230" s="23">
        <v>60575514</v>
      </c>
      <c r="B230" s="8" t="s">
        <v>3161</v>
      </c>
      <c r="C230" s="23">
        <v>60575514</v>
      </c>
      <c r="D230" s="2" t="s">
        <v>326</v>
      </c>
      <c r="E230" s="2" t="s">
        <v>3162</v>
      </c>
      <c r="F230" s="3" t="s">
        <v>3163</v>
      </c>
      <c r="G230" s="3" t="s">
        <v>3164</v>
      </c>
      <c r="H230" s="3" t="s">
        <v>2077</v>
      </c>
      <c r="I230" s="3" t="s">
        <v>899</v>
      </c>
      <c r="J230" s="5">
        <v>1060</v>
      </c>
      <c r="K230" s="5">
        <v>4</v>
      </c>
      <c r="L230" s="3" t="s">
        <v>311</v>
      </c>
      <c r="M230" s="3" t="s">
        <v>3165</v>
      </c>
      <c r="N230" s="3" t="s">
        <v>3166</v>
      </c>
      <c r="O230" s="3" t="s">
        <v>314</v>
      </c>
      <c r="P230" s="3" t="s">
        <v>3167</v>
      </c>
      <c r="Q230" s="3" t="s">
        <v>3168</v>
      </c>
      <c r="R230" s="3" t="s">
        <v>317</v>
      </c>
      <c r="S230" s="3" t="s">
        <v>3169</v>
      </c>
      <c r="T230" s="3" t="s">
        <v>2045</v>
      </c>
      <c r="U230" s="3" t="s">
        <v>320</v>
      </c>
      <c r="V230" s="3" t="s">
        <v>321</v>
      </c>
      <c r="W230" s="2">
        <v>602413823</v>
      </c>
      <c r="X230" s="2" t="s">
        <v>388</v>
      </c>
      <c r="Y230" s="130" t="s">
        <v>76</v>
      </c>
      <c r="Z230" s="129" t="str">
        <f>VLOOKUP(A230,'[1]Odpovědi formuláře 239'!A:F,6,0)</f>
        <v>Ne</v>
      </c>
    </row>
    <row r="231" spans="1:26" ht="33" customHeight="1">
      <c r="A231" s="16">
        <v>70888337</v>
      </c>
      <c r="B231" s="16" t="s">
        <v>3170</v>
      </c>
      <c r="C231" s="16">
        <v>70888337</v>
      </c>
      <c r="D231" s="11" t="s">
        <v>3171</v>
      </c>
      <c r="E231" s="11" t="s">
        <v>3172</v>
      </c>
      <c r="F231" s="17" t="s">
        <v>3173</v>
      </c>
      <c r="G231" s="17" t="s">
        <v>637</v>
      </c>
      <c r="H231" s="17" t="s">
        <v>3174</v>
      </c>
      <c r="I231" s="17" t="s">
        <v>638</v>
      </c>
      <c r="J231" s="162">
        <v>449</v>
      </c>
      <c r="K231" s="162">
        <v>3</v>
      </c>
      <c r="L231" s="17" t="s">
        <v>311</v>
      </c>
      <c r="M231" s="17" t="s">
        <v>3175</v>
      </c>
      <c r="N231" s="17" t="s">
        <v>3176</v>
      </c>
      <c r="O231" s="17" t="s">
        <v>3177</v>
      </c>
      <c r="P231" s="17" t="s">
        <v>3178</v>
      </c>
      <c r="Q231" s="17" t="s">
        <v>3179</v>
      </c>
      <c r="R231" s="17" t="s">
        <v>3180</v>
      </c>
      <c r="S231" s="17" t="s">
        <v>3181</v>
      </c>
      <c r="T231" s="17" t="s">
        <v>319</v>
      </c>
      <c r="U231" s="17" t="s">
        <v>3182</v>
      </c>
      <c r="V231" s="17" t="s">
        <v>321</v>
      </c>
      <c r="W231" s="11">
        <v>541658812</v>
      </c>
      <c r="X231" s="11" t="s">
        <v>88</v>
      </c>
      <c r="Y231" s="147" t="s">
        <v>3183</v>
      </c>
      <c r="Z231" s="129" t="str">
        <f>VLOOKUP(A231,'[1]Odpovědi formuláře 239'!A:F,6,0)</f>
        <v>Ne</v>
      </c>
    </row>
    <row r="232" spans="1:26" ht="33" customHeight="1">
      <c r="A232" s="23">
        <v>29319498</v>
      </c>
      <c r="B232" s="8" t="s">
        <v>3184</v>
      </c>
      <c r="C232" s="23">
        <v>29319498</v>
      </c>
      <c r="D232" s="2" t="s">
        <v>3185</v>
      </c>
      <c r="E232" s="2" t="s">
        <v>3186</v>
      </c>
      <c r="F232" s="3" t="s">
        <v>3187</v>
      </c>
      <c r="G232" s="3" t="s">
        <v>3188</v>
      </c>
      <c r="H232" s="3" t="s">
        <v>3189</v>
      </c>
      <c r="I232" s="3" t="s">
        <v>3190</v>
      </c>
      <c r="J232" s="5">
        <v>554</v>
      </c>
      <c r="K232" s="5">
        <v>12</v>
      </c>
      <c r="L232" s="3" t="s">
        <v>456</v>
      </c>
      <c r="M232" s="3" t="s">
        <v>3191</v>
      </c>
      <c r="N232" s="3" t="s">
        <v>3192</v>
      </c>
      <c r="O232" s="3" t="s">
        <v>314</v>
      </c>
      <c r="P232" s="3" t="s">
        <v>3193</v>
      </c>
      <c r="Q232" s="3" t="s">
        <v>3194</v>
      </c>
      <c r="R232" s="3" t="s">
        <v>317</v>
      </c>
      <c r="S232" s="3" t="s">
        <v>3195</v>
      </c>
      <c r="T232" s="3" t="s">
        <v>319</v>
      </c>
      <c r="U232" s="3" t="s">
        <v>3196</v>
      </c>
      <c r="V232" s="3" t="s">
        <v>3197</v>
      </c>
      <c r="W232" s="2">
        <v>725078997</v>
      </c>
      <c r="X232" s="2" t="s">
        <v>388</v>
      </c>
      <c r="Y232" s="130" t="s">
        <v>3198</v>
      </c>
      <c r="Z232" s="129" t="str">
        <f>VLOOKUP(A232,'[1]Odpovědi formuláře 239'!A:F,6,0)</f>
        <v>Ano</v>
      </c>
    </row>
    <row r="233" spans="1:26" ht="33" customHeight="1">
      <c r="A233" s="23">
        <v>63481251</v>
      </c>
      <c r="B233" s="8" t="s">
        <v>3199</v>
      </c>
      <c r="C233" s="23">
        <v>63481251</v>
      </c>
      <c r="D233" s="2" t="s">
        <v>3200</v>
      </c>
      <c r="E233" s="2" t="s">
        <v>3201</v>
      </c>
      <c r="F233" s="3" t="s">
        <v>3202</v>
      </c>
      <c r="G233" s="3" t="s">
        <v>3203</v>
      </c>
      <c r="H233" s="3" t="s">
        <v>1097</v>
      </c>
      <c r="I233" s="3" t="s">
        <v>1109</v>
      </c>
      <c r="J233" s="5">
        <v>2153</v>
      </c>
      <c r="K233" s="5" t="s">
        <v>3204</v>
      </c>
      <c r="L233" s="3" t="s">
        <v>311</v>
      </c>
      <c r="M233" s="3" t="s">
        <v>3205</v>
      </c>
      <c r="N233" s="3" t="s">
        <v>1124</v>
      </c>
      <c r="O233" s="3" t="s">
        <v>3206</v>
      </c>
      <c r="P233" s="3" t="s">
        <v>3207</v>
      </c>
      <c r="Q233" s="3" t="s">
        <v>1126</v>
      </c>
      <c r="R233" s="3" t="s">
        <v>3208</v>
      </c>
      <c r="S233" s="3" t="s">
        <v>3209</v>
      </c>
      <c r="T233" s="3" t="s">
        <v>1076</v>
      </c>
      <c r="U233" s="3" t="s">
        <v>320</v>
      </c>
      <c r="V233" s="3" t="s">
        <v>3210</v>
      </c>
      <c r="W233" s="2">
        <v>603511259</v>
      </c>
      <c r="X233" s="2" t="s">
        <v>3211</v>
      </c>
      <c r="Y233" s="130" t="s">
        <v>3212</v>
      </c>
      <c r="Z233" s="129" t="str">
        <f>VLOOKUP(A233,'[1]Odpovědi formuláře 239'!A:F,6,0)</f>
        <v>Ne</v>
      </c>
    </row>
    <row r="234" spans="1:26" ht="33" customHeight="1">
      <c r="A234" s="23">
        <v>4212029</v>
      </c>
      <c r="B234" s="8" t="s">
        <v>3213</v>
      </c>
      <c r="C234" s="23" t="s">
        <v>94</v>
      </c>
      <c r="D234" s="2" t="s">
        <v>3214</v>
      </c>
      <c r="E234" s="2" t="s">
        <v>3215</v>
      </c>
      <c r="F234" s="3" t="s">
        <v>3216</v>
      </c>
      <c r="G234" s="3" t="s">
        <v>3217</v>
      </c>
      <c r="H234" s="3" t="s">
        <v>2438</v>
      </c>
      <c r="I234" s="3" t="s">
        <v>1408</v>
      </c>
      <c r="J234" s="5">
        <v>716</v>
      </c>
      <c r="K234" s="5">
        <v>41</v>
      </c>
      <c r="L234" s="3" t="s">
        <v>393</v>
      </c>
      <c r="M234" s="3" t="s">
        <v>3218</v>
      </c>
      <c r="N234" s="3" t="s">
        <v>2091</v>
      </c>
      <c r="O234" s="3" t="s">
        <v>2790</v>
      </c>
      <c r="P234" s="3" t="s">
        <v>3219</v>
      </c>
      <c r="Q234" s="3" t="s">
        <v>2093</v>
      </c>
      <c r="R234" s="3" t="s">
        <v>3220</v>
      </c>
      <c r="S234" s="3" t="s">
        <v>2093</v>
      </c>
      <c r="T234" s="3" t="s">
        <v>2429</v>
      </c>
      <c r="U234" s="3" t="s">
        <v>487</v>
      </c>
      <c r="V234" s="3" t="s">
        <v>3221</v>
      </c>
      <c r="W234" s="2" t="s">
        <v>3222</v>
      </c>
      <c r="X234" s="6" t="s">
        <v>93</v>
      </c>
      <c r="Y234" s="131" t="s">
        <v>3223</v>
      </c>
      <c r="Z234" s="129" t="str">
        <f>VLOOKUP(A234,'[1]Odpovědi formuláře 239'!A:F,6,0)</f>
        <v>Ano</v>
      </c>
    </row>
    <row r="235" spans="1:26" ht="33" customHeight="1">
      <c r="A235" s="23">
        <v>4551320</v>
      </c>
      <c r="B235" s="8" t="s">
        <v>3224</v>
      </c>
      <c r="C235" s="23" t="s">
        <v>98</v>
      </c>
      <c r="D235" s="2" t="s">
        <v>326</v>
      </c>
      <c r="E235" s="2" t="s">
        <v>3225</v>
      </c>
      <c r="F235" s="3" t="s">
        <v>3226</v>
      </c>
      <c r="G235" s="3" t="s">
        <v>3227</v>
      </c>
      <c r="H235" s="3" t="s">
        <v>2183</v>
      </c>
      <c r="I235" s="3" t="s">
        <v>2197</v>
      </c>
      <c r="J235" s="5">
        <v>1</v>
      </c>
      <c r="K235" s="5">
        <v>1</v>
      </c>
      <c r="L235" s="3" t="s">
        <v>393</v>
      </c>
      <c r="M235" s="3" t="s">
        <v>3228</v>
      </c>
      <c r="N235" s="3" t="s">
        <v>3229</v>
      </c>
      <c r="O235" s="3" t="s">
        <v>371</v>
      </c>
      <c r="P235" s="3" t="s">
        <v>3230</v>
      </c>
      <c r="Q235" s="3" t="s">
        <v>3231</v>
      </c>
      <c r="R235" s="3" t="s">
        <v>359</v>
      </c>
      <c r="S235" s="3" t="s">
        <v>3232</v>
      </c>
      <c r="T235" s="3" t="s">
        <v>2190</v>
      </c>
      <c r="U235" s="3" t="s">
        <v>515</v>
      </c>
      <c r="V235" s="3" t="s">
        <v>3233</v>
      </c>
      <c r="W235" s="2" t="s">
        <v>3234</v>
      </c>
      <c r="X235" s="2" t="s">
        <v>3235</v>
      </c>
      <c r="Y235" s="130" t="s">
        <v>3236</v>
      </c>
      <c r="Z235" s="129" t="str">
        <f>VLOOKUP(A235,'[1]Odpovědi formuláře 239'!A:F,6,0)</f>
        <v>Ano</v>
      </c>
    </row>
    <row r="236" spans="1:26" ht="33" customHeight="1">
      <c r="A236" s="23">
        <v>4536649</v>
      </c>
      <c r="B236" s="8" t="s">
        <v>3237</v>
      </c>
      <c r="C236" s="23" t="s">
        <v>51</v>
      </c>
      <c r="D236" s="2" t="s">
        <v>3238</v>
      </c>
      <c r="E236" s="2" t="s">
        <v>50</v>
      </c>
      <c r="F236" s="3" t="s">
        <v>3239</v>
      </c>
      <c r="G236" s="3" t="s">
        <v>3240</v>
      </c>
      <c r="H236" s="3" t="s">
        <v>1097</v>
      </c>
      <c r="I236" s="3" t="s">
        <v>3241</v>
      </c>
      <c r="J236" s="5">
        <v>642</v>
      </c>
      <c r="K236" s="5">
        <v>1</v>
      </c>
      <c r="L236" s="3" t="s">
        <v>393</v>
      </c>
      <c r="M236" s="3" t="s">
        <v>3242</v>
      </c>
      <c r="N236" s="3" t="s">
        <v>3243</v>
      </c>
      <c r="O236" s="3" t="s">
        <v>314</v>
      </c>
      <c r="P236" s="142" t="s">
        <v>3244</v>
      </c>
      <c r="Q236" s="3" t="s">
        <v>3245</v>
      </c>
      <c r="R236" s="3" t="s">
        <v>317</v>
      </c>
      <c r="S236" s="3" t="s">
        <v>3246</v>
      </c>
      <c r="T236" s="3" t="s">
        <v>1076</v>
      </c>
      <c r="U236" s="3" t="s">
        <v>515</v>
      </c>
      <c r="V236" s="3" t="s">
        <v>3247</v>
      </c>
      <c r="W236" s="2" t="s">
        <v>3248</v>
      </c>
      <c r="X236" s="2" t="s">
        <v>49</v>
      </c>
      <c r="Y236" s="130" t="s">
        <v>3249</v>
      </c>
      <c r="Z236" s="129" t="str">
        <f>VLOOKUP(A236,'[1]Odpovědi formuláře 239'!A:F,6,0)</f>
        <v>Ne</v>
      </c>
    </row>
    <row r="237" spans="1:26" ht="33" customHeight="1">
      <c r="A237" s="23">
        <v>4150015</v>
      </c>
      <c r="B237" s="8" t="s">
        <v>3250</v>
      </c>
      <c r="C237" s="23" t="s">
        <v>255</v>
      </c>
      <c r="D237" s="2" t="s">
        <v>326</v>
      </c>
      <c r="E237" s="2" t="s">
        <v>3251</v>
      </c>
      <c r="F237" s="3" t="s">
        <v>3252</v>
      </c>
      <c r="G237" s="3" t="s">
        <v>3253</v>
      </c>
      <c r="H237" s="3" t="s">
        <v>3254</v>
      </c>
      <c r="I237" s="3" t="s">
        <v>3255</v>
      </c>
      <c r="J237" s="5">
        <v>1079</v>
      </c>
      <c r="K237" s="5"/>
      <c r="L237" s="3" t="s">
        <v>311</v>
      </c>
      <c r="M237" s="3" t="s">
        <v>3256</v>
      </c>
      <c r="N237" s="3" t="s">
        <v>3257</v>
      </c>
      <c r="O237" s="3" t="s">
        <v>314</v>
      </c>
      <c r="P237" s="3" t="s">
        <v>3258</v>
      </c>
      <c r="Q237" s="3" t="s">
        <v>3259</v>
      </c>
      <c r="R237" s="3" t="s">
        <v>317</v>
      </c>
      <c r="S237" s="3" t="s">
        <v>3260</v>
      </c>
      <c r="T237" s="3" t="s">
        <v>3261</v>
      </c>
      <c r="U237" s="3" t="s">
        <v>414</v>
      </c>
      <c r="V237" s="3" t="s">
        <v>3262</v>
      </c>
      <c r="W237" s="13">
        <v>544422430</v>
      </c>
      <c r="X237" s="2" t="s">
        <v>3263</v>
      </c>
      <c r="Y237" s="130" t="s">
        <v>3264</v>
      </c>
      <c r="Z237" s="129" t="str">
        <f>VLOOKUP(A237,'[1]Odpovědi formuláře 239'!A:F,6,0)</f>
        <v>Ano</v>
      </c>
    </row>
    <row r="238" spans="1:26" ht="33" customHeight="1">
      <c r="A238" s="23">
        <v>71175938</v>
      </c>
      <c r="B238" s="8" t="s">
        <v>3265</v>
      </c>
      <c r="C238" s="23">
        <v>71175938</v>
      </c>
      <c r="D238" s="2" t="s">
        <v>326</v>
      </c>
      <c r="E238" s="2" t="s">
        <v>3266</v>
      </c>
      <c r="F238" s="3" t="s">
        <v>3267</v>
      </c>
      <c r="G238" s="3" t="s">
        <v>3268</v>
      </c>
      <c r="H238" s="3" t="s">
        <v>3269</v>
      </c>
      <c r="I238" s="3" t="s">
        <v>3270</v>
      </c>
      <c r="J238" s="5">
        <v>494</v>
      </c>
      <c r="K238" s="5">
        <v>25</v>
      </c>
      <c r="L238" s="3" t="s">
        <v>311</v>
      </c>
      <c r="M238" s="3" t="s">
        <v>3271</v>
      </c>
      <c r="N238" s="3" t="s">
        <v>248</v>
      </c>
      <c r="O238" s="3" t="s">
        <v>371</v>
      </c>
      <c r="P238" s="3" t="s">
        <v>248</v>
      </c>
      <c r="Q238" s="3" t="s">
        <v>3272</v>
      </c>
      <c r="R238" s="3" t="s">
        <v>359</v>
      </c>
      <c r="S238" s="3" t="s">
        <v>3272</v>
      </c>
      <c r="T238" s="3" t="s">
        <v>319</v>
      </c>
      <c r="U238" s="3" t="s">
        <v>3273</v>
      </c>
      <c r="V238" s="3" t="s">
        <v>3274</v>
      </c>
      <c r="W238" s="2" t="s">
        <v>3275</v>
      </c>
      <c r="X238" s="2" t="s">
        <v>388</v>
      </c>
      <c r="Y238" s="130" t="s">
        <v>247</v>
      </c>
      <c r="Z238" s="129" t="str">
        <f>VLOOKUP(A238,'[1]Odpovědi formuláře 239'!A:F,6,0)</f>
        <v>Ne</v>
      </c>
    </row>
    <row r="239" spans="1:26" ht="33" customHeight="1">
      <c r="A239" s="25">
        <v>14120097</v>
      </c>
      <c r="B239" s="18" t="s">
        <v>3276</v>
      </c>
      <c r="C239" s="25" t="s">
        <v>3277</v>
      </c>
      <c r="D239" s="19" t="s">
        <v>326</v>
      </c>
      <c r="E239" s="19" t="s">
        <v>3278</v>
      </c>
      <c r="F239" s="20" t="s">
        <v>3279</v>
      </c>
      <c r="G239" s="21" t="s">
        <v>3280</v>
      </c>
      <c r="H239" s="21" t="s">
        <v>2438</v>
      </c>
      <c r="I239" s="21" t="s">
        <v>1325</v>
      </c>
      <c r="J239" s="22">
        <v>1497</v>
      </c>
      <c r="K239" s="22">
        <v>7</v>
      </c>
      <c r="L239" s="21" t="s">
        <v>311</v>
      </c>
      <c r="M239" s="13" t="s">
        <v>3281</v>
      </c>
      <c r="N239" s="21" t="s">
        <v>3282</v>
      </c>
      <c r="O239" s="21" t="s">
        <v>371</v>
      </c>
      <c r="P239" s="21" t="s">
        <v>3283</v>
      </c>
      <c r="Q239" s="21" t="s">
        <v>3284</v>
      </c>
      <c r="R239" s="21" t="s">
        <v>359</v>
      </c>
      <c r="S239" s="21" t="s">
        <v>3285</v>
      </c>
      <c r="T239" s="21" t="s">
        <v>319</v>
      </c>
      <c r="U239" s="21" t="s">
        <v>414</v>
      </c>
      <c r="V239" s="21" t="s">
        <v>3286</v>
      </c>
      <c r="W239" s="19">
        <v>732735189</v>
      </c>
      <c r="X239" s="15" t="s">
        <v>3287</v>
      </c>
      <c r="Y239" s="163" t="s">
        <v>3287</v>
      </c>
      <c r="Z239" s="129" t="str">
        <f>VLOOKUP(A239,'[1]Odpovědi formuláře 239'!A:F,6,0)</f>
        <v>Ano</v>
      </c>
    </row>
    <row r="240" spans="1:26" ht="33" customHeight="1">
      <c r="A240" s="23">
        <v>17456517</v>
      </c>
      <c r="B240" s="8" t="s">
        <v>3288</v>
      </c>
      <c r="C240" s="23" t="s">
        <v>3289</v>
      </c>
      <c r="D240" s="2" t="s">
        <v>326</v>
      </c>
      <c r="E240" s="2" t="s">
        <v>3449</v>
      </c>
      <c r="F240" s="3" t="s">
        <v>3290</v>
      </c>
      <c r="G240" s="3" t="s">
        <v>637</v>
      </c>
      <c r="H240" s="3" t="s">
        <v>3174</v>
      </c>
      <c r="I240" s="3" t="s">
        <v>638</v>
      </c>
      <c r="J240" s="5">
        <v>449</v>
      </c>
      <c r="K240" s="5">
        <v>3</v>
      </c>
      <c r="L240" s="3" t="s">
        <v>311</v>
      </c>
      <c r="M240" s="3" t="s">
        <v>3291</v>
      </c>
      <c r="N240" s="3" t="s">
        <v>3292</v>
      </c>
      <c r="O240" s="3" t="s">
        <v>371</v>
      </c>
      <c r="P240" s="3" t="s">
        <v>3293</v>
      </c>
      <c r="Q240" s="3" t="s">
        <v>3294</v>
      </c>
      <c r="R240" s="3" t="s">
        <v>359</v>
      </c>
      <c r="S240" s="3" t="s">
        <v>3295</v>
      </c>
      <c r="T240" s="3" t="s">
        <v>319</v>
      </c>
      <c r="U240" s="3" t="s">
        <v>3182</v>
      </c>
      <c r="V240" s="3" t="s">
        <v>3296</v>
      </c>
      <c r="W240" s="2" t="s">
        <v>3297</v>
      </c>
      <c r="X240" s="13" t="s">
        <v>3298</v>
      </c>
      <c r="Y240" s="130" t="s">
        <v>171</v>
      </c>
      <c r="Z240" s="129" t="str">
        <f>VLOOKUP(A240,'[1]Odpovědi formuláře 239'!A:F,6,0)</f>
        <v>Ano</v>
      </c>
    </row>
  </sheetData>
  <autoFilter ref="A1:Z240"/>
  <conditionalFormatting sqref="B2:B82 B84:B238 B240">
    <cfRule type="duplicateValues" priority="16" dxfId="0">
      <formula>AND(COUNTIF($B$2:$B$82,B2)+COUNTIF($B$84:$B$238,B2)+COUNTIF($B$240:$B$240,B2)&gt;1,NOT(ISBLANK(B2)))</formula>
    </cfRule>
  </conditionalFormatting>
  <conditionalFormatting sqref="B8">
    <cfRule type="duplicateValues" priority="10" dxfId="0">
      <formula>AND(COUNTIF($B$8:$B$8,B8)&gt;1,NOT(ISBLANK(B8)))</formula>
    </cfRule>
  </conditionalFormatting>
  <conditionalFormatting sqref="B9">
    <cfRule type="duplicateValues" priority="7" dxfId="0">
      <formula>AND(COUNTIF($B$9:$B$9,B9)&gt;1,NOT(ISBLANK(B9)))</formula>
    </cfRule>
  </conditionalFormatting>
  <conditionalFormatting sqref="B19">
    <cfRule type="duplicateValues" priority="14" dxfId="0">
      <formula>AND(COUNTIF($B$19:$B$19,B19)&gt;1,NOT(ISBLANK(B19)))</formula>
    </cfRule>
  </conditionalFormatting>
  <conditionalFormatting sqref="B25">
    <cfRule type="duplicateValues" priority="15" dxfId="0">
      <formula>AND(COUNTIF($B$25:$B$25,B25)&gt;1,NOT(ISBLANK(B25)))</formula>
    </cfRule>
  </conditionalFormatting>
  <conditionalFormatting sqref="B26">
    <cfRule type="duplicateValues" priority="6" dxfId="0">
      <formula>AND(COUNTIF($B$26:$B$26,B26)&gt;1,NOT(ISBLANK(B26)))</formula>
    </cfRule>
  </conditionalFormatting>
  <conditionalFormatting sqref="B69">
    <cfRule type="duplicateValues" priority="12" dxfId="0">
      <formula>AND(COUNTIF($B$69:$B$69,B69)&gt;1,NOT(ISBLANK(B69)))</formula>
    </cfRule>
  </conditionalFormatting>
  <conditionalFormatting sqref="B83">
    <cfRule type="duplicateValues" priority="4" dxfId="0">
      <formula>AND(COUNTIF($B$83:$B$83,B83)&gt;1,NOT(ISBLANK(B83)))</formula>
    </cfRule>
  </conditionalFormatting>
  <conditionalFormatting sqref="B85">
    <cfRule type="duplicateValues" priority="13" dxfId="0">
      <formula>AND(COUNTIF($B$85:$B$85,B85)&gt;1,NOT(ISBLANK(B85)))</formula>
    </cfRule>
  </conditionalFormatting>
  <conditionalFormatting sqref="B121">
    <cfRule type="duplicateValues" priority="8" dxfId="0">
      <formula>AND(COUNTIF($B$121:$B$121,B121)&gt;1,NOT(ISBLANK(B121)))</formula>
    </cfRule>
  </conditionalFormatting>
  <conditionalFormatting sqref="B123">
    <cfRule type="duplicateValues" priority="9" dxfId="0">
      <formula>AND(COUNTIF($B$123:$B$123,B123)&gt;1,NOT(ISBLANK(B123)))</formula>
    </cfRule>
  </conditionalFormatting>
  <conditionalFormatting sqref="B158">
    <cfRule type="duplicateValues" priority="11" dxfId="0">
      <formula>AND(COUNTIF($B$158:$B$158,B158)&gt;1,NOT(ISBLANK(B158)))</formula>
    </cfRule>
  </conditionalFormatting>
  <conditionalFormatting sqref="B239">
    <cfRule type="duplicateValues" priority="2" dxfId="0">
      <formula>AND(COUNTIF($B$239:$B$239,B239)&gt;1,NOT(ISBLANK(B239)))</formula>
    </cfRule>
  </conditionalFormatting>
  <conditionalFormatting sqref="E1:E82 E84:E238 E240">
    <cfRule type="duplicateValues" priority="5" dxfId="0">
      <formula>AND(COUNTIF($E$1:$E$82,E1)+COUNTIF($E$84:$E$238,E1)+COUNTIF($E$240:$E$240,E1)&gt;1,NOT(ISBLANK(E1)))</formula>
    </cfRule>
  </conditionalFormatting>
  <conditionalFormatting sqref="E83">
    <cfRule type="duplicateValues" priority="3" dxfId="0">
      <formula>AND(COUNTIF($E$83:$E$83,E83)&gt;1,NOT(ISBLANK(E83)))</formula>
    </cfRule>
  </conditionalFormatting>
  <conditionalFormatting sqref="E239">
    <cfRule type="duplicateValues" priority="1" dxfId="0">
      <formula>AND(COUNTIF($E$239:$E$239,E239)&gt;1,NOT(ISBLANK(E239)))</formula>
    </cfRule>
  </conditionalFormatting>
  <hyperlinks>
    <hyperlink ref="X75" r:id="rId1" display="mailto:ekonomky@gykovy.cz"/>
    <hyperlink ref="Y55" r:id="rId2" display="mailto:prichystal@uapp.cz"/>
    <hyperlink ref="Y122" r:id="rId3" display="mailto:kois@sspkyjov.cz"/>
    <hyperlink ref="Y82" r:id="rId4" display="mailto:zus.charbulova84@gmail.com"/>
    <hyperlink ref="Y227" r:id="rId5" display="mailto:reditel@zusadamov.cz"/>
    <hyperlink ref="X24" r:id="rId6" display="mailto:oa@oabrno.cz%20-%20nefunguje?"/>
    <hyperlink ref="Y118" r:id="rId7" display="mailto:reditel@centrumproseniorykyjov.cz"/>
    <hyperlink ref="Y185" r:id="rId8" display="mailto:zouharova.l@volny.cz"/>
    <hyperlink ref="X32" r:id="rId9" display="mailto:brozek@kruhznojmo.cz"/>
    <hyperlink ref="Y94" r:id="rId10" display="mailto:musil@autistickaskola.cz"/>
    <hyperlink ref="Y144" r:id="rId11" display="mailto:reditel@eminzamek.cz"/>
    <hyperlink ref="X18" r:id="rId12" display="mailto:info@svcznojmo.cz"/>
    <hyperlink ref="Y18" r:id="rId13" display="mailto:bilkova.h@svcznojmo.cz"/>
    <hyperlink ref="X56" r:id="rId14" display="mailto:skola@ssudbrno.cz"/>
    <hyperlink ref="Y56" r:id="rId15" display="mailto:reditel@ssudbrno.cz"/>
  </hyperlinks>
  <printOptions/>
  <pageMargins left="0.7" right="0.7" top="0.787401575" bottom="0.787401575" header="0.3" footer="0.3"/>
  <pageSetup horizontalDpi="600" verticalDpi="600" orientation="portrait" paperSize="9" r:id="rId18"/>
  <legacy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CEJIZA - Veřejné zakázky</cp:lastModifiedBy>
  <cp:lastPrinted>2024-04-10T12:49:36Z</cp:lastPrinted>
  <dcterms:created xsi:type="dcterms:W3CDTF">2023-11-26T12:26:29Z</dcterms:created>
  <dcterms:modified xsi:type="dcterms:W3CDTF">2024-04-11T09:59:15Z</dcterms:modified>
  <cp:category/>
  <cp:version/>
  <cp:contentType/>
  <cp:contentStatus/>
</cp:coreProperties>
</file>