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X9877.1 - 1NP " sheetId="2" r:id="rId2"/>
    <sheet name="X9877.2 - 2NP" sheetId="3" r:id="rId3"/>
    <sheet name="X9877.3 - 3NP" sheetId="4" r:id="rId4"/>
    <sheet name="X9877.4 - VRN + společné ..." sheetId="5" r:id="rId5"/>
    <sheet name="Pokyny pro vyplnění" sheetId="6" r:id="rId6"/>
  </sheets>
  <definedNames>
    <definedName name="_xlnm.Print_Area" localSheetId="0">'Rekapitulace zakázky'!$D$4:$AO$36,'Rekapitulace zakázky'!$C$42:$AQ$59</definedName>
    <definedName name="_xlnm._FilterDatabase" localSheetId="1" hidden="1">'X9877.1 - 1NP '!$C$100:$K$628</definedName>
    <definedName name="_xlnm.Print_Area" localSheetId="1">'X9877.1 - 1NP '!$C$4:$J$39,'X9877.1 - 1NP '!$C$45:$J$82,'X9877.1 - 1NP '!$C$88:$J$628</definedName>
    <definedName name="_xlnm._FilterDatabase" localSheetId="2" hidden="1">'X9877.2 - 2NP'!$C$99:$K$519</definedName>
    <definedName name="_xlnm.Print_Area" localSheetId="2">'X9877.2 - 2NP'!$C$4:$J$39,'X9877.2 - 2NP'!$C$45:$J$81,'X9877.2 - 2NP'!$C$87:$J$519</definedName>
    <definedName name="_xlnm._FilterDatabase" localSheetId="3" hidden="1">'X9877.3 - 3NP'!$C$98:$K$370</definedName>
    <definedName name="_xlnm.Print_Area" localSheetId="3">'X9877.3 - 3NP'!$C$4:$J$39,'X9877.3 - 3NP'!$C$45:$J$80,'X9877.3 - 3NP'!$C$86:$J$370</definedName>
    <definedName name="_xlnm._FilterDatabase" localSheetId="4" hidden="1">'X9877.4 - VRN + společné ...'!$C$83:$K$99</definedName>
    <definedName name="_xlnm.Print_Area" localSheetId="4">'X9877.4 - VRN + společné ...'!$C$4:$J$39,'X9877.4 - VRN + společné ...'!$C$45:$J$65,'X9877.4 - VRN + společné ...'!$C$71:$J$99</definedName>
    <definedName name="_xlnm.Print_Titles" localSheetId="0">'Rekapitulace zakázky'!$52:$52</definedName>
    <definedName name="_xlnm.Print_Titles" localSheetId="1">'X9877.1 - 1NP '!$100:$100</definedName>
    <definedName name="_xlnm.Print_Titles" localSheetId="2">'X9877.2 - 2NP'!$99:$99</definedName>
    <definedName name="_xlnm.Print_Titles" localSheetId="3">'X9877.3 - 3NP'!$98:$98</definedName>
    <definedName name="_xlnm.Print_Titles" localSheetId="4">'X9877.4 - VRN + společné ...'!$83:$83</definedName>
  </definedNames>
  <calcPr fullCalcOnLoad="1"/>
</workbook>
</file>

<file path=xl/sharedStrings.xml><?xml version="1.0" encoding="utf-8"?>
<sst xmlns="http://schemas.openxmlformats.org/spreadsheetml/2006/main" count="12692" uniqueCount="1526">
  <si>
    <t>Export Komplet</t>
  </si>
  <si>
    <t>VZ</t>
  </si>
  <si>
    <t>2.0</t>
  </si>
  <si>
    <t>ZAMOK</t>
  </si>
  <si>
    <t>False</t>
  </si>
  <si>
    <t>{713eb62d-1866-40a4-9eb3-87502d8182b4}</t>
  </si>
  <si>
    <t>0,01</t>
  </si>
  <si>
    <t>21</t>
  </si>
  <si>
    <t>12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</si>
  <si>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</si>
  <si>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</si>
  <si>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</si>
  <si>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</si>
  <si>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</si>
  <si>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X98771_VZ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</si>
  <si>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</si>
  <si>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</si>
  <si>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Oprava stoupacího potrubí, koupelen a WC DD Dagmar</t>
  </si>
  <si>
    <t>KSO:</t>
  </si>
  <si>
    <t/>
  </si>
  <si>
    <t>CC-CZ:</t>
  </si>
  <si>
    <t>Místo:</t>
  </si>
  <si>
    <t xml:space="preserve">Zeleného 825/51 Brno 616 00 </t>
  </si>
  <si>
    <t>Datum:</t>
  </si>
  <si>
    <t>15. 2. 2024</t>
  </si>
  <si>
    <t>Zadavatel:</t>
  </si>
  <si>
    <t>IČ:</t>
  </si>
  <si>
    <t xml:space="preserve">Dětský Domov Dagmar Zeleného 825/51 Brno 616 00 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</si>
  <si>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</si>
  <si>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</si>
  <si>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</si>
  <si>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</si>
  <si>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</si>
  <si>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</si>
  <si>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</si>
  <si>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 xml:space="preserve">BDI group s.r.o. - Ing. Petr Štrich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</si>
  <si>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</si>
  <si>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</si>
  <si>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</si>
  <si>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</si>
  <si>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</si>
  <si>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</si>
  <si>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</si>
  <si>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</si>
  <si>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</si>
  <si>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</si>
  <si>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</si>
  <si>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</si>
  <si>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</si>
  <si>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</si>
  <si>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</si>
  <si>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</si>
  <si>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</si>
  <si>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</si>
  <si>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</si>
  <si>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</si>
  <si>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</si>
  <si>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</si>
  <si>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</si>
  <si>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</si>
  <si>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</si>
  <si>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</si>
  <si>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</si>
  <si>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</si>
  <si>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</si>
  <si>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</si>
  <si>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</si>
  <si>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</si>
  <si>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</si>
  <si>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</si>
  <si>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</si>
  <si>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</si>
  <si>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</si>
  <si>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</si>
  <si>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</si>
  <si>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</si>
  <si>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/</t>
  </si>
  <si>
    <t>X9877.1</t>
  </si>
  <si>
    <t xml:space="preserve">1NP </t>
  </si>
  <si>
    <t>STA</t>
  </si>
  <si>
    <t>1</t>
  </si>
  <si>
    <t>{eb780622-c608-46f2-8e46-3f2939878922}</t>
  </si>
  <si>
    <t>X9877.2</t>
  </si>
  <si>
    <t>2NP</t>
  </si>
  <si>
    <t>{7d169c65-8404-41fb-9ea1-e3dcbdde93fb}</t>
  </si>
  <si>
    <t>X9877.3</t>
  </si>
  <si>
    <t>3NP</t>
  </si>
  <si>
    <t>{e71b177a-c962-4c57-b758-fc55f13293c4}</t>
  </si>
  <si>
    <t>X9877.4</t>
  </si>
  <si>
    <t xml:space="preserve">VRN + společné drobné práce nezařazené v rozpočtech </t>
  </si>
  <si>
    <t>{c94d995f-a4f9-4903-b5ab-6ec876ed2be9}</t>
  </si>
  <si>
    <t>KRYCÍ LIST SOUPISU PRACÍ</t>
  </si>
  <si>
    <t>Objekt:</t>
  </si>
  <si>
    <t xml:space="preserve">X9877.1 - 1NP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</si>
  <si>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</si>
  <si>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</si>
  <si>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</si>
  <si>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</si>
  <si>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</si>
  <si>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</si>
  <si>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</si>
  <si>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</si>
  <si>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</si>
  <si>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</si>
  <si>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</si>
  <si>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</si>
  <si>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</si>
  <si>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</si>
  <si>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</si>
  <si>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</si>
  <si>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</si>
  <si>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</si>
  <si>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</si>
  <si>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</si>
  <si>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</si>
  <si>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</si>
  <si>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</si>
  <si>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</si>
  <si>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</si>
  <si>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</si>
  <si>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</si>
  <si>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</si>
  <si>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</si>
  <si>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</si>
  <si>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</si>
  <si>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</si>
  <si>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</si>
  <si>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</si>
  <si>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</si>
  <si>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</si>
  <si>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</si>
  <si>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</si>
  <si>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</si>
  <si>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</si>
  <si>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</si>
  <si>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</si>
  <si>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</si>
  <si>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</si>
  <si>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</si>
  <si>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</si>
  <si>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342272225</t>
  </si>
  <si>
    <t>Příčka z pórobetonových hladkých tvárnic na tenkovrstvou maltu tl 100 mm</t>
  </si>
  <si>
    <t>m2</t>
  </si>
  <si>
    <t>4</t>
  </si>
  <si>
    <t>2</t>
  </si>
  <si>
    <t>598675516</t>
  </si>
  <si>
    <t>Online PSC</t>
  </si>
  <si>
    <t>https://podminky.urs.cz/item/CS_URS_2024_01/342272225</t>
  </si>
  <si>
    <t>VV</t>
  </si>
  <si>
    <t>Vyzdívka WC M103/M102</t>
  </si>
  <si>
    <t>(1,213+0,742)*2,92</t>
  </si>
  <si>
    <t>-0,7*2</t>
  </si>
  <si>
    <t>Součet</t>
  </si>
  <si>
    <t>317142420</t>
  </si>
  <si>
    <t>Překlad nenosný pórobetonový š 100 mm v do 250 mm na tenkovrstvou maltu dl do 1000 mm</t>
  </si>
  <si>
    <t>kus</t>
  </si>
  <si>
    <t>-1405631480</t>
  </si>
  <si>
    <t>https://podminky.urs.cz/item/CS_URS_2024_01/317142420</t>
  </si>
  <si>
    <t>342291111</t>
  </si>
  <si>
    <t>Ukotvení příček montážní polyuretanovou pěnou tl příčky do 100 mm</t>
  </si>
  <si>
    <t>m</t>
  </si>
  <si>
    <t>1600699582</t>
  </si>
  <si>
    <t>https://podminky.urs.cz/item/CS_URS_2024_01/342291111</t>
  </si>
  <si>
    <t xml:space="preserve">Ukotvení příčky ke stropu </t>
  </si>
  <si>
    <t>1,213+0,742</t>
  </si>
  <si>
    <t>342291121</t>
  </si>
  <si>
    <t>Ukotvení příček k cihelným konstrukcím plochými kotvami</t>
  </si>
  <si>
    <t>103222972</t>
  </si>
  <si>
    <t>https://podminky.urs.cz/item/CS_URS_2024_01/342291121</t>
  </si>
  <si>
    <t xml:space="preserve">Ukotvení příčky ke stěně </t>
  </si>
  <si>
    <t>2,92*2</t>
  </si>
  <si>
    <t xml:space="preserve">Ukotvení přizdívky WC </t>
  </si>
  <si>
    <t>1,2*2*2</t>
  </si>
  <si>
    <t>5</t>
  </si>
  <si>
    <t>346272256</t>
  </si>
  <si>
    <t>Přizdívka z pórobetonových tvárnic tl 150 mm</t>
  </si>
  <si>
    <t>525871501</t>
  </si>
  <si>
    <t>https://podminky.urs.cz/item/CS_URS_2024_01/346272256</t>
  </si>
  <si>
    <t xml:space="preserve">Přízdívka WC </t>
  </si>
  <si>
    <t>0,76*1,2</t>
  </si>
  <si>
    <t>0,74*1,2</t>
  </si>
  <si>
    <t>6</t>
  </si>
  <si>
    <t>Úpravy povrchů, podlahy a osazování výplní</t>
  </si>
  <si>
    <t>612142001</t>
  </si>
  <si>
    <t>Pletivo sklovláknité vnitřních stěn vtlačené do tmelu</t>
  </si>
  <si>
    <t>703648392</t>
  </si>
  <si>
    <t>https://podminky.urs.cz/item/CS_URS_2024_01/612142001</t>
  </si>
  <si>
    <t>Potažení vyzdívka WC M103/M102</t>
  </si>
  <si>
    <t>(1,119+0,74)*2,92</t>
  </si>
  <si>
    <t xml:space="preserve">Potažení přizdívek WC </t>
  </si>
  <si>
    <t>7</t>
  </si>
  <si>
    <t>612321121</t>
  </si>
  <si>
    <t>Vápenocementová omítka hladká jednovrstvá vnitřních stěn nanášená ručně</t>
  </si>
  <si>
    <t>-2064298220</t>
  </si>
  <si>
    <t>https://podminky.urs.cz/item/CS_URS_2024_01/612321121</t>
  </si>
  <si>
    <t>Omítka zdiva M101</t>
  </si>
  <si>
    <t>(1,851+1,851+0,918+0,918+1,120+1,120+0,76+0,76)*2,91</t>
  </si>
  <si>
    <t>-0,8*2</t>
  </si>
  <si>
    <t>-0,7*2*2</t>
  </si>
  <si>
    <t>-0,636*0,758</t>
  </si>
  <si>
    <t>(0,636+0,636+0,758+0,758)*0,41</t>
  </si>
  <si>
    <t>8</t>
  </si>
  <si>
    <t>612321131</t>
  </si>
  <si>
    <t>Vápenocementový štuk vnitřních stěn tloušťky do 3 mm</t>
  </si>
  <si>
    <t>-465538891</t>
  </si>
  <si>
    <t>https://podminky.urs.cz/item/CS_URS_2024_01/612321131</t>
  </si>
  <si>
    <t>Omítka štuková nad obkladem M101</t>
  </si>
  <si>
    <t>(1,851+1,851+0,918+0,918+1,120+1,120+0,76+0,76)*1,1</t>
  </si>
  <si>
    <t>-0,8*0,5</t>
  </si>
  <si>
    <t>-0,7*0,5*2</t>
  </si>
  <si>
    <t>Omítka nad obkladem M103</t>
  </si>
  <si>
    <t>(1,119+0,742)*1</t>
  </si>
  <si>
    <t>-0,7*0,5</t>
  </si>
  <si>
    <t>9</t>
  </si>
  <si>
    <t>619995001</t>
  </si>
  <si>
    <t>Začištění omítek kolem oken, dveří, podlah nebo obkladů</t>
  </si>
  <si>
    <t>-160060191</t>
  </si>
  <si>
    <t>https://podminky.urs.cz/item/CS_URS_2024_01/619995001</t>
  </si>
  <si>
    <t xml:space="preserve">Začištění omítek u obkladů </t>
  </si>
  <si>
    <t>(1,851+1,851+0,918+0,918+1,120+1,120+0,76+0,76)</t>
  </si>
  <si>
    <t>-0,8</t>
  </si>
  <si>
    <t>0,742+0,742+1,119+1,119-0,7</t>
  </si>
  <si>
    <t>10</t>
  </si>
  <si>
    <t>631311115</t>
  </si>
  <si>
    <t>Mazanina tl přes 50 do 80 mm z betonu prostého bez zvýšených nároků na prostředí tř. C 20/25</t>
  </si>
  <si>
    <t>m3</t>
  </si>
  <si>
    <t>-423733544</t>
  </si>
  <si>
    <t>https://podminky.urs.cz/item/CS_URS_2024_01/631311115</t>
  </si>
  <si>
    <t>Spodní mazanina pod asfaltovou izolaci M102 a M103</t>
  </si>
  <si>
    <t>6,12*0,08</t>
  </si>
  <si>
    <t>Horní mazanina M102 a M103</t>
  </si>
  <si>
    <t>5,1*0,06</t>
  </si>
  <si>
    <t>0,83*0,06</t>
  </si>
  <si>
    <t>11</t>
  </si>
  <si>
    <t>631319011</t>
  </si>
  <si>
    <t>Příplatek k mazanině tl přes 50 do 80 mm za přehlazení povrchu</t>
  </si>
  <si>
    <t>-536118067</t>
  </si>
  <si>
    <t>https://podminky.urs.cz/item/CS_URS_2024_01/631319011</t>
  </si>
  <si>
    <t>631319171</t>
  </si>
  <si>
    <t>Příplatek k mazanině tl přes 50 do 80 mm za stržení povrchu spodní vrstvy před vložením výztuže</t>
  </si>
  <si>
    <t>-1915824895</t>
  </si>
  <si>
    <t>https://podminky.urs.cz/item/CS_URS_2024_01/631319171</t>
  </si>
  <si>
    <t>13</t>
  </si>
  <si>
    <t>631319195</t>
  </si>
  <si>
    <t>Příplatek k mazanině tl přes 50 do 80 mm za plochu do 5 m2</t>
  </si>
  <si>
    <t>-26545285</t>
  </si>
  <si>
    <t>https://podminky.urs.cz/item/CS_URS_2024_01/631319195</t>
  </si>
  <si>
    <t>14</t>
  </si>
  <si>
    <t>631362021</t>
  </si>
  <si>
    <t>Výztuž mazanin svařovanými sítěmi Kari</t>
  </si>
  <si>
    <t>t</t>
  </si>
  <si>
    <t>-1790487558</t>
  </si>
  <si>
    <t>https://podminky.urs.cz/item/CS_URS_2024_01/631362021</t>
  </si>
  <si>
    <t>Výztuž mazaniny Kari síť 6/100/100 M102 a M103 váha 26,64kg/ks</t>
  </si>
  <si>
    <t>2*0,02664</t>
  </si>
  <si>
    <t>15</t>
  </si>
  <si>
    <t>634112113</t>
  </si>
  <si>
    <t>Obvodová dilatace podlahovým páskem z pěnového PE mezi stěnou a mazaninou nebo potěrem v 80 mm</t>
  </si>
  <si>
    <t>-429706664</t>
  </si>
  <si>
    <t>https://podminky.urs.cz/item/CS_URS_2024_01/634112113</t>
  </si>
  <si>
    <t>Obvodová dilatace mazaniny M102 a M103</t>
  </si>
  <si>
    <t>2,008+3,049+2,008+3,049+1,213+1,119+0,742+0,845</t>
  </si>
  <si>
    <t>16</t>
  </si>
  <si>
    <t>642942111</t>
  </si>
  <si>
    <t>Osazování zárubní nebo rámů dveřních kovových do 2,5 m2 na MC</t>
  </si>
  <si>
    <t>-869760868</t>
  </si>
  <si>
    <t>https://podminky.urs.cz/item/CS_URS_2024_01/642942111</t>
  </si>
  <si>
    <t>17</t>
  </si>
  <si>
    <t>642944121</t>
  </si>
  <si>
    <t>Osazování ocelových zárubní dodatečné pl do 2,5 m2</t>
  </si>
  <si>
    <t>-1411979678</t>
  </si>
  <si>
    <t>https://podminky.urs.cz/item/CS_URS_2024_01/642944121</t>
  </si>
  <si>
    <t>18</t>
  </si>
  <si>
    <t>M</t>
  </si>
  <si>
    <t>55331480</t>
  </si>
  <si>
    <t>zárubeň jednokřídlá ocelová pro zdění tl stěny 75-100mm rozměru 600/1970, 2100mm</t>
  </si>
  <si>
    <t>-1108078471</t>
  </si>
  <si>
    <t>P</t>
  </si>
  <si>
    <t>Poznámka k položce:
YH, YH s drážkou, YZP</t>
  </si>
  <si>
    <t>19</t>
  </si>
  <si>
    <t>632681115</t>
  </si>
  <si>
    <t>Vyspravení betonových podlah rychletuhnoucím polymerem vysprávka průměr přes 200 do 500 mm tl do 50 mm</t>
  </si>
  <si>
    <t>-316099663</t>
  </si>
  <si>
    <t>https://podminky.urs.cz/item/CS_URS_2024_01/632681115</t>
  </si>
  <si>
    <t xml:space="preserve">Dobetonávka M 101 po montáži stoupací kanalizace </t>
  </si>
  <si>
    <t xml:space="preserve">Tl. uvažována 10cm </t>
  </si>
  <si>
    <t>Ostatní konstrukce a práce, bourání</t>
  </si>
  <si>
    <t>20</t>
  </si>
  <si>
    <t>953962112</t>
  </si>
  <si>
    <t>Kotva chemickým tmelem M 10 hl 80 mm do zdiva z plných cihel s vyvrtáním otvoru</t>
  </si>
  <si>
    <t>-1978187706</t>
  </si>
  <si>
    <t>https://podminky.urs.cz/item/CS_URS_2024_01/953962112</t>
  </si>
  <si>
    <t>Přikotvení spodní desky do obvodových stěn M102 a M103</t>
  </si>
  <si>
    <t>(3+2+3+2)*2</t>
  </si>
  <si>
    <t>962086110</t>
  </si>
  <si>
    <t>Bourání pórobetonových příček nebo přizdívek tl do 100 mm</t>
  </si>
  <si>
    <t>-766062077</t>
  </si>
  <si>
    <t>https://podminky.urs.cz/item/CS_URS_2024_01/962086110</t>
  </si>
  <si>
    <t>Bourání příčky WC M103/M102</t>
  </si>
  <si>
    <t>22</t>
  </si>
  <si>
    <t>965042121</t>
  </si>
  <si>
    <t>Bourání podkladů pod dlažby nebo mazanin betonových nebo z litého asfaltu tl do 100 mm pl do 1 m2</t>
  </si>
  <si>
    <t>-85580652</t>
  </si>
  <si>
    <t>https://podminky.urs.cz/item/CS_URS_2024_01/965042121</t>
  </si>
  <si>
    <t>Vysekání otvoru pro napojení stoupací kanalizace M101</t>
  </si>
  <si>
    <t>0,5*0,5*0,15</t>
  </si>
  <si>
    <t>23</t>
  </si>
  <si>
    <t>965042241</t>
  </si>
  <si>
    <t>Bourání podkladů pod dlažby nebo mazanin betonových nebo z litého asfaltu tl přes 100 mm pl přes 4 m2</t>
  </si>
  <si>
    <t>168817838</t>
  </si>
  <si>
    <t>https://podminky.urs.cz/item/CS_URS_2024_01/965042241</t>
  </si>
  <si>
    <t>Původní betonová mazanina M102 a M103</t>
  </si>
  <si>
    <t>6,12*0,15</t>
  </si>
  <si>
    <t>24</t>
  </si>
  <si>
    <t>965081213</t>
  </si>
  <si>
    <t>Bourání podlah z dlaždic keramických nebo xylolitových tl do 10 mm plochy přes 1 m2</t>
  </si>
  <si>
    <t>1896496929</t>
  </si>
  <si>
    <t>https://podminky.urs.cz/item/CS_URS_2024_01/965081213</t>
  </si>
  <si>
    <t xml:space="preserve">Bourání podlah </t>
  </si>
  <si>
    <t>2,59</t>
  </si>
  <si>
    <t>5,1</t>
  </si>
  <si>
    <t>0,83</t>
  </si>
  <si>
    <t>25</t>
  </si>
  <si>
    <t>978013191</t>
  </si>
  <si>
    <t>Otlučení (osekání) vnitřní vápenné nebo vápenocementové omítky stěn v rozsahu přes 50 do 100 %</t>
  </si>
  <si>
    <t>-1457220993</t>
  </si>
  <si>
    <t>https://podminky.urs.cz/item/CS_URS_2024_01/978013191</t>
  </si>
  <si>
    <t>Osekání zdiva M101</t>
  </si>
  <si>
    <t>26</t>
  </si>
  <si>
    <t>978059541</t>
  </si>
  <si>
    <t>Odsekání a odebrání obkladů stěn z vnitřních obkládaček plochy přes 1 m2</t>
  </si>
  <si>
    <t>525820498</t>
  </si>
  <si>
    <t>https://podminky.urs.cz/item/CS_URS_2024_01/978059541</t>
  </si>
  <si>
    <t>Osekání obkladů M101</t>
  </si>
  <si>
    <t>(1,851+1,851+0,918+0,918+1,120+1,120+0,76+0,76)*1,5</t>
  </si>
  <si>
    <t>-0,8*1,5</t>
  </si>
  <si>
    <t>-0,7*1,5*2</t>
  </si>
  <si>
    <t>M103</t>
  </si>
  <si>
    <t>(1,119+1,119+0,742)*1,5</t>
  </si>
  <si>
    <t>M102</t>
  </si>
  <si>
    <t>(2+3,049+3,049+2)*2,51</t>
  </si>
  <si>
    <t>-0,858*0,716</t>
  </si>
  <si>
    <t>(0,858+0,858+0,716+0,716)*0,41</t>
  </si>
  <si>
    <t>27</t>
  </si>
  <si>
    <t>968062455</t>
  </si>
  <si>
    <t>Vybourání dřevěných dveřních zárubní pl do 2 m2</t>
  </si>
  <si>
    <t>-534344792</t>
  </si>
  <si>
    <t>https://podminky.urs.cz/item/CS_URS_2024_01/968062455</t>
  </si>
  <si>
    <t>Vybourání zárubní M101</t>
  </si>
  <si>
    <t>0,6*2</t>
  </si>
  <si>
    <t>0,7*2</t>
  </si>
  <si>
    <t>28</t>
  </si>
  <si>
    <t>968072455</t>
  </si>
  <si>
    <t>Vybourání kovových dveřních zárubní pl do 2 m2</t>
  </si>
  <si>
    <t>-1712172101</t>
  </si>
  <si>
    <t>https://podminky.urs.cz/item/CS_URS_2024_01/968072455</t>
  </si>
  <si>
    <t>Vybourání zárubní M 103/M102</t>
  </si>
  <si>
    <t>29</t>
  </si>
  <si>
    <t>969021112</t>
  </si>
  <si>
    <t>Vybourání vnitřního litinového potrubí do DN 100</t>
  </si>
  <si>
    <t>-270112941</t>
  </si>
  <si>
    <t>https://podminky.urs.cz/item/CS_URS_2024_01/969021112</t>
  </si>
  <si>
    <t xml:space="preserve">Demontáž potrubí stoupacího </t>
  </si>
  <si>
    <t>2,94+0,25+0,25</t>
  </si>
  <si>
    <t>Připojení do obou WC</t>
  </si>
  <si>
    <t>0,5+0,5</t>
  </si>
  <si>
    <t>30</t>
  </si>
  <si>
    <t>974031132</t>
  </si>
  <si>
    <t>Vysekání rýh ve zdivu cihelném hl do 50 mm š do 70 mm</t>
  </si>
  <si>
    <t>750762704</t>
  </si>
  <si>
    <t>https://podminky.urs.cz/item/CS_URS_2024_01/974031132</t>
  </si>
  <si>
    <t xml:space="preserve">Vysekání drážek na vodu, topení a elektro </t>
  </si>
  <si>
    <t>0,8+1,1+1,851+0,918</t>
  </si>
  <si>
    <t>1,163+0,6</t>
  </si>
  <si>
    <t>31</t>
  </si>
  <si>
    <t>949101111</t>
  </si>
  <si>
    <t>Lešení pomocné pro objekty pozemních staveb s lešeňovou podlahou v do 1,9 m zatížení do 150 kg/m2</t>
  </si>
  <si>
    <t>684557241</t>
  </si>
  <si>
    <t>https://podminky.urs.cz/item/CS_URS_2024_01/949101111</t>
  </si>
  <si>
    <t>32</t>
  </si>
  <si>
    <t>952901111</t>
  </si>
  <si>
    <t>Vyčištění budov bytové a občanské výstavby při výšce podlaží do 4 m</t>
  </si>
  <si>
    <t>-2090311034</t>
  </si>
  <si>
    <t>https://podminky.urs.cz/item/CS_URS_2024_01/952901111</t>
  </si>
  <si>
    <t>997</t>
  </si>
  <si>
    <t>Přesun sutě</t>
  </si>
  <si>
    <t>33</t>
  </si>
  <si>
    <t>997013213</t>
  </si>
  <si>
    <t>Vnitrostaveništní doprava suti a vybouraných hmot pro budovy v přes 9 do 12 m ručně</t>
  </si>
  <si>
    <t>540820083</t>
  </si>
  <si>
    <t>https://podminky.urs.cz/item/CS_URS_2024_01/997013213</t>
  </si>
  <si>
    <t>34</t>
  </si>
  <si>
    <t>997013501</t>
  </si>
  <si>
    <t>Odvoz suti a vybouraných hmot na skládku nebo meziskládku do 1 km se složením</t>
  </si>
  <si>
    <t>1125674449</t>
  </si>
  <si>
    <t>https://podminky.urs.cz/item/CS_URS_2024_01/997013501</t>
  </si>
  <si>
    <t>35</t>
  </si>
  <si>
    <t>997013509</t>
  </si>
  <si>
    <t>Příplatek k odvozu suti a vybouraných hmot na skládku ZKD 1 km přes 1 km</t>
  </si>
  <si>
    <t>1194585359</t>
  </si>
  <si>
    <t>https://podminky.urs.cz/item/CS_URS_2024_01/997013509</t>
  </si>
  <si>
    <t>Uvažován odvoz do 20km</t>
  </si>
  <si>
    <t>7,451*19</t>
  </si>
  <si>
    <t>36</t>
  </si>
  <si>
    <t>997013631</t>
  </si>
  <si>
    <t>Poplatek za uložení na skládce (skládkovné) stavebního odpadu směsného kód odpadu 17 09 04</t>
  </si>
  <si>
    <t>316758315</t>
  </si>
  <si>
    <t>https://podminky.urs.cz/item/CS_URS_2024_01/997013631</t>
  </si>
  <si>
    <t>0,229</t>
  </si>
  <si>
    <t>0,091</t>
  </si>
  <si>
    <t>0,465</t>
  </si>
  <si>
    <t>37</t>
  </si>
  <si>
    <t>997013871</t>
  </si>
  <si>
    <t>Poplatek za uložení stavebního odpadu na recyklační skládce (skládkovné) směsného stavebního a demoličního kód odpadu 17 09 04</t>
  </si>
  <si>
    <t>-2124226420</t>
  </si>
  <si>
    <t>https://podminky.urs.cz/item/CS_URS_2024_01/997013871</t>
  </si>
  <si>
    <t>7,451-0,785</t>
  </si>
  <si>
    <t>998</t>
  </si>
  <si>
    <t>Přesun hmot</t>
  </si>
  <si>
    <t>38</t>
  </si>
  <si>
    <t>998018002</t>
  </si>
  <si>
    <t>Přesun hmot pro budovy ruční pro budovy v přes 6 do 12 m</t>
  </si>
  <si>
    <t>55223106</t>
  </si>
  <si>
    <t>https://podminky.urs.cz/item/CS_URS_2024_01/998018002</t>
  </si>
  <si>
    <t>PSV</t>
  </si>
  <si>
    <t>Práce a dodávky PSV</t>
  </si>
  <si>
    <t>711</t>
  </si>
  <si>
    <t>Izolace proti vodě, vlhkosti a plynům</t>
  </si>
  <si>
    <t>39</t>
  </si>
  <si>
    <t>711131811</t>
  </si>
  <si>
    <t>Odstranění izolace proti zemní vlhkosti vodorovné</t>
  </si>
  <si>
    <t>1673068442</t>
  </si>
  <si>
    <t>https://podminky.urs.cz/item/CS_URS_2024_01/711131811</t>
  </si>
  <si>
    <t>40</t>
  </si>
  <si>
    <t>711111002</t>
  </si>
  <si>
    <t>Provedení izolace proti zemní vlhkosti vodorovné za studena lakem asfaltovým</t>
  </si>
  <si>
    <t>1628754054</t>
  </si>
  <si>
    <t>https://podminky.urs.cz/item/CS_URS_2024_01/711111002</t>
  </si>
  <si>
    <t>Nátěr spodní mazaniny pod asfaltovou izolaci M102 a M103</t>
  </si>
  <si>
    <t>6,12</t>
  </si>
  <si>
    <t>41</t>
  </si>
  <si>
    <t>11163150</t>
  </si>
  <si>
    <t>lak penetrační asfaltový</t>
  </si>
  <si>
    <t>-1769844823</t>
  </si>
  <si>
    <t>Poznámka k položce:
Spotřeba 0,3-0,4kg/m2</t>
  </si>
  <si>
    <t>6,12*0,00039 'Přepočtené koeficientem množství</t>
  </si>
  <si>
    <t>42</t>
  </si>
  <si>
    <t>711141559</t>
  </si>
  <si>
    <t>Provedení izolace proti zemní vlhkosti pásy přitavením vodorovné NAIP</t>
  </si>
  <si>
    <t>-1393294200</t>
  </si>
  <si>
    <t>https://podminky.urs.cz/item/CS_URS_2024_01/711141559</t>
  </si>
  <si>
    <t>43</t>
  </si>
  <si>
    <t>62832134</t>
  </si>
  <si>
    <t>pás asfaltový natavitelný oxidovaný s vložkou ze skleněné rohože typu V60 s jemnozrnným minerálním posypem tl 4,0mm</t>
  </si>
  <si>
    <t>-533457512</t>
  </si>
  <si>
    <t>6,12*1,1655 'Přepočtené koeficientem množství</t>
  </si>
  <si>
    <t>44</t>
  </si>
  <si>
    <t>998711121</t>
  </si>
  <si>
    <t>Přesun hmot tonážní pro izolace proti vodě, vlhkosti a plynům ruční v objektech v do 6 m</t>
  </si>
  <si>
    <t>-1500214398</t>
  </si>
  <si>
    <t>https://podminky.urs.cz/item/CS_URS_2024_01/998711121</t>
  </si>
  <si>
    <t>721</t>
  </si>
  <si>
    <t>Zdravotechnika - vnitřní kanalizace</t>
  </si>
  <si>
    <t>45</t>
  </si>
  <si>
    <t>721174025</t>
  </si>
  <si>
    <t>Potrubí kanalizační z PP odpadní DN 110</t>
  </si>
  <si>
    <t>383169627</t>
  </si>
  <si>
    <t>https://podminky.urs.cz/item/CS_URS_2024_01/721174025</t>
  </si>
  <si>
    <t xml:space="preserve">Nové potrubí stoupací </t>
  </si>
  <si>
    <t>46</t>
  </si>
  <si>
    <t>721174045</t>
  </si>
  <si>
    <t>Potrubí kanalizační z PP připojovací DN 110</t>
  </si>
  <si>
    <t>-1827468058</t>
  </si>
  <si>
    <t>https://podminky.urs.cz/item/CS_URS_2024_01/721174045</t>
  </si>
  <si>
    <t>Připojení obou WC</t>
  </si>
  <si>
    <t>47</t>
  </si>
  <si>
    <t>721173723</t>
  </si>
  <si>
    <t>Potrubí kanalizační z PE připojovací DN 50</t>
  </si>
  <si>
    <t>1151146560</t>
  </si>
  <si>
    <t>https://podminky.urs.cz/item/CS_URS_2024_01/721173723</t>
  </si>
  <si>
    <t xml:space="preserve">Připojení umyvadla M101 pokud není potrubí v plastu </t>
  </si>
  <si>
    <t>2,2</t>
  </si>
  <si>
    <t xml:space="preserve">Připojení žlábku odtokového pod pračku </t>
  </si>
  <si>
    <t>48</t>
  </si>
  <si>
    <t>721211401</t>
  </si>
  <si>
    <t>Vpusť podlahová s vodorovným odtokem DN 40/50 mřížka nerez 115x115</t>
  </si>
  <si>
    <t>710792988</t>
  </si>
  <si>
    <t>https://podminky.urs.cz/item/CS_URS_2024_01/721211401</t>
  </si>
  <si>
    <t>49</t>
  </si>
  <si>
    <t>721290111</t>
  </si>
  <si>
    <t>Zkouška těsnosti potrubí kanalizace vodou DN do 125</t>
  </si>
  <si>
    <t>2104591154</t>
  </si>
  <si>
    <t>https://podminky.urs.cz/item/CS_URS_2024_01/721290111</t>
  </si>
  <si>
    <t xml:space="preserve">Zkouška těsnosti potrubí </t>
  </si>
  <si>
    <t>3,44+1+4,2</t>
  </si>
  <si>
    <t>50</t>
  </si>
  <si>
    <t>998721122</t>
  </si>
  <si>
    <t>Přesun hmot tonážní pro vnitřní kanalizaci ruční v objektech v přes 6 do 12 m</t>
  </si>
  <si>
    <t>539059776</t>
  </si>
  <si>
    <t>https://podminky.urs.cz/item/CS_URS_2024_01/998721122</t>
  </si>
  <si>
    <t>722</t>
  </si>
  <si>
    <t>Zdravotechnika - vnitřní vodovod</t>
  </si>
  <si>
    <t>51</t>
  </si>
  <si>
    <t>722130802</t>
  </si>
  <si>
    <t>Demontáž potrubí ocelové pozinkované závitové DN přes 25 do 40</t>
  </si>
  <si>
    <t>-422520736</t>
  </si>
  <si>
    <t>https://podminky.urs.cz/item/CS_URS_2024_01/722130802</t>
  </si>
  <si>
    <t xml:space="preserve">Demontáž stoupacího potrubí </t>
  </si>
  <si>
    <t>2,5+0,25</t>
  </si>
  <si>
    <t>52</t>
  </si>
  <si>
    <t>722170801</t>
  </si>
  <si>
    <t>Demontáž rozvodů vody z plastů D do 25</t>
  </si>
  <si>
    <t>-645219082</t>
  </si>
  <si>
    <t>https://podminky.urs.cz/item/CS_URS_2024_01/722170801</t>
  </si>
  <si>
    <t xml:space="preserve">Demontáž původního potrubí vodovodního </t>
  </si>
  <si>
    <t>0,76+0,76+2+1,5</t>
  </si>
  <si>
    <t>53</t>
  </si>
  <si>
    <t>722174003</t>
  </si>
  <si>
    <t>Potrubí vodovodní plastové PPR svar polyfúze PN 16 D 25x3,5 mm</t>
  </si>
  <si>
    <t>-482654336</t>
  </si>
  <si>
    <t>https://podminky.urs.cz/item/CS_URS_2024_01/722174003</t>
  </si>
  <si>
    <t xml:space="preserve">Nové vodovodní potrubí - předpoklad metrů </t>
  </si>
  <si>
    <t>2,9+0,75+0,75+2+2</t>
  </si>
  <si>
    <t>54</t>
  </si>
  <si>
    <t>722179191</t>
  </si>
  <si>
    <t>Příplatek k rozvodu vody z plastů za malý rozsah prací na zakázce do 20 m</t>
  </si>
  <si>
    <t>soubor</t>
  </si>
  <si>
    <t>-496491407</t>
  </si>
  <si>
    <t>https://podminky.urs.cz/item/CS_URS_2024_01/722179191</t>
  </si>
  <si>
    <t>55</t>
  </si>
  <si>
    <t>722179192</t>
  </si>
  <si>
    <t>Příplatek k rozvodu vody z plastů za potrubí do D 32 mm do 15 svarů</t>
  </si>
  <si>
    <t>-1559333199</t>
  </si>
  <si>
    <t>https://podminky.urs.cz/item/CS_URS_2024_01/722179192</t>
  </si>
  <si>
    <t>56</t>
  </si>
  <si>
    <t>722190402</t>
  </si>
  <si>
    <t>Vyvedení a upevnění výpustku DN přes 25 do 50</t>
  </si>
  <si>
    <t>-1795048870</t>
  </si>
  <si>
    <t>https://podminky.urs.cz/item/CS_URS_2024_01/722190402</t>
  </si>
  <si>
    <t xml:space="preserve">Dopojení WC a umývátka na WC </t>
  </si>
  <si>
    <t>57</t>
  </si>
  <si>
    <t>722181222</t>
  </si>
  <si>
    <t>Ochrana vodovodního potrubí přilepenými termoizolačními trubicemi z PE tl přes 6 do 9 mm DN přes 22 do 45 mm</t>
  </si>
  <si>
    <t>-959658386</t>
  </si>
  <si>
    <t>https://podminky.urs.cz/item/CS_URS_2024_01/722181222</t>
  </si>
  <si>
    <t>58</t>
  </si>
  <si>
    <t>998722122</t>
  </si>
  <si>
    <t>Přesun hmot tonážní pro vnitřní vodovod ruční v objektech v přes 6 do 12 m</t>
  </si>
  <si>
    <t>-301009425</t>
  </si>
  <si>
    <t>https://podminky.urs.cz/item/CS_URS_2024_01/998722122</t>
  </si>
  <si>
    <t>725</t>
  </si>
  <si>
    <t>Zdravotechnika - zařizovací předměty</t>
  </si>
  <si>
    <t>59</t>
  </si>
  <si>
    <t>725110811</t>
  </si>
  <si>
    <t>Demontáž klozetů splachovací s nádrží</t>
  </si>
  <si>
    <t>-2085346444</t>
  </si>
  <si>
    <t>https://podminky.urs.cz/item/CS_URS_2024_01/725110811</t>
  </si>
  <si>
    <t>60</t>
  </si>
  <si>
    <t>725240812</t>
  </si>
  <si>
    <t>Demontáž vaniček sprchových bez výtokových armatur</t>
  </si>
  <si>
    <t>477791609</t>
  </si>
  <si>
    <t>https://podminky.urs.cz/item/CS_URS_2024_01/725240812</t>
  </si>
  <si>
    <t>61</t>
  </si>
  <si>
    <t>725240811</t>
  </si>
  <si>
    <t>Demontáž kabin sprchových bez výtokových armatur</t>
  </si>
  <si>
    <t>724163155</t>
  </si>
  <si>
    <t>https://podminky.urs.cz/item/CS_URS_2024_01/725240811</t>
  </si>
  <si>
    <t>62</t>
  </si>
  <si>
    <t>725210821</t>
  </si>
  <si>
    <t>Demontáž umyvadel bez výtokových armatur</t>
  </si>
  <si>
    <t>-1855142501</t>
  </si>
  <si>
    <t>https://podminky.urs.cz/item/CS_URS_2024_01/725210821</t>
  </si>
  <si>
    <t>63</t>
  </si>
  <si>
    <t>725820801</t>
  </si>
  <si>
    <t>Demontáž baterie nástěnné do G 3 / 4</t>
  </si>
  <si>
    <t>1042780223</t>
  </si>
  <si>
    <t>https://podminky.urs.cz/item/CS_URS_2024_01/725820801</t>
  </si>
  <si>
    <t>64</t>
  </si>
  <si>
    <t>725840850</t>
  </si>
  <si>
    <t>Demontáž baterie sprch diferenciální do G 3/4x1</t>
  </si>
  <si>
    <t>-301572617</t>
  </si>
  <si>
    <t>https://podminky.urs.cz/item/CS_URS_2024_01/725840850</t>
  </si>
  <si>
    <t>65</t>
  </si>
  <si>
    <t>725112022</t>
  </si>
  <si>
    <t>Klozet keramický závěsný na nosné stěny s hlubokým splachováním odpad vodorovný</t>
  </si>
  <si>
    <t>-1083291528</t>
  </si>
  <si>
    <t>https://podminky.urs.cz/item/CS_URS_2024_01/725112022</t>
  </si>
  <si>
    <t>66</t>
  </si>
  <si>
    <t>725211601</t>
  </si>
  <si>
    <t>Umyvadlo keramické bílé šířky 500 mm bez krytu na sifon připevněné na stěnu šrouby</t>
  </si>
  <si>
    <t>1751525212</t>
  </si>
  <si>
    <t>https://podminky.urs.cz/item/CS_URS_2024_01/725211601</t>
  </si>
  <si>
    <t>67</t>
  </si>
  <si>
    <t>725241513</t>
  </si>
  <si>
    <t>Vanička sprchová keramická čtvercová 900x900 mm</t>
  </si>
  <si>
    <t>1290788167</t>
  </si>
  <si>
    <t>https://podminky.urs.cz/item/CS_URS_2024_01/725241513</t>
  </si>
  <si>
    <t>68</t>
  </si>
  <si>
    <t>725244813</t>
  </si>
  <si>
    <t>Zástěna sprchová rohová rámová se skleněnou výplní tl. 4 a 5 mm dveře posuvné dvoudílné na čtvrtkruhovou vaničku 900x900 mm</t>
  </si>
  <si>
    <t>1050835</t>
  </si>
  <si>
    <t>https://podminky.urs.cz/item/CS_URS_2024_01/725244813</t>
  </si>
  <si>
    <t>69</t>
  </si>
  <si>
    <t>725822613</t>
  </si>
  <si>
    <t>Baterie umyvadlová stojánková páková s výpustí</t>
  </si>
  <si>
    <t>396961119</t>
  </si>
  <si>
    <t>https://podminky.urs.cz/item/CS_URS_2024_01/725822613</t>
  </si>
  <si>
    <t>70</t>
  </si>
  <si>
    <t>725829121</t>
  </si>
  <si>
    <t>Montáž baterie umyvadlové nástěnné pákové a klasické ostatní typ</t>
  </si>
  <si>
    <t>-975849455</t>
  </si>
  <si>
    <t>https://podminky.urs.cz/item/CS_URS_2024_01/725829121</t>
  </si>
  <si>
    <t>71</t>
  </si>
  <si>
    <t>55145615</t>
  </si>
  <si>
    <t>baterie umyvadlová nástěnná páková 150mm chrom</t>
  </si>
  <si>
    <t>1021993491</t>
  </si>
  <si>
    <t>72</t>
  </si>
  <si>
    <t>725849412</t>
  </si>
  <si>
    <t>Montáž baterie sprchové nástěnné s pevnou výškou sprchy</t>
  </si>
  <si>
    <t>-1401315419</t>
  </si>
  <si>
    <t>https://podminky.urs.cz/item/CS_URS_2024_01/725849412</t>
  </si>
  <si>
    <t>73</t>
  </si>
  <si>
    <t>55145403</t>
  </si>
  <si>
    <t>baterie sprchová s ruční sprchou 1/2"x150mm</t>
  </si>
  <si>
    <t>1763168060</t>
  </si>
  <si>
    <t>74</t>
  </si>
  <si>
    <t>998725122</t>
  </si>
  <si>
    <t>Přesun hmot tonážní pro zařizovací předměty ruční v objektech v přes 6 do 12 m</t>
  </si>
  <si>
    <t>2107904151</t>
  </si>
  <si>
    <t>https://podminky.urs.cz/item/CS_URS_2024_01/998725122</t>
  </si>
  <si>
    <t>726</t>
  </si>
  <si>
    <t>Zdravotechnika - předstěnové instalace</t>
  </si>
  <si>
    <t>75</t>
  </si>
  <si>
    <t>726111031</t>
  </si>
  <si>
    <t>Instalační předstěna pro klozet s ovládáním zepředu v 1080 mm závěsný do masivní zděné kce</t>
  </si>
  <si>
    <t>137216619</t>
  </si>
  <si>
    <t>https://podminky.urs.cz/item/CS_URS_2024_01/726111031</t>
  </si>
  <si>
    <t>76</t>
  </si>
  <si>
    <t>726191001</t>
  </si>
  <si>
    <t>Zvukoizolační souprava pro klozet a bidet</t>
  </si>
  <si>
    <t>1975756369</t>
  </si>
  <si>
    <t>https://podminky.urs.cz/item/CS_URS_2024_01/726191001</t>
  </si>
  <si>
    <t>77</t>
  </si>
  <si>
    <t>726191011</t>
  </si>
  <si>
    <t>Ovládací tlačítko WC pro montáž do předstěnových konstrukcí</t>
  </si>
  <si>
    <t>-1444745831</t>
  </si>
  <si>
    <t>https://podminky.urs.cz/item/CS_URS_2024_01/726191011</t>
  </si>
  <si>
    <t>78</t>
  </si>
  <si>
    <t>55281800</t>
  </si>
  <si>
    <t>tlačítko pro ovládání WC zepředu dvě vody bílé 246x164mm</t>
  </si>
  <si>
    <t>-1149687761</t>
  </si>
  <si>
    <t>79</t>
  </si>
  <si>
    <t>998726132</t>
  </si>
  <si>
    <t>Přesun hmot tonážní pro instalační prefabrikáty ruční v objektech v přes 6 do 12 m</t>
  </si>
  <si>
    <t>-693188384</t>
  </si>
  <si>
    <t>https://podminky.urs.cz/item/CS_URS_2024_01/998726132</t>
  </si>
  <si>
    <t>733</t>
  </si>
  <si>
    <t>Ústřední vytápění - rozvodné potrubí</t>
  </si>
  <si>
    <t>80</t>
  </si>
  <si>
    <t>733221103</t>
  </si>
  <si>
    <t>Potrubí měděné měkké spojované měkkým pájením D 18x1 mm</t>
  </si>
  <si>
    <t>831887575</t>
  </si>
  <si>
    <t>https://podminky.urs.cz/item/CS_URS_2024_01/733221103</t>
  </si>
  <si>
    <t xml:space="preserve">Nové připojení žebříku </t>
  </si>
  <si>
    <t>1,163+1,163+0,6+0,6</t>
  </si>
  <si>
    <t>81</t>
  </si>
  <si>
    <t>998733122</t>
  </si>
  <si>
    <t>Přesun hmot tonážní pro rozvody potrubí ruční v objektech v přes 6 do 12 m</t>
  </si>
  <si>
    <t>682047799</t>
  </si>
  <si>
    <t>https://podminky.urs.cz/item/CS_URS_2024_01/998733122</t>
  </si>
  <si>
    <t>734</t>
  </si>
  <si>
    <t>Ústřední vytápění - armatury</t>
  </si>
  <si>
    <t>82</t>
  </si>
  <si>
    <t>734221543</t>
  </si>
  <si>
    <t>Ventil závitový termostatický rohový jednoregulační G 1/2x18 bez hlavice pro rozvod z CU nebo UH</t>
  </si>
  <si>
    <t>91201792</t>
  </si>
  <si>
    <t>https://podminky.urs.cz/item/CS_URS_2024_01/734221543</t>
  </si>
  <si>
    <t>735</t>
  </si>
  <si>
    <t>Ústřední vytápění - otopná tělesa</t>
  </si>
  <si>
    <t>83</t>
  </si>
  <si>
    <t>735151811</t>
  </si>
  <si>
    <t>Demontáž otopného tělesa panelového jednořadého dl do 1500 mm</t>
  </si>
  <si>
    <t>347445876</t>
  </si>
  <si>
    <t>https://podminky.urs.cz/item/CS_URS_2024_01/735151811</t>
  </si>
  <si>
    <t>84</t>
  </si>
  <si>
    <t>735160143</t>
  </si>
  <si>
    <t>Otopné těleso trubkové teplovodní výška/délka 1 820/600 mm</t>
  </si>
  <si>
    <t>1847595628</t>
  </si>
  <si>
    <t>https://podminky.urs.cz/item/CS_URS_2024_01/735160143</t>
  </si>
  <si>
    <t>85</t>
  </si>
  <si>
    <t>998735122</t>
  </si>
  <si>
    <t>Přesun hmot tonážní pro otopná tělesa ruční v objektech v přes 6 do 12 m</t>
  </si>
  <si>
    <t>1480996087</t>
  </si>
  <si>
    <t>https://podminky.urs.cz/item/CS_URS_2024_01/998735122</t>
  </si>
  <si>
    <t>751</t>
  </si>
  <si>
    <t>Vzduchotechnika</t>
  </si>
  <si>
    <t>86</t>
  </si>
  <si>
    <t>751111811</t>
  </si>
  <si>
    <t>Demontáž ventilátoru axiálního nízkotlakého kruhové potrubí D do 200 mm</t>
  </si>
  <si>
    <t>682547499</t>
  </si>
  <si>
    <t>https://podminky.urs.cz/item/CS_URS_2024_01/751111811</t>
  </si>
  <si>
    <t>87</t>
  </si>
  <si>
    <t>751111011</t>
  </si>
  <si>
    <t>Montáž ventilátoru axiálního nízkotlakého nástěnného základního D do 100 mm</t>
  </si>
  <si>
    <t>903542962</t>
  </si>
  <si>
    <t>https://podminky.urs.cz/item/CS_URS_2024_01/751111011</t>
  </si>
  <si>
    <t>88</t>
  </si>
  <si>
    <t>42914131</t>
  </si>
  <si>
    <t>ventilátor axiální stěnový skříň z plastu 12V bezpečnostní provedení IP57 11W D 100mm</t>
  </si>
  <si>
    <t>1456656961</t>
  </si>
  <si>
    <t>763</t>
  </si>
  <si>
    <t>Konstrukce suché výstavby</t>
  </si>
  <si>
    <t>89</t>
  </si>
  <si>
    <t>763131821</t>
  </si>
  <si>
    <t>Demontáž SDK podhledu s dvouvrstvou nosnou kcí z ocelových profilů opláštění jednoduché</t>
  </si>
  <si>
    <t>-601838289</t>
  </si>
  <si>
    <t>https://podminky.urs.cz/item/CS_URS_2024_01/763131821</t>
  </si>
  <si>
    <t>Demontáž podhledu M103</t>
  </si>
  <si>
    <t>90</t>
  </si>
  <si>
    <t>763131451</t>
  </si>
  <si>
    <t>SDK podhled deska 1xH2 12,5 bez izolace dvouvrstvá spodní kce profil CD+UD</t>
  </si>
  <si>
    <t>-412802780</t>
  </si>
  <si>
    <t>https://podminky.urs.cz/item/CS_URS_2024_01/763131451</t>
  </si>
  <si>
    <t>Podhled M103</t>
  </si>
  <si>
    <t>M101</t>
  </si>
  <si>
    <t>2,5</t>
  </si>
  <si>
    <t>91</t>
  </si>
  <si>
    <t>763172353</t>
  </si>
  <si>
    <t>Montáž dvířek revizních jednoplášťových SDK kcí vel. 400 x 400 mm pro podhledy</t>
  </si>
  <si>
    <t>719925441</t>
  </si>
  <si>
    <t>https://podminky.urs.cz/item/CS_URS_2024_01/763172353</t>
  </si>
  <si>
    <t>92</t>
  </si>
  <si>
    <t>59030712</t>
  </si>
  <si>
    <t>dvířka revizní jednokřídlá s automatickým zámkem 400x400mm</t>
  </si>
  <si>
    <t>-1490499759</t>
  </si>
  <si>
    <t>93</t>
  </si>
  <si>
    <t>763164521</t>
  </si>
  <si>
    <t>SDK obklad kcí tvaru L š do 0,4 m desky 1xH2 12,5</t>
  </si>
  <si>
    <t>1979052368</t>
  </si>
  <si>
    <t>https://podminky.urs.cz/item/CS_URS_2024_01/763164521</t>
  </si>
  <si>
    <t xml:space="preserve">Zadělání stoupací kanalizace </t>
  </si>
  <si>
    <t>1,4</t>
  </si>
  <si>
    <t>94</t>
  </si>
  <si>
    <t>763131714</t>
  </si>
  <si>
    <t>SDK podhled základní penetrační nátěr</t>
  </si>
  <si>
    <t>-159324494</t>
  </si>
  <si>
    <t>https://podminky.urs.cz/item/CS_URS_2024_01/763131714</t>
  </si>
  <si>
    <t>95</t>
  </si>
  <si>
    <t>998763332</t>
  </si>
  <si>
    <t>Přesun hmot tonážní pro konstrukce montované z desek ruční v objektech v přes 6 do 12 m</t>
  </si>
  <si>
    <t>1378909339</t>
  </si>
  <si>
    <t>https://podminky.urs.cz/item/CS_URS_2024_01/998763332</t>
  </si>
  <si>
    <t>766</t>
  </si>
  <si>
    <t>Konstrukce truhlářské</t>
  </si>
  <si>
    <t>96</t>
  </si>
  <si>
    <t>766691914</t>
  </si>
  <si>
    <t>Vyvěšení nebo zavěšení dřevěných křídel dveří pl do 2 m2</t>
  </si>
  <si>
    <t>1292610162</t>
  </si>
  <si>
    <t>https://podminky.urs.cz/item/CS_URS_2024_01/766691914</t>
  </si>
  <si>
    <t>97</t>
  </si>
  <si>
    <t>766660001</t>
  </si>
  <si>
    <t>Montáž dveřních křídel otvíravých jednokřídlových š do 0,8 m do ocelové zárubně</t>
  </si>
  <si>
    <t>658973063</t>
  </si>
  <si>
    <t>https://podminky.urs.cz/item/CS_URS_2024_01/766660001</t>
  </si>
  <si>
    <t>98</t>
  </si>
  <si>
    <t>61162025</t>
  </si>
  <si>
    <t>dveře jednokřídlé dřevotřískové povrch fóliový plné 700x1970-2100mm</t>
  </si>
  <si>
    <t>-1652458907</t>
  </si>
  <si>
    <t>99</t>
  </si>
  <si>
    <t>61162024</t>
  </si>
  <si>
    <t>dveře jednokřídlé dřevotřískové povrch fóliový plné 600x1970-2100mm</t>
  </si>
  <si>
    <t>-555378927</t>
  </si>
  <si>
    <t>100</t>
  </si>
  <si>
    <t>766691812</t>
  </si>
  <si>
    <t>Demontáž parapetních desek dřevěných nebo plastových šířky přes 300 mm</t>
  </si>
  <si>
    <t>1188078294</t>
  </si>
  <si>
    <t>https://podminky.urs.cz/item/CS_URS_2024_01/766691812</t>
  </si>
  <si>
    <t xml:space="preserve">Demontáž parapetů </t>
  </si>
  <si>
    <t>0,636+0,522+0,858</t>
  </si>
  <si>
    <t>101</t>
  </si>
  <si>
    <t>766694126</t>
  </si>
  <si>
    <t>Montáž parapetních desek dřevěných nebo plastových š přes 30 cm</t>
  </si>
  <si>
    <t>2111320458</t>
  </si>
  <si>
    <t>https://podminky.urs.cz/item/CS_URS_2024_01/766694126</t>
  </si>
  <si>
    <t>Montáž parapetů M102 a M103</t>
  </si>
  <si>
    <t>0,636+0,522</t>
  </si>
  <si>
    <t>102</t>
  </si>
  <si>
    <t>60794106</t>
  </si>
  <si>
    <t>parapet dřevotřískový vnitřní povrch laminátový š 450mm</t>
  </si>
  <si>
    <t>770689578</t>
  </si>
  <si>
    <t>103</t>
  </si>
  <si>
    <t>60794121</t>
  </si>
  <si>
    <t>koncovka PVC k parapetním dřevotřískovým deskám 600mm</t>
  </si>
  <si>
    <t>-1510038565</t>
  </si>
  <si>
    <t>104</t>
  </si>
  <si>
    <t>998766122</t>
  </si>
  <si>
    <t>Přesun hmot tonážní pro kce truhlářské ruční v objektech v přes 6 do 12 m</t>
  </si>
  <si>
    <t>1399184985</t>
  </si>
  <si>
    <t>https://podminky.urs.cz/item/CS_URS_2024_01/998766122</t>
  </si>
  <si>
    <t>771</t>
  </si>
  <si>
    <t>Podlahy z dlaždic</t>
  </si>
  <si>
    <t>105</t>
  </si>
  <si>
    <t>771121015</t>
  </si>
  <si>
    <t>Nátěr kontaktní pro nesavé podklady na podlahu</t>
  </si>
  <si>
    <t>-1857287681</t>
  </si>
  <si>
    <t>https://podminky.urs.cz/item/CS_URS_2024_01/771121015</t>
  </si>
  <si>
    <t>Penetrace před provedením samonivelační stěrky M101</t>
  </si>
  <si>
    <t>106</t>
  </si>
  <si>
    <t>771151023</t>
  </si>
  <si>
    <t>Samonivelační stěrka podlah pevnosti 30 MPa tl přes 5 do 8 mm</t>
  </si>
  <si>
    <t>344993265</t>
  </si>
  <si>
    <t>https://podminky.urs.cz/item/CS_URS_2024_01/771151023</t>
  </si>
  <si>
    <t>107</t>
  </si>
  <si>
    <t>771121011</t>
  </si>
  <si>
    <t>Nátěr penetrační na podlahu</t>
  </si>
  <si>
    <t>860983400</t>
  </si>
  <si>
    <t>https://podminky.urs.cz/item/CS_URS_2024_01/771121011</t>
  </si>
  <si>
    <t xml:space="preserve">Penetrace podkladu </t>
  </si>
  <si>
    <t>108</t>
  </si>
  <si>
    <t>771591112</t>
  </si>
  <si>
    <t>Izolace pod dlažbu nátěrem nebo stěrkou ve dvou vrstvách</t>
  </si>
  <si>
    <t>-1779153440</t>
  </si>
  <si>
    <t>https://podminky.urs.cz/item/CS_URS_2024_01/771591112</t>
  </si>
  <si>
    <t xml:space="preserve">Izolace koupelna </t>
  </si>
  <si>
    <t>109</t>
  </si>
  <si>
    <t>771591241</t>
  </si>
  <si>
    <t>Izolace těsnícími pásy vnitřní kout</t>
  </si>
  <si>
    <t>171902487</t>
  </si>
  <si>
    <t>https://podminky.urs.cz/item/CS_URS_2024_01/771591241</t>
  </si>
  <si>
    <t>110</t>
  </si>
  <si>
    <t>771591242</t>
  </si>
  <si>
    <t>Izolace těsnícími pásy vnější roh</t>
  </si>
  <si>
    <t>-1280290105</t>
  </si>
  <si>
    <t>https://podminky.urs.cz/item/CS_URS_2024_01/771591242</t>
  </si>
  <si>
    <t>111</t>
  </si>
  <si>
    <t>771591264</t>
  </si>
  <si>
    <t>Izolace těsnícími pásy mezi podlahou a stěnou</t>
  </si>
  <si>
    <t>1435278634</t>
  </si>
  <si>
    <t>https://podminky.urs.cz/item/CS_URS_2024_01/771591264</t>
  </si>
  <si>
    <t xml:space="preserve">Izolace mezi stěnou a podlahou </t>
  </si>
  <si>
    <t>2+2+3,05+3,05</t>
  </si>
  <si>
    <t>112</t>
  </si>
  <si>
    <t>771574416</t>
  </si>
  <si>
    <t>Montáž podlah keramických hladkých lepených cementovým flexibilním lepidlem přes 9 do 12 ks/m2</t>
  </si>
  <si>
    <t>-706956286</t>
  </si>
  <si>
    <t>https://podminky.urs.cz/item/CS_URS_2024_01/771574416</t>
  </si>
  <si>
    <t>113</t>
  </si>
  <si>
    <t>59761166</t>
  </si>
  <si>
    <t>dlažba keramická slinutá mrazuvzdorná R10/A povrch hladký/matný tl do 10mm přes 9 do 12ks/m2</t>
  </si>
  <si>
    <t>271148400</t>
  </si>
  <si>
    <t>8,52*1,1 'Přepočtené koeficientem množství</t>
  </si>
  <si>
    <t>114</t>
  </si>
  <si>
    <t>998771122</t>
  </si>
  <si>
    <t>Přesun hmot tonážní pro podlahy z dlaždic ruční v objektech v přes 6 do 12 m</t>
  </si>
  <si>
    <t>-1314395083</t>
  </si>
  <si>
    <t>https://podminky.urs.cz/item/CS_URS_2024_01/998771122</t>
  </si>
  <si>
    <t>781</t>
  </si>
  <si>
    <t>Dokončovací práce - obklady</t>
  </si>
  <si>
    <t>115</t>
  </si>
  <si>
    <t>781111011</t>
  </si>
  <si>
    <t>Ometení (oprášení) stěny při přípravě podkladu</t>
  </si>
  <si>
    <t>875663451</t>
  </si>
  <si>
    <t>https://podminky.urs.cz/item/CS_URS_2024_01/781111011</t>
  </si>
  <si>
    <t>Nové obklady M101</t>
  </si>
  <si>
    <t>116</t>
  </si>
  <si>
    <t>781121011</t>
  </si>
  <si>
    <t>Nátěr penetrační na stěnu</t>
  </si>
  <si>
    <t>727345696</t>
  </si>
  <si>
    <t>https://podminky.urs.cz/item/CS_URS_2024_01/781121011</t>
  </si>
  <si>
    <t>117</t>
  </si>
  <si>
    <t>781151031</t>
  </si>
  <si>
    <t>Celoplošné vyrovnání podkladu stěrkou tl 3 mm</t>
  </si>
  <si>
    <t>-776859306</t>
  </si>
  <si>
    <t>https://podminky.urs.cz/item/CS_URS_2024_01/781151031</t>
  </si>
  <si>
    <t xml:space="preserve">Vyrovnání pod obklady </t>
  </si>
  <si>
    <t>(1,119)*1,5</t>
  </si>
  <si>
    <t>118</t>
  </si>
  <si>
    <t>781151041</t>
  </si>
  <si>
    <t>Příplatek k cenám celoplošné vyrovnání stěrkou za každý další 1 mm přes tl 3 mm</t>
  </si>
  <si>
    <t>1148263393</t>
  </si>
  <si>
    <t>https://podminky.urs.cz/item/CS_URS_2024_01/781151041</t>
  </si>
  <si>
    <t>Uvažováno vyrovnání do 5mm</t>
  </si>
  <si>
    <t>24,702*2</t>
  </si>
  <si>
    <t>119</t>
  </si>
  <si>
    <t>781131112</t>
  </si>
  <si>
    <t>Izolace pod obklad nátěrem nebo stěrkou ve dvou vrstvách</t>
  </si>
  <si>
    <t>-801223481</t>
  </si>
  <si>
    <t>https://podminky.urs.cz/item/CS_URS_2024_01/781131112</t>
  </si>
  <si>
    <t xml:space="preserve">Izolace obvodu 10cm na stěnu a izolace u sprchového koutu </t>
  </si>
  <si>
    <t>(3,05+3,05+2+2-0,7-0,8)*0,1</t>
  </si>
  <si>
    <t>(1,4+1,1)*2,5</t>
  </si>
  <si>
    <t>120</t>
  </si>
  <si>
    <t>781131264</t>
  </si>
  <si>
    <t>Izolace pod obklad těsnícími pásy mezi podlahou a stěnou</t>
  </si>
  <si>
    <t>461454596</t>
  </si>
  <si>
    <t>https://podminky.urs.cz/item/CS_URS_2024_01/781131264</t>
  </si>
  <si>
    <t xml:space="preserve">Spoj stěny sprchový kout </t>
  </si>
  <si>
    <t>121</t>
  </si>
  <si>
    <t>781161021</t>
  </si>
  <si>
    <t>Montáž profilu ukončujícího rohového nebo vanového</t>
  </si>
  <si>
    <t>1372957807</t>
  </si>
  <si>
    <t>https://podminky.urs.cz/item/CS_URS_2024_01/781161021</t>
  </si>
  <si>
    <t xml:space="preserve">Montáž ukončovacích lišt </t>
  </si>
  <si>
    <t>0,63+0,742+2,5</t>
  </si>
  <si>
    <t xml:space="preserve">Okno </t>
  </si>
  <si>
    <t>0,858+0,858+0,716+0,716</t>
  </si>
  <si>
    <t xml:space="preserve">Kolem dveří </t>
  </si>
  <si>
    <t>1,5*8</t>
  </si>
  <si>
    <t>(2+2+0,8)*2</t>
  </si>
  <si>
    <t>(2+2+0,7)*2</t>
  </si>
  <si>
    <t>122</t>
  </si>
  <si>
    <t>19416005</t>
  </si>
  <si>
    <t>lišta ukončovací z eloxovaného hliníku 10mm</t>
  </si>
  <si>
    <t>-2004844667</t>
  </si>
  <si>
    <t>38,02*1,1 'Přepočtené koeficientem množství</t>
  </si>
  <si>
    <t>123</t>
  </si>
  <si>
    <t>781472216</t>
  </si>
  <si>
    <t>Montáž obkladů keramických hladkých lepených cementovým flexibilním lepidlem přes 9 do 12 ks/m2</t>
  </si>
  <si>
    <t>-584432045</t>
  </si>
  <si>
    <t>https://podminky.urs.cz/item/CS_URS_2024_01/781472216</t>
  </si>
  <si>
    <t>(1,851+1,851+0,918+0,918+1+1+0,76+0,76)*1,5</t>
  </si>
  <si>
    <t>(1+1+0,742)*1,5</t>
  </si>
  <si>
    <t>124</t>
  </si>
  <si>
    <t>781571141</t>
  </si>
  <si>
    <t>Montáž keramických obkladů ostění šířky přes 200 do 400 mm lepených flexibilním lepidlem</t>
  </si>
  <si>
    <t>-697814917</t>
  </si>
  <si>
    <t>https://podminky.urs.cz/item/CS_URS_2024_01/781571141</t>
  </si>
  <si>
    <t xml:space="preserve">Obklad ostění okna </t>
  </si>
  <si>
    <t>125</t>
  </si>
  <si>
    <t>59761718</t>
  </si>
  <si>
    <t>obklad keramický nemrazuvzdorný povrch hladký/matný tl do 10mm přes 6 do 9ks/m2</t>
  </si>
  <si>
    <t>-2051583338</t>
  </si>
  <si>
    <t>36,132</t>
  </si>
  <si>
    <t>3,148*0,5</t>
  </si>
  <si>
    <t>37,706*1,1 'Přepočtené koeficientem množství</t>
  </si>
  <si>
    <t>126</t>
  </si>
  <si>
    <t>998781122</t>
  </si>
  <si>
    <t>Přesun hmot tonážní pro obklady keramické ruční v objektech v přes 6 do 12 m</t>
  </si>
  <si>
    <t>1427407603</t>
  </si>
  <si>
    <t>https://podminky.urs.cz/item/CS_URS_2024_01/998781122</t>
  </si>
  <si>
    <t>783</t>
  </si>
  <si>
    <t>Dokončovací práce - nátěry</t>
  </si>
  <si>
    <t>127</t>
  </si>
  <si>
    <t>783317101</t>
  </si>
  <si>
    <t>Krycí jednonásobný syntetický standardní nátěr zámečnických konstrukcí</t>
  </si>
  <si>
    <t>1678886559</t>
  </si>
  <si>
    <t>https://podminky.urs.cz/item/CS_URS_2024_01/783317101</t>
  </si>
  <si>
    <t xml:space="preserve">Nátěr zárubní </t>
  </si>
  <si>
    <t>2*(2+0,7)*(0,1+2*0,05)*4</t>
  </si>
  <si>
    <t>784</t>
  </si>
  <si>
    <t>Dokončovací práce - malby a tapety</t>
  </si>
  <si>
    <t>128</t>
  </si>
  <si>
    <t>784211001</t>
  </si>
  <si>
    <t>Jednonásobné bílé malby ze směsí za mokra výborně oděruvzdorných v místnostech v do 3,80 m</t>
  </si>
  <si>
    <t>1249750846</t>
  </si>
  <si>
    <t>https://podminky.urs.cz/item/CS_URS_2024_01/784211001</t>
  </si>
  <si>
    <t>(1,119+0,742+1,119+0,742)*1</t>
  </si>
  <si>
    <t>Strop</t>
  </si>
  <si>
    <t>8,43</t>
  </si>
  <si>
    <t>X9877.2 - 2NP</t>
  </si>
  <si>
    <t>1231226014</t>
  </si>
  <si>
    <t>-1868210503</t>
  </si>
  <si>
    <t>-967463440</t>
  </si>
  <si>
    <t>Omítka zdiva M201</t>
  </si>
  <si>
    <t>(1,919+1,919+0,99+0,99+1,054+1,054+0,76+0,76)*2,91</t>
  </si>
  <si>
    <t>-0,631*0,830</t>
  </si>
  <si>
    <t>(0,631+0,631+0,830+0,830)*0,41</t>
  </si>
  <si>
    <t>1846268426</t>
  </si>
  <si>
    <t>Omítka štuková nad obkladem M201</t>
  </si>
  <si>
    <t>(1,919+1,919+0,99+0,99+1,054+1,054+0,76+0,76)*1,1</t>
  </si>
  <si>
    <t>(0,631+0,631+0,83+0,83)*0,41</t>
  </si>
  <si>
    <t>1054940239</t>
  </si>
  <si>
    <t>(1,919+1,919+0,99+0,99+1,054+1,054+0,76+0,76)</t>
  </si>
  <si>
    <t>0,756+0,756+1,054+1,054-0,7</t>
  </si>
  <si>
    <t>2124276753</t>
  </si>
  <si>
    <t>-565207793</t>
  </si>
  <si>
    <t>95599592</t>
  </si>
  <si>
    <t>2,73</t>
  </si>
  <si>
    <t>5,35</t>
  </si>
  <si>
    <t>0,82</t>
  </si>
  <si>
    <t>-1799553599</t>
  </si>
  <si>
    <t>Vybourání zárubní M201</t>
  </si>
  <si>
    <t>1568183136</t>
  </si>
  <si>
    <t>2,98+0,25+0,25</t>
  </si>
  <si>
    <t>připojení do obou WC</t>
  </si>
  <si>
    <t>-155532831</t>
  </si>
  <si>
    <t>977151115</t>
  </si>
  <si>
    <t>Jádrové vrty diamantovými korunkami do stavebních materiálů D přes 60 do 70 mm</t>
  </si>
  <si>
    <t>-967636241</t>
  </si>
  <si>
    <t>https://podminky.urs.cz/item/CS_URS_2024_01/977151115</t>
  </si>
  <si>
    <t xml:space="preserve">Vrt pro kanálek pod pračkou </t>
  </si>
  <si>
    <t>0,25</t>
  </si>
  <si>
    <t>-596761770</t>
  </si>
  <si>
    <t>Osekání zdiva M201</t>
  </si>
  <si>
    <t>(1,919+1,919+0,99+0,99+1,054+1,054+0,76+0,76)*2,98</t>
  </si>
  <si>
    <t>1138849918</t>
  </si>
  <si>
    <t>Osekání obkladů M201</t>
  </si>
  <si>
    <t>(1,919+1,919+0,99+0,99+1,054+1,054+0,76+0,76)*1,5</t>
  </si>
  <si>
    <t>M203</t>
  </si>
  <si>
    <t>(1,09+1,09+0,751)*1,5</t>
  </si>
  <si>
    <t>M202</t>
  </si>
  <si>
    <t>(2,08+3,051+3,051+2,08)*2,51</t>
  </si>
  <si>
    <t>-0,886*0,762</t>
  </si>
  <si>
    <t>(0,886+0,886+0,762+0,762)*0,41</t>
  </si>
  <si>
    <t>-63449103</t>
  </si>
  <si>
    <t>-545130910</t>
  </si>
  <si>
    <t>512146303</t>
  </si>
  <si>
    <t>1057689952</t>
  </si>
  <si>
    <t>1331700503</t>
  </si>
  <si>
    <t>4,991*19</t>
  </si>
  <si>
    <t>671623230</t>
  </si>
  <si>
    <t>0,305</t>
  </si>
  <si>
    <t>0,352</t>
  </si>
  <si>
    <t>-706952641</t>
  </si>
  <si>
    <t>4,991-0,886</t>
  </si>
  <si>
    <t>326936849</t>
  </si>
  <si>
    <t>686071780</t>
  </si>
  <si>
    <t xml:space="preserve">Připojení umyvadla M201 pokud není potrubí v plastu </t>
  </si>
  <si>
    <t>-1956316672</t>
  </si>
  <si>
    <t>-1325461790</t>
  </si>
  <si>
    <t>721211421</t>
  </si>
  <si>
    <t>Vpusť podlahová se svislým odtokem DN 50/75/110 mřížka nerez 115x115</t>
  </si>
  <si>
    <t>-1813324929</t>
  </si>
  <si>
    <t>https://podminky.urs.cz/item/CS_URS_2024_01/721211421</t>
  </si>
  <si>
    <t>-277157544</t>
  </si>
  <si>
    <t>3,48+1+4,2</t>
  </si>
  <si>
    <t>-1458413720</t>
  </si>
  <si>
    <t>-771438967</t>
  </si>
  <si>
    <t>Demontáž potrubí k umývátku M201</t>
  </si>
  <si>
    <t>1406910333</t>
  </si>
  <si>
    <t xml:space="preserve">Nové vodovodní potrubí M201 - předpoklad metrů </t>
  </si>
  <si>
    <t>2,9+0,25+0,25+2+2</t>
  </si>
  <si>
    <t>-1587283054</t>
  </si>
  <si>
    <t>483738605</t>
  </si>
  <si>
    <t>-491663422</t>
  </si>
  <si>
    <t>-620827866</t>
  </si>
  <si>
    <t>1624062393</t>
  </si>
  <si>
    <t>1530174688</t>
  </si>
  <si>
    <t>-978078956</t>
  </si>
  <si>
    <t>-721923974</t>
  </si>
  <si>
    <t>-2134897658</t>
  </si>
  <si>
    <t>-1478909742</t>
  </si>
  <si>
    <t>-964701933</t>
  </si>
  <si>
    <t>1130537803</t>
  </si>
  <si>
    <t>-881613845</t>
  </si>
  <si>
    <t>1517082497</t>
  </si>
  <si>
    <t>-1208616817</t>
  </si>
  <si>
    <t>-1403111804</t>
  </si>
  <si>
    <t>1891255756</t>
  </si>
  <si>
    <t>430766076</t>
  </si>
  <si>
    <t>-1421555495</t>
  </si>
  <si>
    <t>835221493</t>
  </si>
  <si>
    <t>607081255</t>
  </si>
  <si>
    <t>-1539174799</t>
  </si>
  <si>
    <t>274725681</t>
  </si>
  <si>
    <t>165509770</t>
  </si>
  <si>
    <t>1539860020</t>
  </si>
  <si>
    <t>-1588005631</t>
  </si>
  <si>
    <t>226858605</t>
  </si>
  <si>
    <t>1,246+1,246+0,6+0,6</t>
  </si>
  <si>
    <t>1452102208</t>
  </si>
  <si>
    <t>1458664431</t>
  </si>
  <si>
    <t>-827562800</t>
  </si>
  <si>
    <t>-1305096</t>
  </si>
  <si>
    <t>55817856</t>
  </si>
  <si>
    <t>-216359002</t>
  </si>
  <si>
    <t>1830994909</t>
  </si>
  <si>
    <t>561796479</t>
  </si>
  <si>
    <t>1526255067</t>
  </si>
  <si>
    <t>M201</t>
  </si>
  <si>
    <t>1472549287</t>
  </si>
  <si>
    <t xml:space="preserve">Penetrace stropu </t>
  </si>
  <si>
    <t>2,73+5,35+0,82</t>
  </si>
  <si>
    <t>-635272933</t>
  </si>
  <si>
    <t>684903471</t>
  </si>
  <si>
    <t>1597318021</t>
  </si>
  <si>
    <t>-1751248362</t>
  </si>
  <si>
    <t>1659335407</t>
  </si>
  <si>
    <t>961925042</t>
  </si>
  <si>
    <t>2068035168</t>
  </si>
  <si>
    <t>0,886+0,621+0,631</t>
  </si>
  <si>
    <t>-938063037</t>
  </si>
  <si>
    <t>0,631+0,621</t>
  </si>
  <si>
    <t>-42520045</t>
  </si>
  <si>
    <t>-927773551</t>
  </si>
  <si>
    <t>-1067994335</t>
  </si>
  <si>
    <t>1595835563</t>
  </si>
  <si>
    <t>1024516636</t>
  </si>
  <si>
    <t>Penetrace před provedením samonivelační stěrky M201 M202 a M203</t>
  </si>
  <si>
    <t>549671557</t>
  </si>
  <si>
    <t>120099688</t>
  </si>
  <si>
    <t>1186232911</t>
  </si>
  <si>
    <t>8,9*1,1 'Přepočtené koeficientem množství</t>
  </si>
  <si>
    <t>733082754</t>
  </si>
  <si>
    <t>583453682</t>
  </si>
  <si>
    <t>-377380421</t>
  </si>
  <si>
    <t>1474066570</t>
  </si>
  <si>
    <t>2,08+2,08+3,05+3,05</t>
  </si>
  <si>
    <t>-865071230</t>
  </si>
  <si>
    <t>-287405274</t>
  </si>
  <si>
    <t>Nové obklady M201</t>
  </si>
  <si>
    <t>(1,919+1,919+0,99+0,99+0,95+0,95+0,76+0,76)*1,5</t>
  </si>
  <si>
    <t>-813583060</t>
  </si>
  <si>
    <t>-132415340</t>
  </si>
  <si>
    <t>(1,4+1,25)*2,5</t>
  </si>
  <si>
    <t>381667541</t>
  </si>
  <si>
    <t>-1451997606</t>
  </si>
  <si>
    <t>1177123108</t>
  </si>
  <si>
    <t>27,135*2</t>
  </si>
  <si>
    <t>11347933</t>
  </si>
  <si>
    <t xml:space="preserve">okno </t>
  </si>
  <si>
    <t>0,886+0,886+0,762+0,762</t>
  </si>
  <si>
    <t xml:space="preserve">kolem dveří </t>
  </si>
  <si>
    <t>-1092014577</t>
  </si>
  <si>
    <t>38,168*1,1 'Přepočtené koeficientem množství</t>
  </si>
  <si>
    <t>980080175</t>
  </si>
  <si>
    <t>-864254632</t>
  </si>
  <si>
    <t>-385608359</t>
  </si>
  <si>
    <t>36,341</t>
  </si>
  <si>
    <t>3,296*0,5</t>
  </si>
  <si>
    <t>37,989*1,1 'Přepočtené koeficientem množství</t>
  </si>
  <si>
    <t>1402745487</t>
  </si>
  <si>
    <t>-1504397076</t>
  </si>
  <si>
    <t>-66024106</t>
  </si>
  <si>
    <t>-0,631*0,83</t>
  </si>
  <si>
    <t>Omítka nad obkladem M203</t>
  </si>
  <si>
    <t>(1,09+1,09+0,751+0,751)*1</t>
  </si>
  <si>
    <t>X9877.3 - 3NP</t>
  </si>
  <si>
    <t xml:space="preserve">    712 - Povlakové krytiny</t>
  </si>
  <si>
    <t>654198958</t>
  </si>
  <si>
    <t xml:space="preserve">Ve sprchovém koutu </t>
  </si>
  <si>
    <t>0,851*1,836*0,08</t>
  </si>
  <si>
    <t>-1100549523</t>
  </si>
  <si>
    <t>1821070258</t>
  </si>
  <si>
    <t>-1002257104</t>
  </si>
  <si>
    <t>549592959</t>
  </si>
  <si>
    <t>0,5*0,02664</t>
  </si>
  <si>
    <t>-766817696</t>
  </si>
  <si>
    <t>Obvodová dilatace mazaniny</t>
  </si>
  <si>
    <t>1,836+1,836+0,851+0,851</t>
  </si>
  <si>
    <t>-99851355</t>
  </si>
  <si>
    <t xml:space="preserve">Vybourání mazaniny ve sprchovém koutu </t>
  </si>
  <si>
    <t>1,836*0,851*0,08</t>
  </si>
  <si>
    <t>-564377543</t>
  </si>
  <si>
    <t>7,83</t>
  </si>
  <si>
    <t>-1306276269</t>
  </si>
  <si>
    <t>Osekání obkladů</t>
  </si>
  <si>
    <t>(0,662+3,603+2,405+0,876+1,005+1,03+0,155+0,885+0,851+1,836+1,021+0,155+0,359+0,591+0,401)*2</t>
  </si>
  <si>
    <t>-0,869*0,6</t>
  </si>
  <si>
    <t>977151119</t>
  </si>
  <si>
    <t>Jádrové vrty diamantovými korunkami do stavebních materiálů D přes 100 do 110 mm</t>
  </si>
  <si>
    <t>-1664686228</t>
  </si>
  <si>
    <t>https://podminky.urs.cz/item/CS_URS_2024_01/977151119</t>
  </si>
  <si>
    <t xml:space="preserve">Vrt na odvětrání kanalizace přes střechu </t>
  </si>
  <si>
    <t>0,5</t>
  </si>
  <si>
    <t>-1442261894</t>
  </si>
  <si>
    <t>-449199210</t>
  </si>
  <si>
    <t>-420500008</t>
  </si>
  <si>
    <t>509918643</t>
  </si>
  <si>
    <t>1992769899</t>
  </si>
  <si>
    <t>3,504*19</t>
  </si>
  <si>
    <t>-1870833517</t>
  </si>
  <si>
    <t>-1848825293</t>
  </si>
  <si>
    <t>3,504-0,827</t>
  </si>
  <si>
    <t>-372307198</t>
  </si>
  <si>
    <t>712</t>
  </si>
  <si>
    <t>Povlakové krytiny</t>
  </si>
  <si>
    <t>712363115</t>
  </si>
  <si>
    <t>Provedení povlakové krytiny střech do 10° zaizolování prostupů kruhového průřezu D do 300 mm</t>
  </si>
  <si>
    <t>843232498</t>
  </si>
  <si>
    <t>https://podminky.urs.cz/item/CS_URS_2024_01/712363115</t>
  </si>
  <si>
    <t>28342013</t>
  </si>
  <si>
    <t>manžeta těsnící pro prostupy hydroizolací z PVC uzavřená kruhová vnitřní průměr 90-114</t>
  </si>
  <si>
    <t>-1948726130</t>
  </si>
  <si>
    <t>998712122</t>
  </si>
  <si>
    <t>Přesun hmot tonážní pro krytiny povlakové ruční v objektech v přes 6 do 12 m</t>
  </si>
  <si>
    <t>1961931374</t>
  </si>
  <si>
    <t>https://podminky.urs.cz/item/CS_URS_2024_01/998712122</t>
  </si>
  <si>
    <t>-691516192</t>
  </si>
  <si>
    <t xml:space="preserve">Dopojení sprchového koutu </t>
  </si>
  <si>
    <t>-315009569</t>
  </si>
  <si>
    <t>Dopojení WC</t>
  </si>
  <si>
    <t>721174063</t>
  </si>
  <si>
    <t>Potrubí kanalizační z PP větrací DN 110</t>
  </si>
  <si>
    <t>-403983341</t>
  </si>
  <si>
    <t>https://podminky.urs.cz/item/CS_URS_2024_01/721174063</t>
  </si>
  <si>
    <t xml:space="preserve">Větrací potrubí nad střechu </t>
  </si>
  <si>
    <t>2,45+0,5</t>
  </si>
  <si>
    <t>721212123</t>
  </si>
  <si>
    <t>Odtokový sprchový žlab délky 800 mm s krycím roštem a zápachovou uzávěrkou</t>
  </si>
  <si>
    <t>-934713605</t>
  </si>
  <si>
    <t>https://podminky.urs.cz/item/CS_URS_2024_01/721212123</t>
  </si>
  <si>
    <t>721273153</t>
  </si>
  <si>
    <t>Hlavice ventilační polypropylen PP DN 110</t>
  </si>
  <si>
    <t>1087547041</t>
  </si>
  <si>
    <t>https://podminky.urs.cz/item/CS_URS_2024_01/721273153</t>
  </si>
  <si>
    <t>-1669152968</t>
  </si>
  <si>
    <t>2,95+1+1</t>
  </si>
  <si>
    <t>-1628906376</t>
  </si>
  <si>
    <t>810703813</t>
  </si>
  <si>
    <t>(0,4+0,4)*2</t>
  </si>
  <si>
    <t>-889182933</t>
  </si>
  <si>
    <t>-575173288</t>
  </si>
  <si>
    <t>654940567</t>
  </si>
  <si>
    <t>-1388892421</t>
  </si>
  <si>
    <t>-1682625959</t>
  </si>
  <si>
    <t>728270359</t>
  </si>
  <si>
    <t>-921678331</t>
  </si>
  <si>
    <t>351523907</t>
  </si>
  <si>
    <t>1582404538</t>
  </si>
  <si>
    <t>1821960828</t>
  </si>
  <si>
    <t>1038384432</t>
  </si>
  <si>
    <t>1848482077</t>
  </si>
  <si>
    <t>-731810676</t>
  </si>
  <si>
    <t>-2002915167</t>
  </si>
  <si>
    <t>230974754</t>
  </si>
  <si>
    <t>-1159468807</t>
  </si>
  <si>
    <t>-1438477172</t>
  </si>
  <si>
    <t>402760356</t>
  </si>
  <si>
    <t>53262187</t>
  </si>
  <si>
    <t>667358413</t>
  </si>
  <si>
    <t>47224824</t>
  </si>
  <si>
    <t>-1379917795</t>
  </si>
  <si>
    <t>-1945106862</t>
  </si>
  <si>
    <t>949592356</t>
  </si>
  <si>
    <t>-1454188783</t>
  </si>
  <si>
    <t>-572595929</t>
  </si>
  <si>
    <t>-198635550</t>
  </si>
  <si>
    <t>977375305</t>
  </si>
  <si>
    <t>763222811</t>
  </si>
  <si>
    <t>Demontáž desek jednoduché opláštění sádrovláknitá předsazená/šachtová stěna</t>
  </si>
  <si>
    <t>1064172778</t>
  </si>
  <si>
    <t>https://podminky.urs.cz/item/CS_URS_2024_01/763222811</t>
  </si>
  <si>
    <t xml:space="preserve">Demontáž opláštění SDK </t>
  </si>
  <si>
    <t>(0,662+3,603+2,405+0,876+1,005+1,03+0,155+0,885+0,851+1,836+1,021+0,155+0,359+0,591+0,401+0,7)*2,45</t>
  </si>
  <si>
    <t>-0,869*0,896</t>
  </si>
  <si>
    <t>763164641</t>
  </si>
  <si>
    <t>SDK obklad kcí tvaru U š do 1,2 m desky 1xH2 12,5</t>
  </si>
  <si>
    <t>1157067949</t>
  </si>
  <si>
    <t>https://podminky.urs.cz/item/CS_URS_2024_01/763164641</t>
  </si>
  <si>
    <t xml:space="preserve">Nastavení příčky u sprchového koutu </t>
  </si>
  <si>
    <t>2,45</t>
  </si>
  <si>
    <t>763101856</t>
  </si>
  <si>
    <t>Vyřezání otvoru v SDK desce v podhledu nebo podkroví jednoduché opláštění přes 0,25 do 0,5 m2</t>
  </si>
  <si>
    <t>324414500</t>
  </si>
  <si>
    <t>https://podminky.urs.cz/item/CS_URS_2024_01/763101856</t>
  </si>
  <si>
    <t xml:space="preserve">Vyřezání otvoru pro odvětrání kanalizace </t>
  </si>
  <si>
    <t>763131914</t>
  </si>
  <si>
    <t>Zhotovení otvoru vel. přes 0,5 do 1 m2 v SDK podhledu a podkroví s vyztužením profily</t>
  </si>
  <si>
    <t>1013746543</t>
  </si>
  <si>
    <t>https://podminky.urs.cz/item/CS_URS_2024_01/763131914</t>
  </si>
  <si>
    <t>763121621</t>
  </si>
  <si>
    <t>Montáž desek tl 12,5 mm na nosnou kci SDK stěna předsazená</t>
  </si>
  <si>
    <t>1123006717</t>
  </si>
  <si>
    <t>https://podminky.urs.cz/item/CS_URS_2024_01/763121621</t>
  </si>
  <si>
    <t>59030025</t>
  </si>
  <si>
    <t>deska SDK impregnovaná H2 tl 12,5mm</t>
  </si>
  <si>
    <t>-135040940</t>
  </si>
  <si>
    <t>39,732*1,05 'Přepočtené koeficientem množství</t>
  </si>
  <si>
    <t>321065519</t>
  </si>
  <si>
    <t>344448817</t>
  </si>
  <si>
    <t>-596314208</t>
  </si>
  <si>
    <t>-1174690161</t>
  </si>
  <si>
    <t>1723140358</t>
  </si>
  <si>
    <t>-10657418</t>
  </si>
  <si>
    <t>1816605887</t>
  </si>
  <si>
    <t>-566390972</t>
  </si>
  <si>
    <t>-708886636</t>
  </si>
  <si>
    <t>-1342999975</t>
  </si>
  <si>
    <t>-579568356</t>
  </si>
  <si>
    <t>7,83*1,1 'Přepočtené koeficientem množství</t>
  </si>
  <si>
    <t>1812362</t>
  </si>
  <si>
    <t>677709811</t>
  </si>
  <si>
    <t>-1962790534</t>
  </si>
  <si>
    <t>-2046886828</t>
  </si>
  <si>
    <t>(0,662+3,603+2,405+0,876+1,005+1,03+0,155+0,885+0,851+1,836+1,021+0,155+0,359+0,591+0,401+0,7)</t>
  </si>
  <si>
    <t>1651491516</t>
  </si>
  <si>
    <t>551017560</t>
  </si>
  <si>
    <t xml:space="preserve">Nové obklady </t>
  </si>
  <si>
    <t>(0,662+3,603+2,405+0,876+1,005+1,03+0,351+0,351+0,155+0,885+0,851+1,836+1,021+0,155+0,359+0,591+0,401+0,7)*2,45</t>
  </si>
  <si>
    <t>2105943861</t>
  </si>
  <si>
    <t>(0,662+3,603+2,405+0,876+1,005+1,03+0,155+0,885+0,851+1,836+1,021+0,155+0,359+0,591+0,401)*0,1</t>
  </si>
  <si>
    <t>(1,836+1,021+0,851+0,885+0,155+0,155)*2,4</t>
  </si>
  <si>
    <t xml:space="preserve">Kolem umyvadel </t>
  </si>
  <si>
    <t>2*1,5</t>
  </si>
  <si>
    <t>-851594770</t>
  </si>
  <si>
    <t>2,45*3</t>
  </si>
  <si>
    <t>1227477086</t>
  </si>
  <si>
    <t>2,45*5</t>
  </si>
  <si>
    <t>2+2+0,7</t>
  </si>
  <si>
    <t>0,869+0,869+0,896+0,896</t>
  </si>
  <si>
    <t>-699677340</t>
  </si>
  <si>
    <t>20,48*1,1 'Přepočtené koeficientem množství</t>
  </si>
  <si>
    <t>146223751</t>
  </si>
  <si>
    <t>585223925</t>
  </si>
  <si>
    <t>-1085727165</t>
  </si>
  <si>
    <t>40,052</t>
  </si>
  <si>
    <t>3,53*0,5</t>
  </si>
  <si>
    <t>41,817*1,1 'Přepočtené koeficientem množství</t>
  </si>
  <si>
    <t>2062270862</t>
  </si>
  <si>
    <t>-218676298</t>
  </si>
  <si>
    <t>2*(2+0,7)*(0,1+2*0,05)*1</t>
  </si>
  <si>
    <t>2023922373</t>
  </si>
  <si>
    <t xml:space="preserve">Nátěr stropu </t>
  </si>
  <si>
    <t xml:space="preserve">X9877.4 - VRN + společné drobné práce nezařazené v rozpočtech </t>
  </si>
  <si>
    <t>VRN - Vedlejší rozpočtové náklady</t>
  </si>
  <si>
    <t xml:space="preserve">    VRN3 - Zařízení staveniště</t>
  </si>
  <si>
    <t xml:space="preserve">    VRN4 - Inženýrská činnost</t>
  </si>
  <si>
    <t>X2</t>
  </si>
  <si>
    <t xml:space="preserve">Demontáže a montáže zásuvek, vypínačů a světel </t>
  </si>
  <si>
    <t>993224440</t>
  </si>
  <si>
    <t>X3</t>
  </si>
  <si>
    <t xml:space="preserve">Drobné práce a nevyrozpočtovatelné detaily </t>
  </si>
  <si>
    <t>-1759767453</t>
  </si>
  <si>
    <t>X4</t>
  </si>
  <si>
    <t xml:space="preserve">Vypouštění a napouštění otopné soustavy </t>
  </si>
  <si>
    <t>1955386293</t>
  </si>
  <si>
    <t>VRN</t>
  </si>
  <si>
    <t>Vedlejší rozpočtové náklady</t>
  </si>
  <si>
    <t>VRN3</t>
  </si>
  <si>
    <t>Zařízení staveniště</t>
  </si>
  <si>
    <t>030001000</t>
  </si>
  <si>
    <t>…</t>
  </si>
  <si>
    <t>1024</t>
  </si>
  <si>
    <t>-1270224460</t>
  </si>
  <si>
    <t>https://podminky.urs.cz/item/CS_URS_2024_01/030001000</t>
  </si>
  <si>
    <t>X1</t>
  </si>
  <si>
    <t xml:space="preserve">Pronájem dvou mobilních WC, jedno WC pro pracovníky, jedno WC pro zaměstnance DD po dobu provádění prací </t>
  </si>
  <si>
    <t>135537278</t>
  </si>
  <si>
    <t>VRN4</t>
  </si>
  <si>
    <t>Inženýrská činnost</t>
  </si>
  <si>
    <t>040001000</t>
  </si>
  <si>
    <t>-1585981560</t>
  </si>
  <si>
    <t>https://podminky.urs.cz/item/CS_URS_2024_01/040001000</t>
  </si>
  <si>
    <t>045002000</t>
  </si>
  <si>
    <t>Kompletační a koordinační činnost</t>
  </si>
  <si>
    <t>1943637450</t>
  </si>
  <si>
    <t>https://podminky.urs.cz/item/CS_URS_2024_01/045002000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</si>
  <si>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</si>
  <si>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</si>
  <si>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</si>
  <si>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</si>
  <si>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rekonstrukce </t>
    </r>
    <r>
      <rPr>
        <sz val="8"/>
        <rFont val="Arial CE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</si>
  <si>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8"/>
        <rFont val="Arial CE"/>
        <family val="2"/>
      </rPr>
      <t>Rekapitulace rekonstrukce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</si>
  <si>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</si>
  <si>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</si>
  <si>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rekonstrukce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</si>
  <si>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</si>
  <si>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</si>
  <si>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</si>
  <si>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</si>
  <si>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</si>
  <si>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</si>
  <si>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</si>
  <si>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</si>
  <si>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</si>
  <si>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</si>
  <si>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</si>
  <si>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</si>
  <si>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</si>
  <si>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</si>
  <si>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rekonstrukce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</si>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</sst>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42272225" TargetMode="External" /><Relationship Id="rId2" Type="http://schemas.openxmlformats.org/officeDocument/2006/relationships/hyperlink" Target="https://podminky.urs.cz/item/CS_URS_2024_01/317142420" TargetMode="External" /><Relationship Id="rId3" Type="http://schemas.openxmlformats.org/officeDocument/2006/relationships/hyperlink" Target="https://podminky.urs.cz/item/CS_URS_2024_01/342291111" TargetMode="External" /><Relationship Id="rId4" Type="http://schemas.openxmlformats.org/officeDocument/2006/relationships/hyperlink" Target="https://podminky.urs.cz/item/CS_URS_2024_01/342291121" TargetMode="External" /><Relationship Id="rId5" Type="http://schemas.openxmlformats.org/officeDocument/2006/relationships/hyperlink" Target="https://podminky.urs.cz/item/CS_URS_2024_01/346272256" TargetMode="External" /><Relationship Id="rId6" Type="http://schemas.openxmlformats.org/officeDocument/2006/relationships/hyperlink" Target="https://podminky.urs.cz/item/CS_URS_2024_01/612142001" TargetMode="External" /><Relationship Id="rId7" Type="http://schemas.openxmlformats.org/officeDocument/2006/relationships/hyperlink" Target="https://podminky.urs.cz/item/CS_URS_2024_01/612321121" TargetMode="External" /><Relationship Id="rId8" Type="http://schemas.openxmlformats.org/officeDocument/2006/relationships/hyperlink" Target="https://podminky.urs.cz/item/CS_URS_2024_01/612321131" TargetMode="External" /><Relationship Id="rId9" Type="http://schemas.openxmlformats.org/officeDocument/2006/relationships/hyperlink" Target="https://podminky.urs.cz/item/CS_URS_2024_01/619995001" TargetMode="External" /><Relationship Id="rId10" Type="http://schemas.openxmlformats.org/officeDocument/2006/relationships/hyperlink" Target="https://podminky.urs.cz/item/CS_URS_2024_01/631311115" TargetMode="External" /><Relationship Id="rId11" Type="http://schemas.openxmlformats.org/officeDocument/2006/relationships/hyperlink" Target="https://podminky.urs.cz/item/CS_URS_2024_01/631319011" TargetMode="External" /><Relationship Id="rId12" Type="http://schemas.openxmlformats.org/officeDocument/2006/relationships/hyperlink" Target="https://podminky.urs.cz/item/CS_URS_2024_01/631319171" TargetMode="External" /><Relationship Id="rId13" Type="http://schemas.openxmlformats.org/officeDocument/2006/relationships/hyperlink" Target="https://podminky.urs.cz/item/CS_URS_2024_01/631319195" TargetMode="External" /><Relationship Id="rId14" Type="http://schemas.openxmlformats.org/officeDocument/2006/relationships/hyperlink" Target="https://podminky.urs.cz/item/CS_URS_2024_01/631362021" TargetMode="External" /><Relationship Id="rId15" Type="http://schemas.openxmlformats.org/officeDocument/2006/relationships/hyperlink" Target="https://podminky.urs.cz/item/CS_URS_2024_01/634112113" TargetMode="External" /><Relationship Id="rId16" Type="http://schemas.openxmlformats.org/officeDocument/2006/relationships/hyperlink" Target="https://podminky.urs.cz/item/CS_URS_2024_01/642942111" TargetMode="External" /><Relationship Id="rId17" Type="http://schemas.openxmlformats.org/officeDocument/2006/relationships/hyperlink" Target="https://podminky.urs.cz/item/CS_URS_2024_01/642944121" TargetMode="External" /><Relationship Id="rId18" Type="http://schemas.openxmlformats.org/officeDocument/2006/relationships/hyperlink" Target="https://podminky.urs.cz/item/CS_URS_2024_01/632681115" TargetMode="External" /><Relationship Id="rId19" Type="http://schemas.openxmlformats.org/officeDocument/2006/relationships/hyperlink" Target="https://podminky.urs.cz/item/CS_URS_2024_01/953962112" TargetMode="External" /><Relationship Id="rId20" Type="http://schemas.openxmlformats.org/officeDocument/2006/relationships/hyperlink" Target="https://podminky.urs.cz/item/CS_URS_2024_01/962086110" TargetMode="External" /><Relationship Id="rId21" Type="http://schemas.openxmlformats.org/officeDocument/2006/relationships/hyperlink" Target="https://podminky.urs.cz/item/CS_URS_2024_01/965042121" TargetMode="External" /><Relationship Id="rId22" Type="http://schemas.openxmlformats.org/officeDocument/2006/relationships/hyperlink" Target="https://podminky.urs.cz/item/CS_URS_2024_01/965042241" TargetMode="External" /><Relationship Id="rId23" Type="http://schemas.openxmlformats.org/officeDocument/2006/relationships/hyperlink" Target="https://podminky.urs.cz/item/CS_URS_2024_01/965081213" TargetMode="External" /><Relationship Id="rId24" Type="http://schemas.openxmlformats.org/officeDocument/2006/relationships/hyperlink" Target="https://podminky.urs.cz/item/CS_URS_2024_01/978013191" TargetMode="External" /><Relationship Id="rId25" Type="http://schemas.openxmlformats.org/officeDocument/2006/relationships/hyperlink" Target="https://podminky.urs.cz/item/CS_URS_2024_01/978059541" TargetMode="External" /><Relationship Id="rId26" Type="http://schemas.openxmlformats.org/officeDocument/2006/relationships/hyperlink" Target="https://podminky.urs.cz/item/CS_URS_2024_01/968062455" TargetMode="External" /><Relationship Id="rId27" Type="http://schemas.openxmlformats.org/officeDocument/2006/relationships/hyperlink" Target="https://podminky.urs.cz/item/CS_URS_2024_01/968072455" TargetMode="External" /><Relationship Id="rId28" Type="http://schemas.openxmlformats.org/officeDocument/2006/relationships/hyperlink" Target="https://podminky.urs.cz/item/CS_URS_2024_01/969021112" TargetMode="External" /><Relationship Id="rId29" Type="http://schemas.openxmlformats.org/officeDocument/2006/relationships/hyperlink" Target="https://podminky.urs.cz/item/CS_URS_2024_01/974031132" TargetMode="External" /><Relationship Id="rId30" Type="http://schemas.openxmlformats.org/officeDocument/2006/relationships/hyperlink" Target="https://podminky.urs.cz/item/CS_URS_2024_01/949101111" TargetMode="External" /><Relationship Id="rId31" Type="http://schemas.openxmlformats.org/officeDocument/2006/relationships/hyperlink" Target="https://podminky.urs.cz/item/CS_URS_2024_01/952901111" TargetMode="External" /><Relationship Id="rId32" Type="http://schemas.openxmlformats.org/officeDocument/2006/relationships/hyperlink" Target="https://podminky.urs.cz/item/CS_URS_2024_01/997013213" TargetMode="External" /><Relationship Id="rId33" Type="http://schemas.openxmlformats.org/officeDocument/2006/relationships/hyperlink" Target="https://podminky.urs.cz/item/CS_URS_2024_01/997013501" TargetMode="External" /><Relationship Id="rId34" Type="http://schemas.openxmlformats.org/officeDocument/2006/relationships/hyperlink" Target="https://podminky.urs.cz/item/CS_URS_2024_01/997013509" TargetMode="External" /><Relationship Id="rId35" Type="http://schemas.openxmlformats.org/officeDocument/2006/relationships/hyperlink" Target="https://podminky.urs.cz/item/CS_URS_2024_01/997013631" TargetMode="External" /><Relationship Id="rId36" Type="http://schemas.openxmlformats.org/officeDocument/2006/relationships/hyperlink" Target="https://podminky.urs.cz/item/CS_URS_2024_01/997013871" TargetMode="External" /><Relationship Id="rId37" Type="http://schemas.openxmlformats.org/officeDocument/2006/relationships/hyperlink" Target="https://podminky.urs.cz/item/CS_URS_2024_01/998018002" TargetMode="External" /><Relationship Id="rId38" Type="http://schemas.openxmlformats.org/officeDocument/2006/relationships/hyperlink" Target="https://podminky.urs.cz/item/CS_URS_2024_01/711131811" TargetMode="External" /><Relationship Id="rId39" Type="http://schemas.openxmlformats.org/officeDocument/2006/relationships/hyperlink" Target="https://podminky.urs.cz/item/CS_URS_2024_01/711111002" TargetMode="External" /><Relationship Id="rId40" Type="http://schemas.openxmlformats.org/officeDocument/2006/relationships/hyperlink" Target="https://podminky.urs.cz/item/CS_URS_2024_01/711141559" TargetMode="External" /><Relationship Id="rId41" Type="http://schemas.openxmlformats.org/officeDocument/2006/relationships/hyperlink" Target="https://podminky.urs.cz/item/CS_URS_2024_01/998711121" TargetMode="External" /><Relationship Id="rId42" Type="http://schemas.openxmlformats.org/officeDocument/2006/relationships/hyperlink" Target="https://podminky.urs.cz/item/CS_URS_2024_01/721174025" TargetMode="External" /><Relationship Id="rId43" Type="http://schemas.openxmlformats.org/officeDocument/2006/relationships/hyperlink" Target="https://podminky.urs.cz/item/CS_URS_2024_01/721174045" TargetMode="External" /><Relationship Id="rId44" Type="http://schemas.openxmlformats.org/officeDocument/2006/relationships/hyperlink" Target="https://podminky.urs.cz/item/CS_URS_2024_01/721173723" TargetMode="External" /><Relationship Id="rId45" Type="http://schemas.openxmlformats.org/officeDocument/2006/relationships/hyperlink" Target="https://podminky.urs.cz/item/CS_URS_2024_01/721211401" TargetMode="External" /><Relationship Id="rId46" Type="http://schemas.openxmlformats.org/officeDocument/2006/relationships/hyperlink" Target="https://podminky.urs.cz/item/CS_URS_2024_01/721290111" TargetMode="External" /><Relationship Id="rId47" Type="http://schemas.openxmlformats.org/officeDocument/2006/relationships/hyperlink" Target="https://podminky.urs.cz/item/CS_URS_2024_01/998721122" TargetMode="External" /><Relationship Id="rId48" Type="http://schemas.openxmlformats.org/officeDocument/2006/relationships/hyperlink" Target="https://podminky.urs.cz/item/CS_URS_2024_01/722130802" TargetMode="External" /><Relationship Id="rId49" Type="http://schemas.openxmlformats.org/officeDocument/2006/relationships/hyperlink" Target="https://podminky.urs.cz/item/CS_URS_2024_01/722170801" TargetMode="External" /><Relationship Id="rId50" Type="http://schemas.openxmlformats.org/officeDocument/2006/relationships/hyperlink" Target="https://podminky.urs.cz/item/CS_URS_2024_01/722174003" TargetMode="External" /><Relationship Id="rId51" Type="http://schemas.openxmlformats.org/officeDocument/2006/relationships/hyperlink" Target="https://podminky.urs.cz/item/CS_URS_2024_01/722179191" TargetMode="External" /><Relationship Id="rId52" Type="http://schemas.openxmlformats.org/officeDocument/2006/relationships/hyperlink" Target="https://podminky.urs.cz/item/CS_URS_2024_01/722179192" TargetMode="External" /><Relationship Id="rId53" Type="http://schemas.openxmlformats.org/officeDocument/2006/relationships/hyperlink" Target="https://podminky.urs.cz/item/CS_URS_2024_01/722190402" TargetMode="External" /><Relationship Id="rId54" Type="http://schemas.openxmlformats.org/officeDocument/2006/relationships/hyperlink" Target="https://podminky.urs.cz/item/CS_URS_2024_01/722181222" TargetMode="External" /><Relationship Id="rId55" Type="http://schemas.openxmlformats.org/officeDocument/2006/relationships/hyperlink" Target="https://podminky.urs.cz/item/CS_URS_2024_01/998722122" TargetMode="External" /><Relationship Id="rId56" Type="http://schemas.openxmlformats.org/officeDocument/2006/relationships/hyperlink" Target="https://podminky.urs.cz/item/CS_URS_2024_01/725110811" TargetMode="External" /><Relationship Id="rId57" Type="http://schemas.openxmlformats.org/officeDocument/2006/relationships/hyperlink" Target="https://podminky.urs.cz/item/CS_URS_2024_01/725240812" TargetMode="External" /><Relationship Id="rId58" Type="http://schemas.openxmlformats.org/officeDocument/2006/relationships/hyperlink" Target="https://podminky.urs.cz/item/CS_URS_2024_01/725240811" TargetMode="External" /><Relationship Id="rId59" Type="http://schemas.openxmlformats.org/officeDocument/2006/relationships/hyperlink" Target="https://podminky.urs.cz/item/CS_URS_2024_01/725210821" TargetMode="External" /><Relationship Id="rId60" Type="http://schemas.openxmlformats.org/officeDocument/2006/relationships/hyperlink" Target="https://podminky.urs.cz/item/CS_URS_2024_01/725820801" TargetMode="External" /><Relationship Id="rId61" Type="http://schemas.openxmlformats.org/officeDocument/2006/relationships/hyperlink" Target="https://podminky.urs.cz/item/CS_URS_2024_01/725840850" TargetMode="External" /><Relationship Id="rId62" Type="http://schemas.openxmlformats.org/officeDocument/2006/relationships/hyperlink" Target="https://podminky.urs.cz/item/CS_URS_2024_01/725112022" TargetMode="External" /><Relationship Id="rId63" Type="http://schemas.openxmlformats.org/officeDocument/2006/relationships/hyperlink" Target="https://podminky.urs.cz/item/CS_URS_2024_01/725211601" TargetMode="External" /><Relationship Id="rId64" Type="http://schemas.openxmlformats.org/officeDocument/2006/relationships/hyperlink" Target="https://podminky.urs.cz/item/CS_URS_2024_01/725241513" TargetMode="External" /><Relationship Id="rId65" Type="http://schemas.openxmlformats.org/officeDocument/2006/relationships/hyperlink" Target="https://podminky.urs.cz/item/CS_URS_2024_01/725244813" TargetMode="External" /><Relationship Id="rId66" Type="http://schemas.openxmlformats.org/officeDocument/2006/relationships/hyperlink" Target="https://podminky.urs.cz/item/CS_URS_2024_01/725822613" TargetMode="External" /><Relationship Id="rId67" Type="http://schemas.openxmlformats.org/officeDocument/2006/relationships/hyperlink" Target="https://podminky.urs.cz/item/CS_URS_2024_01/725829121" TargetMode="External" /><Relationship Id="rId68" Type="http://schemas.openxmlformats.org/officeDocument/2006/relationships/hyperlink" Target="https://podminky.urs.cz/item/CS_URS_2024_01/725849412" TargetMode="External" /><Relationship Id="rId69" Type="http://schemas.openxmlformats.org/officeDocument/2006/relationships/hyperlink" Target="https://podminky.urs.cz/item/CS_URS_2024_01/998725122" TargetMode="External" /><Relationship Id="rId70" Type="http://schemas.openxmlformats.org/officeDocument/2006/relationships/hyperlink" Target="https://podminky.urs.cz/item/CS_URS_2024_01/726111031" TargetMode="External" /><Relationship Id="rId71" Type="http://schemas.openxmlformats.org/officeDocument/2006/relationships/hyperlink" Target="https://podminky.urs.cz/item/CS_URS_2024_01/726191001" TargetMode="External" /><Relationship Id="rId72" Type="http://schemas.openxmlformats.org/officeDocument/2006/relationships/hyperlink" Target="https://podminky.urs.cz/item/CS_URS_2024_01/726191011" TargetMode="External" /><Relationship Id="rId73" Type="http://schemas.openxmlformats.org/officeDocument/2006/relationships/hyperlink" Target="https://podminky.urs.cz/item/CS_URS_2024_01/998726132" TargetMode="External" /><Relationship Id="rId74" Type="http://schemas.openxmlformats.org/officeDocument/2006/relationships/hyperlink" Target="https://podminky.urs.cz/item/CS_URS_2024_01/733221103" TargetMode="External" /><Relationship Id="rId75" Type="http://schemas.openxmlformats.org/officeDocument/2006/relationships/hyperlink" Target="https://podminky.urs.cz/item/CS_URS_2024_01/998733122" TargetMode="External" /><Relationship Id="rId76" Type="http://schemas.openxmlformats.org/officeDocument/2006/relationships/hyperlink" Target="https://podminky.urs.cz/item/CS_URS_2024_01/734221543" TargetMode="External" /><Relationship Id="rId77" Type="http://schemas.openxmlformats.org/officeDocument/2006/relationships/hyperlink" Target="https://podminky.urs.cz/item/CS_URS_2024_01/735151811" TargetMode="External" /><Relationship Id="rId78" Type="http://schemas.openxmlformats.org/officeDocument/2006/relationships/hyperlink" Target="https://podminky.urs.cz/item/CS_URS_2024_01/735160143" TargetMode="External" /><Relationship Id="rId79" Type="http://schemas.openxmlformats.org/officeDocument/2006/relationships/hyperlink" Target="https://podminky.urs.cz/item/CS_URS_2024_01/998735122" TargetMode="External" /><Relationship Id="rId80" Type="http://schemas.openxmlformats.org/officeDocument/2006/relationships/hyperlink" Target="https://podminky.urs.cz/item/CS_URS_2024_01/751111811" TargetMode="External" /><Relationship Id="rId81" Type="http://schemas.openxmlformats.org/officeDocument/2006/relationships/hyperlink" Target="https://podminky.urs.cz/item/CS_URS_2024_01/751111011" TargetMode="External" /><Relationship Id="rId82" Type="http://schemas.openxmlformats.org/officeDocument/2006/relationships/hyperlink" Target="https://podminky.urs.cz/item/CS_URS_2024_01/763131821" TargetMode="External" /><Relationship Id="rId83" Type="http://schemas.openxmlformats.org/officeDocument/2006/relationships/hyperlink" Target="https://podminky.urs.cz/item/CS_URS_2024_01/763131451" TargetMode="External" /><Relationship Id="rId84" Type="http://schemas.openxmlformats.org/officeDocument/2006/relationships/hyperlink" Target="https://podminky.urs.cz/item/CS_URS_2024_01/763172353" TargetMode="External" /><Relationship Id="rId85" Type="http://schemas.openxmlformats.org/officeDocument/2006/relationships/hyperlink" Target="https://podminky.urs.cz/item/CS_URS_2024_01/763164521" TargetMode="External" /><Relationship Id="rId86" Type="http://schemas.openxmlformats.org/officeDocument/2006/relationships/hyperlink" Target="https://podminky.urs.cz/item/CS_URS_2024_01/763131714" TargetMode="External" /><Relationship Id="rId87" Type="http://schemas.openxmlformats.org/officeDocument/2006/relationships/hyperlink" Target="https://podminky.urs.cz/item/CS_URS_2024_01/998763332" TargetMode="External" /><Relationship Id="rId88" Type="http://schemas.openxmlformats.org/officeDocument/2006/relationships/hyperlink" Target="https://podminky.urs.cz/item/CS_URS_2024_01/766691914" TargetMode="External" /><Relationship Id="rId89" Type="http://schemas.openxmlformats.org/officeDocument/2006/relationships/hyperlink" Target="https://podminky.urs.cz/item/CS_URS_2024_01/766660001" TargetMode="External" /><Relationship Id="rId90" Type="http://schemas.openxmlformats.org/officeDocument/2006/relationships/hyperlink" Target="https://podminky.urs.cz/item/CS_URS_2024_01/766691812" TargetMode="External" /><Relationship Id="rId91" Type="http://schemas.openxmlformats.org/officeDocument/2006/relationships/hyperlink" Target="https://podminky.urs.cz/item/CS_URS_2024_01/766694126" TargetMode="External" /><Relationship Id="rId92" Type="http://schemas.openxmlformats.org/officeDocument/2006/relationships/hyperlink" Target="https://podminky.urs.cz/item/CS_URS_2024_01/998766122" TargetMode="External" /><Relationship Id="rId93" Type="http://schemas.openxmlformats.org/officeDocument/2006/relationships/hyperlink" Target="https://podminky.urs.cz/item/CS_URS_2024_01/771121015" TargetMode="External" /><Relationship Id="rId94" Type="http://schemas.openxmlformats.org/officeDocument/2006/relationships/hyperlink" Target="https://podminky.urs.cz/item/CS_URS_2024_01/771151023" TargetMode="External" /><Relationship Id="rId95" Type="http://schemas.openxmlformats.org/officeDocument/2006/relationships/hyperlink" Target="https://podminky.urs.cz/item/CS_URS_2024_01/771121011" TargetMode="External" /><Relationship Id="rId96" Type="http://schemas.openxmlformats.org/officeDocument/2006/relationships/hyperlink" Target="https://podminky.urs.cz/item/CS_URS_2024_01/771591112" TargetMode="External" /><Relationship Id="rId97" Type="http://schemas.openxmlformats.org/officeDocument/2006/relationships/hyperlink" Target="https://podminky.urs.cz/item/CS_URS_2024_01/771591241" TargetMode="External" /><Relationship Id="rId98" Type="http://schemas.openxmlformats.org/officeDocument/2006/relationships/hyperlink" Target="https://podminky.urs.cz/item/CS_URS_2024_01/771591242" TargetMode="External" /><Relationship Id="rId99" Type="http://schemas.openxmlformats.org/officeDocument/2006/relationships/hyperlink" Target="https://podminky.urs.cz/item/CS_URS_2024_01/771591264" TargetMode="External" /><Relationship Id="rId100" Type="http://schemas.openxmlformats.org/officeDocument/2006/relationships/hyperlink" Target="https://podminky.urs.cz/item/CS_URS_2024_01/771574416" TargetMode="External" /><Relationship Id="rId101" Type="http://schemas.openxmlformats.org/officeDocument/2006/relationships/hyperlink" Target="https://podminky.urs.cz/item/CS_URS_2024_01/998771122" TargetMode="External" /><Relationship Id="rId102" Type="http://schemas.openxmlformats.org/officeDocument/2006/relationships/hyperlink" Target="https://podminky.urs.cz/item/CS_URS_2024_01/781111011" TargetMode="External" /><Relationship Id="rId103" Type="http://schemas.openxmlformats.org/officeDocument/2006/relationships/hyperlink" Target="https://podminky.urs.cz/item/CS_URS_2024_01/781121011" TargetMode="External" /><Relationship Id="rId104" Type="http://schemas.openxmlformats.org/officeDocument/2006/relationships/hyperlink" Target="https://podminky.urs.cz/item/CS_URS_2024_01/781151031" TargetMode="External" /><Relationship Id="rId105" Type="http://schemas.openxmlformats.org/officeDocument/2006/relationships/hyperlink" Target="https://podminky.urs.cz/item/CS_URS_2024_01/781151041" TargetMode="External" /><Relationship Id="rId106" Type="http://schemas.openxmlformats.org/officeDocument/2006/relationships/hyperlink" Target="https://podminky.urs.cz/item/CS_URS_2024_01/781131112" TargetMode="External" /><Relationship Id="rId107" Type="http://schemas.openxmlformats.org/officeDocument/2006/relationships/hyperlink" Target="https://podminky.urs.cz/item/CS_URS_2024_01/781131264" TargetMode="External" /><Relationship Id="rId108" Type="http://schemas.openxmlformats.org/officeDocument/2006/relationships/hyperlink" Target="https://podminky.urs.cz/item/CS_URS_2024_01/781161021" TargetMode="External" /><Relationship Id="rId109" Type="http://schemas.openxmlformats.org/officeDocument/2006/relationships/hyperlink" Target="https://podminky.urs.cz/item/CS_URS_2024_01/781472216" TargetMode="External" /><Relationship Id="rId110" Type="http://schemas.openxmlformats.org/officeDocument/2006/relationships/hyperlink" Target="https://podminky.urs.cz/item/CS_URS_2024_01/781571141" TargetMode="External" /><Relationship Id="rId111" Type="http://schemas.openxmlformats.org/officeDocument/2006/relationships/hyperlink" Target="https://podminky.urs.cz/item/CS_URS_2024_01/998781122" TargetMode="External" /><Relationship Id="rId112" Type="http://schemas.openxmlformats.org/officeDocument/2006/relationships/hyperlink" Target="https://podminky.urs.cz/item/CS_URS_2024_01/783317101" TargetMode="External" /><Relationship Id="rId113" Type="http://schemas.openxmlformats.org/officeDocument/2006/relationships/hyperlink" Target="https://podminky.urs.cz/item/CS_URS_2024_01/784211001" TargetMode="External" /><Relationship Id="rId11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46272256" TargetMode="External" /><Relationship Id="rId2" Type="http://schemas.openxmlformats.org/officeDocument/2006/relationships/hyperlink" Target="https://podminky.urs.cz/item/CS_URS_2024_01/612142001" TargetMode="External" /><Relationship Id="rId3" Type="http://schemas.openxmlformats.org/officeDocument/2006/relationships/hyperlink" Target="https://podminky.urs.cz/item/CS_URS_2024_01/612321121" TargetMode="External" /><Relationship Id="rId4" Type="http://schemas.openxmlformats.org/officeDocument/2006/relationships/hyperlink" Target="https://podminky.urs.cz/item/CS_URS_2024_01/612321131" TargetMode="External" /><Relationship Id="rId5" Type="http://schemas.openxmlformats.org/officeDocument/2006/relationships/hyperlink" Target="https://podminky.urs.cz/item/CS_URS_2024_01/619995001" TargetMode="External" /><Relationship Id="rId6" Type="http://schemas.openxmlformats.org/officeDocument/2006/relationships/hyperlink" Target="https://podminky.urs.cz/item/CS_URS_2024_01/642944121" TargetMode="External" /><Relationship Id="rId7" Type="http://schemas.openxmlformats.org/officeDocument/2006/relationships/hyperlink" Target="https://podminky.urs.cz/item/CS_URS_2024_01/965081213" TargetMode="External" /><Relationship Id="rId8" Type="http://schemas.openxmlformats.org/officeDocument/2006/relationships/hyperlink" Target="https://podminky.urs.cz/item/CS_URS_2024_01/968062455" TargetMode="External" /><Relationship Id="rId9" Type="http://schemas.openxmlformats.org/officeDocument/2006/relationships/hyperlink" Target="https://podminky.urs.cz/item/CS_URS_2024_01/969021112" TargetMode="External" /><Relationship Id="rId10" Type="http://schemas.openxmlformats.org/officeDocument/2006/relationships/hyperlink" Target="https://podminky.urs.cz/item/CS_URS_2024_01/974031132" TargetMode="External" /><Relationship Id="rId11" Type="http://schemas.openxmlformats.org/officeDocument/2006/relationships/hyperlink" Target="https://podminky.urs.cz/item/CS_URS_2024_01/977151115" TargetMode="External" /><Relationship Id="rId12" Type="http://schemas.openxmlformats.org/officeDocument/2006/relationships/hyperlink" Target="https://podminky.urs.cz/item/CS_URS_2024_01/978013191" TargetMode="External" /><Relationship Id="rId13" Type="http://schemas.openxmlformats.org/officeDocument/2006/relationships/hyperlink" Target="https://podminky.urs.cz/item/CS_URS_2024_01/978059541" TargetMode="External" /><Relationship Id="rId14" Type="http://schemas.openxmlformats.org/officeDocument/2006/relationships/hyperlink" Target="https://podminky.urs.cz/item/CS_URS_2024_01/949101111" TargetMode="External" /><Relationship Id="rId15" Type="http://schemas.openxmlformats.org/officeDocument/2006/relationships/hyperlink" Target="https://podminky.urs.cz/item/CS_URS_2024_01/952901111" TargetMode="External" /><Relationship Id="rId16" Type="http://schemas.openxmlformats.org/officeDocument/2006/relationships/hyperlink" Target="https://podminky.urs.cz/item/CS_URS_2024_01/997013213" TargetMode="External" /><Relationship Id="rId17" Type="http://schemas.openxmlformats.org/officeDocument/2006/relationships/hyperlink" Target="https://podminky.urs.cz/item/CS_URS_2024_01/997013501" TargetMode="External" /><Relationship Id="rId18" Type="http://schemas.openxmlformats.org/officeDocument/2006/relationships/hyperlink" Target="https://podminky.urs.cz/item/CS_URS_2024_01/997013509" TargetMode="External" /><Relationship Id="rId19" Type="http://schemas.openxmlformats.org/officeDocument/2006/relationships/hyperlink" Target="https://podminky.urs.cz/item/CS_URS_2024_01/997013631" TargetMode="External" /><Relationship Id="rId20" Type="http://schemas.openxmlformats.org/officeDocument/2006/relationships/hyperlink" Target="https://podminky.urs.cz/item/CS_URS_2024_01/997013871" TargetMode="External" /><Relationship Id="rId21" Type="http://schemas.openxmlformats.org/officeDocument/2006/relationships/hyperlink" Target="https://podminky.urs.cz/item/CS_URS_2024_01/998018002" TargetMode="External" /><Relationship Id="rId22" Type="http://schemas.openxmlformats.org/officeDocument/2006/relationships/hyperlink" Target="https://podminky.urs.cz/item/CS_URS_2024_01/721173723" TargetMode="External" /><Relationship Id="rId23" Type="http://schemas.openxmlformats.org/officeDocument/2006/relationships/hyperlink" Target="https://podminky.urs.cz/item/CS_URS_2024_01/721174025" TargetMode="External" /><Relationship Id="rId24" Type="http://schemas.openxmlformats.org/officeDocument/2006/relationships/hyperlink" Target="https://podminky.urs.cz/item/CS_URS_2024_01/721174045" TargetMode="External" /><Relationship Id="rId25" Type="http://schemas.openxmlformats.org/officeDocument/2006/relationships/hyperlink" Target="https://podminky.urs.cz/item/CS_URS_2024_01/721211421" TargetMode="External" /><Relationship Id="rId26" Type="http://schemas.openxmlformats.org/officeDocument/2006/relationships/hyperlink" Target="https://podminky.urs.cz/item/CS_URS_2024_01/721290111" TargetMode="External" /><Relationship Id="rId27" Type="http://schemas.openxmlformats.org/officeDocument/2006/relationships/hyperlink" Target="https://podminky.urs.cz/item/CS_URS_2024_01/998721122" TargetMode="External" /><Relationship Id="rId28" Type="http://schemas.openxmlformats.org/officeDocument/2006/relationships/hyperlink" Target="https://podminky.urs.cz/item/CS_URS_2024_01/722130802" TargetMode="External" /><Relationship Id="rId29" Type="http://schemas.openxmlformats.org/officeDocument/2006/relationships/hyperlink" Target="https://podminky.urs.cz/item/CS_URS_2024_01/722174003" TargetMode="External" /><Relationship Id="rId30" Type="http://schemas.openxmlformats.org/officeDocument/2006/relationships/hyperlink" Target="https://podminky.urs.cz/item/CS_URS_2024_01/722179191" TargetMode="External" /><Relationship Id="rId31" Type="http://schemas.openxmlformats.org/officeDocument/2006/relationships/hyperlink" Target="https://podminky.urs.cz/item/CS_URS_2024_01/722179192" TargetMode="External" /><Relationship Id="rId32" Type="http://schemas.openxmlformats.org/officeDocument/2006/relationships/hyperlink" Target="https://podminky.urs.cz/item/CS_URS_2024_01/722181222" TargetMode="External" /><Relationship Id="rId33" Type="http://schemas.openxmlformats.org/officeDocument/2006/relationships/hyperlink" Target="https://podminky.urs.cz/item/CS_URS_2024_01/722190402" TargetMode="External" /><Relationship Id="rId34" Type="http://schemas.openxmlformats.org/officeDocument/2006/relationships/hyperlink" Target="https://podminky.urs.cz/item/CS_URS_2024_01/998722122" TargetMode="External" /><Relationship Id="rId35" Type="http://schemas.openxmlformats.org/officeDocument/2006/relationships/hyperlink" Target="https://podminky.urs.cz/item/CS_URS_2024_01/725110811" TargetMode="External" /><Relationship Id="rId36" Type="http://schemas.openxmlformats.org/officeDocument/2006/relationships/hyperlink" Target="https://podminky.urs.cz/item/CS_URS_2024_01/725210821" TargetMode="External" /><Relationship Id="rId37" Type="http://schemas.openxmlformats.org/officeDocument/2006/relationships/hyperlink" Target="https://podminky.urs.cz/item/CS_URS_2024_01/725240811" TargetMode="External" /><Relationship Id="rId38" Type="http://schemas.openxmlformats.org/officeDocument/2006/relationships/hyperlink" Target="https://podminky.urs.cz/item/CS_URS_2024_01/725240812" TargetMode="External" /><Relationship Id="rId39" Type="http://schemas.openxmlformats.org/officeDocument/2006/relationships/hyperlink" Target="https://podminky.urs.cz/item/CS_URS_2024_01/725820801" TargetMode="External" /><Relationship Id="rId40" Type="http://schemas.openxmlformats.org/officeDocument/2006/relationships/hyperlink" Target="https://podminky.urs.cz/item/CS_URS_2024_01/725840850" TargetMode="External" /><Relationship Id="rId41" Type="http://schemas.openxmlformats.org/officeDocument/2006/relationships/hyperlink" Target="https://podminky.urs.cz/item/CS_URS_2024_01/725112022" TargetMode="External" /><Relationship Id="rId42" Type="http://schemas.openxmlformats.org/officeDocument/2006/relationships/hyperlink" Target="https://podminky.urs.cz/item/CS_URS_2024_01/725211601" TargetMode="External" /><Relationship Id="rId43" Type="http://schemas.openxmlformats.org/officeDocument/2006/relationships/hyperlink" Target="https://podminky.urs.cz/item/CS_URS_2024_01/725241513" TargetMode="External" /><Relationship Id="rId44" Type="http://schemas.openxmlformats.org/officeDocument/2006/relationships/hyperlink" Target="https://podminky.urs.cz/item/CS_URS_2024_01/725244813" TargetMode="External" /><Relationship Id="rId45" Type="http://schemas.openxmlformats.org/officeDocument/2006/relationships/hyperlink" Target="https://podminky.urs.cz/item/CS_URS_2024_01/725822613" TargetMode="External" /><Relationship Id="rId46" Type="http://schemas.openxmlformats.org/officeDocument/2006/relationships/hyperlink" Target="https://podminky.urs.cz/item/CS_URS_2024_01/725829121" TargetMode="External" /><Relationship Id="rId47" Type="http://schemas.openxmlformats.org/officeDocument/2006/relationships/hyperlink" Target="https://podminky.urs.cz/item/CS_URS_2024_01/725849412" TargetMode="External" /><Relationship Id="rId48" Type="http://schemas.openxmlformats.org/officeDocument/2006/relationships/hyperlink" Target="https://podminky.urs.cz/item/CS_URS_2024_01/998725122" TargetMode="External" /><Relationship Id="rId49" Type="http://schemas.openxmlformats.org/officeDocument/2006/relationships/hyperlink" Target="https://podminky.urs.cz/item/CS_URS_2024_01/726111031" TargetMode="External" /><Relationship Id="rId50" Type="http://schemas.openxmlformats.org/officeDocument/2006/relationships/hyperlink" Target="https://podminky.urs.cz/item/CS_URS_2024_01/726191001" TargetMode="External" /><Relationship Id="rId51" Type="http://schemas.openxmlformats.org/officeDocument/2006/relationships/hyperlink" Target="https://podminky.urs.cz/item/CS_URS_2024_01/726191011" TargetMode="External" /><Relationship Id="rId52" Type="http://schemas.openxmlformats.org/officeDocument/2006/relationships/hyperlink" Target="https://podminky.urs.cz/item/CS_URS_2024_01/998726132" TargetMode="External" /><Relationship Id="rId53" Type="http://schemas.openxmlformats.org/officeDocument/2006/relationships/hyperlink" Target="https://podminky.urs.cz/item/CS_URS_2024_01/733221103" TargetMode="External" /><Relationship Id="rId54" Type="http://schemas.openxmlformats.org/officeDocument/2006/relationships/hyperlink" Target="https://podminky.urs.cz/item/CS_URS_2024_01/998733122" TargetMode="External" /><Relationship Id="rId55" Type="http://schemas.openxmlformats.org/officeDocument/2006/relationships/hyperlink" Target="https://podminky.urs.cz/item/CS_URS_2024_01/734221543" TargetMode="External" /><Relationship Id="rId56" Type="http://schemas.openxmlformats.org/officeDocument/2006/relationships/hyperlink" Target="https://podminky.urs.cz/item/CS_URS_2024_01/735151811" TargetMode="External" /><Relationship Id="rId57" Type="http://schemas.openxmlformats.org/officeDocument/2006/relationships/hyperlink" Target="https://podminky.urs.cz/item/CS_URS_2024_01/735160143" TargetMode="External" /><Relationship Id="rId58" Type="http://schemas.openxmlformats.org/officeDocument/2006/relationships/hyperlink" Target="https://podminky.urs.cz/item/CS_URS_2024_01/998735122" TargetMode="External" /><Relationship Id="rId59" Type="http://schemas.openxmlformats.org/officeDocument/2006/relationships/hyperlink" Target="https://podminky.urs.cz/item/CS_URS_2024_01/751111811" TargetMode="External" /><Relationship Id="rId60" Type="http://schemas.openxmlformats.org/officeDocument/2006/relationships/hyperlink" Target="https://podminky.urs.cz/item/CS_URS_2024_01/751111011" TargetMode="External" /><Relationship Id="rId61" Type="http://schemas.openxmlformats.org/officeDocument/2006/relationships/hyperlink" Target="https://podminky.urs.cz/item/CS_URS_2024_01/763131451" TargetMode="External" /><Relationship Id="rId62" Type="http://schemas.openxmlformats.org/officeDocument/2006/relationships/hyperlink" Target="https://podminky.urs.cz/item/CS_URS_2024_01/763131714" TargetMode="External" /><Relationship Id="rId63" Type="http://schemas.openxmlformats.org/officeDocument/2006/relationships/hyperlink" Target="https://podminky.urs.cz/item/CS_URS_2024_01/763164521" TargetMode="External" /><Relationship Id="rId64" Type="http://schemas.openxmlformats.org/officeDocument/2006/relationships/hyperlink" Target="https://podminky.urs.cz/item/CS_URS_2024_01/998763332" TargetMode="External" /><Relationship Id="rId65" Type="http://schemas.openxmlformats.org/officeDocument/2006/relationships/hyperlink" Target="https://podminky.urs.cz/item/CS_URS_2024_01/766691914" TargetMode="External" /><Relationship Id="rId66" Type="http://schemas.openxmlformats.org/officeDocument/2006/relationships/hyperlink" Target="https://podminky.urs.cz/item/CS_URS_2024_01/766660001" TargetMode="External" /><Relationship Id="rId67" Type="http://schemas.openxmlformats.org/officeDocument/2006/relationships/hyperlink" Target="https://podminky.urs.cz/item/CS_URS_2024_01/766691812" TargetMode="External" /><Relationship Id="rId68" Type="http://schemas.openxmlformats.org/officeDocument/2006/relationships/hyperlink" Target="https://podminky.urs.cz/item/CS_URS_2024_01/766694126" TargetMode="External" /><Relationship Id="rId69" Type="http://schemas.openxmlformats.org/officeDocument/2006/relationships/hyperlink" Target="https://podminky.urs.cz/item/CS_URS_2024_01/998766122" TargetMode="External" /><Relationship Id="rId70" Type="http://schemas.openxmlformats.org/officeDocument/2006/relationships/hyperlink" Target="https://podminky.urs.cz/item/CS_URS_2024_01/771121011" TargetMode="External" /><Relationship Id="rId71" Type="http://schemas.openxmlformats.org/officeDocument/2006/relationships/hyperlink" Target="https://podminky.urs.cz/item/CS_URS_2024_01/771121015" TargetMode="External" /><Relationship Id="rId72" Type="http://schemas.openxmlformats.org/officeDocument/2006/relationships/hyperlink" Target="https://podminky.urs.cz/item/CS_URS_2024_01/771151023" TargetMode="External" /><Relationship Id="rId73" Type="http://schemas.openxmlformats.org/officeDocument/2006/relationships/hyperlink" Target="https://podminky.urs.cz/item/CS_URS_2024_01/771574416" TargetMode="External" /><Relationship Id="rId74" Type="http://schemas.openxmlformats.org/officeDocument/2006/relationships/hyperlink" Target="https://podminky.urs.cz/item/CS_URS_2024_01/771591112" TargetMode="External" /><Relationship Id="rId75" Type="http://schemas.openxmlformats.org/officeDocument/2006/relationships/hyperlink" Target="https://podminky.urs.cz/item/CS_URS_2024_01/771591241" TargetMode="External" /><Relationship Id="rId76" Type="http://schemas.openxmlformats.org/officeDocument/2006/relationships/hyperlink" Target="https://podminky.urs.cz/item/CS_URS_2024_01/771591242" TargetMode="External" /><Relationship Id="rId77" Type="http://schemas.openxmlformats.org/officeDocument/2006/relationships/hyperlink" Target="https://podminky.urs.cz/item/CS_URS_2024_01/771591264" TargetMode="External" /><Relationship Id="rId78" Type="http://schemas.openxmlformats.org/officeDocument/2006/relationships/hyperlink" Target="https://podminky.urs.cz/item/CS_URS_2024_01/998771122" TargetMode="External" /><Relationship Id="rId79" Type="http://schemas.openxmlformats.org/officeDocument/2006/relationships/hyperlink" Target="https://podminky.urs.cz/item/CS_URS_2024_01/781111011" TargetMode="External" /><Relationship Id="rId80" Type="http://schemas.openxmlformats.org/officeDocument/2006/relationships/hyperlink" Target="https://podminky.urs.cz/item/CS_URS_2024_01/781121011" TargetMode="External" /><Relationship Id="rId81" Type="http://schemas.openxmlformats.org/officeDocument/2006/relationships/hyperlink" Target="https://podminky.urs.cz/item/CS_URS_2024_01/781131112" TargetMode="External" /><Relationship Id="rId82" Type="http://schemas.openxmlformats.org/officeDocument/2006/relationships/hyperlink" Target="https://podminky.urs.cz/item/CS_URS_2024_01/781131264" TargetMode="External" /><Relationship Id="rId83" Type="http://schemas.openxmlformats.org/officeDocument/2006/relationships/hyperlink" Target="https://podminky.urs.cz/item/CS_URS_2024_01/781151031" TargetMode="External" /><Relationship Id="rId84" Type="http://schemas.openxmlformats.org/officeDocument/2006/relationships/hyperlink" Target="https://podminky.urs.cz/item/CS_URS_2024_01/781151041" TargetMode="External" /><Relationship Id="rId85" Type="http://schemas.openxmlformats.org/officeDocument/2006/relationships/hyperlink" Target="https://podminky.urs.cz/item/CS_URS_2024_01/781161021" TargetMode="External" /><Relationship Id="rId86" Type="http://schemas.openxmlformats.org/officeDocument/2006/relationships/hyperlink" Target="https://podminky.urs.cz/item/CS_URS_2024_01/781472216" TargetMode="External" /><Relationship Id="rId87" Type="http://schemas.openxmlformats.org/officeDocument/2006/relationships/hyperlink" Target="https://podminky.urs.cz/item/CS_URS_2024_01/781571141" TargetMode="External" /><Relationship Id="rId88" Type="http://schemas.openxmlformats.org/officeDocument/2006/relationships/hyperlink" Target="https://podminky.urs.cz/item/CS_URS_2024_01/998781122" TargetMode="External" /><Relationship Id="rId89" Type="http://schemas.openxmlformats.org/officeDocument/2006/relationships/hyperlink" Target="https://podminky.urs.cz/item/CS_URS_2024_01/783317101" TargetMode="External" /><Relationship Id="rId90" Type="http://schemas.openxmlformats.org/officeDocument/2006/relationships/hyperlink" Target="https://podminky.urs.cz/item/CS_URS_2024_01/784211001" TargetMode="External" /><Relationship Id="rId9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31311115" TargetMode="External" /><Relationship Id="rId2" Type="http://schemas.openxmlformats.org/officeDocument/2006/relationships/hyperlink" Target="https://podminky.urs.cz/item/CS_URS_2024_01/631319011" TargetMode="External" /><Relationship Id="rId3" Type="http://schemas.openxmlformats.org/officeDocument/2006/relationships/hyperlink" Target="https://podminky.urs.cz/item/CS_URS_2024_01/631319171" TargetMode="External" /><Relationship Id="rId4" Type="http://schemas.openxmlformats.org/officeDocument/2006/relationships/hyperlink" Target="https://podminky.urs.cz/item/CS_URS_2024_01/631319195" TargetMode="External" /><Relationship Id="rId5" Type="http://schemas.openxmlformats.org/officeDocument/2006/relationships/hyperlink" Target="https://podminky.urs.cz/item/CS_URS_2024_01/631362021" TargetMode="External" /><Relationship Id="rId6" Type="http://schemas.openxmlformats.org/officeDocument/2006/relationships/hyperlink" Target="https://podminky.urs.cz/item/CS_URS_2024_01/634112113" TargetMode="External" /><Relationship Id="rId7" Type="http://schemas.openxmlformats.org/officeDocument/2006/relationships/hyperlink" Target="https://podminky.urs.cz/item/CS_URS_2024_01/965042121" TargetMode="External" /><Relationship Id="rId8" Type="http://schemas.openxmlformats.org/officeDocument/2006/relationships/hyperlink" Target="https://podminky.urs.cz/item/CS_URS_2024_01/965081213" TargetMode="External" /><Relationship Id="rId9" Type="http://schemas.openxmlformats.org/officeDocument/2006/relationships/hyperlink" Target="https://podminky.urs.cz/item/CS_URS_2024_01/978059541" TargetMode="External" /><Relationship Id="rId10" Type="http://schemas.openxmlformats.org/officeDocument/2006/relationships/hyperlink" Target="https://podminky.urs.cz/item/CS_URS_2024_01/977151119" TargetMode="External" /><Relationship Id="rId11" Type="http://schemas.openxmlformats.org/officeDocument/2006/relationships/hyperlink" Target="https://podminky.urs.cz/item/CS_URS_2024_01/949101111" TargetMode="External" /><Relationship Id="rId12" Type="http://schemas.openxmlformats.org/officeDocument/2006/relationships/hyperlink" Target="https://podminky.urs.cz/item/CS_URS_2024_01/952901111" TargetMode="External" /><Relationship Id="rId13" Type="http://schemas.openxmlformats.org/officeDocument/2006/relationships/hyperlink" Target="https://podminky.urs.cz/item/CS_URS_2024_01/997013213" TargetMode="External" /><Relationship Id="rId14" Type="http://schemas.openxmlformats.org/officeDocument/2006/relationships/hyperlink" Target="https://podminky.urs.cz/item/CS_URS_2024_01/997013501" TargetMode="External" /><Relationship Id="rId15" Type="http://schemas.openxmlformats.org/officeDocument/2006/relationships/hyperlink" Target="https://podminky.urs.cz/item/CS_URS_2024_01/997013509" TargetMode="External" /><Relationship Id="rId16" Type="http://schemas.openxmlformats.org/officeDocument/2006/relationships/hyperlink" Target="https://podminky.urs.cz/item/CS_URS_2024_01/997013631" TargetMode="External" /><Relationship Id="rId17" Type="http://schemas.openxmlformats.org/officeDocument/2006/relationships/hyperlink" Target="https://podminky.urs.cz/item/CS_URS_2024_01/997013871" TargetMode="External" /><Relationship Id="rId18" Type="http://schemas.openxmlformats.org/officeDocument/2006/relationships/hyperlink" Target="https://podminky.urs.cz/item/CS_URS_2024_01/998018002" TargetMode="External" /><Relationship Id="rId19" Type="http://schemas.openxmlformats.org/officeDocument/2006/relationships/hyperlink" Target="https://podminky.urs.cz/item/CS_URS_2024_01/712363115" TargetMode="External" /><Relationship Id="rId20" Type="http://schemas.openxmlformats.org/officeDocument/2006/relationships/hyperlink" Target="https://podminky.urs.cz/item/CS_URS_2024_01/998712122" TargetMode="External" /><Relationship Id="rId21" Type="http://schemas.openxmlformats.org/officeDocument/2006/relationships/hyperlink" Target="https://podminky.urs.cz/item/CS_URS_2024_01/721173723" TargetMode="External" /><Relationship Id="rId22" Type="http://schemas.openxmlformats.org/officeDocument/2006/relationships/hyperlink" Target="https://podminky.urs.cz/item/CS_URS_2024_01/721174045" TargetMode="External" /><Relationship Id="rId23" Type="http://schemas.openxmlformats.org/officeDocument/2006/relationships/hyperlink" Target="https://podminky.urs.cz/item/CS_URS_2024_01/721174063" TargetMode="External" /><Relationship Id="rId24" Type="http://schemas.openxmlformats.org/officeDocument/2006/relationships/hyperlink" Target="https://podminky.urs.cz/item/CS_URS_2024_01/721212123" TargetMode="External" /><Relationship Id="rId25" Type="http://schemas.openxmlformats.org/officeDocument/2006/relationships/hyperlink" Target="https://podminky.urs.cz/item/CS_URS_2024_01/721273153" TargetMode="External" /><Relationship Id="rId26" Type="http://schemas.openxmlformats.org/officeDocument/2006/relationships/hyperlink" Target="https://podminky.urs.cz/item/CS_URS_2024_01/721290111" TargetMode="External" /><Relationship Id="rId27" Type="http://schemas.openxmlformats.org/officeDocument/2006/relationships/hyperlink" Target="https://podminky.urs.cz/item/CS_URS_2024_01/998721122" TargetMode="External" /><Relationship Id="rId28" Type="http://schemas.openxmlformats.org/officeDocument/2006/relationships/hyperlink" Target="https://podminky.urs.cz/item/CS_URS_2024_01/722174003" TargetMode="External" /><Relationship Id="rId29" Type="http://schemas.openxmlformats.org/officeDocument/2006/relationships/hyperlink" Target="https://podminky.urs.cz/item/CS_URS_2024_01/722179191" TargetMode="External" /><Relationship Id="rId30" Type="http://schemas.openxmlformats.org/officeDocument/2006/relationships/hyperlink" Target="https://podminky.urs.cz/item/CS_URS_2024_01/722179192" TargetMode="External" /><Relationship Id="rId31" Type="http://schemas.openxmlformats.org/officeDocument/2006/relationships/hyperlink" Target="https://podminky.urs.cz/item/CS_URS_2024_01/722181222" TargetMode="External" /><Relationship Id="rId32" Type="http://schemas.openxmlformats.org/officeDocument/2006/relationships/hyperlink" Target="https://podminky.urs.cz/item/CS_URS_2024_01/722190402" TargetMode="External" /><Relationship Id="rId33" Type="http://schemas.openxmlformats.org/officeDocument/2006/relationships/hyperlink" Target="https://podminky.urs.cz/item/CS_URS_2024_01/998722122" TargetMode="External" /><Relationship Id="rId34" Type="http://schemas.openxmlformats.org/officeDocument/2006/relationships/hyperlink" Target="https://podminky.urs.cz/item/CS_URS_2024_01/725110811" TargetMode="External" /><Relationship Id="rId35" Type="http://schemas.openxmlformats.org/officeDocument/2006/relationships/hyperlink" Target="https://podminky.urs.cz/item/CS_URS_2024_01/725840850" TargetMode="External" /><Relationship Id="rId36" Type="http://schemas.openxmlformats.org/officeDocument/2006/relationships/hyperlink" Target="https://podminky.urs.cz/item/CS_URS_2024_01/725210821" TargetMode="External" /><Relationship Id="rId37" Type="http://schemas.openxmlformats.org/officeDocument/2006/relationships/hyperlink" Target="https://podminky.urs.cz/item/CS_URS_2024_01/725240811" TargetMode="External" /><Relationship Id="rId38" Type="http://schemas.openxmlformats.org/officeDocument/2006/relationships/hyperlink" Target="https://podminky.urs.cz/item/CS_URS_2024_01/725240812" TargetMode="External" /><Relationship Id="rId39" Type="http://schemas.openxmlformats.org/officeDocument/2006/relationships/hyperlink" Target="https://podminky.urs.cz/item/CS_URS_2024_01/725112022" TargetMode="External" /><Relationship Id="rId40" Type="http://schemas.openxmlformats.org/officeDocument/2006/relationships/hyperlink" Target="https://podminky.urs.cz/item/CS_URS_2024_01/725211601" TargetMode="External" /><Relationship Id="rId41" Type="http://schemas.openxmlformats.org/officeDocument/2006/relationships/hyperlink" Target="https://podminky.urs.cz/item/CS_URS_2024_01/725822613" TargetMode="External" /><Relationship Id="rId42" Type="http://schemas.openxmlformats.org/officeDocument/2006/relationships/hyperlink" Target="https://podminky.urs.cz/item/CS_URS_2024_01/725849412" TargetMode="External" /><Relationship Id="rId43" Type="http://schemas.openxmlformats.org/officeDocument/2006/relationships/hyperlink" Target="https://podminky.urs.cz/item/CS_URS_2024_01/998725122" TargetMode="External" /><Relationship Id="rId44" Type="http://schemas.openxmlformats.org/officeDocument/2006/relationships/hyperlink" Target="https://podminky.urs.cz/item/CS_URS_2024_01/726111031" TargetMode="External" /><Relationship Id="rId45" Type="http://schemas.openxmlformats.org/officeDocument/2006/relationships/hyperlink" Target="https://podminky.urs.cz/item/CS_URS_2024_01/726191001" TargetMode="External" /><Relationship Id="rId46" Type="http://schemas.openxmlformats.org/officeDocument/2006/relationships/hyperlink" Target="https://podminky.urs.cz/item/CS_URS_2024_01/726191011" TargetMode="External" /><Relationship Id="rId47" Type="http://schemas.openxmlformats.org/officeDocument/2006/relationships/hyperlink" Target="https://podminky.urs.cz/item/CS_URS_2024_01/998726132" TargetMode="External" /><Relationship Id="rId48" Type="http://schemas.openxmlformats.org/officeDocument/2006/relationships/hyperlink" Target="https://podminky.urs.cz/item/CS_URS_2024_01/734221543" TargetMode="External" /><Relationship Id="rId49" Type="http://schemas.openxmlformats.org/officeDocument/2006/relationships/hyperlink" Target="https://podminky.urs.cz/item/CS_URS_2024_01/735151811" TargetMode="External" /><Relationship Id="rId50" Type="http://schemas.openxmlformats.org/officeDocument/2006/relationships/hyperlink" Target="https://podminky.urs.cz/item/CS_URS_2024_01/735160143" TargetMode="External" /><Relationship Id="rId51" Type="http://schemas.openxmlformats.org/officeDocument/2006/relationships/hyperlink" Target="https://podminky.urs.cz/item/CS_URS_2024_01/998735122" TargetMode="External" /><Relationship Id="rId52" Type="http://schemas.openxmlformats.org/officeDocument/2006/relationships/hyperlink" Target="https://podminky.urs.cz/item/CS_URS_2024_01/751111011" TargetMode="External" /><Relationship Id="rId53" Type="http://schemas.openxmlformats.org/officeDocument/2006/relationships/hyperlink" Target="https://podminky.urs.cz/item/CS_URS_2024_01/751111811" TargetMode="External" /><Relationship Id="rId54" Type="http://schemas.openxmlformats.org/officeDocument/2006/relationships/hyperlink" Target="https://podminky.urs.cz/item/CS_URS_2024_01/763222811" TargetMode="External" /><Relationship Id="rId55" Type="http://schemas.openxmlformats.org/officeDocument/2006/relationships/hyperlink" Target="https://podminky.urs.cz/item/CS_URS_2024_01/763164641" TargetMode="External" /><Relationship Id="rId56" Type="http://schemas.openxmlformats.org/officeDocument/2006/relationships/hyperlink" Target="https://podminky.urs.cz/item/CS_URS_2024_01/763101856" TargetMode="External" /><Relationship Id="rId57" Type="http://schemas.openxmlformats.org/officeDocument/2006/relationships/hyperlink" Target="https://podminky.urs.cz/item/CS_URS_2024_01/763131914" TargetMode="External" /><Relationship Id="rId58" Type="http://schemas.openxmlformats.org/officeDocument/2006/relationships/hyperlink" Target="https://podminky.urs.cz/item/CS_URS_2024_01/763121621" TargetMode="External" /><Relationship Id="rId59" Type="http://schemas.openxmlformats.org/officeDocument/2006/relationships/hyperlink" Target="https://podminky.urs.cz/item/CS_URS_2024_01/763131714" TargetMode="External" /><Relationship Id="rId60" Type="http://schemas.openxmlformats.org/officeDocument/2006/relationships/hyperlink" Target="https://podminky.urs.cz/item/CS_URS_2024_01/998763332" TargetMode="External" /><Relationship Id="rId61" Type="http://schemas.openxmlformats.org/officeDocument/2006/relationships/hyperlink" Target="https://podminky.urs.cz/item/CS_URS_2024_01/766691914" TargetMode="External" /><Relationship Id="rId62" Type="http://schemas.openxmlformats.org/officeDocument/2006/relationships/hyperlink" Target="https://podminky.urs.cz/item/CS_URS_2024_01/766660001" TargetMode="External" /><Relationship Id="rId63" Type="http://schemas.openxmlformats.org/officeDocument/2006/relationships/hyperlink" Target="https://podminky.urs.cz/item/CS_URS_2024_01/998766122" TargetMode="External" /><Relationship Id="rId64" Type="http://schemas.openxmlformats.org/officeDocument/2006/relationships/hyperlink" Target="https://podminky.urs.cz/item/CS_URS_2024_01/771121011" TargetMode="External" /><Relationship Id="rId65" Type="http://schemas.openxmlformats.org/officeDocument/2006/relationships/hyperlink" Target="https://podminky.urs.cz/item/CS_URS_2024_01/771121015" TargetMode="External" /><Relationship Id="rId66" Type="http://schemas.openxmlformats.org/officeDocument/2006/relationships/hyperlink" Target="https://podminky.urs.cz/item/CS_URS_2024_01/771151023" TargetMode="External" /><Relationship Id="rId67" Type="http://schemas.openxmlformats.org/officeDocument/2006/relationships/hyperlink" Target="https://podminky.urs.cz/item/CS_URS_2024_01/771574416" TargetMode="External" /><Relationship Id="rId68" Type="http://schemas.openxmlformats.org/officeDocument/2006/relationships/hyperlink" Target="https://podminky.urs.cz/item/CS_URS_2024_01/771591112" TargetMode="External" /><Relationship Id="rId69" Type="http://schemas.openxmlformats.org/officeDocument/2006/relationships/hyperlink" Target="https://podminky.urs.cz/item/CS_URS_2024_01/771591241" TargetMode="External" /><Relationship Id="rId70" Type="http://schemas.openxmlformats.org/officeDocument/2006/relationships/hyperlink" Target="https://podminky.urs.cz/item/CS_URS_2024_01/771591242" TargetMode="External" /><Relationship Id="rId71" Type="http://schemas.openxmlformats.org/officeDocument/2006/relationships/hyperlink" Target="https://podminky.urs.cz/item/CS_URS_2024_01/771591264" TargetMode="External" /><Relationship Id="rId72" Type="http://schemas.openxmlformats.org/officeDocument/2006/relationships/hyperlink" Target="https://podminky.urs.cz/item/CS_URS_2024_01/998771122" TargetMode="External" /><Relationship Id="rId73" Type="http://schemas.openxmlformats.org/officeDocument/2006/relationships/hyperlink" Target="https://podminky.urs.cz/item/CS_URS_2024_01/781121011" TargetMode="External" /><Relationship Id="rId74" Type="http://schemas.openxmlformats.org/officeDocument/2006/relationships/hyperlink" Target="https://podminky.urs.cz/item/CS_URS_2024_01/781131112" TargetMode="External" /><Relationship Id="rId75" Type="http://schemas.openxmlformats.org/officeDocument/2006/relationships/hyperlink" Target="https://podminky.urs.cz/item/CS_URS_2024_01/781131264" TargetMode="External" /><Relationship Id="rId76" Type="http://schemas.openxmlformats.org/officeDocument/2006/relationships/hyperlink" Target="https://podminky.urs.cz/item/CS_URS_2024_01/781161021" TargetMode="External" /><Relationship Id="rId77" Type="http://schemas.openxmlformats.org/officeDocument/2006/relationships/hyperlink" Target="https://podminky.urs.cz/item/CS_URS_2024_01/781472216" TargetMode="External" /><Relationship Id="rId78" Type="http://schemas.openxmlformats.org/officeDocument/2006/relationships/hyperlink" Target="https://podminky.urs.cz/item/CS_URS_2024_01/781571141" TargetMode="External" /><Relationship Id="rId79" Type="http://schemas.openxmlformats.org/officeDocument/2006/relationships/hyperlink" Target="https://podminky.urs.cz/item/CS_URS_2024_01/998781122" TargetMode="External" /><Relationship Id="rId80" Type="http://schemas.openxmlformats.org/officeDocument/2006/relationships/hyperlink" Target="https://podminky.urs.cz/item/CS_URS_2024_01/783317101" TargetMode="External" /><Relationship Id="rId81" Type="http://schemas.openxmlformats.org/officeDocument/2006/relationships/hyperlink" Target="https://podminky.urs.cz/item/CS_URS_2024_01/784211001" TargetMode="External" /><Relationship Id="rId8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30001000" TargetMode="External" /><Relationship Id="rId2" Type="http://schemas.openxmlformats.org/officeDocument/2006/relationships/hyperlink" Target="https://podminky.urs.cz/item/CS_URS_2024_01/040001000" TargetMode="External" /><Relationship Id="rId3" Type="http://schemas.openxmlformats.org/officeDocument/2006/relationships/hyperlink" Target="https://podminky.urs.cz/item/CS_URS_2024_01/045002000" TargetMode="External" /><Relationship Id="rId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X98771_VZ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Oprava stoupacího potrubí, koupelen a WC DD Dagmar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Zeleného 825/51 Brno 616 00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15. 2. 2024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Dětský Domov Dagmar Zeleného 825/51 Brno 616 00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25.6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BDI group s.r.o. - Ing. Petr Štrich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ROUND(SUM(AG55:AG58),2)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ROUND(SUM(AS55:AS58),2)</f>
        <v>0</v>
      </c>
      <c r="AT54" s="108">
        <f>ROUND(SUM(AV54:AW54),2)</f>
        <v>0</v>
      </c>
      <c r="AU54" s="109">
        <f>ROUND(SUM(AU55:AU58),5)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ROUND(SUM(AZ55:AZ58),2)</f>
        <v>0</v>
      </c>
      <c r="BA54" s="108">
        <f>ROUND(SUM(BA55:BA58),2)</f>
        <v>0</v>
      </c>
      <c r="BB54" s="108">
        <f>ROUND(SUM(BB55:BB58),2)</f>
        <v>0</v>
      </c>
      <c r="BC54" s="108">
        <f>ROUND(SUM(BC55:BC58),2)</f>
        <v>0</v>
      </c>
      <c r="BD54" s="110">
        <f>ROUND(SUM(BD55:BD58),2)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'X9877.1 - 1NP 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'X9877.1 - 1NP '!P101</f>
        <v>0</v>
      </c>
      <c r="AV55" s="122">
        <f>'X9877.1 - 1NP '!J33</f>
        <v>0</v>
      </c>
      <c r="AW55" s="122">
        <f>'X9877.1 - 1NP '!J34</f>
        <v>0</v>
      </c>
      <c r="AX55" s="122">
        <f>'X9877.1 - 1NP '!J35</f>
        <v>0</v>
      </c>
      <c r="AY55" s="122">
        <f>'X9877.1 - 1NP '!J36</f>
        <v>0</v>
      </c>
      <c r="AZ55" s="122">
        <f>'X9877.1 - 1NP '!F33</f>
        <v>0</v>
      </c>
      <c r="BA55" s="122">
        <f>'X9877.1 - 1NP '!F34</f>
        <v>0</v>
      </c>
      <c r="BB55" s="122">
        <f>'X9877.1 - 1NP '!F35</f>
        <v>0</v>
      </c>
      <c r="BC55" s="122">
        <f>'X9877.1 - 1NP '!F36</f>
        <v>0</v>
      </c>
      <c r="BD55" s="124">
        <f>'X9877.1 - 1NP 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80</v>
      </c>
    </row>
    <row r="56" spans="1:91" s="7" customFormat="1" ht="16.5" customHeight="1">
      <c r="A56" s="113" t="s">
        <v>76</v>
      </c>
      <c r="B56" s="114"/>
      <c r="C56" s="115"/>
      <c r="D56" s="116" t="s">
        <v>82</v>
      </c>
      <c r="E56" s="116"/>
      <c r="F56" s="116"/>
      <c r="G56" s="116"/>
      <c r="H56" s="116"/>
      <c r="I56" s="117"/>
      <c r="J56" s="116" t="s">
        <v>83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'X9877.2 - 2NP'!J30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'X9877.2 - 2NP'!P100</f>
        <v>0</v>
      </c>
      <c r="AV56" s="122">
        <f>'X9877.2 - 2NP'!J33</f>
        <v>0</v>
      </c>
      <c r="AW56" s="122">
        <f>'X9877.2 - 2NP'!J34</f>
        <v>0</v>
      </c>
      <c r="AX56" s="122">
        <f>'X9877.2 - 2NP'!J35</f>
        <v>0</v>
      </c>
      <c r="AY56" s="122">
        <f>'X9877.2 - 2NP'!J36</f>
        <v>0</v>
      </c>
      <c r="AZ56" s="122">
        <f>'X9877.2 - 2NP'!F33</f>
        <v>0</v>
      </c>
      <c r="BA56" s="122">
        <f>'X9877.2 - 2NP'!F34</f>
        <v>0</v>
      </c>
      <c r="BB56" s="122">
        <f>'X9877.2 - 2NP'!F35</f>
        <v>0</v>
      </c>
      <c r="BC56" s="122">
        <f>'X9877.2 - 2NP'!F36</f>
        <v>0</v>
      </c>
      <c r="BD56" s="124">
        <f>'X9877.2 - 2NP'!F37</f>
        <v>0</v>
      </c>
      <c r="BE56" s="7"/>
      <c r="BT56" s="125" t="s">
        <v>80</v>
      </c>
      <c r="BV56" s="125" t="s">
        <v>74</v>
      </c>
      <c r="BW56" s="125" t="s">
        <v>84</v>
      </c>
      <c r="BX56" s="125" t="s">
        <v>5</v>
      </c>
      <c r="CL56" s="125" t="s">
        <v>19</v>
      </c>
      <c r="CM56" s="125" t="s">
        <v>80</v>
      </c>
    </row>
    <row r="57" spans="1:91" s="7" customFormat="1" ht="16.5" customHeight="1">
      <c r="A57" s="113" t="s">
        <v>76</v>
      </c>
      <c r="B57" s="114"/>
      <c r="C57" s="115"/>
      <c r="D57" s="116" t="s">
        <v>85</v>
      </c>
      <c r="E57" s="116"/>
      <c r="F57" s="116"/>
      <c r="G57" s="116"/>
      <c r="H57" s="116"/>
      <c r="I57" s="117"/>
      <c r="J57" s="116" t="s">
        <v>86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'X9877.3 - 3NP'!J30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1">
        <v>0</v>
      </c>
      <c r="AT57" s="122">
        <f>ROUND(SUM(AV57:AW57),2)</f>
        <v>0</v>
      </c>
      <c r="AU57" s="123">
        <f>'X9877.3 - 3NP'!P99</f>
        <v>0</v>
      </c>
      <c r="AV57" s="122">
        <f>'X9877.3 - 3NP'!J33</f>
        <v>0</v>
      </c>
      <c r="AW57" s="122">
        <f>'X9877.3 - 3NP'!J34</f>
        <v>0</v>
      </c>
      <c r="AX57" s="122">
        <f>'X9877.3 - 3NP'!J35</f>
        <v>0</v>
      </c>
      <c r="AY57" s="122">
        <f>'X9877.3 - 3NP'!J36</f>
        <v>0</v>
      </c>
      <c r="AZ57" s="122">
        <f>'X9877.3 - 3NP'!F33</f>
        <v>0</v>
      </c>
      <c r="BA57" s="122">
        <f>'X9877.3 - 3NP'!F34</f>
        <v>0</v>
      </c>
      <c r="BB57" s="122">
        <f>'X9877.3 - 3NP'!F35</f>
        <v>0</v>
      </c>
      <c r="BC57" s="122">
        <f>'X9877.3 - 3NP'!F36</f>
        <v>0</v>
      </c>
      <c r="BD57" s="124">
        <f>'X9877.3 - 3NP'!F37</f>
        <v>0</v>
      </c>
      <c r="BE57" s="7"/>
      <c r="BT57" s="125" t="s">
        <v>80</v>
      </c>
      <c r="BV57" s="125" t="s">
        <v>74</v>
      </c>
      <c r="BW57" s="125" t="s">
        <v>87</v>
      </c>
      <c r="BX57" s="125" t="s">
        <v>5</v>
      </c>
      <c r="CL57" s="125" t="s">
        <v>19</v>
      </c>
      <c r="CM57" s="125" t="s">
        <v>80</v>
      </c>
    </row>
    <row r="58" spans="1:91" s="7" customFormat="1" ht="24.75" customHeight="1">
      <c r="A58" s="113" t="s">
        <v>76</v>
      </c>
      <c r="B58" s="114"/>
      <c r="C58" s="115"/>
      <c r="D58" s="116" t="s">
        <v>88</v>
      </c>
      <c r="E58" s="116"/>
      <c r="F58" s="116"/>
      <c r="G58" s="116"/>
      <c r="H58" s="116"/>
      <c r="I58" s="117"/>
      <c r="J58" s="116" t="s">
        <v>89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'X9877.4 - VRN + společné 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79</v>
      </c>
      <c r="AR58" s="120"/>
      <c r="AS58" s="126">
        <v>0</v>
      </c>
      <c r="AT58" s="127">
        <f>ROUND(SUM(AV58:AW58),2)</f>
        <v>0</v>
      </c>
      <c r="AU58" s="128">
        <f>'X9877.4 - VRN + společné ...'!P84</f>
        <v>0</v>
      </c>
      <c r="AV58" s="127">
        <f>'X9877.4 - VRN + společné ...'!J33</f>
        <v>0</v>
      </c>
      <c r="AW58" s="127">
        <f>'X9877.4 - VRN + společné ...'!J34</f>
        <v>0</v>
      </c>
      <c r="AX58" s="127">
        <f>'X9877.4 - VRN + společné ...'!J35</f>
        <v>0</v>
      </c>
      <c r="AY58" s="127">
        <f>'X9877.4 - VRN + společné ...'!J36</f>
        <v>0</v>
      </c>
      <c r="AZ58" s="127">
        <f>'X9877.4 - VRN + společné ...'!F33</f>
        <v>0</v>
      </c>
      <c r="BA58" s="127">
        <f>'X9877.4 - VRN + společné ...'!F34</f>
        <v>0</v>
      </c>
      <c r="BB58" s="127">
        <f>'X9877.4 - VRN + společné ...'!F35</f>
        <v>0</v>
      </c>
      <c r="BC58" s="127">
        <f>'X9877.4 - VRN + společné ...'!F36</f>
        <v>0</v>
      </c>
      <c r="BD58" s="129">
        <f>'X9877.4 - VRN + společné ...'!F37</f>
        <v>0</v>
      </c>
      <c r="BE58" s="7"/>
      <c r="BT58" s="125" t="s">
        <v>80</v>
      </c>
      <c r="BV58" s="125" t="s">
        <v>74</v>
      </c>
      <c r="BW58" s="125" t="s">
        <v>90</v>
      </c>
      <c r="BX58" s="125" t="s">
        <v>5</v>
      </c>
      <c r="CL58" s="125" t="s">
        <v>19</v>
      </c>
      <c r="CM58" s="125" t="s">
        <v>80</v>
      </c>
    </row>
    <row r="59" spans="1:57" s="2" customFormat="1" ht="30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s="2" customFormat="1" ht="6.95" customHeight="1">
      <c r="A60" s="40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X9877.1 - 1NP '!C2" display="/"/>
    <hyperlink ref="A56" location="'X9877.2 - 2NP'!C2" display="/"/>
    <hyperlink ref="A57" location="'X9877.3 - 3NP'!C2" display="/"/>
    <hyperlink ref="A58" location="'X9877.4 - VRN + společné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80</v>
      </c>
    </row>
    <row r="4" spans="2:46" s="1" customFormat="1" ht="24.95" customHeight="1">
      <c r="B4" s="22"/>
      <c r="D4" s="132" t="s">
        <v>91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zakázky'!K6</f>
        <v>Oprava stoupacího potrubí, koupelen a WC DD Dagmar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zakázky'!AN8</f>
        <v>15. 2. 2024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zakázky'!AN13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zakázky'!E14</f>
        <v>Vyplň údaj</v>
      </c>
      <c r="F18" s="138"/>
      <c r="G18" s="138"/>
      <c r="H18" s="138"/>
      <c r="I18" s="134" t="s">
        <v>28</v>
      </c>
      <c r="J18" s="35" t="str">
        <f>'Rekapitulace zakázky'!AN14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zakázky'!AN16="","",'Rekapitulace zakázky'!AN16)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zakázky'!E17="","",'Rekapitulace zakázky'!E17)</f>
        <v xml:space="preserve"> </v>
      </c>
      <c r="F21" s="40"/>
      <c r="G21" s="40"/>
      <c r="H21" s="40"/>
      <c r="I21" s="134" t="s">
        <v>28</v>
      </c>
      <c r="J21" s="138" t="str">
        <f>IF('Rekapitulace zakázky'!AN17="","",'Rekapitulace zakázky'!AN17)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ROUND(J101,2)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ROUND((SUM(BE101:BE628)),2)</f>
        <v>0</v>
      </c>
      <c r="G33" s="40"/>
      <c r="H33" s="40"/>
      <c r="I33" s="150">
        <v>0.21</v>
      </c>
      <c r="J33" s="149">
        <f>ROUND(((SUM(BE101:BE628))*I33),2)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ROUND((SUM(BF101:BF628)),2)</f>
        <v>0</v>
      </c>
      <c r="G34" s="40"/>
      <c r="H34" s="40"/>
      <c r="I34" s="150">
        <v>0.12</v>
      </c>
      <c r="J34" s="149">
        <f>ROUND(((SUM(BF101:BF628))*I34),2)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ROUND((SUM(BG101:BG628)),2)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ROUND((SUM(BH101:BH628)),2)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ROUND((SUM(BI101:BI628)),2)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Oprava stoupacího potrubí, koupelen a WC DD Dagmar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X9877.1 - 1NP 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Zeleného 825/51 Brno 616 00 </v>
      </c>
      <c r="G52" s="42"/>
      <c r="H52" s="42"/>
      <c r="I52" s="34" t="s">
        <v>23</v>
      </c>
      <c r="J52" s="74" t="str">
        <f>IF(J12="","",J12)</f>
        <v>15. 2. 2024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Dětský Domov Dagmar Zeleného 825/51 Brno 616 00 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BDI group s.r.o. - Ing. Petr Štrich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95</v>
      </c>
      <c r="D57" s="164"/>
      <c r="E57" s="164"/>
      <c r="F57" s="164"/>
      <c r="G57" s="164"/>
      <c r="H57" s="164"/>
      <c r="I57" s="164"/>
      <c r="J57" s="165" t="s">
        <v>96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J101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97</v>
      </c>
    </row>
    <row r="60" spans="1:31" s="9" customFormat="1" ht="24.95" customHeight="1">
      <c r="A60" s="9"/>
      <c r="B60" s="167"/>
      <c r="C60" s="168"/>
      <c r="D60" s="169" t="s">
        <v>98</v>
      </c>
      <c r="E60" s="170"/>
      <c r="F60" s="170"/>
      <c r="G60" s="170"/>
      <c r="H60" s="170"/>
      <c r="I60" s="170"/>
      <c r="J60" s="171">
        <f>J102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99</v>
      </c>
      <c r="E61" s="176"/>
      <c r="F61" s="176"/>
      <c r="G61" s="176"/>
      <c r="H61" s="176"/>
      <c r="I61" s="176"/>
      <c r="J61" s="177">
        <f>J103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100</v>
      </c>
      <c r="E62" s="176"/>
      <c r="F62" s="176"/>
      <c r="G62" s="176"/>
      <c r="H62" s="176"/>
      <c r="I62" s="176"/>
      <c r="J62" s="177">
        <f>J130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101</v>
      </c>
      <c r="E63" s="176"/>
      <c r="F63" s="176"/>
      <c r="G63" s="176"/>
      <c r="H63" s="176"/>
      <c r="I63" s="176"/>
      <c r="J63" s="177">
        <f>J205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102</v>
      </c>
      <c r="E64" s="176"/>
      <c r="F64" s="176"/>
      <c r="G64" s="176"/>
      <c r="H64" s="176"/>
      <c r="I64" s="176"/>
      <c r="J64" s="177">
        <f>J287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103</v>
      </c>
      <c r="E65" s="176"/>
      <c r="F65" s="176"/>
      <c r="G65" s="176"/>
      <c r="H65" s="176"/>
      <c r="I65" s="176"/>
      <c r="J65" s="177">
        <f>J305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104</v>
      </c>
      <c r="E66" s="170"/>
      <c r="F66" s="170"/>
      <c r="G66" s="170"/>
      <c r="H66" s="170"/>
      <c r="I66" s="170"/>
      <c r="J66" s="171">
        <f>J308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105</v>
      </c>
      <c r="E67" s="176"/>
      <c r="F67" s="176"/>
      <c r="G67" s="176"/>
      <c r="H67" s="176"/>
      <c r="I67" s="176"/>
      <c r="J67" s="177">
        <f>J309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106</v>
      </c>
      <c r="E68" s="176"/>
      <c r="F68" s="176"/>
      <c r="G68" s="176"/>
      <c r="H68" s="176"/>
      <c r="I68" s="176"/>
      <c r="J68" s="177">
        <f>J325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107</v>
      </c>
      <c r="E69" s="176"/>
      <c r="F69" s="176"/>
      <c r="G69" s="176"/>
      <c r="H69" s="176"/>
      <c r="I69" s="176"/>
      <c r="J69" s="177">
        <f>J350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108</v>
      </c>
      <c r="E70" s="176"/>
      <c r="F70" s="176"/>
      <c r="G70" s="176"/>
      <c r="H70" s="176"/>
      <c r="I70" s="176"/>
      <c r="J70" s="177">
        <f>J375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109</v>
      </c>
      <c r="E71" s="176"/>
      <c r="F71" s="176"/>
      <c r="G71" s="176"/>
      <c r="H71" s="176"/>
      <c r="I71" s="176"/>
      <c r="J71" s="177">
        <f>J406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110</v>
      </c>
      <c r="E72" s="176"/>
      <c r="F72" s="176"/>
      <c r="G72" s="176"/>
      <c r="H72" s="176"/>
      <c r="I72" s="176"/>
      <c r="J72" s="177">
        <f>J416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111</v>
      </c>
      <c r="E73" s="176"/>
      <c r="F73" s="176"/>
      <c r="G73" s="176"/>
      <c r="H73" s="176"/>
      <c r="I73" s="176"/>
      <c r="J73" s="177">
        <f>J423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112</v>
      </c>
      <c r="E74" s="176"/>
      <c r="F74" s="176"/>
      <c r="G74" s="176"/>
      <c r="H74" s="176"/>
      <c r="I74" s="176"/>
      <c r="J74" s="177">
        <f>J426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113</v>
      </c>
      <c r="E75" s="176"/>
      <c r="F75" s="176"/>
      <c r="G75" s="176"/>
      <c r="H75" s="176"/>
      <c r="I75" s="176"/>
      <c r="J75" s="177">
        <f>J433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114</v>
      </c>
      <c r="E76" s="176"/>
      <c r="F76" s="176"/>
      <c r="G76" s="176"/>
      <c r="H76" s="176"/>
      <c r="I76" s="176"/>
      <c r="J76" s="177">
        <f>J439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3"/>
      <c r="C77" s="174"/>
      <c r="D77" s="175" t="s">
        <v>115</v>
      </c>
      <c r="E77" s="176"/>
      <c r="F77" s="176"/>
      <c r="G77" s="176"/>
      <c r="H77" s="176"/>
      <c r="I77" s="176"/>
      <c r="J77" s="177">
        <f>J468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3"/>
      <c r="C78" s="174"/>
      <c r="D78" s="175" t="s">
        <v>116</v>
      </c>
      <c r="E78" s="176"/>
      <c r="F78" s="176"/>
      <c r="G78" s="176"/>
      <c r="H78" s="176"/>
      <c r="I78" s="176"/>
      <c r="J78" s="177">
        <f>J489</f>
        <v>0</v>
      </c>
      <c r="K78" s="174"/>
      <c r="L78" s="17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3"/>
      <c r="C79" s="174"/>
      <c r="D79" s="175" t="s">
        <v>117</v>
      </c>
      <c r="E79" s="176"/>
      <c r="F79" s="176"/>
      <c r="G79" s="176"/>
      <c r="H79" s="176"/>
      <c r="I79" s="176"/>
      <c r="J79" s="177">
        <f>J524</f>
        <v>0</v>
      </c>
      <c r="K79" s="174"/>
      <c r="L79" s="17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3"/>
      <c r="C80" s="174"/>
      <c r="D80" s="175" t="s">
        <v>118</v>
      </c>
      <c r="E80" s="176"/>
      <c r="F80" s="176"/>
      <c r="G80" s="176"/>
      <c r="H80" s="176"/>
      <c r="I80" s="176"/>
      <c r="J80" s="177">
        <f>J609</f>
        <v>0</v>
      </c>
      <c r="K80" s="174"/>
      <c r="L80" s="17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73"/>
      <c r="C81" s="174"/>
      <c r="D81" s="175" t="s">
        <v>119</v>
      </c>
      <c r="E81" s="176"/>
      <c r="F81" s="176"/>
      <c r="G81" s="176"/>
      <c r="H81" s="176"/>
      <c r="I81" s="176"/>
      <c r="J81" s="177">
        <f>J614</f>
        <v>0</v>
      </c>
      <c r="K81" s="174"/>
      <c r="L81" s="178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2" customFormat="1" ht="21.8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61"/>
      <c r="C83" s="62"/>
      <c r="D83" s="62"/>
      <c r="E83" s="62"/>
      <c r="F83" s="62"/>
      <c r="G83" s="62"/>
      <c r="H83" s="62"/>
      <c r="I83" s="62"/>
      <c r="J83" s="62"/>
      <c r="K83" s="6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7" spans="1:31" s="2" customFormat="1" ht="6.95" customHeight="1">
      <c r="A87" s="40"/>
      <c r="B87" s="63"/>
      <c r="C87" s="64"/>
      <c r="D87" s="64"/>
      <c r="E87" s="64"/>
      <c r="F87" s="64"/>
      <c r="G87" s="64"/>
      <c r="H87" s="64"/>
      <c r="I87" s="64"/>
      <c r="J87" s="64"/>
      <c r="K87" s="64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24.95" customHeight="1">
      <c r="A88" s="40"/>
      <c r="B88" s="41"/>
      <c r="C88" s="25" t="s">
        <v>120</v>
      </c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16</v>
      </c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6.5" customHeight="1">
      <c r="A91" s="40"/>
      <c r="B91" s="41"/>
      <c r="C91" s="42"/>
      <c r="D91" s="42"/>
      <c r="E91" s="162" t="str">
        <f>E7</f>
        <v>Oprava stoupacího potrubí, koupelen a WC DD Dagmar</v>
      </c>
      <c r="F91" s="34"/>
      <c r="G91" s="34"/>
      <c r="H91" s="34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2" customHeight="1">
      <c r="A92" s="40"/>
      <c r="B92" s="41"/>
      <c r="C92" s="34" t="s">
        <v>92</v>
      </c>
      <c r="D92" s="42"/>
      <c r="E92" s="42"/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6.5" customHeight="1">
      <c r="A93" s="40"/>
      <c r="B93" s="41"/>
      <c r="C93" s="42"/>
      <c r="D93" s="42"/>
      <c r="E93" s="71" t="str">
        <f>E9</f>
        <v xml:space="preserve">X9877.1 - 1NP </v>
      </c>
      <c r="F93" s="42"/>
      <c r="G93" s="42"/>
      <c r="H93" s="42"/>
      <c r="I93" s="42"/>
      <c r="J93" s="42"/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2" customHeight="1">
      <c r="A95" s="40"/>
      <c r="B95" s="41"/>
      <c r="C95" s="34" t="s">
        <v>21</v>
      </c>
      <c r="D95" s="42"/>
      <c r="E95" s="42"/>
      <c r="F95" s="29" t="str">
        <f>F12</f>
        <v xml:space="preserve">Zeleného 825/51 Brno 616 00 </v>
      </c>
      <c r="G95" s="42"/>
      <c r="H95" s="42"/>
      <c r="I95" s="34" t="s">
        <v>23</v>
      </c>
      <c r="J95" s="74" t="str">
        <f>IF(J12="","",J12)</f>
        <v>15. 2. 2024</v>
      </c>
      <c r="K95" s="4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6.95" customHeight="1">
      <c r="A96" s="40"/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13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5.15" customHeight="1">
      <c r="A97" s="40"/>
      <c r="B97" s="41"/>
      <c r="C97" s="34" t="s">
        <v>25</v>
      </c>
      <c r="D97" s="42"/>
      <c r="E97" s="42"/>
      <c r="F97" s="29" t="str">
        <f>E15</f>
        <v xml:space="preserve">Dětský Domov Dagmar Zeleného 825/51 Brno 616 00 </v>
      </c>
      <c r="G97" s="42"/>
      <c r="H97" s="42"/>
      <c r="I97" s="34" t="s">
        <v>31</v>
      </c>
      <c r="J97" s="38" t="str">
        <f>E21</f>
        <v xml:space="preserve"> </v>
      </c>
      <c r="K97" s="42"/>
      <c r="L97" s="13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25.65" customHeight="1">
      <c r="A98" s="40"/>
      <c r="B98" s="41"/>
      <c r="C98" s="34" t="s">
        <v>29</v>
      </c>
      <c r="D98" s="42"/>
      <c r="E98" s="42"/>
      <c r="F98" s="29" t="str">
        <f>IF(E18="","",E18)</f>
        <v>Vyplň údaj</v>
      </c>
      <c r="G98" s="42"/>
      <c r="H98" s="42"/>
      <c r="I98" s="34" t="s">
        <v>34</v>
      </c>
      <c r="J98" s="38" t="str">
        <f>E24</f>
        <v xml:space="preserve">BDI group s.r.o. - Ing. Petr Štrich </v>
      </c>
      <c r="K98" s="42"/>
      <c r="L98" s="136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10.3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136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11" customFormat="1" ht="29.25" customHeight="1">
      <c r="A100" s="179"/>
      <c r="B100" s="180"/>
      <c r="C100" s="181" t="s">
        <v>121</v>
      </c>
      <c r="D100" s="182" t="s">
        <v>57</v>
      </c>
      <c r="E100" s="182" t="s">
        <v>53</v>
      </c>
      <c r="F100" s="182" t="s">
        <v>54</v>
      </c>
      <c r="G100" s="182" t="s">
        <v>122</v>
      </c>
      <c r="H100" s="182" t="s">
        <v>123</v>
      </c>
      <c r="I100" s="182" t="s">
        <v>124</v>
      </c>
      <c r="J100" s="183" t="s">
        <v>96</v>
      </c>
      <c r="K100" s="184" t="s">
        <v>125</v>
      </c>
      <c r="L100" s="185"/>
      <c r="M100" s="94" t="s">
        <v>19</v>
      </c>
      <c r="N100" s="95" t="s">
        <v>42</v>
      </c>
      <c r="O100" s="95" t="s">
        <v>126</v>
      </c>
      <c r="P100" s="95" t="s">
        <v>127</v>
      </c>
      <c r="Q100" s="95" t="s">
        <v>128</v>
      </c>
      <c r="R100" s="95" t="s">
        <v>129</v>
      </c>
      <c r="S100" s="95" t="s">
        <v>130</v>
      </c>
      <c r="T100" s="95" t="s">
        <v>131</v>
      </c>
      <c r="U100" s="96" t="s">
        <v>132</v>
      </c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</row>
    <row r="101" spans="1:63" s="2" customFormat="1" ht="22.8" customHeight="1">
      <c r="A101" s="40"/>
      <c r="B101" s="41"/>
      <c r="C101" s="101" t="s">
        <v>133</v>
      </c>
      <c r="D101" s="42"/>
      <c r="E101" s="42"/>
      <c r="F101" s="42"/>
      <c r="G101" s="42"/>
      <c r="H101" s="42"/>
      <c r="I101" s="42"/>
      <c r="J101" s="186">
        <f>BK101</f>
        <v>0</v>
      </c>
      <c r="K101" s="42"/>
      <c r="L101" s="46"/>
      <c r="M101" s="97"/>
      <c r="N101" s="187"/>
      <c r="O101" s="98"/>
      <c r="P101" s="188">
        <f>P102+P308</f>
        <v>0</v>
      </c>
      <c r="Q101" s="98"/>
      <c r="R101" s="188">
        <f>R102+R308</f>
        <v>5.238474329999999</v>
      </c>
      <c r="S101" s="98"/>
      <c r="T101" s="188">
        <f>T102+T308</f>
        <v>7.4635484000000005</v>
      </c>
      <c r="U101" s="99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71</v>
      </c>
      <c r="AU101" s="19" t="s">
        <v>97</v>
      </c>
      <c r="BK101" s="189">
        <f>BK102+BK308</f>
        <v>0</v>
      </c>
    </row>
    <row r="102" spans="1:63" s="12" customFormat="1" ht="25.9" customHeight="1">
      <c r="A102" s="12"/>
      <c r="B102" s="190"/>
      <c r="C102" s="191"/>
      <c r="D102" s="192" t="s">
        <v>71</v>
      </c>
      <c r="E102" s="193" t="s">
        <v>134</v>
      </c>
      <c r="F102" s="193" t="s">
        <v>135</v>
      </c>
      <c r="G102" s="191"/>
      <c r="H102" s="191"/>
      <c r="I102" s="194"/>
      <c r="J102" s="195">
        <f>BK102</f>
        <v>0</v>
      </c>
      <c r="K102" s="191"/>
      <c r="L102" s="196"/>
      <c r="M102" s="197"/>
      <c r="N102" s="198"/>
      <c r="O102" s="198"/>
      <c r="P102" s="199">
        <f>P103+P130+P205+P287+P305</f>
        <v>0</v>
      </c>
      <c r="Q102" s="198"/>
      <c r="R102" s="199">
        <f>R103+R130+R205+R287+R305</f>
        <v>3.2628042299999995</v>
      </c>
      <c r="S102" s="198"/>
      <c r="T102" s="199">
        <f>T103+T130+T205+T287+T305</f>
        <v>6.9866</v>
      </c>
      <c r="U102" s="200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1" t="s">
        <v>80</v>
      </c>
      <c r="AT102" s="202" t="s">
        <v>71</v>
      </c>
      <c r="AU102" s="202" t="s">
        <v>72</v>
      </c>
      <c r="AY102" s="201" t="s">
        <v>136</v>
      </c>
      <c r="BK102" s="203">
        <f>BK103+BK130+BK205+BK287+BK305</f>
        <v>0</v>
      </c>
    </row>
    <row r="103" spans="1:63" s="12" customFormat="1" ht="22.8" customHeight="1">
      <c r="A103" s="12"/>
      <c r="B103" s="190"/>
      <c r="C103" s="191"/>
      <c r="D103" s="192" t="s">
        <v>71</v>
      </c>
      <c r="E103" s="204" t="s">
        <v>137</v>
      </c>
      <c r="F103" s="204" t="s">
        <v>138</v>
      </c>
      <c r="G103" s="191"/>
      <c r="H103" s="191"/>
      <c r="I103" s="194"/>
      <c r="J103" s="205">
        <f>BK103</f>
        <v>0</v>
      </c>
      <c r="K103" s="191"/>
      <c r="L103" s="196"/>
      <c r="M103" s="197"/>
      <c r="N103" s="198"/>
      <c r="O103" s="198"/>
      <c r="P103" s="199">
        <f>SUM(P104:P129)</f>
        <v>0</v>
      </c>
      <c r="Q103" s="198"/>
      <c r="R103" s="199">
        <f>SUM(R104:R129)</f>
        <v>0.43990908</v>
      </c>
      <c r="S103" s="198"/>
      <c r="T103" s="199">
        <f>SUM(T104:T129)</f>
        <v>0</v>
      </c>
      <c r="U103" s="200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1" t="s">
        <v>80</v>
      </c>
      <c r="AT103" s="202" t="s">
        <v>71</v>
      </c>
      <c r="AU103" s="202" t="s">
        <v>80</v>
      </c>
      <c r="AY103" s="201" t="s">
        <v>136</v>
      </c>
      <c r="BK103" s="203">
        <f>SUM(BK104:BK129)</f>
        <v>0</v>
      </c>
    </row>
    <row r="104" spans="1:65" s="2" customFormat="1" ht="16.5" customHeight="1">
      <c r="A104" s="40"/>
      <c r="B104" s="41"/>
      <c r="C104" s="206" t="s">
        <v>80</v>
      </c>
      <c r="D104" s="206" t="s">
        <v>139</v>
      </c>
      <c r="E104" s="207" t="s">
        <v>140</v>
      </c>
      <c r="F104" s="208" t="s">
        <v>141</v>
      </c>
      <c r="G104" s="209" t="s">
        <v>142</v>
      </c>
      <c r="H104" s="210">
        <v>4.309</v>
      </c>
      <c r="I104" s="211"/>
      <c r="J104" s="212">
        <f>ROUND(I104*H104,2)</f>
        <v>0</v>
      </c>
      <c r="K104" s="213"/>
      <c r="L104" s="46"/>
      <c r="M104" s="214" t="s">
        <v>19</v>
      </c>
      <c r="N104" s="215" t="s">
        <v>44</v>
      </c>
      <c r="O104" s="86"/>
      <c r="P104" s="216">
        <f>O104*H104</f>
        <v>0</v>
      </c>
      <c r="Q104" s="216">
        <v>0.06172</v>
      </c>
      <c r="R104" s="216">
        <f>Q104*H104</f>
        <v>0.26595148</v>
      </c>
      <c r="S104" s="216">
        <v>0</v>
      </c>
      <c r="T104" s="216">
        <f>S104*H104</f>
        <v>0</v>
      </c>
      <c r="U104" s="217" t="s">
        <v>19</v>
      </c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143</v>
      </c>
      <c r="AT104" s="218" t="s">
        <v>139</v>
      </c>
      <c r="AU104" s="218" t="s">
        <v>144</v>
      </c>
      <c r="AY104" s="19" t="s">
        <v>136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144</v>
      </c>
      <c r="BK104" s="219">
        <f>ROUND(I104*H104,2)</f>
        <v>0</v>
      </c>
      <c r="BL104" s="19" t="s">
        <v>143</v>
      </c>
      <c r="BM104" s="218" t="s">
        <v>145</v>
      </c>
    </row>
    <row r="105" spans="1:47" s="2" customFormat="1" ht="12">
      <c r="A105" s="40"/>
      <c r="B105" s="41"/>
      <c r="C105" s="42"/>
      <c r="D105" s="220" t="s">
        <v>146</v>
      </c>
      <c r="E105" s="42"/>
      <c r="F105" s="221" t="s">
        <v>147</v>
      </c>
      <c r="G105" s="42"/>
      <c r="H105" s="42"/>
      <c r="I105" s="222"/>
      <c r="J105" s="42"/>
      <c r="K105" s="42"/>
      <c r="L105" s="46"/>
      <c r="M105" s="223"/>
      <c r="N105" s="224"/>
      <c r="O105" s="86"/>
      <c r="P105" s="86"/>
      <c r="Q105" s="86"/>
      <c r="R105" s="86"/>
      <c r="S105" s="86"/>
      <c r="T105" s="86"/>
      <c r="U105" s="87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146</v>
      </c>
      <c r="AU105" s="19" t="s">
        <v>144</v>
      </c>
    </row>
    <row r="106" spans="1:51" s="13" customFormat="1" ht="12">
      <c r="A106" s="13"/>
      <c r="B106" s="225"/>
      <c r="C106" s="226"/>
      <c r="D106" s="227" t="s">
        <v>148</v>
      </c>
      <c r="E106" s="228" t="s">
        <v>19</v>
      </c>
      <c r="F106" s="229" t="s">
        <v>149</v>
      </c>
      <c r="G106" s="226"/>
      <c r="H106" s="228" t="s">
        <v>19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3"/>
      <c r="U106" s="234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148</v>
      </c>
      <c r="AU106" s="235" t="s">
        <v>144</v>
      </c>
      <c r="AV106" s="13" t="s">
        <v>80</v>
      </c>
      <c r="AW106" s="13" t="s">
        <v>33</v>
      </c>
      <c r="AX106" s="13" t="s">
        <v>72</v>
      </c>
      <c r="AY106" s="235" t="s">
        <v>136</v>
      </c>
    </row>
    <row r="107" spans="1:51" s="14" customFormat="1" ht="12">
      <c r="A107" s="14"/>
      <c r="B107" s="236"/>
      <c r="C107" s="237"/>
      <c r="D107" s="227" t="s">
        <v>148</v>
      </c>
      <c r="E107" s="238" t="s">
        <v>19</v>
      </c>
      <c r="F107" s="239" t="s">
        <v>150</v>
      </c>
      <c r="G107" s="237"/>
      <c r="H107" s="240">
        <v>5.709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4"/>
      <c r="U107" s="245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148</v>
      </c>
      <c r="AU107" s="246" t="s">
        <v>144</v>
      </c>
      <c r="AV107" s="14" t="s">
        <v>144</v>
      </c>
      <c r="AW107" s="14" t="s">
        <v>33</v>
      </c>
      <c r="AX107" s="14" t="s">
        <v>72</v>
      </c>
      <c r="AY107" s="246" t="s">
        <v>136</v>
      </c>
    </row>
    <row r="108" spans="1:51" s="14" customFormat="1" ht="12">
      <c r="A108" s="14"/>
      <c r="B108" s="236"/>
      <c r="C108" s="237"/>
      <c r="D108" s="227" t="s">
        <v>148</v>
      </c>
      <c r="E108" s="238" t="s">
        <v>19</v>
      </c>
      <c r="F108" s="239" t="s">
        <v>151</v>
      </c>
      <c r="G108" s="237"/>
      <c r="H108" s="240">
        <v>-1.4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4"/>
      <c r="U108" s="245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148</v>
      </c>
      <c r="AU108" s="246" t="s">
        <v>144</v>
      </c>
      <c r="AV108" s="14" t="s">
        <v>144</v>
      </c>
      <c r="AW108" s="14" t="s">
        <v>33</v>
      </c>
      <c r="AX108" s="14" t="s">
        <v>72</v>
      </c>
      <c r="AY108" s="246" t="s">
        <v>136</v>
      </c>
    </row>
    <row r="109" spans="1:51" s="15" customFormat="1" ht="12">
      <c r="A109" s="15"/>
      <c r="B109" s="247"/>
      <c r="C109" s="248"/>
      <c r="D109" s="227" t="s">
        <v>148</v>
      </c>
      <c r="E109" s="249" t="s">
        <v>19</v>
      </c>
      <c r="F109" s="250" t="s">
        <v>152</v>
      </c>
      <c r="G109" s="248"/>
      <c r="H109" s="251">
        <v>4.309</v>
      </c>
      <c r="I109" s="252"/>
      <c r="J109" s="248"/>
      <c r="K109" s="248"/>
      <c r="L109" s="253"/>
      <c r="M109" s="254"/>
      <c r="N109" s="255"/>
      <c r="O109" s="255"/>
      <c r="P109" s="255"/>
      <c r="Q109" s="255"/>
      <c r="R109" s="255"/>
      <c r="S109" s="255"/>
      <c r="T109" s="255"/>
      <c r="U109" s="256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7" t="s">
        <v>148</v>
      </c>
      <c r="AU109" s="257" t="s">
        <v>144</v>
      </c>
      <c r="AV109" s="15" t="s">
        <v>143</v>
      </c>
      <c r="AW109" s="15" t="s">
        <v>33</v>
      </c>
      <c r="AX109" s="15" t="s">
        <v>80</v>
      </c>
      <c r="AY109" s="257" t="s">
        <v>136</v>
      </c>
    </row>
    <row r="110" spans="1:65" s="2" customFormat="1" ht="21.75" customHeight="1">
      <c r="A110" s="40"/>
      <c r="B110" s="41"/>
      <c r="C110" s="206" t="s">
        <v>144</v>
      </c>
      <c r="D110" s="206" t="s">
        <v>139</v>
      </c>
      <c r="E110" s="207" t="s">
        <v>153</v>
      </c>
      <c r="F110" s="208" t="s">
        <v>154</v>
      </c>
      <c r="G110" s="209" t="s">
        <v>155</v>
      </c>
      <c r="H110" s="210">
        <v>1</v>
      </c>
      <c r="I110" s="211"/>
      <c r="J110" s="212">
        <f>ROUND(I110*H110,2)</f>
        <v>0</v>
      </c>
      <c r="K110" s="213"/>
      <c r="L110" s="46"/>
      <c r="M110" s="214" t="s">
        <v>19</v>
      </c>
      <c r="N110" s="215" t="s">
        <v>44</v>
      </c>
      <c r="O110" s="86"/>
      <c r="P110" s="216">
        <f>O110*H110</f>
        <v>0</v>
      </c>
      <c r="Q110" s="216">
        <v>0.02228</v>
      </c>
      <c r="R110" s="216">
        <f>Q110*H110</f>
        <v>0.02228</v>
      </c>
      <c r="S110" s="216">
        <v>0</v>
      </c>
      <c r="T110" s="216">
        <f>S110*H110</f>
        <v>0</v>
      </c>
      <c r="U110" s="217" t="s">
        <v>19</v>
      </c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8" t="s">
        <v>143</v>
      </c>
      <c r="AT110" s="218" t="s">
        <v>139</v>
      </c>
      <c r="AU110" s="218" t="s">
        <v>144</v>
      </c>
      <c r="AY110" s="19" t="s">
        <v>136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144</v>
      </c>
      <c r="BK110" s="219">
        <f>ROUND(I110*H110,2)</f>
        <v>0</v>
      </c>
      <c r="BL110" s="19" t="s">
        <v>143</v>
      </c>
      <c r="BM110" s="218" t="s">
        <v>156</v>
      </c>
    </row>
    <row r="111" spans="1:47" s="2" customFormat="1" ht="12">
      <c r="A111" s="40"/>
      <c r="B111" s="41"/>
      <c r="C111" s="42"/>
      <c r="D111" s="220" t="s">
        <v>146</v>
      </c>
      <c r="E111" s="42"/>
      <c r="F111" s="221" t="s">
        <v>157</v>
      </c>
      <c r="G111" s="42"/>
      <c r="H111" s="42"/>
      <c r="I111" s="222"/>
      <c r="J111" s="42"/>
      <c r="K111" s="42"/>
      <c r="L111" s="46"/>
      <c r="M111" s="223"/>
      <c r="N111" s="224"/>
      <c r="O111" s="86"/>
      <c r="P111" s="86"/>
      <c r="Q111" s="86"/>
      <c r="R111" s="86"/>
      <c r="S111" s="86"/>
      <c r="T111" s="86"/>
      <c r="U111" s="87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146</v>
      </c>
      <c r="AU111" s="19" t="s">
        <v>144</v>
      </c>
    </row>
    <row r="112" spans="1:65" s="2" customFormat="1" ht="16.5" customHeight="1">
      <c r="A112" s="40"/>
      <c r="B112" s="41"/>
      <c r="C112" s="206" t="s">
        <v>137</v>
      </c>
      <c r="D112" s="206" t="s">
        <v>139</v>
      </c>
      <c r="E112" s="207" t="s">
        <v>158</v>
      </c>
      <c r="F112" s="208" t="s">
        <v>159</v>
      </c>
      <c r="G112" s="209" t="s">
        <v>160</v>
      </c>
      <c r="H112" s="210">
        <v>1.955</v>
      </c>
      <c r="I112" s="211"/>
      <c r="J112" s="212">
        <f>ROUND(I112*H112,2)</f>
        <v>0</v>
      </c>
      <c r="K112" s="213"/>
      <c r="L112" s="46"/>
      <c r="M112" s="214" t="s">
        <v>19</v>
      </c>
      <c r="N112" s="215" t="s">
        <v>44</v>
      </c>
      <c r="O112" s="86"/>
      <c r="P112" s="216">
        <f>O112*H112</f>
        <v>0</v>
      </c>
      <c r="Q112" s="216">
        <v>8E-05</v>
      </c>
      <c r="R112" s="216">
        <f>Q112*H112</f>
        <v>0.0001564</v>
      </c>
      <c r="S112" s="216">
        <v>0</v>
      </c>
      <c r="T112" s="216">
        <f>S112*H112</f>
        <v>0</v>
      </c>
      <c r="U112" s="217" t="s">
        <v>19</v>
      </c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8" t="s">
        <v>143</v>
      </c>
      <c r="AT112" s="218" t="s">
        <v>139</v>
      </c>
      <c r="AU112" s="218" t="s">
        <v>144</v>
      </c>
      <c r="AY112" s="19" t="s">
        <v>136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9" t="s">
        <v>144</v>
      </c>
      <c r="BK112" s="219">
        <f>ROUND(I112*H112,2)</f>
        <v>0</v>
      </c>
      <c r="BL112" s="19" t="s">
        <v>143</v>
      </c>
      <c r="BM112" s="218" t="s">
        <v>161</v>
      </c>
    </row>
    <row r="113" spans="1:47" s="2" customFormat="1" ht="12">
      <c r="A113" s="40"/>
      <c r="B113" s="41"/>
      <c r="C113" s="42"/>
      <c r="D113" s="220" t="s">
        <v>146</v>
      </c>
      <c r="E113" s="42"/>
      <c r="F113" s="221" t="s">
        <v>162</v>
      </c>
      <c r="G113" s="42"/>
      <c r="H113" s="42"/>
      <c r="I113" s="222"/>
      <c r="J113" s="42"/>
      <c r="K113" s="42"/>
      <c r="L113" s="46"/>
      <c r="M113" s="223"/>
      <c r="N113" s="224"/>
      <c r="O113" s="86"/>
      <c r="P113" s="86"/>
      <c r="Q113" s="86"/>
      <c r="R113" s="86"/>
      <c r="S113" s="86"/>
      <c r="T113" s="86"/>
      <c r="U113" s="87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146</v>
      </c>
      <c r="AU113" s="19" t="s">
        <v>144</v>
      </c>
    </row>
    <row r="114" spans="1:51" s="13" customFormat="1" ht="12">
      <c r="A114" s="13"/>
      <c r="B114" s="225"/>
      <c r="C114" s="226"/>
      <c r="D114" s="227" t="s">
        <v>148</v>
      </c>
      <c r="E114" s="228" t="s">
        <v>19</v>
      </c>
      <c r="F114" s="229" t="s">
        <v>163</v>
      </c>
      <c r="G114" s="226"/>
      <c r="H114" s="228" t="s">
        <v>19</v>
      </c>
      <c r="I114" s="230"/>
      <c r="J114" s="226"/>
      <c r="K114" s="226"/>
      <c r="L114" s="231"/>
      <c r="M114" s="232"/>
      <c r="N114" s="233"/>
      <c r="O114" s="233"/>
      <c r="P114" s="233"/>
      <c r="Q114" s="233"/>
      <c r="R114" s="233"/>
      <c r="S114" s="233"/>
      <c r="T114" s="233"/>
      <c r="U114" s="234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148</v>
      </c>
      <c r="AU114" s="235" t="s">
        <v>144</v>
      </c>
      <c r="AV114" s="13" t="s">
        <v>80</v>
      </c>
      <c r="AW114" s="13" t="s">
        <v>33</v>
      </c>
      <c r="AX114" s="13" t="s">
        <v>72</v>
      </c>
      <c r="AY114" s="235" t="s">
        <v>136</v>
      </c>
    </row>
    <row r="115" spans="1:51" s="14" customFormat="1" ht="12">
      <c r="A115" s="14"/>
      <c r="B115" s="236"/>
      <c r="C115" s="237"/>
      <c r="D115" s="227" t="s">
        <v>148</v>
      </c>
      <c r="E115" s="238" t="s">
        <v>19</v>
      </c>
      <c r="F115" s="239" t="s">
        <v>164</v>
      </c>
      <c r="G115" s="237"/>
      <c r="H115" s="240">
        <v>1.955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4"/>
      <c r="U115" s="245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6" t="s">
        <v>148</v>
      </c>
      <c r="AU115" s="246" t="s">
        <v>144</v>
      </c>
      <c r="AV115" s="14" t="s">
        <v>144</v>
      </c>
      <c r="AW115" s="14" t="s">
        <v>33</v>
      </c>
      <c r="AX115" s="14" t="s">
        <v>72</v>
      </c>
      <c r="AY115" s="246" t="s">
        <v>136</v>
      </c>
    </row>
    <row r="116" spans="1:51" s="15" customFormat="1" ht="12">
      <c r="A116" s="15"/>
      <c r="B116" s="247"/>
      <c r="C116" s="248"/>
      <c r="D116" s="227" t="s">
        <v>148</v>
      </c>
      <c r="E116" s="249" t="s">
        <v>19</v>
      </c>
      <c r="F116" s="250" t="s">
        <v>152</v>
      </c>
      <c r="G116" s="248"/>
      <c r="H116" s="251">
        <v>1.955</v>
      </c>
      <c r="I116" s="252"/>
      <c r="J116" s="248"/>
      <c r="K116" s="248"/>
      <c r="L116" s="253"/>
      <c r="M116" s="254"/>
      <c r="N116" s="255"/>
      <c r="O116" s="255"/>
      <c r="P116" s="255"/>
      <c r="Q116" s="255"/>
      <c r="R116" s="255"/>
      <c r="S116" s="255"/>
      <c r="T116" s="255"/>
      <c r="U116" s="256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7" t="s">
        <v>148</v>
      </c>
      <c r="AU116" s="257" t="s">
        <v>144</v>
      </c>
      <c r="AV116" s="15" t="s">
        <v>143</v>
      </c>
      <c r="AW116" s="15" t="s">
        <v>33</v>
      </c>
      <c r="AX116" s="15" t="s">
        <v>80</v>
      </c>
      <c r="AY116" s="257" t="s">
        <v>136</v>
      </c>
    </row>
    <row r="117" spans="1:65" s="2" customFormat="1" ht="16.5" customHeight="1">
      <c r="A117" s="40"/>
      <c r="B117" s="41"/>
      <c r="C117" s="206" t="s">
        <v>143</v>
      </c>
      <c r="D117" s="206" t="s">
        <v>139</v>
      </c>
      <c r="E117" s="207" t="s">
        <v>165</v>
      </c>
      <c r="F117" s="208" t="s">
        <v>166</v>
      </c>
      <c r="G117" s="209" t="s">
        <v>160</v>
      </c>
      <c r="H117" s="210">
        <v>10.64</v>
      </c>
      <c r="I117" s="211"/>
      <c r="J117" s="212">
        <f>ROUND(I117*H117,2)</f>
        <v>0</v>
      </c>
      <c r="K117" s="213"/>
      <c r="L117" s="46"/>
      <c r="M117" s="214" t="s">
        <v>19</v>
      </c>
      <c r="N117" s="215" t="s">
        <v>44</v>
      </c>
      <c r="O117" s="86"/>
      <c r="P117" s="216">
        <f>O117*H117</f>
        <v>0</v>
      </c>
      <c r="Q117" s="216">
        <v>0.00013</v>
      </c>
      <c r="R117" s="216">
        <f>Q117*H117</f>
        <v>0.0013832</v>
      </c>
      <c r="S117" s="216">
        <v>0</v>
      </c>
      <c r="T117" s="216">
        <f>S117*H117</f>
        <v>0</v>
      </c>
      <c r="U117" s="217" t="s">
        <v>19</v>
      </c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8" t="s">
        <v>143</v>
      </c>
      <c r="AT117" s="218" t="s">
        <v>139</v>
      </c>
      <c r="AU117" s="218" t="s">
        <v>144</v>
      </c>
      <c r="AY117" s="19" t="s">
        <v>136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9" t="s">
        <v>144</v>
      </c>
      <c r="BK117" s="219">
        <f>ROUND(I117*H117,2)</f>
        <v>0</v>
      </c>
      <c r="BL117" s="19" t="s">
        <v>143</v>
      </c>
      <c r="BM117" s="218" t="s">
        <v>167</v>
      </c>
    </row>
    <row r="118" spans="1:47" s="2" customFormat="1" ht="12">
      <c r="A118" s="40"/>
      <c r="B118" s="41"/>
      <c r="C118" s="42"/>
      <c r="D118" s="220" t="s">
        <v>146</v>
      </c>
      <c r="E118" s="42"/>
      <c r="F118" s="221" t="s">
        <v>168</v>
      </c>
      <c r="G118" s="42"/>
      <c r="H118" s="42"/>
      <c r="I118" s="222"/>
      <c r="J118" s="42"/>
      <c r="K118" s="42"/>
      <c r="L118" s="46"/>
      <c r="M118" s="223"/>
      <c r="N118" s="224"/>
      <c r="O118" s="86"/>
      <c r="P118" s="86"/>
      <c r="Q118" s="86"/>
      <c r="R118" s="86"/>
      <c r="S118" s="86"/>
      <c r="T118" s="86"/>
      <c r="U118" s="87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146</v>
      </c>
      <c r="AU118" s="19" t="s">
        <v>144</v>
      </c>
    </row>
    <row r="119" spans="1:51" s="13" customFormat="1" ht="12">
      <c r="A119" s="13"/>
      <c r="B119" s="225"/>
      <c r="C119" s="226"/>
      <c r="D119" s="227" t="s">
        <v>148</v>
      </c>
      <c r="E119" s="228" t="s">
        <v>19</v>
      </c>
      <c r="F119" s="229" t="s">
        <v>169</v>
      </c>
      <c r="G119" s="226"/>
      <c r="H119" s="228" t="s">
        <v>19</v>
      </c>
      <c r="I119" s="230"/>
      <c r="J119" s="226"/>
      <c r="K119" s="226"/>
      <c r="L119" s="231"/>
      <c r="M119" s="232"/>
      <c r="N119" s="233"/>
      <c r="O119" s="233"/>
      <c r="P119" s="233"/>
      <c r="Q119" s="233"/>
      <c r="R119" s="233"/>
      <c r="S119" s="233"/>
      <c r="T119" s="233"/>
      <c r="U119" s="234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148</v>
      </c>
      <c r="AU119" s="235" t="s">
        <v>144</v>
      </c>
      <c r="AV119" s="13" t="s">
        <v>80</v>
      </c>
      <c r="AW119" s="13" t="s">
        <v>33</v>
      </c>
      <c r="AX119" s="13" t="s">
        <v>72</v>
      </c>
      <c r="AY119" s="235" t="s">
        <v>136</v>
      </c>
    </row>
    <row r="120" spans="1:51" s="14" customFormat="1" ht="12">
      <c r="A120" s="14"/>
      <c r="B120" s="236"/>
      <c r="C120" s="237"/>
      <c r="D120" s="227" t="s">
        <v>148</v>
      </c>
      <c r="E120" s="238" t="s">
        <v>19</v>
      </c>
      <c r="F120" s="239" t="s">
        <v>170</v>
      </c>
      <c r="G120" s="237"/>
      <c r="H120" s="240">
        <v>5.84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4"/>
      <c r="U120" s="245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148</v>
      </c>
      <c r="AU120" s="246" t="s">
        <v>144</v>
      </c>
      <c r="AV120" s="14" t="s">
        <v>144</v>
      </c>
      <c r="AW120" s="14" t="s">
        <v>33</v>
      </c>
      <c r="AX120" s="14" t="s">
        <v>72</v>
      </c>
      <c r="AY120" s="246" t="s">
        <v>136</v>
      </c>
    </row>
    <row r="121" spans="1:51" s="13" customFormat="1" ht="12">
      <c r="A121" s="13"/>
      <c r="B121" s="225"/>
      <c r="C121" s="226"/>
      <c r="D121" s="227" t="s">
        <v>148</v>
      </c>
      <c r="E121" s="228" t="s">
        <v>19</v>
      </c>
      <c r="F121" s="229" t="s">
        <v>171</v>
      </c>
      <c r="G121" s="226"/>
      <c r="H121" s="228" t="s">
        <v>19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3"/>
      <c r="U121" s="234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148</v>
      </c>
      <c r="AU121" s="235" t="s">
        <v>144</v>
      </c>
      <c r="AV121" s="13" t="s">
        <v>80</v>
      </c>
      <c r="AW121" s="13" t="s">
        <v>33</v>
      </c>
      <c r="AX121" s="13" t="s">
        <v>72</v>
      </c>
      <c r="AY121" s="235" t="s">
        <v>136</v>
      </c>
    </row>
    <row r="122" spans="1:51" s="14" customFormat="1" ht="12">
      <c r="A122" s="14"/>
      <c r="B122" s="236"/>
      <c r="C122" s="237"/>
      <c r="D122" s="227" t="s">
        <v>148</v>
      </c>
      <c r="E122" s="238" t="s">
        <v>19</v>
      </c>
      <c r="F122" s="239" t="s">
        <v>172</v>
      </c>
      <c r="G122" s="237"/>
      <c r="H122" s="240">
        <v>4.8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4"/>
      <c r="U122" s="245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148</v>
      </c>
      <c r="AU122" s="246" t="s">
        <v>144</v>
      </c>
      <c r="AV122" s="14" t="s">
        <v>144</v>
      </c>
      <c r="AW122" s="14" t="s">
        <v>33</v>
      </c>
      <c r="AX122" s="14" t="s">
        <v>72</v>
      </c>
      <c r="AY122" s="246" t="s">
        <v>136</v>
      </c>
    </row>
    <row r="123" spans="1:51" s="15" customFormat="1" ht="12">
      <c r="A123" s="15"/>
      <c r="B123" s="247"/>
      <c r="C123" s="248"/>
      <c r="D123" s="227" t="s">
        <v>148</v>
      </c>
      <c r="E123" s="249" t="s">
        <v>19</v>
      </c>
      <c r="F123" s="250" t="s">
        <v>152</v>
      </c>
      <c r="G123" s="248"/>
      <c r="H123" s="251">
        <v>10.64</v>
      </c>
      <c r="I123" s="252"/>
      <c r="J123" s="248"/>
      <c r="K123" s="248"/>
      <c r="L123" s="253"/>
      <c r="M123" s="254"/>
      <c r="N123" s="255"/>
      <c r="O123" s="255"/>
      <c r="P123" s="255"/>
      <c r="Q123" s="255"/>
      <c r="R123" s="255"/>
      <c r="S123" s="255"/>
      <c r="T123" s="255"/>
      <c r="U123" s="256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7" t="s">
        <v>148</v>
      </c>
      <c r="AU123" s="257" t="s">
        <v>144</v>
      </c>
      <c r="AV123" s="15" t="s">
        <v>143</v>
      </c>
      <c r="AW123" s="15" t="s">
        <v>33</v>
      </c>
      <c r="AX123" s="15" t="s">
        <v>80</v>
      </c>
      <c r="AY123" s="257" t="s">
        <v>136</v>
      </c>
    </row>
    <row r="124" spans="1:65" s="2" customFormat="1" ht="16.5" customHeight="1">
      <c r="A124" s="40"/>
      <c r="B124" s="41"/>
      <c r="C124" s="206" t="s">
        <v>173</v>
      </c>
      <c r="D124" s="206" t="s">
        <v>139</v>
      </c>
      <c r="E124" s="207" t="s">
        <v>174</v>
      </c>
      <c r="F124" s="208" t="s">
        <v>175</v>
      </c>
      <c r="G124" s="209" t="s">
        <v>142</v>
      </c>
      <c r="H124" s="210">
        <v>1.8</v>
      </c>
      <c r="I124" s="211"/>
      <c r="J124" s="212">
        <f>ROUND(I124*H124,2)</f>
        <v>0</v>
      </c>
      <c r="K124" s="213"/>
      <c r="L124" s="46"/>
      <c r="M124" s="214" t="s">
        <v>19</v>
      </c>
      <c r="N124" s="215" t="s">
        <v>44</v>
      </c>
      <c r="O124" s="86"/>
      <c r="P124" s="216">
        <f>O124*H124</f>
        <v>0</v>
      </c>
      <c r="Q124" s="216">
        <v>0.08341</v>
      </c>
      <c r="R124" s="216">
        <f>Q124*H124</f>
        <v>0.150138</v>
      </c>
      <c r="S124" s="216">
        <v>0</v>
      </c>
      <c r="T124" s="216">
        <f>S124*H124</f>
        <v>0</v>
      </c>
      <c r="U124" s="217" t="s">
        <v>19</v>
      </c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8" t="s">
        <v>143</v>
      </c>
      <c r="AT124" s="218" t="s">
        <v>139</v>
      </c>
      <c r="AU124" s="218" t="s">
        <v>144</v>
      </c>
      <c r="AY124" s="19" t="s">
        <v>136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144</v>
      </c>
      <c r="BK124" s="219">
        <f>ROUND(I124*H124,2)</f>
        <v>0</v>
      </c>
      <c r="BL124" s="19" t="s">
        <v>143</v>
      </c>
      <c r="BM124" s="218" t="s">
        <v>176</v>
      </c>
    </row>
    <row r="125" spans="1:47" s="2" customFormat="1" ht="12">
      <c r="A125" s="40"/>
      <c r="B125" s="41"/>
      <c r="C125" s="42"/>
      <c r="D125" s="220" t="s">
        <v>146</v>
      </c>
      <c r="E125" s="42"/>
      <c r="F125" s="221" t="s">
        <v>177</v>
      </c>
      <c r="G125" s="42"/>
      <c r="H125" s="42"/>
      <c r="I125" s="222"/>
      <c r="J125" s="42"/>
      <c r="K125" s="42"/>
      <c r="L125" s="46"/>
      <c r="M125" s="223"/>
      <c r="N125" s="224"/>
      <c r="O125" s="86"/>
      <c r="P125" s="86"/>
      <c r="Q125" s="86"/>
      <c r="R125" s="86"/>
      <c r="S125" s="86"/>
      <c r="T125" s="86"/>
      <c r="U125" s="87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146</v>
      </c>
      <c r="AU125" s="19" t="s">
        <v>144</v>
      </c>
    </row>
    <row r="126" spans="1:51" s="13" customFormat="1" ht="12">
      <c r="A126" s="13"/>
      <c r="B126" s="225"/>
      <c r="C126" s="226"/>
      <c r="D126" s="227" t="s">
        <v>148</v>
      </c>
      <c r="E126" s="228" t="s">
        <v>19</v>
      </c>
      <c r="F126" s="229" t="s">
        <v>178</v>
      </c>
      <c r="G126" s="226"/>
      <c r="H126" s="228" t="s">
        <v>19</v>
      </c>
      <c r="I126" s="230"/>
      <c r="J126" s="226"/>
      <c r="K126" s="226"/>
      <c r="L126" s="231"/>
      <c r="M126" s="232"/>
      <c r="N126" s="233"/>
      <c r="O126" s="233"/>
      <c r="P126" s="233"/>
      <c r="Q126" s="233"/>
      <c r="R126" s="233"/>
      <c r="S126" s="233"/>
      <c r="T126" s="233"/>
      <c r="U126" s="234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148</v>
      </c>
      <c r="AU126" s="235" t="s">
        <v>144</v>
      </c>
      <c r="AV126" s="13" t="s">
        <v>80</v>
      </c>
      <c r="AW126" s="13" t="s">
        <v>33</v>
      </c>
      <c r="AX126" s="13" t="s">
        <v>72</v>
      </c>
      <c r="AY126" s="235" t="s">
        <v>136</v>
      </c>
    </row>
    <row r="127" spans="1:51" s="14" customFormat="1" ht="12">
      <c r="A127" s="14"/>
      <c r="B127" s="236"/>
      <c r="C127" s="237"/>
      <c r="D127" s="227" t="s">
        <v>148</v>
      </c>
      <c r="E127" s="238" t="s">
        <v>19</v>
      </c>
      <c r="F127" s="239" t="s">
        <v>179</v>
      </c>
      <c r="G127" s="237"/>
      <c r="H127" s="240">
        <v>0.912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4"/>
      <c r="U127" s="245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148</v>
      </c>
      <c r="AU127" s="246" t="s">
        <v>144</v>
      </c>
      <c r="AV127" s="14" t="s">
        <v>144</v>
      </c>
      <c r="AW127" s="14" t="s">
        <v>33</v>
      </c>
      <c r="AX127" s="14" t="s">
        <v>72</v>
      </c>
      <c r="AY127" s="246" t="s">
        <v>136</v>
      </c>
    </row>
    <row r="128" spans="1:51" s="14" customFormat="1" ht="12">
      <c r="A128" s="14"/>
      <c r="B128" s="236"/>
      <c r="C128" s="237"/>
      <c r="D128" s="227" t="s">
        <v>148</v>
      </c>
      <c r="E128" s="238" t="s">
        <v>19</v>
      </c>
      <c r="F128" s="239" t="s">
        <v>180</v>
      </c>
      <c r="G128" s="237"/>
      <c r="H128" s="240">
        <v>0.888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4"/>
      <c r="U128" s="245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6" t="s">
        <v>148</v>
      </c>
      <c r="AU128" s="246" t="s">
        <v>144</v>
      </c>
      <c r="AV128" s="14" t="s">
        <v>144</v>
      </c>
      <c r="AW128" s="14" t="s">
        <v>33</v>
      </c>
      <c r="AX128" s="14" t="s">
        <v>72</v>
      </c>
      <c r="AY128" s="246" t="s">
        <v>136</v>
      </c>
    </row>
    <row r="129" spans="1:51" s="15" customFormat="1" ht="12">
      <c r="A129" s="15"/>
      <c r="B129" s="247"/>
      <c r="C129" s="248"/>
      <c r="D129" s="227" t="s">
        <v>148</v>
      </c>
      <c r="E129" s="249" t="s">
        <v>19</v>
      </c>
      <c r="F129" s="250" t="s">
        <v>152</v>
      </c>
      <c r="G129" s="248"/>
      <c r="H129" s="251">
        <v>1.8</v>
      </c>
      <c r="I129" s="252"/>
      <c r="J129" s="248"/>
      <c r="K129" s="248"/>
      <c r="L129" s="253"/>
      <c r="M129" s="254"/>
      <c r="N129" s="255"/>
      <c r="O129" s="255"/>
      <c r="P129" s="255"/>
      <c r="Q129" s="255"/>
      <c r="R129" s="255"/>
      <c r="S129" s="255"/>
      <c r="T129" s="255"/>
      <c r="U129" s="256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7" t="s">
        <v>148</v>
      </c>
      <c r="AU129" s="257" t="s">
        <v>144</v>
      </c>
      <c r="AV129" s="15" t="s">
        <v>143</v>
      </c>
      <c r="AW129" s="15" t="s">
        <v>33</v>
      </c>
      <c r="AX129" s="15" t="s">
        <v>80</v>
      </c>
      <c r="AY129" s="257" t="s">
        <v>136</v>
      </c>
    </row>
    <row r="130" spans="1:63" s="12" customFormat="1" ht="22.8" customHeight="1">
      <c r="A130" s="12"/>
      <c r="B130" s="190"/>
      <c r="C130" s="191"/>
      <c r="D130" s="192" t="s">
        <v>71</v>
      </c>
      <c r="E130" s="204" t="s">
        <v>181</v>
      </c>
      <c r="F130" s="204" t="s">
        <v>182</v>
      </c>
      <c r="G130" s="191"/>
      <c r="H130" s="191"/>
      <c r="I130" s="194"/>
      <c r="J130" s="205">
        <f>BK130</f>
        <v>0</v>
      </c>
      <c r="K130" s="191"/>
      <c r="L130" s="196"/>
      <c r="M130" s="197"/>
      <c r="N130" s="198"/>
      <c r="O130" s="198"/>
      <c r="P130" s="199">
        <f>SUM(P131:P204)</f>
        <v>0</v>
      </c>
      <c r="Q130" s="198"/>
      <c r="R130" s="199">
        <f>SUM(R131:R204)</f>
        <v>2.8212467499999994</v>
      </c>
      <c r="S130" s="198"/>
      <c r="T130" s="199">
        <f>SUM(T131:T204)</f>
        <v>0</v>
      </c>
      <c r="U130" s="200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1" t="s">
        <v>80</v>
      </c>
      <c r="AT130" s="202" t="s">
        <v>71</v>
      </c>
      <c r="AU130" s="202" t="s">
        <v>80</v>
      </c>
      <c r="AY130" s="201" t="s">
        <v>136</v>
      </c>
      <c r="BK130" s="203">
        <f>SUM(BK131:BK204)</f>
        <v>0</v>
      </c>
    </row>
    <row r="131" spans="1:65" s="2" customFormat="1" ht="16.5" customHeight="1">
      <c r="A131" s="40"/>
      <c r="B131" s="41"/>
      <c r="C131" s="206" t="s">
        <v>181</v>
      </c>
      <c r="D131" s="206" t="s">
        <v>139</v>
      </c>
      <c r="E131" s="207" t="s">
        <v>183</v>
      </c>
      <c r="F131" s="208" t="s">
        <v>184</v>
      </c>
      <c r="G131" s="209" t="s">
        <v>142</v>
      </c>
      <c r="H131" s="210">
        <v>10.137</v>
      </c>
      <c r="I131" s="211"/>
      <c r="J131" s="212">
        <f>ROUND(I131*H131,2)</f>
        <v>0</v>
      </c>
      <c r="K131" s="213"/>
      <c r="L131" s="46"/>
      <c r="M131" s="214" t="s">
        <v>19</v>
      </c>
      <c r="N131" s="215" t="s">
        <v>44</v>
      </c>
      <c r="O131" s="86"/>
      <c r="P131" s="216">
        <f>O131*H131</f>
        <v>0</v>
      </c>
      <c r="Q131" s="216">
        <v>0.00438</v>
      </c>
      <c r="R131" s="216">
        <f>Q131*H131</f>
        <v>0.044400060000000005</v>
      </c>
      <c r="S131" s="216">
        <v>0</v>
      </c>
      <c r="T131" s="216">
        <f>S131*H131</f>
        <v>0</v>
      </c>
      <c r="U131" s="217" t="s">
        <v>19</v>
      </c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8" t="s">
        <v>143</v>
      </c>
      <c r="AT131" s="218" t="s">
        <v>139</v>
      </c>
      <c r="AU131" s="218" t="s">
        <v>144</v>
      </c>
      <c r="AY131" s="19" t="s">
        <v>136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9" t="s">
        <v>144</v>
      </c>
      <c r="BK131" s="219">
        <f>ROUND(I131*H131,2)</f>
        <v>0</v>
      </c>
      <c r="BL131" s="19" t="s">
        <v>143</v>
      </c>
      <c r="BM131" s="218" t="s">
        <v>185</v>
      </c>
    </row>
    <row r="132" spans="1:47" s="2" customFormat="1" ht="12">
      <c r="A132" s="40"/>
      <c r="B132" s="41"/>
      <c r="C132" s="42"/>
      <c r="D132" s="220" t="s">
        <v>146</v>
      </c>
      <c r="E132" s="42"/>
      <c r="F132" s="221" t="s">
        <v>186</v>
      </c>
      <c r="G132" s="42"/>
      <c r="H132" s="42"/>
      <c r="I132" s="222"/>
      <c r="J132" s="42"/>
      <c r="K132" s="42"/>
      <c r="L132" s="46"/>
      <c r="M132" s="223"/>
      <c r="N132" s="224"/>
      <c r="O132" s="86"/>
      <c r="P132" s="86"/>
      <c r="Q132" s="86"/>
      <c r="R132" s="86"/>
      <c r="S132" s="86"/>
      <c r="T132" s="86"/>
      <c r="U132" s="87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146</v>
      </c>
      <c r="AU132" s="19" t="s">
        <v>144</v>
      </c>
    </row>
    <row r="133" spans="1:51" s="13" customFormat="1" ht="12">
      <c r="A133" s="13"/>
      <c r="B133" s="225"/>
      <c r="C133" s="226"/>
      <c r="D133" s="227" t="s">
        <v>148</v>
      </c>
      <c r="E133" s="228" t="s">
        <v>19</v>
      </c>
      <c r="F133" s="229" t="s">
        <v>187</v>
      </c>
      <c r="G133" s="226"/>
      <c r="H133" s="228" t="s">
        <v>19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3"/>
      <c r="U133" s="234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148</v>
      </c>
      <c r="AU133" s="235" t="s">
        <v>144</v>
      </c>
      <c r="AV133" s="13" t="s">
        <v>80</v>
      </c>
      <c r="AW133" s="13" t="s">
        <v>33</v>
      </c>
      <c r="AX133" s="13" t="s">
        <v>72</v>
      </c>
      <c r="AY133" s="235" t="s">
        <v>136</v>
      </c>
    </row>
    <row r="134" spans="1:51" s="14" customFormat="1" ht="12">
      <c r="A134" s="14"/>
      <c r="B134" s="236"/>
      <c r="C134" s="237"/>
      <c r="D134" s="227" t="s">
        <v>148</v>
      </c>
      <c r="E134" s="238" t="s">
        <v>19</v>
      </c>
      <c r="F134" s="239" t="s">
        <v>150</v>
      </c>
      <c r="G134" s="237"/>
      <c r="H134" s="240">
        <v>5.709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4"/>
      <c r="U134" s="245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148</v>
      </c>
      <c r="AU134" s="246" t="s">
        <v>144</v>
      </c>
      <c r="AV134" s="14" t="s">
        <v>144</v>
      </c>
      <c r="AW134" s="14" t="s">
        <v>33</v>
      </c>
      <c r="AX134" s="14" t="s">
        <v>72</v>
      </c>
      <c r="AY134" s="246" t="s">
        <v>136</v>
      </c>
    </row>
    <row r="135" spans="1:51" s="14" customFormat="1" ht="12">
      <c r="A135" s="14"/>
      <c r="B135" s="236"/>
      <c r="C135" s="237"/>
      <c r="D135" s="227" t="s">
        <v>148</v>
      </c>
      <c r="E135" s="238" t="s">
        <v>19</v>
      </c>
      <c r="F135" s="239" t="s">
        <v>151</v>
      </c>
      <c r="G135" s="237"/>
      <c r="H135" s="240">
        <v>-1.4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4"/>
      <c r="U135" s="245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148</v>
      </c>
      <c r="AU135" s="246" t="s">
        <v>144</v>
      </c>
      <c r="AV135" s="14" t="s">
        <v>144</v>
      </c>
      <c r="AW135" s="14" t="s">
        <v>33</v>
      </c>
      <c r="AX135" s="14" t="s">
        <v>72</v>
      </c>
      <c r="AY135" s="246" t="s">
        <v>136</v>
      </c>
    </row>
    <row r="136" spans="1:51" s="14" customFormat="1" ht="12">
      <c r="A136" s="14"/>
      <c r="B136" s="236"/>
      <c r="C136" s="237"/>
      <c r="D136" s="227" t="s">
        <v>148</v>
      </c>
      <c r="E136" s="238" t="s">
        <v>19</v>
      </c>
      <c r="F136" s="239" t="s">
        <v>188</v>
      </c>
      <c r="G136" s="237"/>
      <c r="H136" s="240">
        <v>5.428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4"/>
      <c r="U136" s="245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148</v>
      </c>
      <c r="AU136" s="246" t="s">
        <v>144</v>
      </c>
      <c r="AV136" s="14" t="s">
        <v>144</v>
      </c>
      <c r="AW136" s="14" t="s">
        <v>33</v>
      </c>
      <c r="AX136" s="14" t="s">
        <v>72</v>
      </c>
      <c r="AY136" s="246" t="s">
        <v>136</v>
      </c>
    </row>
    <row r="137" spans="1:51" s="14" customFormat="1" ht="12">
      <c r="A137" s="14"/>
      <c r="B137" s="236"/>
      <c r="C137" s="237"/>
      <c r="D137" s="227" t="s">
        <v>148</v>
      </c>
      <c r="E137" s="238" t="s">
        <v>19</v>
      </c>
      <c r="F137" s="239" t="s">
        <v>151</v>
      </c>
      <c r="G137" s="237"/>
      <c r="H137" s="240">
        <v>-1.4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4"/>
      <c r="U137" s="245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148</v>
      </c>
      <c r="AU137" s="246" t="s">
        <v>144</v>
      </c>
      <c r="AV137" s="14" t="s">
        <v>144</v>
      </c>
      <c r="AW137" s="14" t="s">
        <v>33</v>
      </c>
      <c r="AX137" s="14" t="s">
        <v>72</v>
      </c>
      <c r="AY137" s="246" t="s">
        <v>136</v>
      </c>
    </row>
    <row r="138" spans="1:51" s="13" customFormat="1" ht="12">
      <c r="A138" s="13"/>
      <c r="B138" s="225"/>
      <c r="C138" s="226"/>
      <c r="D138" s="227" t="s">
        <v>148</v>
      </c>
      <c r="E138" s="228" t="s">
        <v>19</v>
      </c>
      <c r="F138" s="229" t="s">
        <v>189</v>
      </c>
      <c r="G138" s="226"/>
      <c r="H138" s="228" t="s">
        <v>19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3"/>
      <c r="U138" s="234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148</v>
      </c>
      <c r="AU138" s="235" t="s">
        <v>144</v>
      </c>
      <c r="AV138" s="13" t="s">
        <v>80</v>
      </c>
      <c r="AW138" s="13" t="s">
        <v>33</v>
      </c>
      <c r="AX138" s="13" t="s">
        <v>72</v>
      </c>
      <c r="AY138" s="235" t="s">
        <v>136</v>
      </c>
    </row>
    <row r="139" spans="1:51" s="14" customFormat="1" ht="12">
      <c r="A139" s="14"/>
      <c r="B139" s="236"/>
      <c r="C139" s="237"/>
      <c r="D139" s="227" t="s">
        <v>148</v>
      </c>
      <c r="E139" s="238" t="s">
        <v>19</v>
      </c>
      <c r="F139" s="239" t="s">
        <v>179</v>
      </c>
      <c r="G139" s="237"/>
      <c r="H139" s="240">
        <v>0.912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4"/>
      <c r="U139" s="245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148</v>
      </c>
      <c r="AU139" s="246" t="s">
        <v>144</v>
      </c>
      <c r="AV139" s="14" t="s">
        <v>144</v>
      </c>
      <c r="AW139" s="14" t="s">
        <v>33</v>
      </c>
      <c r="AX139" s="14" t="s">
        <v>72</v>
      </c>
      <c r="AY139" s="246" t="s">
        <v>136</v>
      </c>
    </row>
    <row r="140" spans="1:51" s="14" customFormat="1" ht="12">
      <c r="A140" s="14"/>
      <c r="B140" s="236"/>
      <c r="C140" s="237"/>
      <c r="D140" s="227" t="s">
        <v>148</v>
      </c>
      <c r="E140" s="238" t="s">
        <v>19</v>
      </c>
      <c r="F140" s="239" t="s">
        <v>180</v>
      </c>
      <c r="G140" s="237"/>
      <c r="H140" s="240">
        <v>0.888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4"/>
      <c r="U140" s="245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148</v>
      </c>
      <c r="AU140" s="246" t="s">
        <v>144</v>
      </c>
      <c r="AV140" s="14" t="s">
        <v>144</v>
      </c>
      <c r="AW140" s="14" t="s">
        <v>33</v>
      </c>
      <c r="AX140" s="14" t="s">
        <v>72</v>
      </c>
      <c r="AY140" s="246" t="s">
        <v>136</v>
      </c>
    </row>
    <row r="141" spans="1:51" s="15" customFormat="1" ht="12">
      <c r="A141" s="15"/>
      <c r="B141" s="247"/>
      <c r="C141" s="248"/>
      <c r="D141" s="227" t="s">
        <v>148</v>
      </c>
      <c r="E141" s="249" t="s">
        <v>19</v>
      </c>
      <c r="F141" s="250" t="s">
        <v>152</v>
      </c>
      <c r="G141" s="248"/>
      <c r="H141" s="251">
        <v>10.137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5"/>
      <c r="U141" s="256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7" t="s">
        <v>148</v>
      </c>
      <c r="AU141" s="257" t="s">
        <v>144</v>
      </c>
      <c r="AV141" s="15" t="s">
        <v>143</v>
      </c>
      <c r="AW141" s="15" t="s">
        <v>33</v>
      </c>
      <c r="AX141" s="15" t="s">
        <v>80</v>
      </c>
      <c r="AY141" s="257" t="s">
        <v>136</v>
      </c>
    </row>
    <row r="142" spans="1:65" s="2" customFormat="1" ht="16.5" customHeight="1">
      <c r="A142" s="40"/>
      <c r="B142" s="41"/>
      <c r="C142" s="206" t="s">
        <v>190</v>
      </c>
      <c r="D142" s="206" t="s">
        <v>139</v>
      </c>
      <c r="E142" s="207" t="s">
        <v>191</v>
      </c>
      <c r="F142" s="208" t="s">
        <v>192</v>
      </c>
      <c r="G142" s="209" t="s">
        <v>142</v>
      </c>
      <c r="H142" s="210">
        <v>23.318</v>
      </c>
      <c r="I142" s="211"/>
      <c r="J142" s="212">
        <f>ROUND(I142*H142,2)</f>
        <v>0</v>
      </c>
      <c r="K142" s="213"/>
      <c r="L142" s="46"/>
      <c r="M142" s="214" t="s">
        <v>19</v>
      </c>
      <c r="N142" s="215" t="s">
        <v>44</v>
      </c>
      <c r="O142" s="86"/>
      <c r="P142" s="216">
        <f>O142*H142</f>
        <v>0</v>
      </c>
      <c r="Q142" s="216">
        <v>0.0154</v>
      </c>
      <c r="R142" s="216">
        <f>Q142*H142</f>
        <v>0.3590972</v>
      </c>
      <c r="S142" s="216">
        <v>0</v>
      </c>
      <c r="T142" s="216">
        <f>S142*H142</f>
        <v>0</v>
      </c>
      <c r="U142" s="217" t="s">
        <v>19</v>
      </c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8" t="s">
        <v>143</v>
      </c>
      <c r="AT142" s="218" t="s">
        <v>139</v>
      </c>
      <c r="AU142" s="218" t="s">
        <v>144</v>
      </c>
      <c r="AY142" s="19" t="s">
        <v>136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144</v>
      </c>
      <c r="BK142" s="219">
        <f>ROUND(I142*H142,2)</f>
        <v>0</v>
      </c>
      <c r="BL142" s="19" t="s">
        <v>143</v>
      </c>
      <c r="BM142" s="218" t="s">
        <v>193</v>
      </c>
    </row>
    <row r="143" spans="1:47" s="2" customFormat="1" ht="12">
      <c r="A143" s="40"/>
      <c r="B143" s="41"/>
      <c r="C143" s="42"/>
      <c r="D143" s="220" t="s">
        <v>146</v>
      </c>
      <c r="E143" s="42"/>
      <c r="F143" s="221" t="s">
        <v>194</v>
      </c>
      <c r="G143" s="42"/>
      <c r="H143" s="42"/>
      <c r="I143" s="222"/>
      <c r="J143" s="42"/>
      <c r="K143" s="42"/>
      <c r="L143" s="46"/>
      <c r="M143" s="223"/>
      <c r="N143" s="224"/>
      <c r="O143" s="86"/>
      <c r="P143" s="86"/>
      <c r="Q143" s="86"/>
      <c r="R143" s="86"/>
      <c r="S143" s="86"/>
      <c r="T143" s="86"/>
      <c r="U143" s="87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146</v>
      </c>
      <c r="AU143" s="19" t="s">
        <v>144</v>
      </c>
    </row>
    <row r="144" spans="1:51" s="13" customFormat="1" ht="12">
      <c r="A144" s="13"/>
      <c r="B144" s="225"/>
      <c r="C144" s="226"/>
      <c r="D144" s="227" t="s">
        <v>148</v>
      </c>
      <c r="E144" s="228" t="s">
        <v>19</v>
      </c>
      <c r="F144" s="229" t="s">
        <v>195</v>
      </c>
      <c r="G144" s="226"/>
      <c r="H144" s="228" t="s">
        <v>19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3"/>
      <c r="U144" s="234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148</v>
      </c>
      <c r="AU144" s="235" t="s">
        <v>144</v>
      </c>
      <c r="AV144" s="13" t="s">
        <v>80</v>
      </c>
      <c r="AW144" s="13" t="s">
        <v>33</v>
      </c>
      <c r="AX144" s="13" t="s">
        <v>72</v>
      </c>
      <c r="AY144" s="235" t="s">
        <v>136</v>
      </c>
    </row>
    <row r="145" spans="1:51" s="14" customFormat="1" ht="12">
      <c r="A145" s="14"/>
      <c r="B145" s="236"/>
      <c r="C145" s="237"/>
      <c r="D145" s="227" t="s">
        <v>148</v>
      </c>
      <c r="E145" s="238" t="s">
        <v>19</v>
      </c>
      <c r="F145" s="239" t="s">
        <v>196</v>
      </c>
      <c r="G145" s="237"/>
      <c r="H145" s="240">
        <v>27.057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4"/>
      <c r="U145" s="245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148</v>
      </c>
      <c r="AU145" s="246" t="s">
        <v>144</v>
      </c>
      <c r="AV145" s="14" t="s">
        <v>144</v>
      </c>
      <c r="AW145" s="14" t="s">
        <v>33</v>
      </c>
      <c r="AX145" s="14" t="s">
        <v>72</v>
      </c>
      <c r="AY145" s="246" t="s">
        <v>136</v>
      </c>
    </row>
    <row r="146" spans="1:51" s="14" customFormat="1" ht="12">
      <c r="A146" s="14"/>
      <c r="B146" s="236"/>
      <c r="C146" s="237"/>
      <c r="D146" s="227" t="s">
        <v>148</v>
      </c>
      <c r="E146" s="238" t="s">
        <v>19</v>
      </c>
      <c r="F146" s="239" t="s">
        <v>197</v>
      </c>
      <c r="G146" s="237"/>
      <c r="H146" s="240">
        <v>-1.6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4"/>
      <c r="U146" s="245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148</v>
      </c>
      <c r="AU146" s="246" t="s">
        <v>144</v>
      </c>
      <c r="AV146" s="14" t="s">
        <v>144</v>
      </c>
      <c r="AW146" s="14" t="s">
        <v>33</v>
      </c>
      <c r="AX146" s="14" t="s">
        <v>72</v>
      </c>
      <c r="AY146" s="246" t="s">
        <v>136</v>
      </c>
    </row>
    <row r="147" spans="1:51" s="14" customFormat="1" ht="12">
      <c r="A147" s="14"/>
      <c r="B147" s="236"/>
      <c r="C147" s="237"/>
      <c r="D147" s="227" t="s">
        <v>148</v>
      </c>
      <c r="E147" s="238" t="s">
        <v>19</v>
      </c>
      <c r="F147" s="239" t="s">
        <v>198</v>
      </c>
      <c r="G147" s="237"/>
      <c r="H147" s="240">
        <v>-2.8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4"/>
      <c r="U147" s="245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148</v>
      </c>
      <c r="AU147" s="246" t="s">
        <v>144</v>
      </c>
      <c r="AV147" s="14" t="s">
        <v>144</v>
      </c>
      <c r="AW147" s="14" t="s">
        <v>33</v>
      </c>
      <c r="AX147" s="14" t="s">
        <v>72</v>
      </c>
      <c r="AY147" s="246" t="s">
        <v>136</v>
      </c>
    </row>
    <row r="148" spans="1:51" s="14" customFormat="1" ht="12">
      <c r="A148" s="14"/>
      <c r="B148" s="236"/>
      <c r="C148" s="237"/>
      <c r="D148" s="227" t="s">
        <v>148</v>
      </c>
      <c r="E148" s="238" t="s">
        <v>19</v>
      </c>
      <c r="F148" s="239" t="s">
        <v>199</v>
      </c>
      <c r="G148" s="237"/>
      <c r="H148" s="240">
        <v>-0.482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4"/>
      <c r="U148" s="245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148</v>
      </c>
      <c r="AU148" s="246" t="s">
        <v>144</v>
      </c>
      <c r="AV148" s="14" t="s">
        <v>144</v>
      </c>
      <c r="AW148" s="14" t="s">
        <v>33</v>
      </c>
      <c r="AX148" s="14" t="s">
        <v>72</v>
      </c>
      <c r="AY148" s="246" t="s">
        <v>136</v>
      </c>
    </row>
    <row r="149" spans="1:51" s="14" customFormat="1" ht="12">
      <c r="A149" s="14"/>
      <c r="B149" s="236"/>
      <c r="C149" s="237"/>
      <c r="D149" s="227" t="s">
        <v>148</v>
      </c>
      <c r="E149" s="238" t="s">
        <v>19</v>
      </c>
      <c r="F149" s="239" t="s">
        <v>200</v>
      </c>
      <c r="G149" s="237"/>
      <c r="H149" s="240">
        <v>1.143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4"/>
      <c r="U149" s="245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6" t="s">
        <v>148</v>
      </c>
      <c r="AU149" s="246" t="s">
        <v>144</v>
      </c>
      <c r="AV149" s="14" t="s">
        <v>144</v>
      </c>
      <c r="AW149" s="14" t="s">
        <v>33</v>
      </c>
      <c r="AX149" s="14" t="s">
        <v>72</v>
      </c>
      <c r="AY149" s="246" t="s">
        <v>136</v>
      </c>
    </row>
    <row r="150" spans="1:51" s="15" customFormat="1" ht="12">
      <c r="A150" s="15"/>
      <c r="B150" s="247"/>
      <c r="C150" s="248"/>
      <c r="D150" s="227" t="s">
        <v>148</v>
      </c>
      <c r="E150" s="249" t="s">
        <v>19</v>
      </c>
      <c r="F150" s="250" t="s">
        <v>152</v>
      </c>
      <c r="G150" s="248"/>
      <c r="H150" s="251">
        <v>23.318</v>
      </c>
      <c r="I150" s="252"/>
      <c r="J150" s="248"/>
      <c r="K150" s="248"/>
      <c r="L150" s="253"/>
      <c r="M150" s="254"/>
      <c r="N150" s="255"/>
      <c r="O150" s="255"/>
      <c r="P150" s="255"/>
      <c r="Q150" s="255"/>
      <c r="R150" s="255"/>
      <c r="S150" s="255"/>
      <c r="T150" s="255"/>
      <c r="U150" s="256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7" t="s">
        <v>148</v>
      </c>
      <c r="AU150" s="257" t="s">
        <v>144</v>
      </c>
      <c r="AV150" s="15" t="s">
        <v>143</v>
      </c>
      <c r="AW150" s="15" t="s">
        <v>33</v>
      </c>
      <c r="AX150" s="15" t="s">
        <v>80</v>
      </c>
      <c r="AY150" s="257" t="s">
        <v>136</v>
      </c>
    </row>
    <row r="151" spans="1:65" s="2" customFormat="1" ht="16.5" customHeight="1">
      <c r="A151" s="40"/>
      <c r="B151" s="41"/>
      <c r="C151" s="206" t="s">
        <v>201</v>
      </c>
      <c r="D151" s="206" t="s">
        <v>139</v>
      </c>
      <c r="E151" s="207" t="s">
        <v>202</v>
      </c>
      <c r="F151" s="208" t="s">
        <v>203</v>
      </c>
      <c r="G151" s="209" t="s">
        <v>142</v>
      </c>
      <c r="H151" s="210">
        <v>11.3</v>
      </c>
      <c r="I151" s="211"/>
      <c r="J151" s="212">
        <f>ROUND(I151*H151,2)</f>
        <v>0</v>
      </c>
      <c r="K151" s="213"/>
      <c r="L151" s="46"/>
      <c r="M151" s="214" t="s">
        <v>19</v>
      </c>
      <c r="N151" s="215" t="s">
        <v>44</v>
      </c>
      <c r="O151" s="86"/>
      <c r="P151" s="216">
        <f>O151*H151</f>
        <v>0</v>
      </c>
      <c r="Q151" s="216">
        <v>0.003</v>
      </c>
      <c r="R151" s="216">
        <f>Q151*H151</f>
        <v>0.0339</v>
      </c>
      <c r="S151" s="216">
        <v>0</v>
      </c>
      <c r="T151" s="216">
        <f>S151*H151</f>
        <v>0</v>
      </c>
      <c r="U151" s="217" t="s">
        <v>19</v>
      </c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8" t="s">
        <v>143</v>
      </c>
      <c r="AT151" s="218" t="s">
        <v>139</v>
      </c>
      <c r="AU151" s="218" t="s">
        <v>144</v>
      </c>
      <c r="AY151" s="19" t="s">
        <v>136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9" t="s">
        <v>144</v>
      </c>
      <c r="BK151" s="219">
        <f>ROUND(I151*H151,2)</f>
        <v>0</v>
      </c>
      <c r="BL151" s="19" t="s">
        <v>143</v>
      </c>
      <c r="BM151" s="218" t="s">
        <v>204</v>
      </c>
    </row>
    <row r="152" spans="1:47" s="2" customFormat="1" ht="12">
      <c r="A152" s="40"/>
      <c r="B152" s="41"/>
      <c r="C152" s="42"/>
      <c r="D152" s="220" t="s">
        <v>146</v>
      </c>
      <c r="E152" s="42"/>
      <c r="F152" s="221" t="s">
        <v>205</v>
      </c>
      <c r="G152" s="42"/>
      <c r="H152" s="42"/>
      <c r="I152" s="222"/>
      <c r="J152" s="42"/>
      <c r="K152" s="42"/>
      <c r="L152" s="46"/>
      <c r="M152" s="223"/>
      <c r="N152" s="224"/>
      <c r="O152" s="86"/>
      <c r="P152" s="86"/>
      <c r="Q152" s="86"/>
      <c r="R152" s="86"/>
      <c r="S152" s="86"/>
      <c r="T152" s="86"/>
      <c r="U152" s="87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146</v>
      </c>
      <c r="AU152" s="19" t="s">
        <v>144</v>
      </c>
    </row>
    <row r="153" spans="1:51" s="13" customFormat="1" ht="12">
      <c r="A153" s="13"/>
      <c r="B153" s="225"/>
      <c r="C153" s="226"/>
      <c r="D153" s="227" t="s">
        <v>148</v>
      </c>
      <c r="E153" s="228" t="s">
        <v>19</v>
      </c>
      <c r="F153" s="229" t="s">
        <v>206</v>
      </c>
      <c r="G153" s="226"/>
      <c r="H153" s="228" t="s">
        <v>19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3"/>
      <c r="U153" s="234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5" t="s">
        <v>148</v>
      </c>
      <c r="AU153" s="235" t="s">
        <v>144</v>
      </c>
      <c r="AV153" s="13" t="s">
        <v>80</v>
      </c>
      <c r="AW153" s="13" t="s">
        <v>33</v>
      </c>
      <c r="AX153" s="13" t="s">
        <v>72</v>
      </c>
      <c r="AY153" s="235" t="s">
        <v>136</v>
      </c>
    </row>
    <row r="154" spans="1:51" s="14" customFormat="1" ht="12">
      <c r="A154" s="14"/>
      <c r="B154" s="236"/>
      <c r="C154" s="237"/>
      <c r="D154" s="227" t="s">
        <v>148</v>
      </c>
      <c r="E154" s="238" t="s">
        <v>19</v>
      </c>
      <c r="F154" s="239" t="s">
        <v>207</v>
      </c>
      <c r="G154" s="237"/>
      <c r="H154" s="240">
        <v>10.228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4"/>
      <c r="U154" s="245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6" t="s">
        <v>148</v>
      </c>
      <c r="AU154" s="246" t="s">
        <v>144</v>
      </c>
      <c r="AV154" s="14" t="s">
        <v>144</v>
      </c>
      <c r="AW154" s="14" t="s">
        <v>33</v>
      </c>
      <c r="AX154" s="14" t="s">
        <v>72</v>
      </c>
      <c r="AY154" s="246" t="s">
        <v>136</v>
      </c>
    </row>
    <row r="155" spans="1:51" s="14" customFormat="1" ht="12">
      <c r="A155" s="14"/>
      <c r="B155" s="236"/>
      <c r="C155" s="237"/>
      <c r="D155" s="227" t="s">
        <v>148</v>
      </c>
      <c r="E155" s="238" t="s">
        <v>19</v>
      </c>
      <c r="F155" s="239" t="s">
        <v>208</v>
      </c>
      <c r="G155" s="237"/>
      <c r="H155" s="240">
        <v>-0.4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4"/>
      <c r="U155" s="245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6" t="s">
        <v>148</v>
      </c>
      <c r="AU155" s="246" t="s">
        <v>144</v>
      </c>
      <c r="AV155" s="14" t="s">
        <v>144</v>
      </c>
      <c r="AW155" s="14" t="s">
        <v>33</v>
      </c>
      <c r="AX155" s="14" t="s">
        <v>72</v>
      </c>
      <c r="AY155" s="246" t="s">
        <v>136</v>
      </c>
    </row>
    <row r="156" spans="1:51" s="14" customFormat="1" ht="12">
      <c r="A156" s="14"/>
      <c r="B156" s="236"/>
      <c r="C156" s="237"/>
      <c r="D156" s="227" t="s">
        <v>148</v>
      </c>
      <c r="E156" s="238" t="s">
        <v>19</v>
      </c>
      <c r="F156" s="239" t="s">
        <v>209</v>
      </c>
      <c r="G156" s="237"/>
      <c r="H156" s="240">
        <v>-0.7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4"/>
      <c r="U156" s="245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6" t="s">
        <v>148</v>
      </c>
      <c r="AU156" s="246" t="s">
        <v>144</v>
      </c>
      <c r="AV156" s="14" t="s">
        <v>144</v>
      </c>
      <c r="AW156" s="14" t="s">
        <v>33</v>
      </c>
      <c r="AX156" s="14" t="s">
        <v>72</v>
      </c>
      <c r="AY156" s="246" t="s">
        <v>136</v>
      </c>
    </row>
    <row r="157" spans="1:51" s="14" customFormat="1" ht="12">
      <c r="A157" s="14"/>
      <c r="B157" s="236"/>
      <c r="C157" s="237"/>
      <c r="D157" s="227" t="s">
        <v>148</v>
      </c>
      <c r="E157" s="238" t="s">
        <v>19</v>
      </c>
      <c r="F157" s="239" t="s">
        <v>199</v>
      </c>
      <c r="G157" s="237"/>
      <c r="H157" s="240">
        <v>-0.482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4"/>
      <c r="U157" s="245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6" t="s">
        <v>148</v>
      </c>
      <c r="AU157" s="246" t="s">
        <v>144</v>
      </c>
      <c r="AV157" s="14" t="s">
        <v>144</v>
      </c>
      <c r="AW157" s="14" t="s">
        <v>33</v>
      </c>
      <c r="AX157" s="14" t="s">
        <v>72</v>
      </c>
      <c r="AY157" s="246" t="s">
        <v>136</v>
      </c>
    </row>
    <row r="158" spans="1:51" s="14" customFormat="1" ht="12">
      <c r="A158" s="14"/>
      <c r="B158" s="236"/>
      <c r="C158" s="237"/>
      <c r="D158" s="227" t="s">
        <v>148</v>
      </c>
      <c r="E158" s="238" t="s">
        <v>19</v>
      </c>
      <c r="F158" s="239" t="s">
        <v>200</v>
      </c>
      <c r="G158" s="237"/>
      <c r="H158" s="240">
        <v>1.143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4"/>
      <c r="U158" s="245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148</v>
      </c>
      <c r="AU158" s="246" t="s">
        <v>144</v>
      </c>
      <c r="AV158" s="14" t="s">
        <v>144</v>
      </c>
      <c r="AW158" s="14" t="s">
        <v>33</v>
      </c>
      <c r="AX158" s="14" t="s">
        <v>72</v>
      </c>
      <c r="AY158" s="246" t="s">
        <v>136</v>
      </c>
    </row>
    <row r="159" spans="1:51" s="13" customFormat="1" ht="12">
      <c r="A159" s="13"/>
      <c r="B159" s="225"/>
      <c r="C159" s="226"/>
      <c r="D159" s="227" t="s">
        <v>148</v>
      </c>
      <c r="E159" s="228" t="s">
        <v>19</v>
      </c>
      <c r="F159" s="229" t="s">
        <v>210</v>
      </c>
      <c r="G159" s="226"/>
      <c r="H159" s="228" t="s">
        <v>19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3"/>
      <c r="U159" s="234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148</v>
      </c>
      <c r="AU159" s="235" t="s">
        <v>144</v>
      </c>
      <c r="AV159" s="13" t="s">
        <v>80</v>
      </c>
      <c r="AW159" s="13" t="s">
        <v>33</v>
      </c>
      <c r="AX159" s="13" t="s">
        <v>72</v>
      </c>
      <c r="AY159" s="235" t="s">
        <v>136</v>
      </c>
    </row>
    <row r="160" spans="1:51" s="14" customFormat="1" ht="12">
      <c r="A160" s="14"/>
      <c r="B160" s="236"/>
      <c r="C160" s="237"/>
      <c r="D160" s="227" t="s">
        <v>148</v>
      </c>
      <c r="E160" s="238" t="s">
        <v>19</v>
      </c>
      <c r="F160" s="239" t="s">
        <v>211</v>
      </c>
      <c r="G160" s="237"/>
      <c r="H160" s="240">
        <v>1.861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4"/>
      <c r="U160" s="245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148</v>
      </c>
      <c r="AU160" s="246" t="s">
        <v>144</v>
      </c>
      <c r="AV160" s="14" t="s">
        <v>144</v>
      </c>
      <c r="AW160" s="14" t="s">
        <v>33</v>
      </c>
      <c r="AX160" s="14" t="s">
        <v>72</v>
      </c>
      <c r="AY160" s="246" t="s">
        <v>136</v>
      </c>
    </row>
    <row r="161" spans="1:51" s="14" customFormat="1" ht="12">
      <c r="A161" s="14"/>
      <c r="B161" s="236"/>
      <c r="C161" s="237"/>
      <c r="D161" s="227" t="s">
        <v>148</v>
      </c>
      <c r="E161" s="238" t="s">
        <v>19</v>
      </c>
      <c r="F161" s="239" t="s">
        <v>212</v>
      </c>
      <c r="G161" s="237"/>
      <c r="H161" s="240">
        <v>-0.35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4"/>
      <c r="U161" s="245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6" t="s">
        <v>148</v>
      </c>
      <c r="AU161" s="246" t="s">
        <v>144</v>
      </c>
      <c r="AV161" s="14" t="s">
        <v>144</v>
      </c>
      <c r="AW161" s="14" t="s">
        <v>33</v>
      </c>
      <c r="AX161" s="14" t="s">
        <v>72</v>
      </c>
      <c r="AY161" s="246" t="s">
        <v>136</v>
      </c>
    </row>
    <row r="162" spans="1:51" s="15" customFormat="1" ht="12">
      <c r="A162" s="15"/>
      <c r="B162" s="247"/>
      <c r="C162" s="248"/>
      <c r="D162" s="227" t="s">
        <v>148</v>
      </c>
      <c r="E162" s="249" t="s">
        <v>19</v>
      </c>
      <c r="F162" s="250" t="s">
        <v>152</v>
      </c>
      <c r="G162" s="248"/>
      <c r="H162" s="251">
        <v>11.3</v>
      </c>
      <c r="I162" s="252"/>
      <c r="J162" s="248"/>
      <c r="K162" s="248"/>
      <c r="L162" s="253"/>
      <c r="M162" s="254"/>
      <c r="N162" s="255"/>
      <c r="O162" s="255"/>
      <c r="P162" s="255"/>
      <c r="Q162" s="255"/>
      <c r="R162" s="255"/>
      <c r="S162" s="255"/>
      <c r="T162" s="255"/>
      <c r="U162" s="256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7" t="s">
        <v>148</v>
      </c>
      <c r="AU162" s="257" t="s">
        <v>144</v>
      </c>
      <c r="AV162" s="15" t="s">
        <v>143</v>
      </c>
      <c r="AW162" s="15" t="s">
        <v>33</v>
      </c>
      <c r="AX162" s="15" t="s">
        <v>80</v>
      </c>
      <c r="AY162" s="257" t="s">
        <v>136</v>
      </c>
    </row>
    <row r="163" spans="1:65" s="2" customFormat="1" ht="16.5" customHeight="1">
      <c r="A163" s="40"/>
      <c r="B163" s="41"/>
      <c r="C163" s="206" t="s">
        <v>213</v>
      </c>
      <c r="D163" s="206" t="s">
        <v>139</v>
      </c>
      <c r="E163" s="207" t="s">
        <v>214</v>
      </c>
      <c r="F163" s="208" t="s">
        <v>215</v>
      </c>
      <c r="G163" s="209" t="s">
        <v>160</v>
      </c>
      <c r="H163" s="210">
        <v>10.12</v>
      </c>
      <c r="I163" s="211"/>
      <c r="J163" s="212">
        <f>ROUND(I163*H163,2)</f>
        <v>0</v>
      </c>
      <c r="K163" s="213"/>
      <c r="L163" s="46"/>
      <c r="M163" s="214" t="s">
        <v>19</v>
      </c>
      <c r="N163" s="215" t="s">
        <v>44</v>
      </c>
      <c r="O163" s="86"/>
      <c r="P163" s="216">
        <f>O163*H163</f>
        <v>0</v>
      </c>
      <c r="Q163" s="216">
        <v>0.0015</v>
      </c>
      <c r="R163" s="216">
        <f>Q163*H163</f>
        <v>0.015179999999999999</v>
      </c>
      <c r="S163" s="216">
        <v>0</v>
      </c>
      <c r="T163" s="216">
        <f>S163*H163</f>
        <v>0</v>
      </c>
      <c r="U163" s="217" t="s">
        <v>19</v>
      </c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8" t="s">
        <v>143</v>
      </c>
      <c r="AT163" s="218" t="s">
        <v>139</v>
      </c>
      <c r="AU163" s="218" t="s">
        <v>144</v>
      </c>
      <c r="AY163" s="19" t="s">
        <v>136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9" t="s">
        <v>144</v>
      </c>
      <c r="BK163" s="219">
        <f>ROUND(I163*H163,2)</f>
        <v>0</v>
      </c>
      <c r="BL163" s="19" t="s">
        <v>143</v>
      </c>
      <c r="BM163" s="218" t="s">
        <v>216</v>
      </c>
    </row>
    <row r="164" spans="1:47" s="2" customFormat="1" ht="12">
      <c r="A164" s="40"/>
      <c r="B164" s="41"/>
      <c r="C164" s="42"/>
      <c r="D164" s="220" t="s">
        <v>146</v>
      </c>
      <c r="E164" s="42"/>
      <c r="F164" s="221" t="s">
        <v>217</v>
      </c>
      <c r="G164" s="42"/>
      <c r="H164" s="42"/>
      <c r="I164" s="222"/>
      <c r="J164" s="42"/>
      <c r="K164" s="42"/>
      <c r="L164" s="46"/>
      <c r="M164" s="223"/>
      <c r="N164" s="224"/>
      <c r="O164" s="86"/>
      <c r="P164" s="86"/>
      <c r="Q164" s="86"/>
      <c r="R164" s="86"/>
      <c r="S164" s="86"/>
      <c r="T164" s="86"/>
      <c r="U164" s="87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146</v>
      </c>
      <c r="AU164" s="19" t="s">
        <v>144</v>
      </c>
    </row>
    <row r="165" spans="1:51" s="13" customFormat="1" ht="12">
      <c r="A165" s="13"/>
      <c r="B165" s="225"/>
      <c r="C165" s="226"/>
      <c r="D165" s="227" t="s">
        <v>148</v>
      </c>
      <c r="E165" s="228" t="s">
        <v>19</v>
      </c>
      <c r="F165" s="229" t="s">
        <v>218</v>
      </c>
      <c r="G165" s="226"/>
      <c r="H165" s="228" t="s">
        <v>19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3"/>
      <c r="U165" s="234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148</v>
      </c>
      <c r="AU165" s="235" t="s">
        <v>144</v>
      </c>
      <c r="AV165" s="13" t="s">
        <v>80</v>
      </c>
      <c r="AW165" s="13" t="s">
        <v>33</v>
      </c>
      <c r="AX165" s="13" t="s">
        <v>72</v>
      </c>
      <c r="AY165" s="235" t="s">
        <v>136</v>
      </c>
    </row>
    <row r="166" spans="1:51" s="14" customFormat="1" ht="12">
      <c r="A166" s="14"/>
      <c r="B166" s="236"/>
      <c r="C166" s="237"/>
      <c r="D166" s="227" t="s">
        <v>148</v>
      </c>
      <c r="E166" s="238" t="s">
        <v>19</v>
      </c>
      <c r="F166" s="239" t="s">
        <v>219</v>
      </c>
      <c r="G166" s="237"/>
      <c r="H166" s="240">
        <v>9.298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4"/>
      <c r="U166" s="245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6" t="s">
        <v>148</v>
      </c>
      <c r="AU166" s="246" t="s">
        <v>144</v>
      </c>
      <c r="AV166" s="14" t="s">
        <v>144</v>
      </c>
      <c r="AW166" s="14" t="s">
        <v>33</v>
      </c>
      <c r="AX166" s="14" t="s">
        <v>72</v>
      </c>
      <c r="AY166" s="246" t="s">
        <v>136</v>
      </c>
    </row>
    <row r="167" spans="1:51" s="14" customFormat="1" ht="12">
      <c r="A167" s="14"/>
      <c r="B167" s="236"/>
      <c r="C167" s="237"/>
      <c r="D167" s="227" t="s">
        <v>148</v>
      </c>
      <c r="E167" s="238" t="s">
        <v>19</v>
      </c>
      <c r="F167" s="239" t="s">
        <v>220</v>
      </c>
      <c r="G167" s="237"/>
      <c r="H167" s="240">
        <v>-0.8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4"/>
      <c r="U167" s="245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6" t="s">
        <v>148</v>
      </c>
      <c r="AU167" s="246" t="s">
        <v>144</v>
      </c>
      <c r="AV167" s="14" t="s">
        <v>144</v>
      </c>
      <c r="AW167" s="14" t="s">
        <v>33</v>
      </c>
      <c r="AX167" s="14" t="s">
        <v>72</v>
      </c>
      <c r="AY167" s="246" t="s">
        <v>136</v>
      </c>
    </row>
    <row r="168" spans="1:51" s="14" customFormat="1" ht="12">
      <c r="A168" s="14"/>
      <c r="B168" s="236"/>
      <c r="C168" s="237"/>
      <c r="D168" s="227" t="s">
        <v>148</v>
      </c>
      <c r="E168" s="238" t="s">
        <v>19</v>
      </c>
      <c r="F168" s="239" t="s">
        <v>151</v>
      </c>
      <c r="G168" s="237"/>
      <c r="H168" s="240">
        <v>-1.4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4"/>
      <c r="U168" s="245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6" t="s">
        <v>148</v>
      </c>
      <c r="AU168" s="246" t="s">
        <v>144</v>
      </c>
      <c r="AV168" s="14" t="s">
        <v>144</v>
      </c>
      <c r="AW168" s="14" t="s">
        <v>33</v>
      </c>
      <c r="AX168" s="14" t="s">
        <v>72</v>
      </c>
      <c r="AY168" s="246" t="s">
        <v>136</v>
      </c>
    </row>
    <row r="169" spans="1:51" s="14" customFormat="1" ht="12">
      <c r="A169" s="14"/>
      <c r="B169" s="236"/>
      <c r="C169" s="237"/>
      <c r="D169" s="227" t="s">
        <v>148</v>
      </c>
      <c r="E169" s="238" t="s">
        <v>19</v>
      </c>
      <c r="F169" s="239" t="s">
        <v>221</v>
      </c>
      <c r="G169" s="237"/>
      <c r="H169" s="240">
        <v>3.022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4"/>
      <c r="U169" s="245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148</v>
      </c>
      <c r="AU169" s="246" t="s">
        <v>144</v>
      </c>
      <c r="AV169" s="14" t="s">
        <v>144</v>
      </c>
      <c r="AW169" s="14" t="s">
        <v>33</v>
      </c>
      <c r="AX169" s="14" t="s">
        <v>72</v>
      </c>
      <c r="AY169" s="246" t="s">
        <v>136</v>
      </c>
    </row>
    <row r="170" spans="1:51" s="15" customFormat="1" ht="12">
      <c r="A170" s="15"/>
      <c r="B170" s="247"/>
      <c r="C170" s="248"/>
      <c r="D170" s="227" t="s">
        <v>148</v>
      </c>
      <c r="E170" s="249" t="s">
        <v>19</v>
      </c>
      <c r="F170" s="250" t="s">
        <v>152</v>
      </c>
      <c r="G170" s="248"/>
      <c r="H170" s="251">
        <v>10.12</v>
      </c>
      <c r="I170" s="252"/>
      <c r="J170" s="248"/>
      <c r="K170" s="248"/>
      <c r="L170" s="253"/>
      <c r="M170" s="254"/>
      <c r="N170" s="255"/>
      <c r="O170" s="255"/>
      <c r="P170" s="255"/>
      <c r="Q170" s="255"/>
      <c r="R170" s="255"/>
      <c r="S170" s="255"/>
      <c r="T170" s="255"/>
      <c r="U170" s="256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57" t="s">
        <v>148</v>
      </c>
      <c r="AU170" s="257" t="s">
        <v>144</v>
      </c>
      <c r="AV170" s="15" t="s">
        <v>143</v>
      </c>
      <c r="AW170" s="15" t="s">
        <v>33</v>
      </c>
      <c r="AX170" s="15" t="s">
        <v>80</v>
      </c>
      <c r="AY170" s="257" t="s">
        <v>136</v>
      </c>
    </row>
    <row r="171" spans="1:65" s="2" customFormat="1" ht="21.75" customHeight="1">
      <c r="A171" s="40"/>
      <c r="B171" s="41"/>
      <c r="C171" s="206" t="s">
        <v>222</v>
      </c>
      <c r="D171" s="206" t="s">
        <v>139</v>
      </c>
      <c r="E171" s="207" t="s">
        <v>223</v>
      </c>
      <c r="F171" s="208" t="s">
        <v>224</v>
      </c>
      <c r="G171" s="209" t="s">
        <v>225</v>
      </c>
      <c r="H171" s="210">
        <v>0.846</v>
      </c>
      <c r="I171" s="211"/>
      <c r="J171" s="212">
        <f>ROUND(I171*H171,2)</f>
        <v>0</v>
      </c>
      <c r="K171" s="213"/>
      <c r="L171" s="46"/>
      <c r="M171" s="214" t="s">
        <v>19</v>
      </c>
      <c r="N171" s="215" t="s">
        <v>44</v>
      </c>
      <c r="O171" s="86"/>
      <c r="P171" s="216">
        <f>O171*H171</f>
        <v>0</v>
      </c>
      <c r="Q171" s="216">
        <v>2.50187</v>
      </c>
      <c r="R171" s="216">
        <f>Q171*H171</f>
        <v>2.1165820199999996</v>
      </c>
      <c r="S171" s="216">
        <v>0</v>
      </c>
      <c r="T171" s="216">
        <f>S171*H171</f>
        <v>0</v>
      </c>
      <c r="U171" s="217" t="s">
        <v>19</v>
      </c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8" t="s">
        <v>143</v>
      </c>
      <c r="AT171" s="218" t="s">
        <v>139</v>
      </c>
      <c r="AU171" s="218" t="s">
        <v>144</v>
      </c>
      <c r="AY171" s="19" t="s">
        <v>136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9" t="s">
        <v>144</v>
      </c>
      <c r="BK171" s="219">
        <f>ROUND(I171*H171,2)</f>
        <v>0</v>
      </c>
      <c r="BL171" s="19" t="s">
        <v>143</v>
      </c>
      <c r="BM171" s="218" t="s">
        <v>226</v>
      </c>
    </row>
    <row r="172" spans="1:47" s="2" customFormat="1" ht="12">
      <c r="A172" s="40"/>
      <c r="B172" s="41"/>
      <c r="C172" s="42"/>
      <c r="D172" s="220" t="s">
        <v>146</v>
      </c>
      <c r="E172" s="42"/>
      <c r="F172" s="221" t="s">
        <v>227</v>
      </c>
      <c r="G172" s="42"/>
      <c r="H172" s="42"/>
      <c r="I172" s="222"/>
      <c r="J172" s="42"/>
      <c r="K172" s="42"/>
      <c r="L172" s="46"/>
      <c r="M172" s="223"/>
      <c r="N172" s="224"/>
      <c r="O172" s="86"/>
      <c r="P172" s="86"/>
      <c r="Q172" s="86"/>
      <c r="R172" s="86"/>
      <c r="S172" s="86"/>
      <c r="T172" s="86"/>
      <c r="U172" s="87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146</v>
      </c>
      <c r="AU172" s="19" t="s">
        <v>144</v>
      </c>
    </row>
    <row r="173" spans="1:51" s="13" customFormat="1" ht="12">
      <c r="A173" s="13"/>
      <c r="B173" s="225"/>
      <c r="C173" s="226"/>
      <c r="D173" s="227" t="s">
        <v>148</v>
      </c>
      <c r="E173" s="228" t="s">
        <v>19</v>
      </c>
      <c r="F173" s="229" t="s">
        <v>228</v>
      </c>
      <c r="G173" s="226"/>
      <c r="H173" s="228" t="s">
        <v>19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3"/>
      <c r="U173" s="234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148</v>
      </c>
      <c r="AU173" s="235" t="s">
        <v>144</v>
      </c>
      <c r="AV173" s="13" t="s">
        <v>80</v>
      </c>
      <c r="AW173" s="13" t="s">
        <v>33</v>
      </c>
      <c r="AX173" s="13" t="s">
        <v>72</v>
      </c>
      <c r="AY173" s="235" t="s">
        <v>136</v>
      </c>
    </row>
    <row r="174" spans="1:51" s="14" customFormat="1" ht="12">
      <c r="A174" s="14"/>
      <c r="B174" s="236"/>
      <c r="C174" s="237"/>
      <c r="D174" s="227" t="s">
        <v>148</v>
      </c>
      <c r="E174" s="238" t="s">
        <v>19</v>
      </c>
      <c r="F174" s="239" t="s">
        <v>229</v>
      </c>
      <c r="G174" s="237"/>
      <c r="H174" s="240">
        <v>0.49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4"/>
      <c r="U174" s="245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6" t="s">
        <v>148</v>
      </c>
      <c r="AU174" s="246" t="s">
        <v>144</v>
      </c>
      <c r="AV174" s="14" t="s">
        <v>144</v>
      </c>
      <c r="AW174" s="14" t="s">
        <v>33</v>
      </c>
      <c r="AX174" s="14" t="s">
        <v>72</v>
      </c>
      <c r="AY174" s="246" t="s">
        <v>136</v>
      </c>
    </row>
    <row r="175" spans="1:51" s="13" customFormat="1" ht="12">
      <c r="A175" s="13"/>
      <c r="B175" s="225"/>
      <c r="C175" s="226"/>
      <c r="D175" s="227" t="s">
        <v>148</v>
      </c>
      <c r="E175" s="228" t="s">
        <v>19</v>
      </c>
      <c r="F175" s="229" t="s">
        <v>230</v>
      </c>
      <c r="G175" s="226"/>
      <c r="H175" s="228" t="s">
        <v>19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3"/>
      <c r="U175" s="234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148</v>
      </c>
      <c r="AU175" s="235" t="s">
        <v>144</v>
      </c>
      <c r="AV175" s="13" t="s">
        <v>80</v>
      </c>
      <c r="AW175" s="13" t="s">
        <v>33</v>
      </c>
      <c r="AX175" s="13" t="s">
        <v>72</v>
      </c>
      <c r="AY175" s="235" t="s">
        <v>136</v>
      </c>
    </row>
    <row r="176" spans="1:51" s="14" customFormat="1" ht="12">
      <c r="A176" s="14"/>
      <c r="B176" s="236"/>
      <c r="C176" s="237"/>
      <c r="D176" s="227" t="s">
        <v>148</v>
      </c>
      <c r="E176" s="238" t="s">
        <v>19</v>
      </c>
      <c r="F176" s="239" t="s">
        <v>231</v>
      </c>
      <c r="G176" s="237"/>
      <c r="H176" s="240">
        <v>0.306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4"/>
      <c r="U176" s="245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6" t="s">
        <v>148</v>
      </c>
      <c r="AU176" s="246" t="s">
        <v>144</v>
      </c>
      <c r="AV176" s="14" t="s">
        <v>144</v>
      </c>
      <c r="AW176" s="14" t="s">
        <v>33</v>
      </c>
      <c r="AX176" s="14" t="s">
        <v>72</v>
      </c>
      <c r="AY176" s="246" t="s">
        <v>136</v>
      </c>
    </row>
    <row r="177" spans="1:51" s="14" customFormat="1" ht="12">
      <c r="A177" s="14"/>
      <c r="B177" s="236"/>
      <c r="C177" s="237"/>
      <c r="D177" s="227" t="s">
        <v>148</v>
      </c>
      <c r="E177" s="238" t="s">
        <v>19</v>
      </c>
      <c r="F177" s="239" t="s">
        <v>232</v>
      </c>
      <c r="G177" s="237"/>
      <c r="H177" s="240">
        <v>0.05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4"/>
      <c r="U177" s="245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6" t="s">
        <v>148</v>
      </c>
      <c r="AU177" s="246" t="s">
        <v>144</v>
      </c>
      <c r="AV177" s="14" t="s">
        <v>144</v>
      </c>
      <c r="AW177" s="14" t="s">
        <v>33</v>
      </c>
      <c r="AX177" s="14" t="s">
        <v>72</v>
      </c>
      <c r="AY177" s="246" t="s">
        <v>136</v>
      </c>
    </row>
    <row r="178" spans="1:51" s="15" customFormat="1" ht="12">
      <c r="A178" s="15"/>
      <c r="B178" s="247"/>
      <c r="C178" s="248"/>
      <c r="D178" s="227" t="s">
        <v>148</v>
      </c>
      <c r="E178" s="249" t="s">
        <v>19</v>
      </c>
      <c r="F178" s="250" t="s">
        <v>152</v>
      </c>
      <c r="G178" s="248"/>
      <c r="H178" s="251">
        <v>0.846</v>
      </c>
      <c r="I178" s="252"/>
      <c r="J178" s="248"/>
      <c r="K178" s="248"/>
      <c r="L178" s="253"/>
      <c r="M178" s="254"/>
      <c r="N178" s="255"/>
      <c r="O178" s="255"/>
      <c r="P178" s="255"/>
      <c r="Q178" s="255"/>
      <c r="R178" s="255"/>
      <c r="S178" s="255"/>
      <c r="T178" s="255"/>
      <c r="U178" s="256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7" t="s">
        <v>148</v>
      </c>
      <c r="AU178" s="257" t="s">
        <v>144</v>
      </c>
      <c r="AV178" s="15" t="s">
        <v>143</v>
      </c>
      <c r="AW178" s="15" t="s">
        <v>33</v>
      </c>
      <c r="AX178" s="15" t="s">
        <v>80</v>
      </c>
      <c r="AY178" s="257" t="s">
        <v>136</v>
      </c>
    </row>
    <row r="179" spans="1:65" s="2" customFormat="1" ht="16.5" customHeight="1">
      <c r="A179" s="40"/>
      <c r="B179" s="41"/>
      <c r="C179" s="206" t="s">
        <v>233</v>
      </c>
      <c r="D179" s="206" t="s">
        <v>139</v>
      </c>
      <c r="E179" s="207" t="s">
        <v>234</v>
      </c>
      <c r="F179" s="208" t="s">
        <v>235</v>
      </c>
      <c r="G179" s="209" t="s">
        <v>225</v>
      </c>
      <c r="H179" s="210">
        <v>0.846</v>
      </c>
      <c r="I179" s="211"/>
      <c r="J179" s="212">
        <f>ROUND(I179*H179,2)</f>
        <v>0</v>
      </c>
      <c r="K179" s="213"/>
      <c r="L179" s="46"/>
      <c r="M179" s="214" t="s">
        <v>19</v>
      </c>
      <c r="N179" s="215" t="s">
        <v>44</v>
      </c>
      <c r="O179" s="86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6">
        <f>S179*H179</f>
        <v>0</v>
      </c>
      <c r="U179" s="217" t="s">
        <v>19</v>
      </c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8" t="s">
        <v>143</v>
      </c>
      <c r="AT179" s="218" t="s">
        <v>139</v>
      </c>
      <c r="AU179" s="218" t="s">
        <v>144</v>
      </c>
      <c r="AY179" s="19" t="s">
        <v>136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9" t="s">
        <v>144</v>
      </c>
      <c r="BK179" s="219">
        <f>ROUND(I179*H179,2)</f>
        <v>0</v>
      </c>
      <c r="BL179" s="19" t="s">
        <v>143</v>
      </c>
      <c r="BM179" s="218" t="s">
        <v>236</v>
      </c>
    </row>
    <row r="180" spans="1:47" s="2" customFormat="1" ht="12">
      <c r="A180" s="40"/>
      <c r="B180" s="41"/>
      <c r="C180" s="42"/>
      <c r="D180" s="220" t="s">
        <v>146</v>
      </c>
      <c r="E180" s="42"/>
      <c r="F180" s="221" t="s">
        <v>237</v>
      </c>
      <c r="G180" s="42"/>
      <c r="H180" s="42"/>
      <c r="I180" s="222"/>
      <c r="J180" s="42"/>
      <c r="K180" s="42"/>
      <c r="L180" s="46"/>
      <c r="M180" s="223"/>
      <c r="N180" s="224"/>
      <c r="O180" s="86"/>
      <c r="P180" s="86"/>
      <c r="Q180" s="86"/>
      <c r="R180" s="86"/>
      <c r="S180" s="86"/>
      <c r="T180" s="86"/>
      <c r="U180" s="87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146</v>
      </c>
      <c r="AU180" s="19" t="s">
        <v>144</v>
      </c>
    </row>
    <row r="181" spans="1:65" s="2" customFormat="1" ht="21.75" customHeight="1">
      <c r="A181" s="40"/>
      <c r="B181" s="41"/>
      <c r="C181" s="206" t="s">
        <v>8</v>
      </c>
      <c r="D181" s="206" t="s">
        <v>139</v>
      </c>
      <c r="E181" s="207" t="s">
        <v>238</v>
      </c>
      <c r="F181" s="208" t="s">
        <v>239</v>
      </c>
      <c r="G181" s="209" t="s">
        <v>225</v>
      </c>
      <c r="H181" s="210">
        <v>0.846</v>
      </c>
      <c r="I181" s="211"/>
      <c r="J181" s="212">
        <f>ROUND(I181*H181,2)</f>
        <v>0</v>
      </c>
      <c r="K181" s="213"/>
      <c r="L181" s="46"/>
      <c r="M181" s="214" t="s">
        <v>19</v>
      </c>
      <c r="N181" s="215" t="s">
        <v>44</v>
      </c>
      <c r="O181" s="86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6">
        <f>S181*H181</f>
        <v>0</v>
      </c>
      <c r="U181" s="217" t="s">
        <v>19</v>
      </c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8" t="s">
        <v>143</v>
      </c>
      <c r="AT181" s="218" t="s">
        <v>139</v>
      </c>
      <c r="AU181" s="218" t="s">
        <v>144</v>
      </c>
      <c r="AY181" s="19" t="s">
        <v>136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9" t="s">
        <v>144</v>
      </c>
      <c r="BK181" s="219">
        <f>ROUND(I181*H181,2)</f>
        <v>0</v>
      </c>
      <c r="BL181" s="19" t="s">
        <v>143</v>
      </c>
      <c r="BM181" s="218" t="s">
        <v>240</v>
      </c>
    </row>
    <row r="182" spans="1:47" s="2" customFormat="1" ht="12">
      <c r="A182" s="40"/>
      <c r="B182" s="41"/>
      <c r="C182" s="42"/>
      <c r="D182" s="220" t="s">
        <v>146</v>
      </c>
      <c r="E182" s="42"/>
      <c r="F182" s="221" t="s">
        <v>241</v>
      </c>
      <c r="G182" s="42"/>
      <c r="H182" s="42"/>
      <c r="I182" s="222"/>
      <c r="J182" s="42"/>
      <c r="K182" s="42"/>
      <c r="L182" s="46"/>
      <c r="M182" s="223"/>
      <c r="N182" s="224"/>
      <c r="O182" s="86"/>
      <c r="P182" s="86"/>
      <c r="Q182" s="86"/>
      <c r="R182" s="86"/>
      <c r="S182" s="86"/>
      <c r="T182" s="86"/>
      <c r="U182" s="87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146</v>
      </c>
      <c r="AU182" s="19" t="s">
        <v>144</v>
      </c>
    </row>
    <row r="183" spans="1:65" s="2" customFormat="1" ht="16.5" customHeight="1">
      <c r="A183" s="40"/>
      <c r="B183" s="41"/>
      <c r="C183" s="206" t="s">
        <v>242</v>
      </c>
      <c r="D183" s="206" t="s">
        <v>139</v>
      </c>
      <c r="E183" s="207" t="s">
        <v>243</v>
      </c>
      <c r="F183" s="208" t="s">
        <v>244</v>
      </c>
      <c r="G183" s="209" t="s">
        <v>225</v>
      </c>
      <c r="H183" s="210">
        <v>0.846</v>
      </c>
      <c r="I183" s="211"/>
      <c r="J183" s="212">
        <f>ROUND(I183*H183,2)</f>
        <v>0</v>
      </c>
      <c r="K183" s="213"/>
      <c r="L183" s="46"/>
      <c r="M183" s="214" t="s">
        <v>19</v>
      </c>
      <c r="N183" s="215" t="s">
        <v>44</v>
      </c>
      <c r="O183" s="86"/>
      <c r="P183" s="216">
        <f>O183*H183</f>
        <v>0</v>
      </c>
      <c r="Q183" s="216">
        <v>0</v>
      </c>
      <c r="R183" s="216">
        <f>Q183*H183</f>
        <v>0</v>
      </c>
      <c r="S183" s="216">
        <v>0</v>
      </c>
      <c r="T183" s="216">
        <f>S183*H183</f>
        <v>0</v>
      </c>
      <c r="U183" s="217" t="s">
        <v>19</v>
      </c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8" t="s">
        <v>143</v>
      </c>
      <c r="AT183" s="218" t="s">
        <v>139</v>
      </c>
      <c r="AU183" s="218" t="s">
        <v>144</v>
      </c>
      <c r="AY183" s="19" t="s">
        <v>136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9" t="s">
        <v>144</v>
      </c>
      <c r="BK183" s="219">
        <f>ROUND(I183*H183,2)</f>
        <v>0</v>
      </c>
      <c r="BL183" s="19" t="s">
        <v>143</v>
      </c>
      <c r="BM183" s="218" t="s">
        <v>245</v>
      </c>
    </row>
    <row r="184" spans="1:47" s="2" customFormat="1" ht="12">
      <c r="A184" s="40"/>
      <c r="B184" s="41"/>
      <c r="C184" s="42"/>
      <c r="D184" s="220" t="s">
        <v>146</v>
      </c>
      <c r="E184" s="42"/>
      <c r="F184" s="221" t="s">
        <v>246</v>
      </c>
      <c r="G184" s="42"/>
      <c r="H184" s="42"/>
      <c r="I184" s="222"/>
      <c r="J184" s="42"/>
      <c r="K184" s="42"/>
      <c r="L184" s="46"/>
      <c r="M184" s="223"/>
      <c r="N184" s="224"/>
      <c r="O184" s="86"/>
      <c r="P184" s="86"/>
      <c r="Q184" s="86"/>
      <c r="R184" s="86"/>
      <c r="S184" s="86"/>
      <c r="T184" s="86"/>
      <c r="U184" s="87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146</v>
      </c>
      <c r="AU184" s="19" t="s">
        <v>144</v>
      </c>
    </row>
    <row r="185" spans="1:65" s="2" customFormat="1" ht="16.5" customHeight="1">
      <c r="A185" s="40"/>
      <c r="B185" s="41"/>
      <c r="C185" s="206" t="s">
        <v>247</v>
      </c>
      <c r="D185" s="206" t="s">
        <v>139</v>
      </c>
      <c r="E185" s="207" t="s">
        <v>248</v>
      </c>
      <c r="F185" s="208" t="s">
        <v>249</v>
      </c>
      <c r="G185" s="209" t="s">
        <v>250</v>
      </c>
      <c r="H185" s="210">
        <v>0.053</v>
      </c>
      <c r="I185" s="211"/>
      <c r="J185" s="212">
        <f>ROUND(I185*H185,2)</f>
        <v>0</v>
      </c>
      <c r="K185" s="213"/>
      <c r="L185" s="46"/>
      <c r="M185" s="214" t="s">
        <v>19</v>
      </c>
      <c r="N185" s="215" t="s">
        <v>44</v>
      </c>
      <c r="O185" s="86"/>
      <c r="P185" s="216">
        <f>O185*H185</f>
        <v>0</v>
      </c>
      <c r="Q185" s="216">
        <v>1.06277</v>
      </c>
      <c r="R185" s="216">
        <f>Q185*H185</f>
        <v>0.05632681</v>
      </c>
      <c r="S185" s="216">
        <v>0</v>
      </c>
      <c r="T185" s="216">
        <f>S185*H185</f>
        <v>0</v>
      </c>
      <c r="U185" s="217" t="s">
        <v>19</v>
      </c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8" t="s">
        <v>143</v>
      </c>
      <c r="AT185" s="218" t="s">
        <v>139</v>
      </c>
      <c r="AU185" s="218" t="s">
        <v>144</v>
      </c>
      <c r="AY185" s="19" t="s">
        <v>136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9" t="s">
        <v>144</v>
      </c>
      <c r="BK185" s="219">
        <f>ROUND(I185*H185,2)</f>
        <v>0</v>
      </c>
      <c r="BL185" s="19" t="s">
        <v>143</v>
      </c>
      <c r="BM185" s="218" t="s">
        <v>251</v>
      </c>
    </row>
    <row r="186" spans="1:47" s="2" customFormat="1" ht="12">
      <c r="A186" s="40"/>
      <c r="B186" s="41"/>
      <c r="C186" s="42"/>
      <c r="D186" s="220" t="s">
        <v>146</v>
      </c>
      <c r="E186" s="42"/>
      <c r="F186" s="221" t="s">
        <v>252</v>
      </c>
      <c r="G186" s="42"/>
      <c r="H186" s="42"/>
      <c r="I186" s="222"/>
      <c r="J186" s="42"/>
      <c r="K186" s="42"/>
      <c r="L186" s="46"/>
      <c r="M186" s="223"/>
      <c r="N186" s="224"/>
      <c r="O186" s="86"/>
      <c r="P186" s="86"/>
      <c r="Q186" s="86"/>
      <c r="R186" s="86"/>
      <c r="S186" s="86"/>
      <c r="T186" s="86"/>
      <c r="U186" s="87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146</v>
      </c>
      <c r="AU186" s="19" t="s">
        <v>144</v>
      </c>
    </row>
    <row r="187" spans="1:51" s="13" customFormat="1" ht="12">
      <c r="A187" s="13"/>
      <c r="B187" s="225"/>
      <c r="C187" s="226"/>
      <c r="D187" s="227" t="s">
        <v>148</v>
      </c>
      <c r="E187" s="228" t="s">
        <v>19</v>
      </c>
      <c r="F187" s="229" t="s">
        <v>253</v>
      </c>
      <c r="G187" s="226"/>
      <c r="H187" s="228" t="s">
        <v>19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3"/>
      <c r="U187" s="234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148</v>
      </c>
      <c r="AU187" s="235" t="s">
        <v>144</v>
      </c>
      <c r="AV187" s="13" t="s">
        <v>80</v>
      </c>
      <c r="AW187" s="13" t="s">
        <v>33</v>
      </c>
      <c r="AX187" s="13" t="s">
        <v>72</v>
      </c>
      <c r="AY187" s="235" t="s">
        <v>136</v>
      </c>
    </row>
    <row r="188" spans="1:51" s="14" customFormat="1" ht="12">
      <c r="A188" s="14"/>
      <c r="B188" s="236"/>
      <c r="C188" s="237"/>
      <c r="D188" s="227" t="s">
        <v>148</v>
      </c>
      <c r="E188" s="238" t="s">
        <v>19</v>
      </c>
      <c r="F188" s="239" t="s">
        <v>254</v>
      </c>
      <c r="G188" s="237"/>
      <c r="H188" s="240">
        <v>0.053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4"/>
      <c r="U188" s="245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6" t="s">
        <v>148</v>
      </c>
      <c r="AU188" s="246" t="s">
        <v>144</v>
      </c>
      <c r="AV188" s="14" t="s">
        <v>144</v>
      </c>
      <c r="AW188" s="14" t="s">
        <v>33</v>
      </c>
      <c r="AX188" s="14" t="s">
        <v>72</v>
      </c>
      <c r="AY188" s="246" t="s">
        <v>136</v>
      </c>
    </row>
    <row r="189" spans="1:51" s="15" customFormat="1" ht="12">
      <c r="A189" s="15"/>
      <c r="B189" s="247"/>
      <c r="C189" s="248"/>
      <c r="D189" s="227" t="s">
        <v>148</v>
      </c>
      <c r="E189" s="249" t="s">
        <v>19</v>
      </c>
      <c r="F189" s="250" t="s">
        <v>152</v>
      </c>
      <c r="G189" s="248"/>
      <c r="H189" s="251">
        <v>0.053</v>
      </c>
      <c r="I189" s="252"/>
      <c r="J189" s="248"/>
      <c r="K189" s="248"/>
      <c r="L189" s="253"/>
      <c r="M189" s="254"/>
      <c r="N189" s="255"/>
      <c r="O189" s="255"/>
      <c r="P189" s="255"/>
      <c r="Q189" s="255"/>
      <c r="R189" s="255"/>
      <c r="S189" s="255"/>
      <c r="T189" s="255"/>
      <c r="U189" s="256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7" t="s">
        <v>148</v>
      </c>
      <c r="AU189" s="257" t="s">
        <v>144</v>
      </c>
      <c r="AV189" s="15" t="s">
        <v>143</v>
      </c>
      <c r="AW189" s="15" t="s">
        <v>33</v>
      </c>
      <c r="AX189" s="15" t="s">
        <v>80</v>
      </c>
      <c r="AY189" s="257" t="s">
        <v>136</v>
      </c>
    </row>
    <row r="190" spans="1:65" s="2" customFormat="1" ht="21.75" customHeight="1">
      <c r="A190" s="40"/>
      <c r="B190" s="41"/>
      <c r="C190" s="206" t="s">
        <v>255</v>
      </c>
      <c r="D190" s="206" t="s">
        <v>139</v>
      </c>
      <c r="E190" s="207" t="s">
        <v>256</v>
      </c>
      <c r="F190" s="208" t="s">
        <v>257</v>
      </c>
      <c r="G190" s="209" t="s">
        <v>160</v>
      </c>
      <c r="H190" s="210">
        <v>14.033</v>
      </c>
      <c r="I190" s="211"/>
      <c r="J190" s="212">
        <f>ROUND(I190*H190,2)</f>
        <v>0</v>
      </c>
      <c r="K190" s="213"/>
      <c r="L190" s="46"/>
      <c r="M190" s="214" t="s">
        <v>19</v>
      </c>
      <c r="N190" s="215" t="s">
        <v>44</v>
      </c>
      <c r="O190" s="86"/>
      <c r="P190" s="216">
        <f>O190*H190</f>
        <v>0</v>
      </c>
      <c r="Q190" s="216">
        <v>2E-05</v>
      </c>
      <c r="R190" s="216">
        <f>Q190*H190</f>
        <v>0.00028066</v>
      </c>
      <c r="S190" s="216">
        <v>0</v>
      </c>
      <c r="T190" s="216">
        <f>S190*H190</f>
        <v>0</v>
      </c>
      <c r="U190" s="217" t="s">
        <v>19</v>
      </c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8" t="s">
        <v>143</v>
      </c>
      <c r="AT190" s="218" t="s">
        <v>139</v>
      </c>
      <c r="AU190" s="218" t="s">
        <v>144</v>
      </c>
      <c r="AY190" s="19" t="s">
        <v>136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9" t="s">
        <v>144</v>
      </c>
      <c r="BK190" s="219">
        <f>ROUND(I190*H190,2)</f>
        <v>0</v>
      </c>
      <c r="BL190" s="19" t="s">
        <v>143</v>
      </c>
      <c r="BM190" s="218" t="s">
        <v>258</v>
      </c>
    </row>
    <row r="191" spans="1:47" s="2" customFormat="1" ht="12">
      <c r="A191" s="40"/>
      <c r="B191" s="41"/>
      <c r="C191" s="42"/>
      <c r="D191" s="220" t="s">
        <v>146</v>
      </c>
      <c r="E191" s="42"/>
      <c r="F191" s="221" t="s">
        <v>259</v>
      </c>
      <c r="G191" s="42"/>
      <c r="H191" s="42"/>
      <c r="I191" s="222"/>
      <c r="J191" s="42"/>
      <c r="K191" s="42"/>
      <c r="L191" s="46"/>
      <c r="M191" s="223"/>
      <c r="N191" s="224"/>
      <c r="O191" s="86"/>
      <c r="P191" s="86"/>
      <c r="Q191" s="86"/>
      <c r="R191" s="86"/>
      <c r="S191" s="86"/>
      <c r="T191" s="86"/>
      <c r="U191" s="87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146</v>
      </c>
      <c r="AU191" s="19" t="s">
        <v>144</v>
      </c>
    </row>
    <row r="192" spans="1:51" s="13" customFormat="1" ht="12">
      <c r="A192" s="13"/>
      <c r="B192" s="225"/>
      <c r="C192" s="226"/>
      <c r="D192" s="227" t="s">
        <v>148</v>
      </c>
      <c r="E192" s="228" t="s">
        <v>19</v>
      </c>
      <c r="F192" s="229" t="s">
        <v>260</v>
      </c>
      <c r="G192" s="226"/>
      <c r="H192" s="228" t="s">
        <v>19</v>
      </c>
      <c r="I192" s="230"/>
      <c r="J192" s="226"/>
      <c r="K192" s="226"/>
      <c r="L192" s="231"/>
      <c r="M192" s="232"/>
      <c r="N192" s="233"/>
      <c r="O192" s="233"/>
      <c r="P192" s="233"/>
      <c r="Q192" s="233"/>
      <c r="R192" s="233"/>
      <c r="S192" s="233"/>
      <c r="T192" s="233"/>
      <c r="U192" s="234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148</v>
      </c>
      <c r="AU192" s="235" t="s">
        <v>144</v>
      </c>
      <c r="AV192" s="13" t="s">
        <v>80</v>
      </c>
      <c r="AW192" s="13" t="s">
        <v>33</v>
      </c>
      <c r="AX192" s="13" t="s">
        <v>72</v>
      </c>
      <c r="AY192" s="235" t="s">
        <v>136</v>
      </c>
    </row>
    <row r="193" spans="1:51" s="14" customFormat="1" ht="12">
      <c r="A193" s="14"/>
      <c r="B193" s="236"/>
      <c r="C193" s="237"/>
      <c r="D193" s="227" t="s">
        <v>148</v>
      </c>
      <c r="E193" s="238" t="s">
        <v>19</v>
      </c>
      <c r="F193" s="239" t="s">
        <v>261</v>
      </c>
      <c r="G193" s="237"/>
      <c r="H193" s="240">
        <v>14.033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4"/>
      <c r="U193" s="245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6" t="s">
        <v>148</v>
      </c>
      <c r="AU193" s="246" t="s">
        <v>144</v>
      </c>
      <c r="AV193" s="14" t="s">
        <v>144</v>
      </c>
      <c r="AW193" s="14" t="s">
        <v>33</v>
      </c>
      <c r="AX193" s="14" t="s">
        <v>80</v>
      </c>
      <c r="AY193" s="246" t="s">
        <v>136</v>
      </c>
    </row>
    <row r="194" spans="1:65" s="2" customFormat="1" ht="16.5" customHeight="1">
      <c r="A194" s="40"/>
      <c r="B194" s="41"/>
      <c r="C194" s="206" t="s">
        <v>262</v>
      </c>
      <c r="D194" s="206" t="s">
        <v>139</v>
      </c>
      <c r="E194" s="207" t="s">
        <v>263</v>
      </c>
      <c r="F194" s="208" t="s">
        <v>264</v>
      </c>
      <c r="G194" s="209" t="s">
        <v>155</v>
      </c>
      <c r="H194" s="210">
        <v>1</v>
      </c>
      <c r="I194" s="211"/>
      <c r="J194" s="212">
        <f>ROUND(I194*H194,2)</f>
        <v>0</v>
      </c>
      <c r="K194" s="213"/>
      <c r="L194" s="46"/>
      <c r="M194" s="214" t="s">
        <v>19</v>
      </c>
      <c r="N194" s="215" t="s">
        <v>44</v>
      </c>
      <c r="O194" s="86"/>
      <c r="P194" s="216">
        <f>O194*H194</f>
        <v>0</v>
      </c>
      <c r="Q194" s="216">
        <v>0.01777</v>
      </c>
      <c r="R194" s="216">
        <f>Q194*H194</f>
        <v>0.01777</v>
      </c>
      <c r="S194" s="216">
        <v>0</v>
      </c>
      <c r="T194" s="216">
        <f>S194*H194</f>
        <v>0</v>
      </c>
      <c r="U194" s="217" t="s">
        <v>19</v>
      </c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8" t="s">
        <v>143</v>
      </c>
      <c r="AT194" s="218" t="s">
        <v>139</v>
      </c>
      <c r="AU194" s="218" t="s">
        <v>144</v>
      </c>
      <c r="AY194" s="19" t="s">
        <v>136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9" t="s">
        <v>144</v>
      </c>
      <c r="BK194" s="219">
        <f>ROUND(I194*H194,2)</f>
        <v>0</v>
      </c>
      <c r="BL194" s="19" t="s">
        <v>143</v>
      </c>
      <c r="BM194" s="218" t="s">
        <v>265</v>
      </c>
    </row>
    <row r="195" spans="1:47" s="2" customFormat="1" ht="12">
      <c r="A195" s="40"/>
      <c r="B195" s="41"/>
      <c r="C195" s="42"/>
      <c r="D195" s="220" t="s">
        <v>146</v>
      </c>
      <c r="E195" s="42"/>
      <c r="F195" s="221" t="s">
        <v>266</v>
      </c>
      <c r="G195" s="42"/>
      <c r="H195" s="42"/>
      <c r="I195" s="222"/>
      <c r="J195" s="42"/>
      <c r="K195" s="42"/>
      <c r="L195" s="46"/>
      <c r="M195" s="223"/>
      <c r="N195" s="224"/>
      <c r="O195" s="86"/>
      <c r="P195" s="86"/>
      <c r="Q195" s="86"/>
      <c r="R195" s="86"/>
      <c r="S195" s="86"/>
      <c r="T195" s="86"/>
      <c r="U195" s="87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146</v>
      </c>
      <c r="AU195" s="19" t="s">
        <v>144</v>
      </c>
    </row>
    <row r="196" spans="1:65" s="2" customFormat="1" ht="16.5" customHeight="1">
      <c r="A196" s="40"/>
      <c r="B196" s="41"/>
      <c r="C196" s="206" t="s">
        <v>267</v>
      </c>
      <c r="D196" s="206" t="s">
        <v>139</v>
      </c>
      <c r="E196" s="207" t="s">
        <v>268</v>
      </c>
      <c r="F196" s="208" t="s">
        <v>269</v>
      </c>
      <c r="G196" s="209" t="s">
        <v>155</v>
      </c>
      <c r="H196" s="210">
        <v>2</v>
      </c>
      <c r="I196" s="211"/>
      <c r="J196" s="212">
        <f>ROUND(I196*H196,2)</f>
        <v>0</v>
      </c>
      <c r="K196" s="213"/>
      <c r="L196" s="46"/>
      <c r="M196" s="214" t="s">
        <v>19</v>
      </c>
      <c r="N196" s="215" t="s">
        <v>44</v>
      </c>
      <c r="O196" s="86"/>
      <c r="P196" s="216">
        <f>O196*H196</f>
        <v>0</v>
      </c>
      <c r="Q196" s="216">
        <v>0.04684</v>
      </c>
      <c r="R196" s="216">
        <f>Q196*H196</f>
        <v>0.09368</v>
      </c>
      <c r="S196" s="216">
        <v>0</v>
      </c>
      <c r="T196" s="216">
        <f>S196*H196</f>
        <v>0</v>
      </c>
      <c r="U196" s="217" t="s">
        <v>19</v>
      </c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8" t="s">
        <v>143</v>
      </c>
      <c r="AT196" s="218" t="s">
        <v>139</v>
      </c>
      <c r="AU196" s="218" t="s">
        <v>144</v>
      </c>
      <c r="AY196" s="19" t="s">
        <v>136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9" t="s">
        <v>144</v>
      </c>
      <c r="BK196" s="219">
        <f>ROUND(I196*H196,2)</f>
        <v>0</v>
      </c>
      <c r="BL196" s="19" t="s">
        <v>143</v>
      </c>
      <c r="BM196" s="218" t="s">
        <v>270</v>
      </c>
    </row>
    <row r="197" spans="1:47" s="2" customFormat="1" ht="12">
      <c r="A197" s="40"/>
      <c r="B197" s="41"/>
      <c r="C197" s="42"/>
      <c r="D197" s="220" t="s">
        <v>146</v>
      </c>
      <c r="E197" s="42"/>
      <c r="F197" s="221" t="s">
        <v>271</v>
      </c>
      <c r="G197" s="42"/>
      <c r="H197" s="42"/>
      <c r="I197" s="222"/>
      <c r="J197" s="42"/>
      <c r="K197" s="42"/>
      <c r="L197" s="46"/>
      <c r="M197" s="223"/>
      <c r="N197" s="224"/>
      <c r="O197" s="86"/>
      <c r="P197" s="86"/>
      <c r="Q197" s="86"/>
      <c r="R197" s="86"/>
      <c r="S197" s="86"/>
      <c r="T197" s="86"/>
      <c r="U197" s="87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146</v>
      </c>
      <c r="AU197" s="19" t="s">
        <v>144</v>
      </c>
    </row>
    <row r="198" spans="1:65" s="2" customFormat="1" ht="16.5" customHeight="1">
      <c r="A198" s="40"/>
      <c r="B198" s="41"/>
      <c r="C198" s="258" t="s">
        <v>272</v>
      </c>
      <c r="D198" s="258" t="s">
        <v>273</v>
      </c>
      <c r="E198" s="259" t="s">
        <v>274</v>
      </c>
      <c r="F198" s="260" t="s">
        <v>275</v>
      </c>
      <c r="G198" s="261" t="s">
        <v>155</v>
      </c>
      <c r="H198" s="262">
        <v>3</v>
      </c>
      <c r="I198" s="263"/>
      <c r="J198" s="264">
        <f>ROUND(I198*H198,2)</f>
        <v>0</v>
      </c>
      <c r="K198" s="265"/>
      <c r="L198" s="266"/>
      <c r="M198" s="267" t="s">
        <v>19</v>
      </c>
      <c r="N198" s="268" t="s">
        <v>44</v>
      </c>
      <c r="O198" s="86"/>
      <c r="P198" s="216">
        <f>O198*H198</f>
        <v>0</v>
      </c>
      <c r="Q198" s="216">
        <v>0.01201</v>
      </c>
      <c r="R198" s="216">
        <f>Q198*H198</f>
        <v>0.03603</v>
      </c>
      <c r="S198" s="216">
        <v>0</v>
      </c>
      <c r="T198" s="216">
        <f>S198*H198</f>
        <v>0</v>
      </c>
      <c r="U198" s="217" t="s">
        <v>19</v>
      </c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8" t="s">
        <v>201</v>
      </c>
      <c r="AT198" s="218" t="s">
        <v>273</v>
      </c>
      <c r="AU198" s="218" t="s">
        <v>144</v>
      </c>
      <c r="AY198" s="19" t="s">
        <v>136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9" t="s">
        <v>144</v>
      </c>
      <c r="BK198" s="219">
        <f>ROUND(I198*H198,2)</f>
        <v>0</v>
      </c>
      <c r="BL198" s="19" t="s">
        <v>143</v>
      </c>
      <c r="BM198" s="218" t="s">
        <v>276</v>
      </c>
    </row>
    <row r="199" spans="1:47" s="2" customFormat="1" ht="12">
      <c r="A199" s="40"/>
      <c r="B199" s="41"/>
      <c r="C199" s="42"/>
      <c r="D199" s="227" t="s">
        <v>277</v>
      </c>
      <c r="E199" s="42"/>
      <c r="F199" s="269" t="s">
        <v>278</v>
      </c>
      <c r="G199" s="42"/>
      <c r="H199" s="42"/>
      <c r="I199" s="222"/>
      <c r="J199" s="42"/>
      <c r="K199" s="42"/>
      <c r="L199" s="46"/>
      <c r="M199" s="223"/>
      <c r="N199" s="224"/>
      <c r="O199" s="86"/>
      <c r="P199" s="86"/>
      <c r="Q199" s="86"/>
      <c r="R199" s="86"/>
      <c r="S199" s="86"/>
      <c r="T199" s="86"/>
      <c r="U199" s="87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277</v>
      </c>
      <c r="AU199" s="19" t="s">
        <v>144</v>
      </c>
    </row>
    <row r="200" spans="1:65" s="2" customFormat="1" ht="24.15" customHeight="1">
      <c r="A200" s="40"/>
      <c r="B200" s="41"/>
      <c r="C200" s="206" t="s">
        <v>279</v>
      </c>
      <c r="D200" s="206" t="s">
        <v>139</v>
      </c>
      <c r="E200" s="207" t="s">
        <v>280</v>
      </c>
      <c r="F200" s="208" t="s">
        <v>281</v>
      </c>
      <c r="G200" s="209" t="s">
        <v>155</v>
      </c>
      <c r="H200" s="210">
        <v>2</v>
      </c>
      <c r="I200" s="211"/>
      <c r="J200" s="212">
        <f>ROUND(I200*H200,2)</f>
        <v>0</v>
      </c>
      <c r="K200" s="213"/>
      <c r="L200" s="46"/>
      <c r="M200" s="214" t="s">
        <v>19</v>
      </c>
      <c r="N200" s="215" t="s">
        <v>44</v>
      </c>
      <c r="O200" s="86"/>
      <c r="P200" s="216">
        <f>O200*H200</f>
        <v>0</v>
      </c>
      <c r="Q200" s="216">
        <v>0.024</v>
      </c>
      <c r="R200" s="216">
        <f>Q200*H200</f>
        <v>0.048</v>
      </c>
      <c r="S200" s="216">
        <v>0</v>
      </c>
      <c r="T200" s="216">
        <f>S200*H200</f>
        <v>0</v>
      </c>
      <c r="U200" s="217" t="s">
        <v>19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8" t="s">
        <v>143</v>
      </c>
      <c r="AT200" s="218" t="s">
        <v>139</v>
      </c>
      <c r="AU200" s="218" t="s">
        <v>144</v>
      </c>
      <c r="AY200" s="19" t="s">
        <v>136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9" t="s">
        <v>144</v>
      </c>
      <c r="BK200" s="219">
        <f>ROUND(I200*H200,2)</f>
        <v>0</v>
      </c>
      <c r="BL200" s="19" t="s">
        <v>143</v>
      </c>
      <c r="BM200" s="218" t="s">
        <v>282</v>
      </c>
    </row>
    <row r="201" spans="1:47" s="2" customFormat="1" ht="12">
      <c r="A201" s="40"/>
      <c r="B201" s="41"/>
      <c r="C201" s="42"/>
      <c r="D201" s="220" t="s">
        <v>146</v>
      </c>
      <c r="E201" s="42"/>
      <c r="F201" s="221" t="s">
        <v>283</v>
      </c>
      <c r="G201" s="42"/>
      <c r="H201" s="42"/>
      <c r="I201" s="222"/>
      <c r="J201" s="42"/>
      <c r="K201" s="42"/>
      <c r="L201" s="46"/>
      <c r="M201" s="223"/>
      <c r="N201" s="224"/>
      <c r="O201" s="86"/>
      <c r="P201" s="86"/>
      <c r="Q201" s="86"/>
      <c r="R201" s="86"/>
      <c r="S201" s="86"/>
      <c r="T201" s="86"/>
      <c r="U201" s="87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146</v>
      </c>
      <c r="AU201" s="19" t="s">
        <v>144</v>
      </c>
    </row>
    <row r="202" spans="1:51" s="13" customFormat="1" ht="12">
      <c r="A202" s="13"/>
      <c r="B202" s="225"/>
      <c r="C202" s="226"/>
      <c r="D202" s="227" t="s">
        <v>148</v>
      </c>
      <c r="E202" s="228" t="s">
        <v>19</v>
      </c>
      <c r="F202" s="229" t="s">
        <v>284</v>
      </c>
      <c r="G202" s="226"/>
      <c r="H202" s="228" t="s">
        <v>19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3"/>
      <c r="U202" s="234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148</v>
      </c>
      <c r="AU202" s="235" t="s">
        <v>144</v>
      </c>
      <c r="AV202" s="13" t="s">
        <v>80</v>
      </c>
      <c r="AW202" s="13" t="s">
        <v>33</v>
      </c>
      <c r="AX202" s="13" t="s">
        <v>72</v>
      </c>
      <c r="AY202" s="235" t="s">
        <v>136</v>
      </c>
    </row>
    <row r="203" spans="1:51" s="13" customFormat="1" ht="12">
      <c r="A203" s="13"/>
      <c r="B203" s="225"/>
      <c r="C203" s="226"/>
      <c r="D203" s="227" t="s">
        <v>148</v>
      </c>
      <c r="E203" s="228" t="s">
        <v>19</v>
      </c>
      <c r="F203" s="229" t="s">
        <v>285</v>
      </c>
      <c r="G203" s="226"/>
      <c r="H203" s="228" t="s">
        <v>19</v>
      </c>
      <c r="I203" s="230"/>
      <c r="J203" s="226"/>
      <c r="K203" s="226"/>
      <c r="L203" s="231"/>
      <c r="M203" s="232"/>
      <c r="N203" s="233"/>
      <c r="O203" s="233"/>
      <c r="P203" s="233"/>
      <c r="Q203" s="233"/>
      <c r="R203" s="233"/>
      <c r="S203" s="233"/>
      <c r="T203" s="233"/>
      <c r="U203" s="234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5" t="s">
        <v>148</v>
      </c>
      <c r="AU203" s="235" t="s">
        <v>144</v>
      </c>
      <c r="AV203" s="13" t="s">
        <v>80</v>
      </c>
      <c r="AW203" s="13" t="s">
        <v>33</v>
      </c>
      <c r="AX203" s="13" t="s">
        <v>72</v>
      </c>
      <c r="AY203" s="235" t="s">
        <v>136</v>
      </c>
    </row>
    <row r="204" spans="1:51" s="14" customFormat="1" ht="12">
      <c r="A204" s="14"/>
      <c r="B204" s="236"/>
      <c r="C204" s="237"/>
      <c r="D204" s="227" t="s">
        <v>148</v>
      </c>
      <c r="E204" s="238" t="s">
        <v>19</v>
      </c>
      <c r="F204" s="239" t="s">
        <v>144</v>
      </c>
      <c r="G204" s="237"/>
      <c r="H204" s="240">
        <v>2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4"/>
      <c r="U204" s="245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6" t="s">
        <v>148</v>
      </c>
      <c r="AU204" s="246" t="s">
        <v>144</v>
      </c>
      <c r="AV204" s="14" t="s">
        <v>144</v>
      </c>
      <c r="AW204" s="14" t="s">
        <v>33</v>
      </c>
      <c r="AX204" s="14" t="s">
        <v>80</v>
      </c>
      <c r="AY204" s="246" t="s">
        <v>136</v>
      </c>
    </row>
    <row r="205" spans="1:63" s="12" customFormat="1" ht="22.8" customHeight="1">
      <c r="A205" s="12"/>
      <c r="B205" s="190"/>
      <c r="C205" s="191"/>
      <c r="D205" s="192" t="s">
        <v>71</v>
      </c>
      <c r="E205" s="204" t="s">
        <v>213</v>
      </c>
      <c r="F205" s="204" t="s">
        <v>286</v>
      </c>
      <c r="G205" s="191"/>
      <c r="H205" s="191"/>
      <c r="I205" s="194"/>
      <c r="J205" s="205">
        <f>BK205</f>
        <v>0</v>
      </c>
      <c r="K205" s="191"/>
      <c r="L205" s="196"/>
      <c r="M205" s="197"/>
      <c r="N205" s="198"/>
      <c r="O205" s="198"/>
      <c r="P205" s="199">
        <f>SUM(P206:P286)</f>
        <v>0</v>
      </c>
      <c r="Q205" s="198"/>
      <c r="R205" s="199">
        <f>SUM(R206:R286)</f>
        <v>0.0016484</v>
      </c>
      <c r="S205" s="198"/>
      <c r="T205" s="199">
        <f>SUM(T206:T286)</f>
        <v>6.9866</v>
      </c>
      <c r="U205" s="200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1" t="s">
        <v>80</v>
      </c>
      <c r="AT205" s="202" t="s">
        <v>71</v>
      </c>
      <c r="AU205" s="202" t="s">
        <v>80</v>
      </c>
      <c r="AY205" s="201" t="s">
        <v>136</v>
      </c>
      <c r="BK205" s="203">
        <f>SUM(BK206:BK286)</f>
        <v>0</v>
      </c>
    </row>
    <row r="206" spans="1:65" s="2" customFormat="1" ht="16.5" customHeight="1">
      <c r="A206" s="40"/>
      <c r="B206" s="41"/>
      <c r="C206" s="206" t="s">
        <v>287</v>
      </c>
      <c r="D206" s="206" t="s">
        <v>139</v>
      </c>
      <c r="E206" s="207" t="s">
        <v>288</v>
      </c>
      <c r="F206" s="208" t="s">
        <v>289</v>
      </c>
      <c r="G206" s="209" t="s">
        <v>155</v>
      </c>
      <c r="H206" s="210">
        <v>20</v>
      </c>
      <c r="I206" s="211"/>
      <c r="J206" s="212">
        <f>ROUND(I206*H206,2)</f>
        <v>0</v>
      </c>
      <c r="K206" s="213"/>
      <c r="L206" s="46"/>
      <c r="M206" s="214" t="s">
        <v>19</v>
      </c>
      <c r="N206" s="215" t="s">
        <v>44</v>
      </c>
      <c r="O206" s="86"/>
      <c r="P206" s="216">
        <f>O206*H206</f>
        <v>0</v>
      </c>
      <c r="Q206" s="216">
        <v>1E-05</v>
      </c>
      <c r="R206" s="216">
        <f>Q206*H206</f>
        <v>0.0002</v>
      </c>
      <c r="S206" s="216">
        <v>0</v>
      </c>
      <c r="T206" s="216">
        <f>S206*H206</f>
        <v>0</v>
      </c>
      <c r="U206" s="217" t="s">
        <v>19</v>
      </c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8" t="s">
        <v>143</v>
      </c>
      <c r="AT206" s="218" t="s">
        <v>139</v>
      </c>
      <c r="AU206" s="218" t="s">
        <v>144</v>
      </c>
      <c r="AY206" s="19" t="s">
        <v>136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9" t="s">
        <v>144</v>
      </c>
      <c r="BK206" s="219">
        <f>ROUND(I206*H206,2)</f>
        <v>0</v>
      </c>
      <c r="BL206" s="19" t="s">
        <v>143</v>
      </c>
      <c r="BM206" s="218" t="s">
        <v>290</v>
      </c>
    </row>
    <row r="207" spans="1:47" s="2" customFormat="1" ht="12">
      <c r="A207" s="40"/>
      <c r="B207" s="41"/>
      <c r="C207" s="42"/>
      <c r="D207" s="220" t="s">
        <v>146</v>
      </c>
      <c r="E207" s="42"/>
      <c r="F207" s="221" t="s">
        <v>291</v>
      </c>
      <c r="G207" s="42"/>
      <c r="H207" s="42"/>
      <c r="I207" s="222"/>
      <c r="J207" s="42"/>
      <c r="K207" s="42"/>
      <c r="L207" s="46"/>
      <c r="M207" s="223"/>
      <c r="N207" s="224"/>
      <c r="O207" s="86"/>
      <c r="P207" s="86"/>
      <c r="Q207" s="86"/>
      <c r="R207" s="86"/>
      <c r="S207" s="86"/>
      <c r="T207" s="86"/>
      <c r="U207" s="87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146</v>
      </c>
      <c r="AU207" s="19" t="s">
        <v>144</v>
      </c>
    </row>
    <row r="208" spans="1:51" s="13" customFormat="1" ht="12">
      <c r="A208" s="13"/>
      <c r="B208" s="225"/>
      <c r="C208" s="226"/>
      <c r="D208" s="227" t="s">
        <v>148</v>
      </c>
      <c r="E208" s="228" t="s">
        <v>19</v>
      </c>
      <c r="F208" s="229" t="s">
        <v>292</v>
      </c>
      <c r="G208" s="226"/>
      <c r="H208" s="228" t="s">
        <v>19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3"/>
      <c r="U208" s="234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148</v>
      </c>
      <c r="AU208" s="235" t="s">
        <v>144</v>
      </c>
      <c r="AV208" s="13" t="s">
        <v>80</v>
      </c>
      <c r="AW208" s="13" t="s">
        <v>33</v>
      </c>
      <c r="AX208" s="13" t="s">
        <v>72</v>
      </c>
      <c r="AY208" s="235" t="s">
        <v>136</v>
      </c>
    </row>
    <row r="209" spans="1:51" s="14" customFormat="1" ht="12">
      <c r="A209" s="14"/>
      <c r="B209" s="236"/>
      <c r="C209" s="237"/>
      <c r="D209" s="227" t="s">
        <v>148</v>
      </c>
      <c r="E209" s="238" t="s">
        <v>19</v>
      </c>
      <c r="F209" s="239" t="s">
        <v>293</v>
      </c>
      <c r="G209" s="237"/>
      <c r="H209" s="240">
        <v>20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4"/>
      <c r="U209" s="245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6" t="s">
        <v>148</v>
      </c>
      <c r="AU209" s="246" t="s">
        <v>144</v>
      </c>
      <c r="AV209" s="14" t="s">
        <v>144</v>
      </c>
      <c r="AW209" s="14" t="s">
        <v>33</v>
      </c>
      <c r="AX209" s="14" t="s">
        <v>80</v>
      </c>
      <c r="AY209" s="246" t="s">
        <v>136</v>
      </c>
    </row>
    <row r="210" spans="1:65" s="2" customFormat="1" ht="16.5" customHeight="1">
      <c r="A210" s="40"/>
      <c r="B210" s="41"/>
      <c r="C210" s="206" t="s">
        <v>7</v>
      </c>
      <c r="D210" s="206" t="s">
        <v>139</v>
      </c>
      <c r="E210" s="207" t="s">
        <v>294</v>
      </c>
      <c r="F210" s="208" t="s">
        <v>295</v>
      </c>
      <c r="G210" s="209" t="s">
        <v>142</v>
      </c>
      <c r="H210" s="210">
        <v>4.309</v>
      </c>
      <c r="I210" s="211"/>
      <c r="J210" s="212">
        <f>ROUND(I210*H210,2)</f>
        <v>0</v>
      </c>
      <c r="K210" s="213"/>
      <c r="L210" s="46"/>
      <c r="M210" s="214" t="s">
        <v>19</v>
      </c>
      <c r="N210" s="215" t="s">
        <v>44</v>
      </c>
      <c r="O210" s="86"/>
      <c r="P210" s="216">
        <f>O210*H210</f>
        <v>0</v>
      </c>
      <c r="Q210" s="216">
        <v>0</v>
      </c>
      <c r="R210" s="216">
        <f>Q210*H210</f>
        <v>0</v>
      </c>
      <c r="S210" s="216">
        <v>0.06</v>
      </c>
      <c r="T210" s="216">
        <f>S210*H210</f>
        <v>0.25854</v>
      </c>
      <c r="U210" s="217" t="s">
        <v>19</v>
      </c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8" t="s">
        <v>143</v>
      </c>
      <c r="AT210" s="218" t="s">
        <v>139</v>
      </c>
      <c r="AU210" s="218" t="s">
        <v>144</v>
      </c>
      <c r="AY210" s="19" t="s">
        <v>136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9" t="s">
        <v>144</v>
      </c>
      <c r="BK210" s="219">
        <f>ROUND(I210*H210,2)</f>
        <v>0</v>
      </c>
      <c r="BL210" s="19" t="s">
        <v>143</v>
      </c>
      <c r="BM210" s="218" t="s">
        <v>296</v>
      </c>
    </row>
    <row r="211" spans="1:47" s="2" customFormat="1" ht="12">
      <c r="A211" s="40"/>
      <c r="B211" s="41"/>
      <c r="C211" s="42"/>
      <c r="D211" s="220" t="s">
        <v>146</v>
      </c>
      <c r="E211" s="42"/>
      <c r="F211" s="221" t="s">
        <v>297</v>
      </c>
      <c r="G211" s="42"/>
      <c r="H211" s="42"/>
      <c r="I211" s="222"/>
      <c r="J211" s="42"/>
      <c r="K211" s="42"/>
      <c r="L211" s="46"/>
      <c r="M211" s="223"/>
      <c r="N211" s="224"/>
      <c r="O211" s="86"/>
      <c r="P211" s="86"/>
      <c r="Q211" s="86"/>
      <c r="R211" s="86"/>
      <c r="S211" s="86"/>
      <c r="T211" s="86"/>
      <c r="U211" s="87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146</v>
      </c>
      <c r="AU211" s="19" t="s">
        <v>144</v>
      </c>
    </row>
    <row r="212" spans="1:51" s="13" customFormat="1" ht="12">
      <c r="A212" s="13"/>
      <c r="B212" s="225"/>
      <c r="C212" s="226"/>
      <c r="D212" s="227" t="s">
        <v>148</v>
      </c>
      <c r="E212" s="228" t="s">
        <v>19</v>
      </c>
      <c r="F212" s="229" t="s">
        <v>298</v>
      </c>
      <c r="G212" s="226"/>
      <c r="H212" s="228" t="s">
        <v>19</v>
      </c>
      <c r="I212" s="230"/>
      <c r="J212" s="226"/>
      <c r="K212" s="226"/>
      <c r="L212" s="231"/>
      <c r="M212" s="232"/>
      <c r="N212" s="233"/>
      <c r="O212" s="233"/>
      <c r="P212" s="233"/>
      <c r="Q212" s="233"/>
      <c r="R212" s="233"/>
      <c r="S212" s="233"/>
      <c r="T212" s="233"/>
      <c r="U212" s="234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5" t="s">
        <v>148</v>
      </c>
      <c r="AU212" s="235" t="s">
        <v>144</v>
      </c>
      <c r="AV212" s="13" t="s">
        <v>80</v>
      </c>
      <c r="AW212" s="13" t="s">
        <v>33</v>
      </c>
      <c r="AX212" s="13" t="s">
        <v>72</v>
      </c>
      <c r="AY212" s="235" t="s">
        <v>136</v>
      </c>
    </row>
    <row r="213" spans="1:51" s="14" customFormat="1" ht="12">
      <c r="A213" s="14"/>
      <c r="B213" s="236"/>
      <c r="C213" s="237"/>
      <c r="D213" s="227" t="s">
        <v>148</v>
      </c>
      <c r="E213" s="238" t="s">
        <v>19</v>
      </c>
      <c r="F213" s="239" t="s">
        <v>150</v>
      </c>
      <c r="G213" s="237"/>
      <c r="H213" s="240">
        <v>5.709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4"/>
      <c r="U213" s="245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6" t="s">
        <v>148</v>
      </c>
      <c r="AU213" s="246" t="s">
        <v>144</v>
      </c>
      <c r="AV213" s="14" t="s">
        <v>144</v>
      </c>
      <c r="AW213" s="14" t="s">
        <v>33</v>
      </c>
      <c r="AX213" s="14" t="s">
        <v>72</v>
      </c>
      <c r="AY213" s="246" t="s">
        <v>136</v>
      </c>
    </row>
    <row r="214" spans="1:51" s="14" customFormat="1" ht="12">
      <c r="A214" s="14"/>
      <c r="B214" s="236"/>
      <c r="C214" s="237"/>
      <c r="D214" s="227" t="s">
        <v>148</v>
      </c>
      <c r="E214" s="238" t="s">
        <v>19</v>
      </c>
      <c r="F214" s="239" t="s">
        <v>151</v>
      </c>
      <c r="G214" s="237"/>
      <c r="H214" s="240">
        <v>-1.4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4"/>
      <c r="U214" s="245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6" t="s">
        <v>148</v>
      </c>
      <c r="AU214" s="246" t="s">
        <v>144</v>
      </c>
      <c r="AV214" s="14" t="s">
        <v>144</v>
      </c>
      <c r="AW214" s="14" t="s">
        <v>33</v>
      </c>
      <c r="AX214" s="14" t="s">
        <v>72</v>
      </c>
      <c r="AY214" s="246" t="s">
        <v>136</v>
      </c>
    </row>
    <row r="215" spans="1:51" s="15" customFormat="1" ht="12">
      <c r="A215" s="15"/>
      <c r="B215" s="247"/>
      <c r="C215" s="248"/>
      <c r="D215" s="227" t="s">
        <v>148</v>
      </c>
      <c r="E215" s="249" t="s">
        <v>19</v>
      </c>
      <c r="F215" s="250" t="s">
        <v>152</v>
      </c>
      <c r="G215" s="248"/>
      <c r="H215" s="251">
        <v>4.309</v>
      </c>
      <c r="I215" s="252"/>
      <c r="J215" s="248"/>
      <c r="K215" s="248"/>
      <c r="L215" s="253"/>
      <c r="M215" s="254"/>
      <c r="N215" s="255"/>
      <c r="O215" s="255"/>
      <c r="P215" s="255"/>
      <c r="Q215" s="255"/>
      <c r="R215" s="255"/>
      <c r="S215" s="255"/>
      <c r="T215" s="255"/>
      <c r="U215" s="256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57" t="s">
        <v>148</v>
      </c>
      <c r="AU215" s="257" t="s">
        <v>144</v>
      </c>
      <c r="AV215" s="15" t="s">
        <v>143</v>
      </c>
      <c r="AW215" s="15" t="s">
        <v>33</v>
      </c>
      <c r="AX215" s="15" t="s">
        <v>80</v>
      </c>
      <c r="AY215" s="257" t="s">
        <v>136</v>
      </c>
    </row>
    <row r="216" spans="1:65" s="2" customFormat="1" ht="21.75" customHeight="1">
      <c r="A216" s="40"/>
      <c r="B216" s="41"/>
      <c r="C216" s="206" t="s">
        <v>299</v>
      </c>
      <c r="D216" s="206" t="s">
        <v>139</v>
      </c>
      <c r="E216" s="207" t="s">
        <v>300</v>
      </c>
      <c r="F216" s="208" t="s">
        <v>301</v>
      </c>
      <c r="G216" s="209" t="s">
        <v>225</v>
      </c>
      <c r="H216" s="210">
        <v>0.038</v>
      </c>
      <c r="I216" s="211"/>
      <c r="J216" s="212">
        <f>ROUND(I216*H216,2)</f>
        <v>0</v>
      </c>
      <c r="K216" s="213"/>
      <c r="L216" s="46"/>
      <c r="M216" s="214" t="s">
        <v>19</v>
      </c>
      <c r="N216" s="215" t="s">
        <v>44</v>
      </c>
      <c r="O216" s="86"/>
      <c r="P216" s="216">
        <f>O216*H216</f>
        <v>0</v>
      </c>
      <c r="Q216" s="216">
        <v>0</v>
      </c>
      <c r="R216" s="216">
        <f>Q216*H216</f>
        <v>0</v>
      </c>
      <c r="S216" s="216">
        <v>2.2</v>
      </c>
      <c r="T216" s="216">
        <f>S216*H216</f>
        <v>0.08360000000000001</v>
      </c>
      <c r="U216" s="217" t="s">
        <v>19</v>
      </c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8" t="s">
        <v>143</v>
      </c>
      <c r="AT216" s="218" t="s">
        <v>139</v>
      </c>
      <c r="AU216" s="218" t="s">
        <v>144</v>
      </c>
      <c r="AY216" s="19" t="s">
        <v>136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9" t="s">
        <v>144</v>
      </c>
      <c r="BK216" s="219">
        <f>ROUND(I216*H216,2)</f>
        <v>0</v>
      </c>
      <c r="BL216" s="19" t="s">
        <v>143</v>
      </c>
      <c r="BM216" s="218" t="s">
        <v>302</v>
      </c>
    </row>
    <row r="217" spans="1:47" s="2" customFormat="1" ht="12">
      <c r="A217" s="40"/>
      <c r="B217" s="41"/>
      <c r="C217" s="42"/>
      <c r="D217" s="220" t="s">
        <v>146</v>
      </c>
      <c r="E217" s="42"/>
      <c r="F217" s="221" t="s">
        <v>303</v>
      </c>
      <c r="G217" s="42"/>
      <c r="H217" s="42"/>
      <c r="I217" s="222"/>
      <c r="J217" s="42"/>
      <c r="K217" s="42"/>
      <c r="L217" s="46"/>
      <c r="M217" s="223"/>
      <c r="N217" s="224"/>
      <c r="O217" s="86"/>
      <c r="P217" s="86"/>
      <c r="Q217" s="86"/>
      <c r="R217" s="86"/>
      <c r="S217" s="86"/>
      <c r="T217" s="86"/>
      <c r="U217" s="87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146</v>
      </c>
      <c r="AU217" s="19" t="s">
        <v>144</v>
      </c>
    </row>
    <row r="218" spans="1:51" s="13" customFormat="1" ht="12">
      <c r="A218" s="13"/>
      <c r="B218" s="225"/>
      <c r="C218" s="226"/>
      <c r="D218" s="227" t="s">
        <v>148</v>
      </c>
      <c r="E218" s="228" t="s">
        <v>19</v>
      </c>
      <c r="F218" s="229" t="s">
        <v>304</v>
      </c>
      <c r="G218" s="226"/>
      <c r="H218" s="228" t="s">
        <v>19</v>
      </c>
      <c r="I218" s="230"/>
      <c r="J218" s="226"/>
      <c r="K218" s="226"/>
      <c r="L218" s="231"/>
      <c r="M218" s="232"/>
      <c r="N218" s="233"/>
      <c r="O218" s="233"/>
      <c r="P218" s="233"/>
      <c r="Q218" s="233"/>
      <c r="R218" s="233"/>
      <c r="S218" s="233"/>
      <c r="T218" s="233"/>
      <c r="U218" s="234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5" t="s">
        <v>148</v>
      </c>
      <c r="AU218" s="235" t="s">
        <v>144</v>
      </c>
      <c r="AV218" s="13" t="s">
        <v>80</v>
      </c>
      <c r="AW218" s="13" t="s">
        <v>33</v>
      </c>
      <c r="AX218" s="13" t="s">
        <v>72</v>
      </c>
      <c r="AY218" s="235" t="s">
        <v>136</v>
      </c>
    </row>
    <row r="219" spans="1:51" s="14" customFormat="1" ht="12">
      <c r="A219" s="14"/>
      <c r="B219" s="236"/>
      <c r="C219" s="237"/>
      <c r="D219" s="227" t="s">
        <v>148</v>
      </c>
      <c r="E219" s="238" t="s">
        <v>19</v>
      </c>
      <c r="F219" s="239" t="s">
        <v>305</v>
      </c>
      <c r="G219" s="237"/>
      <c r="H219" s="240">
        <v>0.038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4"/>
      <c r="U219" s="245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6" t="s">
        <v>148</v>
      </c>
      <c r="AU219" s="246" t="s">
        <v>144</v>
      </c>
      <c r="AV219" s="14" t="s">
        <v>144</v>
      </c>
      <c r="AW219" s="14" t="s">
        <v>33</v>
      </c>
      <c r="AX219" s="14" t="s">
        <v>80</v>
      </c>
      <c r="AY219" s="246" t="s">
        <v>136</v>
      </c>
    </row>
    <row r="220" spans="1:65" s="2" customFormat="1" ht="21.75" customHeight="1">
      <c r="A220" s="40"/>
      <c r="B220" s="41"/>
      <c r="C220" s="206" t="s">
        <v>306</v>
      </c>
      <c r="D220" s="206" t="s">
        <v>139</v>
      </c>
      <c r="E220" s="207" t="s">
        <v>307</v>
      </c>
      <c r="F220" s="208" t="s">
        <v>308</v>
      </c>
      <c r="G220" s="209" t="s">
        <v>225</v>
      </c>
      <c r="H220" s="210">
        <v>0.918</v>
      </c>
      <c r="I220" s="211"/>
      <c r="J220" s="212">
        <f>ROUND(I220*H220,2)</f>
        <v>0</v>
      </c>
      <c r="K220" s="213"/>
      <c r="L220" s="46"/>
      <c r="M220" s="214" t="s">
        <v>19</v>
      </c>
      <c r="N220" s="215" t="s">
        <v>44</v>
      </c>
      <c r="O220" s="86"/>
      <c r="P220" s="216">
        <f>O220*H220</f>
        <v>0</v>
      </c>
      <c r="Q220" s="216">
        <v>0</v>
      </c>
      <c r="R220" s="216">
        <f>Q220*H220</f>
        <v>0</v>
      </c>
      <c r="S220" s="216">
        <v>2.2</v>
      </c>
      <c r="T220" s="216">
        <f>S220*H220</f>
        <v>2.0196</v>
      </c>
      <c r="U220" s="217" t="s">
        <v>19</v>
      </c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8" t="s">
        <v>143</v>
      </c>
      <c r="AT220" s="218" t="s">
        <v>139</v>
      </c>
      <c r="AU220" s="218" t="s">
        <v>144</v>
      </c>
      <c r="AY220" s="19" t="s">
        <v>136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9" t="s">
        <v>144</v>
      </c>
      <c r="BK220" s="219">
        <f>ROUND(I220*H220,2)</f>
        <v>0</v>
      </c>
      <c r="BL220" s="19" t="s">
        <v>143</v>
      </c>
      <c r="BM220" s="218" t="s">
        <v>309</v>
      </c>
    </row>
    <row r="221" spans="1:47" s="2" customFormat="1" ht="12">
      <c r="A221" s="40"/>
      <c r="B221" s="41"/>
      <c r="C221" s="42"/>
      <c r="D221" s="220" t="s">
        <v>146</v>
      </c>
      <c r="E221" s="42"/>
      <c r="F221" s="221" t="s">
        <v>310</v>
      </c>
      <c r="G221" s="42"/>
      <c r="H221" s="42"/>
      <c r="I221" s="222"/>
      <c r="J221" s="42"/>
      <c r="K221" s="42"/>
      <c r="L221" s="46"/>
      <c r="M221" s="223"/>
      <c r="N221" s="224"/>
      <c r="O221" s="86"/>
      <c r="P221" s="86"/>
      <c r="Q221" s="86"/>
      <c r="R221" s="86"/>
      <c r="S221" s="86"/>
      <c r="T221" s="86"/>
      <c r="U221" s="87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146</v>
      </c>
      <c r="AU221" s="19" t="s">
        <v>144</v>
      </c>
    </row>
    <row r="222" spans="1:51" s="13" customFormat="1" ht="12">
      <c r="A222" s="13"/>
      <c r="B222" s="225"/>
      <c r="C222" s="226"/>
      <c r="D222" s="227" t="s">
        <v>148</v>
      </c>
      <c r="E222" s="228" t="s">
        <v>19</v>
      </c>
      <c r="F222" s="229" t="s">
        <v>311</v>
      </c>
      <c r="G222" s="226"/>
      <c r="H222" s="228" t="s">
        <v>19</v>
      </c>
      <c r="I222" s="230"/>
      <c r="J222" s="226"/>
      <c r="K222" s="226"/>
      <c r="L222" s="231"/>
      <c r="M222" s="232"/>
      <c r="N222" s="233"/>
      <c r="O222" s="233"/>
      <c r="P222" s="233"/>
      <c r="Q222" s="233"/>
      <c r="R222" s="233"/>
      <c r="S222" s="233"/>
      <c r="T222" s="233"/>
      <c r="U222" s="234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148</v>
      </c>
      <c r="AU222" s="235" t="s">
        <v>144</v>
      </c>
      <c r="AV222" s="13" t="s">
        <v>80</v>
      </c>
      <c r="AW222" s="13" t="s">
        <v>33</v>
      </c>
      <c r="AX222" s="13" t="s">
        <v>72</v>
      </c>
      <c r="AY222" s="235" t="s">
        <v>136</v>
      </c>
    </row>
    <row r="223" spans="1:51" s="14" customFormat="1" ht="12">
      <c r="A223" s="14"/>
      <c r="B223" s="236"/>
      <c r="C223" s="237"/>
      <c r="D223" s="227" t="s">
        <v>148</v>
      </c>
      <c r="E223" s="238" t="s">
        <v>19</v>
      </c>
      <c r="F223" s="239" t="s">
        <v>312</v>
      </c>
      <c r="G223" s="237"/>
      <c r="H223" s="240">
        <v>0.918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4"/>
      <c r="U223" s="245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6" t="s">
        <v>148</v>
      </c>
      <c r="AU223" s="246" t="s">
        <v>144</v>
      </c>
      <c r="AV223" s="14" t="s">
        <v>144</v>
      </c>
      <c r="AW223" s="14" t="s">
        <v>33</v>
      </c>
      <c r="AX223" s="14" t="s">
        <v>72</v>
      </c>
      <c r="AY223" s="246" t="s">
        <v>136</v>
      </c>
    </row>
    <row r="224" spans="1:51" s="15" customFormat="1" ht="12">
      <c r="A224" s="15"/>
      <c r="B224" s="247"/>
      <c r="C224" s="248"/>
      <c r="D224" s="227" t="s">
        <v>148</v>
      </c>
      <c r="E224" s="249" t="s">
        <v>19</v>
      </c>
      <c r="F224" s="250" t="s">
        <v>152</v>
      </c>
      <c r="G224" s="248"/>
      <c r="H224" s="251">
        <v>0.918</v>
      </c>
      <c r="I224" s="252"/>
      <c r="J224" s="248"/>
      <c r="K224" s="248"/>
      <c r="L224" s="253"/>
      <c r="M224" s="254"/>
      <c r="N224" s="255"/>
      <c r="O224" s="255"/>
      <c r="P224" s="255"/>
      <c r="Q224" s="255"/>
      <c r="R224" s="255"/>
      <c r="S224" s="255"/>
      <c r="T224" s="255"/>
      <c r="U224" s="256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7" t="s">
        <v>148</v>
      </c>
      <c r="AU224" s="257" t="s">
        <v>144</v>
      </c>
      <c r="AV224" s="15" t="s">
        <v>143</v>
      </c>
      <c r="AW224" s="15" t="s">
        <v>33</v>
      </c>
      <c r="AX224" s="15" t="s">
        <v>80</v>
      </c>
      <c r="AY224" s="257" t="s">
        <v>136</v>
      </c>
    </row>
    <row r="225" spans="1:65" s="2" customFormat="1" ht="16.5" customHeight="1">
      <c r="A225" s="40"/>
      <c r="B225" s="41"/>
      <c r="C225" s="206" t="s">
        <v>313</v>
      </c>
      <c r="D225" s="206" t="s">
        <v>139</v>
      </c>
      <c r="E225" s="207" t="s">
        <v>314</v>
      </c>
      <c r="F225" s="208" t="s">
        <v>315</v>
      </c>
      <c r="G225" s="209" t="s">
        <v>142</v>
      </c>
      <c r="H225" s="210">
        <v>8.52</v>
      </c>
      <c r="I225" s="211"/>
      <c r="J225" s="212">
        <f>ROUND(I225*H225,2)</f>
        <v>0</v>
      </c>
      <c r="K225" s="213"/>
      <c r="L225" s="46"/>
      <c r="M225" s="214" t="s">
        <v>19</v>
      </c>
      <c r="N225" s="215" t="s">
        <v>44</v>
      </c>
      <c r="O225" s="86"/>
      <c r="P225" s="216">
        <f>O225*H225</f>
        <v>0</v>
      </c>
      <c r="Q225" s="216">
        <v>0</v>
      </c>
      <c r="R225" s="216">
        <f>Q225*H225</f>
        <v>0</v>
      </c>
      <c r="S225" s="216">
        <v>0.035</v>
      </c>
      <c r="T225" s="216">
        <f>S225*H225</f>
        <v>0.2982</v>
      </c>
      <c r="U225" s="217" t="s">
        <v>19</v>
      </c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8" t="s">
        <v>143</v>
      </c>
      <c r="AT225" s="218" t="s">
        <v>139</v>
      </c>
      <c r="AU225" s="218" t="s">
        <v>144</v>
      </c>
      <c r="AY225" s="19" t="s">
        <v>136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9" t="s">
        <v>144</v>
      </c>
      <c r="BK225" s="219">
        <f>ROUND(I225*H225,2)</f>
        <v>0</v>
      </c>
      <c r="BL225" s="19" t="s">
        <v>143</v>
      </c>
      <c r="BM225" s="218" t="s">
        <v>316</v>
      </c>
    </row>
    <row r="226" spans="1:47" s="2" customFormat="1" ht="12">
      <c r="A226" s="40"/>
      <c r="B226" s="41"/>
      <c r="C226" s="42"/>
      <c r="D226" s="220" t="s">
        <v>146</v>
      </c>
      <c r="E226" s="42"/>
      <c r="F226" s="221" t="s">
        <v>317</v>
      </c>
      <c r="G226" s="42"/>
      <c r="H226" s="42"/>
      <c r="I226" s="222"/>
      <c r="J226" s="42"/>
      <c r="K226" s="42"/>
      <c r="L226" s="46"/>
      <c r="M226" s="223"/>
      <c r="N226" s="224"/>
      <c r="O226" s="86"/>
      <c r="P226" s="86"/>
      <c r="Q226" s="86"/>
      <c r="R226" s="86"/>
      <c r="S226" s="86"/>
      <c r="T226" s="86"/>
      <c r="U226" s="87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146</v>
      </c>
      <c r="AU226" s="19" t="s">
        <v>144</v>
      </c>
    </row>
    <row r="227" spans="1:51" s="13" customFormat="1" ht="12">
      <c r="A227" s="13"/>
      <c r="B227" s="225"/>
      <c r="C227" s="226"/>
      <c r="D227" s="227" t="s">
        <v>148</v>
      </c>
      <c r="E227" s="228" t="s">
        <v>19</v>
      </c>
      <c r="F227" s="229" t="s">
        <v>318</v>
      </c>
      <c r="G227" s="226"/>
      <c r="H227" s="228" t="s">
        <v>19</v>
      </c>
      <c r="I227" s="230"/>
      <c r="J227" s="226"/>
      <c r="K227" s="226"/>
      <c r="L227" s="231"/>
      <c r="M227" s="232"/>
      <c r="N227" s="233"/>
      <c r="O227" s="233"/>
      <c r="P227" s="233"/>
      <c r="Q227" s="233"/>
      <c r="R227" s="233"/>
      <c r="S227" s="233"/>
      <c r="T227" s="233"/>
      <c r="U227" s="234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5" t="s">
        <v>148</v>
      </c>
      <c r="AU227" s="235" t="s">
        <v>144</v>
      </c>
      <c r="AV227" s="13" t="s">
        <v>80</v>
      </c>
      <c r="AW227" s="13" t="s">
        <v>33</v>
      </c>
      <c r="AX227" s="13" t="s">
        <v>72</v>
      </c>
      <c r="AY227" s="235" t="s">
        <v>136</v>
      </c>
    </row>
    <row r="228" spans="1:51" s="14" customFormat="1" ht="12">
      <c r="A228" s="14"/>
      <c r="B228" s="236"/>
      <c r="C228" s="237"/>
      <c r="D228" s="227" t="s">
        <v>148</v>
      </c>
      <c r="E228" s="238" t="s">
        <v>19</v>
      </c>
      <c r="F228" s="239" t="s">
        <v>319</v>
      </c>
      <c r="G228" s="237"/>
      <c r="H228" s="240">
        <v>2.59</v>
      </c>
      <c r="I228" s="241"/>
      <c r="J228" s="237"/>
      <c r="K228" s="237"/>
      <c r="L228" s="242"/>
      <c r="M228" s="243"/>
      <c r="N228" s="244"/>
      <c r="O228" s="244"/>
      <c r="P228" s="244"/>
      <c r="Q228" s="244"/>
      <c r="R228" s="244"/>
      <c r="S228" s="244"/>
      <c r="T228" s="244"/>
      <c r="U228" s="245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6" t="s">
        <v>148</v>
      </c>
      <c r="AU228" s="246" t="s">
        <v>144</v>
      </c>
      <c r="AV228" s="14" t="s">
        <v>144</v>
      </c>
      <c r="AW228" s="14" t="s">
        <v>33</v>
      </c>
      <c r="AX228" s="14" t="s">
        <v>72</v>
      </c>
      <c r="AY228" s="246" t="s">
        <v>136</v>
      </c>
    </row>
    <row r="229" spans="1:51" s="14" customFormat="1" ht="12">
      <c r="A229" s="14"/>
      <c r="B229" s="236"/>
      <c r="C229" s="237"/>
      <c r="D229" s="227" t="s">
        <v>148</v>
      </c>
      <c r="E229" s="238" t="s">
        <v>19</v>
      </c>
      <c r="F229" s="239" t="s">
        <v>320</v>
      </c>
      <c r="G229" s="237"/>
      <c r="H229" s="240">
        <v>5.1</v>
      </c>
      <c r="I229" s="241"/>
      <c r="J229" s="237"/>
      <c r="K229" s="237"/>
      <c r="L229" s="242"/>
      <c r="M229" s="243"/>
      <c r="N229" s="244"/>
      <c r="O229" s="244"/>
      <c r="P229" s="244"/>
      <c r="Q229" s="244"/>
      <c r="R229" s="244"/>
      <c r="S229" s="244"/>
      <c r="T229" s="244"/>
      <c r="U229" s="245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6" t="s">
        <v>148</v>
      </c>
      <c r="AU229" s="246" t="s">
        <v>144</v>
      </c>
      <c r="AV229" s="14" t="s">
        <v>144</v>
      </c>
      <c r="AW229" s="14" t="s">
        <v>33</v>
      </c>
      <c r="AX229" s="14" t="s">
        <v>72</v>
      </c>
      <c r="AY229" s="246" t="s">
        <v>136</v>
      </c>
    </row>
    <row r="230" spans="1:51" s="14" customFormat="1" ht="12">
      <c r="A230" s="14"/>
      <c r="B230" s="236"/>
      <c r="C230" s="237"/>
      <c r="D230" s="227" t="s">
        <v>148</v>
      </c>
      <c r="E230" s="238" t="s">
        <v>19</v>
      </c>
      <c r="F230" s="239" t="s">
        <v>321</v>
      </c>
      <c r="G230" s="237"/>
      <c r="H230" s="240">
        <v>0.83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4"/>
      <c r="U230" s="245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6" t="s">
        <v>148</v>
      </c>
      <c r="AU230" s="246" t="s">
        <v>144</v>
      </c>
      <c r="AV230" s="14" t="s">
        <v>144</v>
      </c>
      <c r="AW230" s="14" t="s">
        <v>33</v>
      </c>
      <c r="AX230" s="14" t="s">
        <v>72</v>
      </c>
      <c r="AY230" s="246" t="s">
        <v>136</v>
      </c>
    </row>
    <row r="231" spans="1:51" s="15" customFormat="1" ht="12">
      <c r="A231" s="15"/>
      <c r="B231" s="247"/>
      <c r="C231" s="248"/>
      <c r="D231" s="227" t="s">
        <v>148</v>
      </c>
      <c r="E231" s="249" t="s">
        <v>19</v>
      </c>
      <c r="F231" s="250" t="s">
        <v>152</v>
      </c>
      <c r="G231" s="248"/>
      <c r="H231" s="251">
        <v>8.52</v>
      </c>
      <c r="I231" s="252"/>
      <c r="J231" s="248"/>
      <c r="K231" s="248"/>
      <c r="L231" s="253"/>
      <c r="M231" s="254"/>
      <c r="N231" s="255"/>
      <c r="O231" s="255"/>
      <c r="P231" s="255"/>
      <c r="Q231" s="255"/>
      <c r="R231" s="255"/>
      <c r="S231" s="255"/>
      <c r="T231" s="255"/>
      <c r="U231" s="256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57" t="s">
        <v>148</v>
      </c>
      <c r="AU231" s="257" t="s">
        <v>144</v>
      </c>
      <c r="AV231" s="15" t="s">
        <v>143</v>
      </c>
      <c r="AW231" s="15" t="s">
        <v>33</v>
      </c>
      <c r="AX231" s="15" t="s">
        <v>80</v>
      </c>
      <c r="AY231" s="257" t="s">
        <v>136</v>
      </c>
    </row>
    <row r="232" spans="1:65" s="2" customFormat="1" ht="21.75" customHeight="1">
      <c r="A232" s="40"/>
      <c r="B232" s="41"/>
      <c r="C232" s="206" t="s">
        <v>322</v>
      </c>
      <c r="D232" s="206" t="s">
        <v>139</v>
      </c>
      <c r="E232" s="207" t="s">
        <v>323</v>
      </c>
      <c r="F232" s="208" t="s">
        <v>324</v>
      </c>
      <c r="G232" s="209" t="s">
        <v>142</v>
      </c>
      <c r="H232" s="210">
        <v>23.318</v>
      </c>
      <c r="I232" s="211"/>
      <c r="J232" s="212">
        <f>ROUND(I232*H232,2)</f>
        <v>0</v>
      </c>
      <c r="K232" s="213"/>
      <c r="L232" s="46"/>
      <c r="M232" s="214" t="s">
        <v>19</v>
      </c>
      <c r="N232" s="215" t="s">
        <v>44</v>
      </c>
      <c r="O232" s="86"/>
      <c r="P232" s="216">
        <f>O232*H232</f>
        <v>0</v>
      </c>
      <c r="Q232" s="216">
        <v>0</v>
      </c>
      <c r="R232" s="216">
        <f>Q232*H232</f>
        <v>0</v>
      </c>
      <c r="S232" s="216">
        <v>0.046</v>
      </c>
      <c r="T232" s="216">
        <f>S232*H232</f>
        <v>1.0726280000000001</v>
      </c>
      <c r="U232" s="217" t="s">
        <v>19</v>
      </c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8" t="s">
        <v>143</v>
      </c>
      <c r="AT232" s="218" t="s">
        <v>139</v>
      </c>
      <c r="AU232" s="218" t="s">
        <v>144</v>
      </c>
      <c r="AY232" s="19" t="s">
        <v>136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9" t="s">
        <v>144</v>
      </c>
      <c r="BK232" s="219">
        <f>ROUND(I232*H232,2)</f>
        <v>0</v>
      </c>
      <c r="BL232" s="19" t="s">
        <v>143</v>
      </c>
      <c r="BM232" s="218" t="s">
        <v>325</v>
      </c>
    </row>
    <row r="233" spans="1:47" s="2" customFormat="1" ht="12">
      <c r="A233" s="40"/>
      <c r="B233" s="41"/>
      <c r="C233" s="42"/>
      <c r="D233" s="220" t="s">
        <v>146</v>
      </c>
      <c r="E233" s="42"/>
      <c r="F233" s="221" t="s">
        <v>326</v>
      </c>
      <c r="G233" s="42"/>
      <c r="H233" s="42"/>
      <c r="I233" s="222"/>
      <c r="J233" s="42"/>
      <c r="K233" s="42"/>
      <c r="L233" s="46"/>
      <c r="M233" s="223"/>
      <c r="N233" s="224"/>
      <c r="O233" s="86"/>
      <c r="P233" s="86"/>
      <c r="Q233" s="86"/>
      <c r="R233" s="86"/>
      <c r="S233" s="86"/>
      <c r="T233" s="86"/>
      <c r="U233" s="87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146</v>
      </c>
      <c r="AU233" s="19" t="s">
        <v>144</v>
      </c>
    </row>
    <row r="234" spans="1:51" s="13" customFormat="1" ht="12">
      <c r="A234" s="13"/>
      <c r="B234" s="225"/>
      <c r="C234" s="226"/>
      <c r="D234" s="227" t="s">
        <v>148</v>
      </c>
      <c r="E234" s="228" t="s">
        <v>19</v>
      </c>
      <c r="F234" s="229" t="s">
        <v>327</v>
      </c>
      <c r="G234" s="226"/>
      <c r="H234" s="228" t="s">
        <v>19</v>
      </c>
      <c r="I234" s="230"/>
      <c r="J234" s="226"/>
      <c r="K234" s="226"/>
      <c r="L234" s="231"/>
      <c r="M234" s="232"/>
      <c r="N234" s="233"/>
      <c r="O234" s="233"/>
      <c r="P234" s="233"/>
      <c r="Q234" s="233"/>
      <c r="R234" s="233"/>
      <c r="S234" s="233"/>
      <c r="T234" s="233"/>
      <c r="U234" s="234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5" t="s">
        <v>148</v>
      </c>
      <c r="AU234" s="235" t="s">
        <v>144</v>
      </c>
      <c r="AV234" s="13" t="s">
        <v>80</v>
      </c>
      <c r="AW234" s="13" t="s">
        <v>33</v>
      </c>
      <c r="AX234" s="13" t="s">
        <v>72</v>
      </c>
      <c r="AY234" s="235" t="s">
        <v>136</v>
      </c>
    </row>
    <row r="235" spans="1:51" s="14" customFormat="1" ht="12">
      <c r="A235" s="14"/>
      <c r="B235" s="236"/>
      <c r="C235" s="237"/>
      <c r="D235" s="227" t="s">
        <v>148</v>
      </c>
      <c r="E235" s="238" t="s">
        <v>19</v>
      </c>
      <c r="F235" s="239" t="s">
        <v>196</v>
      </c>
      <c r="G235" s="237"/>
      <c r="H235" s="240">
        <v>27.057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4"/>
      <c r="U235" s="245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6" t="s">
        <v>148</v>
      </c>
      <c r="AU235" s="246" t="s">
        <v>144</v>
      </c>
      <c r="AV235" s="14" t="s">
        <v>144</v>
      </c>
      <c r="AW235" s="14" t="s">
        <v>33</v>
      </c>
      <c r="AX235" s="14" t="s">
        <v>72</v>
      </c>
      <c r="AY235" s="246" t="s">
        <v>136</v>
      </c>
    </row>
    <row r="236" spans="1:51" s="14" customFormat="1" ht="12">
      <c r="A236" s="14"/>
      <c r="B236" s="236"/>
      <c r="C236" s="237"/>
      <c r="D236" s="227" t="s">
        <v>148</v>
      </c>
      <c r="E236" s="238" t="s">
        <v>19</v>
      </c>
      <c r="F236" s="239" t="s">
        <v>197</v>
      </c>
      <c r="G236" s="237"/>
      <c r="H236" s="240">
        <v>-1.6</v>
      </c>
      <c r="I236" s="241"/>
      <c r="J236" s="237"/>
      <c r="K236" s="237"/>
      <c r="L236" s="242"/>
      <c r="M236" s="243"/>
      <c r="N236" s="244"/>
      <c r="O236" s="244"/>
      <c r="P236" s="244"/>
      <c r="Q236" s="244"/>
      <c r="R236" s="244"/>
      <c r="S236" s="244"/>
      <c r="T236" s="244"/>
      <c r="U236" s="245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6" t="s">
        <v>148</v>
      </c>
      <c r="AU236" s="246" t="s">
        <v>144</v>
      </c>
      <c r="AV236" s="14" t="s">
        <v>144</v>
      </c>
      <c r="AW236" s="14" t="s">
        <v>33</v>
      </c>
      <c r="AX236" s="14" t="s">
        <v>72</v>
      </c>
      <c r="AY236" s="246" t="s">
        <v>136</v>
      </c>
    </row>
    <row r="237" spans="1:51" s="14" customFormat="1" ht="12">
      <c r="A237" s="14"/>
      <c r="B237" s="236"/>
      <c r="C237" s="237"/>
      <c r="D237" s="227" t="s">
        <v>148</v>
      </c>
      <c r="E237" s="238" t="s">
        <v>19</v>
      </c>
      <c r="F237" s="239" t="s">
        <v>198</v>
      </c>
      <c r="G237" s="237"/>
      <c r="H237" s="240">
        <v>-2.8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4"/>
      <c r="U237" s="245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6" t="s">
        <v>148</v>
      </c>
      <c r="AU237" s="246" t="s">
        <v>144</v>
      </c>
      <c r="AV237" s="14" t="s">
        <v>144</v>
      </c>
      <c r="AW237" s="14" t="s">
        <v>33</v>
      </c>
      <c r="AX237" s="14" t="s">
        <v>72</v>
      </c>
      <c r="AY237" s="246" t="s">
        <v>136</v>
      </c>
    </row>
    <row r="238" spans="1:51" s="14" customFormat="1" ht="12">
      <c r="A238" s="14"/>
      <c r="B238" s="236"/>
      <c r="C238" s="237"/>
      <c r="D238" s="227" t="s">
        <v>148</v>
      </c>
      <c r="E238" s="238" t="s">
        <v>19</v>
      </c>
      <c r="F238" s="239" t="s">
        <v>199</v>
      </c>
      <c r="G238" s="237"/>
      <c r="H238" s="240">
        <v>-0.482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4"/>
      <c r="U238" s="245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6" t="s">
        <v>148</v>
      </c>
      <c r="AU238" s="246" t="s">
        <v>144</v>
      </c>
      <c r="AV238" s="14" t="s">
        <v>144</v>
      </c>
      <c r="AW238" s="14" t="s">
        <v>33</v>
      </c>
      <c r="AX238" s="14" t="s">
        <v>72</v>
      </c>
      <c r="AY238" s="246" t="s">
        <v>136</v>
      </c>
    </row>
    <row r="239" spans="1:51" s="14" customFormat="1" ht="12">
      <c r="A239" s="14"/>
      <c r="B239" s="236"/>
      <c r="C239" s="237"/>
      <c r="D239" s="227" t="s">
        <v>148</v>
      </c>
      <c r="E239" s="238" t="s">
        <v>19</v>
      </c>
      <c r="F239" s="239" t="s">
        <v>200</v>
      </c>
      <c r="G239" s="237"/>
      <c r="H239" s="240">
        <v>1.143</v>
      </c>
      <c r="I239" s="241"/>
      <c r="J239" s="237"/>
      <c r="K239" s="237"/>
      <c r="L239" s="242"/>
      <c r="M239" s="243"/>
      <c r="N239" s="244"/>
      <c r="O239" s="244"/>
      <c r="P239" s="244"/>
      <c r="Q239" s="244"/>
      <c r="R239" s="244"/>
      <c r="S239" s="244"/>
      <c r="T239" s="244"/>
      <c r="U239" s="245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6" t="s">
        <v>148</v>
      </c>
      <c r="AU239" s="246" t="s">
        <v>144</v>
      </c>
      <c r="AV239" s="14" t="s">
        <v>144</v>
      </c>
      <c r="AW239" s="14" t="s">
        <v>33</v>
      </c>
      <c r="AX239" s="14" t="s">
        <v>72</v>
      </c>
      <c r="AY239" s="246" t="s">
        <v>136</v>
      </c>
    </row>
    <row r="240" spans="1:51" s="15" customFormat="1" ht="12">
      <c r="A240" s="15"/>
      <c r="B240" s="247"/>
      <c r="C240" s="248"/>
      <c r="D240" s="227" t="s">
        <v>148</v>
      </c>
      <c r="E240" s="249" t="s">
        <v>19</v>
      </c>
      <c r="F240" s="250" t="s">
        <v>152</v>
      </c>
      <c r="G240" s="248"/>
      <c r="H240" s="251">
        <v>23.318</v>
      </c>
      <c r="I240" s="252"/>
      <c r="J240" s="248"/>
      <c r="K240" s="248"/>
      <c r="L240" s="253"/>
      <c r="M240" s="254"/>
      <c r="N240" s="255"/>
      <c r="O240" s="255"/>
      <c r="P240" s="255"/>
      <c r="Q240" s="255"/>
      <c r="R240" s="255"/>
      <c r="S240" s="255"/>
      <c r="T240" s="255"/>
      <c r="U240" s="256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57" t="s">
        <v>148</v>
      </c>
      <c r="AU240" s="257" t="s">
        <v>144</v>
      </c>
      <c r="AV240" s="15" t="s">
        <v>143</v>
      </c>
      <c r="AW240" s="15" t="s">
        <v>33</v>
      </c>
      <c r="AX240" s="15" t="s">
        <v>80</v>
      </c>
      <c r="AY240" s="257" t="s">
        <v>136</v>
      </c>
    </row>
    <row r="241" spans="1:65" s="2" customFormat="1" ht="16.5" customHeight="1">
      <c r="A241" s="40"/>
      <c r="B241" s="41"/>
      <c r="C241" s="206" t="s">
        <v>328</v>
      </c>
      <c r="D241" s="206" t="s">
        <v>139</v>
      </c>
      <c r="E241" s="207" t="s">
        <v>329</v>
      </c>
      <c r="F241" s="208" t="s">
        <v>330</v>
      </c>
      <c r="G241" s="209" t="s">
        <v>142</v>
      </c>
      <c r="H241" s="210">
        <v>38.14</v>
      </c>
      <c r="I241" s="211"/>
      <c r="J241" s="212">
        <f>ROUND(I241*H241,2)</f>
        <v>0</v>
      </c>
      <c r="K241" s="213"/>
      <c r="L241" s="46"/>
      <c r="M241" s="214" t="s">
        <v>19</v>
      </c>
      <c r="N241" s="215" t="s">
        <v>44</v>
      </c>
      <c r="O241" s="86"/>
      <c r="P241" s="216">
        <f>O241*H241</f>
        <v>0</v>
      </c>
      <c r="Q241" s="216">
        <v>0</v>
      </c>
      <c r="R241" s="216">
        <f>Q241*H241</f>
        <v>0</v>
      </c>
      <c r="S241" s="216">
        <v>0.068</v>
      </c>
      <c r="T241" s="216">
        <f>S241*H241</f>
        <v>2.5935200000000003</v>
      </c>
      <c r="U241" s="217" t="s">
        <v>19</v>
      </c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8" t="s">
        <v>143</v>
      </c>
      <c r="AT241" s="218" t="s">
        <v>139</v>
      </c>
      <c r="AU241" s="218" t="s">
        <v>144</v>
      </c>
      <c r="AY241" s="19" t="s">
        <v>136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19" t="s">
        <v>144</v>
      </c>
      <c r="BK241" s="219">
        <f>ROUND(I241*H241,2)</f>
        <v>0</v>
      </c>
      <c r="BL241" s="19" t="s">
        <v>143</v>
      </c>
      <c r="BM241" s="218" t="s">
        <v>331</v>
      </c>
    </row>
    <row r="242" spans="1:47" s="2" customFormat="1" ht="12">
      <c r="A242" s="40"/>
      <c r="B242" s="41"/>
      <c r="C242" s="42"/>
      <c r="D242" s="220" t="s">
        <v>146</v>
      </c>
      <c r="E242" s="42"/>
      <c r="F242" s="221" t="s">
        <v>332</v>
      </c>
      <c r="G242" s="42"/>
      <c r="H242" s="42"/>
      <c r="I242" s="222"/>
      <c r="J242" s="42"/>
      <c r="K242" s="42"/>
      <c r="L242" s="46"/>
      <c r="M242" s="223"/>
      <c r="N242" s="224"/>
      <c r="O242" s="86"/>
      <c r="P242" s="86"/>
      <c r="Q242" s="86"/>
      <c r="R242" s="86"/>
      <c r="S242" s="86"/>
      <c r="T242" s="86"/>
      <c r="U242" s="87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146</v>
      </c>
      <c r="AU242" s="19" t="s">
        <v>144</v>
      </c>
    </row>
    <row r="243" spans="1:51" s="13" customFormat="1" ht="12">
      <c r="A243" s="13"/>
      <c r="B243" s="225"/>
      <c r="C243" s="226"/>
      <c r="D243" s="227" t="s">
        <v>148</v>
      </c>
      <c r="E243" s="228" t="s">
        <v>19</v>
      </c>
      <c r="F243" s="229" t="s">
        <v>333</v>
      </c>
      <c r="G243" s="226"/>
      <c r="H243" s="228" t="s">
        <v>19</v>
      </c>
      <c r="I243" s="230"/>
      <c r="J243" s="226"/>
      <c r="K243" s="226"/>
      <c r="L243" s="231"/>
      <c r="M243" s="232"/>
      <c r="N243" s="233"/>
      <c r="O243" s="233"/>
      <c r="P243" s="233"/>
      <c r="Q243" s="233"/>
      <c r="R243" s="233"/>
      <c r="S243" s="233"/>
      <c r="T243" s="233"/>
      <c r="U243" s="234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5" t="s">
        <v>148</v>
      </c>
      <c r="AU243" s="235" t="s">
        <v>144</v>
      </c>
      <c r="AV243" s="13" t="s">
        <v>80</v>
      </c>
      <c r="AW243" s="13" t="s">
        <v>33</v>
      </c>
      <c r="AX243" s="13" t="s">
        <v>72</v>
      </c>
      <c r="AY243" s="235" t="s">
        <v>136</v>
      </c>
    </row>
    <row r="244" spans="1:51" s="14" customFormat="1" ht="12">
      <c r="A244" s="14"/>
      <c r="B244" s="236"/>
      <c r="C244" s="237"/>
      <c r="D244" s="227" t="s">
        <v>148</v>
      </c>
      <c r="E244" s="238" t="s">
        <v>19</v>
      </c>
      <c r="F244" s="239" t="s">
        <v>334</v>
      </c>
      <c r="G244" s="237"/>
      <c r="H244" s="240">
        <v>13.947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4"/>
      <c r="U244" s="245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6" t="s">
        <v>148</v>
      </c>
      <c r="AU244" s="246" t="s">
        <v>144</v>
      </c>
      <c r="AV244" s="14" t="s">
        <v>144</v>
      </c>
      <c r="AW244" s="14" t="s">
        <v>33</v>
      </c>
      <c r="AX244" s="14" t="s">
        <v>72</v>
      </c>
      <c r="AY244" s="246" t="s">
        <v>136</v>
      </c>
    </row>
    <row r="245" spans="1:51" s="14" customFormat="1" ht="12">
      <c r="A245" s="14"/>
      <c r="B245" s="236"/>
      <c r="C245" s="237"/>
      <c r="D245" s="227" t="s">
        <v>148</v>
      </c>
      <c r="E245" s="238" t="s">
        <v>19</v>
      </c>
      <c r="F245" s="239" t="s">
        <v>335</v>
      </c>
      <c r="G245" s="237"/>
      <c r="H245" s="240">
        <v>-1.2</v>
      </c>
      <c r="I245" s="241"/>
      <c r="J245" s="237"/>
      <c r="K245" s="237"/>
      <c r="L245" s="242"/>
      <c r="M245" s="243"/>
      <c r="N245" s="244"/>
      <c r="O245" s="244"/>
      <c r="P245" s="244"/>
      <c r="Q245" s="244"/>
      <c r="R245" s="244"/>
      <c r="S245" s="244"/>
      <c r="T245" s="244"/>
      <c r="U245" s="245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6" t="s">
        <v>148</v>
      </c>
      <c r="AU245" s="246" t="s">
        <v>144</v>
      </c>
      <c r="AV245" s="14" t="s">
        <v>144</v>
      </c>
      <c r="AW245" s="14" t="s">
        <v>33</v>
      </c>
      <c r="AX245" s="14" t="s">
        <v>72</v>
      </c>
      <c r="AY245" s="246" t="s">
        <v>136</v>
      </c>
    </row>
    <row r="246" spans="1:51" s="14" customFormat="1" ht="12">
      <c r="A246" s="14"/>
      <c r="B246" s="236"/>
      <c r="C246" s="237"/>
      <c r="D246" s="227" t="s">
        <v>148</v>
      </c>
      <c r="E246" s="238" t="s">
        <v>19</v>
      </c>
      <c r="F246" s="239" t="s">
        <v>336</v>
      </c>
      <c r="G246" s="237"/>
      <c r="H246" s="240">
        <v>-2.1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4"/>
      <c r="U246" s="245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6" t="s">
        <v>148</v>
      </c>
      <c r="AU246" s="246" t="s">
        <v>144</v>
      </c>
      <c r="AV246" s="14" t="s">
        <v>144</v>
      </c>
      <c r="AW246" s="14" t="s">
        <v>33</v>
      </c>
      <c r="AX246" s="14" t="s">
        <v>72</v>
      </c>
      <c r="AY246" s="246" t="s">
        <v>136</v>
      </c>
    </row>
    <row r="247" spans="1:51" s="13" customFormat="1" ht="12">
      <c r="A247" s="13"/>
      <c r="B247" s="225"/>
      <c r="C247" s="226"/>
      <c r="D247" s="227" t="s">
        <v>148</v>
      </c>
      <c r="E247" s="228" t="s">
        <v>19</v>
      </c>
      <c r="F247" s="229" t="s">
        <v>337</v>
      </c>
      <c r="G247" s="226"/>
      <c r="H247" s="228" t="s">
        <v>19</v>
      </c>
      <c r="I247" s="230"/>
      <c r="J247" s="226"/>
      <c r="K247" s="226"/>
      <c r="L247" s="231"/>
      <c r="M247" s="232"/>
      <c r="N247" s="233"/>
      <c r="O247" s="233"/>
      <c r="P247" s="233"/>
      <c r="Q247" s="233"/>
      <c r="R247" s="233"/>
      <c r="S247" s="233"/>
      <c r="T247" s="233"/>
      <c r="U247" s="234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5" t="s">
        <v>148</v>
      </c>
      <c r="AU247" s="235" t="s">
        <v>144</v>
      </c>
      <c r="AV247" s="13" t="s">
        <v>80</v>
      </c>
      <c r="AW247" s="13" t="s">
        <v>33</v>
      </c>
      <c r="AX247" s="13" t="s">
        <v>72</v>
      </c>
      <c r="AY247" s="235" t="s">
        <v>136</v>
      </c>
    </row>
    <row r="248" spans="1:51" s="14" customFormat="1" ht="12">
      <c r="A248" s="14"/>
      <c r="B248" s="236"/>
      <c r="C248" s="237"/>
      <c r="D248" s="227" t="s">
        <v>148</v>
      </c>
      <c r="E248" s="238" t="s">
        <v>19</v>
      </c>
      <c r="F248" s="239" t="s">
        <v>338</v>
      </c>
      <c r="G248" s="237"/>
      <c r="H248" s="240">
        <v>4.47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4"/>
      <c r="U248" s="245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6" t="s">
        <v>148</v>
      </c>
      <c r="AU248" s="246" t="s">
        <v>144</v>
      </c>
      <c r="AV248" s="14" t="s">
        <v>144</v>
      </c>
      <c r="AW248" s="14" t="s">
        <v>33</v>
      </c>
      <c r="AX248" s="14" t="s">
        <v>72</v>
      </c>
      <c r="AY248" s="246" t="s">
        <v>136</v>
      </c>
    </row>
    <row r="249" spans="1:51" s="13" customFormat="1" ht="12">
      <c r="A249" s="13"/>
      <c r="B249" s="225"/>
      <c r="C249" s="226"/>
      <c r="D249" s="227" t="s">
        <v>148</v>
      </c>
      <c r="E249" s="228" t="s">
        <v>19</v>
      </c>
      <c r="F249" s="229" t="s">
        <v>339</v>
      </c>
      <c r="G249" s="226"/>
      <c r="H249" s="228" t="s">
        <v>19</v>
      </c>
      <c r="I249" s="230"/>
      <c r="J249" s="226"/>
      <c r="K249" s="226"/>
      <c r="L249" s="231"/>
      <c r="M249" s="232"/>
      <c r="N249" s="233"/>
      <c r="O249" s="233"/>
      <c r="P249" s="233"/>
      <c r="Q249" s="233"/>
      <c r="R249" s="233"/>
      <c r="S249" s="233"/>
      <c r="T249" s="233"/>
      <c r="U249" s="234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5" t="s">
        <v>148</v>
      </c>
      <c r="AU249" s="235" t="s">
        <v>144</v>
      </c>
      <c r="AV249" s="13" t="s">
        <v>80</v>
      </c>
      <c r="AW249" s="13" t="s">
        <v>33</v>
      </c>
      <c r="AX249" s="13" t="s">
        <v>72</v>
      </c>
      <c r="AY249" s="235" t="s">
        <v>136</v>
      </c>
    </row>
    <row r="250" spans="1:51" s="14" customFormat="1" ht="12">
      <c r="A250" s="14"/>
      <c r="B250" s="236"/>
      <c r="C250" s="237"/>
      <c r="D250" s="227" t="s">
        <v>148</v>
      </c>
      <c r="E250" s="238" t="s">
        <v>19</v>
      </c>
      <c r="F250" s="239" t="s">
        <v>340</v>
      </c>
      <c r="G250" s="237"/>
      <c r="H250" s="240">
        <v>25.346</v>
      </c>
      <c r="I250" s="241"/>
      <c r="J250" s="237"/>
      <c r="K250" s="237"/>
      <c r="L250" s="242"/>
      <c r="M250" s="243"/>
      <c r="N250" s="244"/>
      <c r="O250" s="244"/>
      <c r="P250" s="244"/>
      <c r="Q250" s="244"/>
      <c r="R250" s="244"/>
      <c r="S250" s="244"/>
      <c r="T250" s="244"/>
      <c r="U250" s="245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6" t="s">
        <v>148</v>
      </c>
      <c r="AU250" s="246" t="s">
        <v>144</v>
      </c>
      <c r="AV250" s="14" t="s">
        <v>144</v>
      </c>
      <c r="AW250" s="14" t="s">
        <v>33</v>
      </c>
      <c r="AX250" s="14" t="s">
        <v>72</v>
      </c>
      <c r="AY250" s="246" t="s">
        <v>136</v>
      </c>
    </row>
    <row r="251" spans="1:51" s="14" customFormat="1" ht="12">
      <c r="A251" s="14"/>
      <c r="B251" s="236"/>
      <c r="C251" s="237"/>
      <c r="D251" s="227" t="s">
        <v>148</v>
      </c>
      <c r="E251" s="238" t="s">
        <v>19</v>
      </c>
      <c r="F251" s="239" t="s">
        <v>151</v>
      </c>
      <c r="G251" s="237"/>
      <c r="H251" s="240">
        <v>-1.4</v>
      </c>
      <c r="I251" s="241"/>
      <c r="J251" s="237"/>
      <c r="K251" s="237"/>
      <c r="L251" s="242"/>
      <c r="M251" s="243"/>
      <c r="N251" s="244"/>
      <c r="O251" s="244"/>
      <c r="P251" s="244"/>
      <c r="Q251" s="244"/>
      <c r="R251" s="244"/>
      <c r="S251" s="244"/>
      <c r="T251" s="244"/>
      <c r="U251" s="245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6" t="s">
        <v>148</v>
      </c>
      <c r="AU251" s="246" t="s">
        <v>144</v>
      </c>
      <c r="AV251" s="14" t="s">
        <v>144</v>
      </c>
      <c r="AW251" s="14" t="s">
        <v>33</v>
      </c>
      <c r="AX251" s="14" t="s">
        <v>72</v>
      </c>
      <c r="AY251" s="246" t="s">
        <v>136</v>
      </c>
    </row>
    <row r="252" spans="1:51" s="14" customFormat="1" ht="12">
      <c r="A252" s="14"/>
      <c r="B252" s="236"/>
      <c r="C252" s="237"/>
      <c r="D252" s="227" t="s">
        <v>148</v>
      </c>
      <c r="E252" s="238" t="s">
        <v>19</v>
      </c>
      <c r="F252" s="239" t="s">
        <v>197</v>
      </c>
      <c r="G252" s="237"/>
      <c r="H252" s="240">
        <v>-1.6</v>
      </c>
      <c r="I252" s="241"/>
      <c r="J252" s="237"/>
      <c r="K252" s="237"/>
      <c r="L252" s="242"/>
      <c r="M252" s="243"/>
      <c r="N252" s="244"/>
      <c r="O252" s="244"/>
      <c r="P252" s="244"/>
      <c r="Q252" s="244"/>
      <c r="R252" s="244"/>
      <c r="S252" s="244"/>
      <c r="T252" s="244"/>
      <c r="U252" s="245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6" t="s">
        <v>148</v>
      </c>
      <c r="AU252" s="246" t="s">
        <v>144</v>
      </c>
      <c r="AV252" s="14" t="s">
        <v>144</v>
      </c>
      <c r="AW252" s="14" t="s">
        <v>33</v>
      </c>
      <c r="AX252" s="14" t="s">
        <v>72</v>
      </c>
      <c r="AY252" s="246" t="s">
        <v>136</v>
      </c>
    </row>
    <row r="253" spans="1:51" s="14" customFormat="1" ht="12">
      <c r="A253" s="14"/>
      <c r="B253" s="236"/>
      <c r="C253" s="237"/>
      <c r="D253" s="227" t="s">
        <v>148</v>
      </c>
      <c r="E253" s="238" t="s">
        <v>19</v>
      </c>
      <c r="F253" s="239" t="s">
        <v>341</v>
      </c>
      <c r="G253" s="237"/>
      <c r="H253" s="240">
        <v>-0.614</v>
      </c>
      <c r="I253" s="241"/>
      <c r="J253" s="237"/>
      <c r="K253" s="237"/>
      <c r="L253" s="242"/>
      <c r="M253" s="243"/>
      <c r="N253" s="244"/>
      <c r="O253" s="244"/>
      <c r="P253" s="244"/>
      <c r="Q253" s="244"/>
      <c r="R253" s="244"/>
      <c r="S253" s="244"/>
      <c r="T253" s="244"/>
      <c r="U253" s="245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6" t="s">
        <v>148</v>
      </c>
      <c r="AU253" s="246" t="s">
        <v>144</v>
      </c>
      <c r="AV253" s="14" t="s">
        <v>144</v>
      </c>
      <c r="AW253" s="14" t="s">
        <v>33</v>
      </c>
      <c r="AX253" s="14" t="s">
        <v>72</v>
      </c>
      <c r="AY253" s="246" t="s">
        <v>136</v>
      </c>
    </row>
    <row r="254" spans="1:51" s="14" customFormat="1" ht="12">
      <c r="A254" s="14"/>
      <c r="B254" s="236"/>
      <c r="C254" s="237"/>
      <c r="D254" s="227" t="s">
        <v>148</v>
      </c>
      <c r="E254" s="238" t="s">
        <v>19</v>
      </c>
      <c r="F254" s="239" t="s">
        <v>342</v>
      </c>
      <c r="G254" s="237"/>
      <c r="H254" s="240">
        <v>1.291</v>
      </c>
      <c r="I254" s="241"/>
      <c r="J254" s="237"/>
      <c r="K254" s="237"/>
      <c r="L254" s="242"/>
      <c r="M254" s="243"/>
      <c r="N254" s="244"/>
      <c r="O254" s="244"/>
      <c r="P254" s="244"/>
      <c r="Q254" s="244"/>
      <c r="R254" s="244"/>
      <c r="S254" s="244"/>
      <c r="T254" s="244"/>
      <c r="U254" s="245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6" t="s">
        <v>148</v>
      </c>
      <c r="AU254" s="246" t="s">
        <v>144</v>
      </c>
      <c r="AV254" s="14" t="s">
        <v>144</v>
      </c>
      <c r="AW254" s="14" t="s">
        <v>33</v>
      </c>
      <c r="AX254" s="14" t="s">
        <v>72</v>
      </c>
      <c r="AY254" s="246" t="s">
        <v>136</v>
      </c>
    </row>
    <row r="255" spans="1:51" s="15" customFormat="1" ht="12">
      <c r="A255" s="15"/>
      <c r="B255" s="247"/>
      <c r="C255" s="248"/>
      <c r="D255" s="227" t="s">
        <v>148</v>
      </c>
      <c r="E255" s="249" t="s">
        <v>19</v>
      </c>
      <c r="F255" s="250" t="s">
        <v>152</v>
      </c>
      <c r="G255" s="248"/>
      <c r="H255" s="251">
        <v>38.14</v>
      </c>
      <c r="I255" s="252"/>
      <c r="J255" s="248"/>
      <c r="K255" s="248"/>
      <c r="L255" s="253"/>
      <c r="M255" s="254"/>
      <c r="N255" s="255"/>
      <c r="O255" s="255"/>
      <c r="P255" s="255"/>
      <c r="Q255" s="255"/>
      <c r="R255" s="255"/>
      <c r="S255" s="255"/>
      <c r="T255" s="255"/>
      <c r="U255" s="256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57" t="s">
        <v>148</v>
      </c>
      <c r="AU255" s="257" t="s">
        <v>144</v>
      </c>
      <c r="AV255" s="15" t="s">
        <v>143</v>
      </c>
      <c r="AW255" s="15" t="s">
        <v>33</v>
      </c>
      <c r="AX255" s="15" t="s">
        <v>80</v>
      </c>
      <c r="AY255" s="257" t="s">
        <v>136</v>
      </c>
    </row>
    <row r="256" spans="1:65" s="2" customFormat="1" ht="16.5" customHeight="1">
      <c r="A256" s="40"/>
      <c r="B256" s="41"/>
      <c r="C256" s="206" t="s">
        <v>343</v>
      </c>
      <c r="D256" s="206" t="s">
        <v>139</v>
      </c>
      <c r="E256" s="207" t="s">
        <v>344</v>
      </c>
      <c r="F256" s="208" t="s">
        <v>345</v>
      </c>
      <c r="G256" s="209" t="s">
        <v>142</v>
      </c>
      <c r="H256" s="210">
        <v>2.6</v>
      </c>
      <c r="I256" s="211"/>
      <c r="J256" s="212">
        <f>ROUND(I256*H256,2)</f>
        <v>0</v>
      </c>
      <c r="K256" s="213"/>
      <c r="L256" s="46"/>
      <c r="M256" s="214" t="s">
        <v>19</v>
      </c>
      <c r="N256" s="215" t="s">
        <v>44</v>
      </c>
      <c r="O256" s="86"/>
      <c r="P256" s="216">
        <f>O256*H256</f>
        <v>0</v>
      </c>
      <c r="Q256" s="216">
        <v>0</v>
      </c>
      <c r="R256" s="216">
        <f>Q256*H256</f>
        <v>0</v>
      </c>
      <c r="S256" s="216">
        <v>0.088</v>
      </c>
      <c r="T256" s="216">
        <f>S256*H256</f>
        <v>0.2288</v>
      </c>
      <c r="U256" s="217" t="s">
        <v>19</v>
      </c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8" t="s">
        <v>143</v>
      </c>
      <c r="AT256" s="218" t="s">
        <v>139</v>
      </c>
      <c r="AU256" s="218" t="s">
        <v>144</v>
      </c>
      <c r="AY256" s="19" t="s">
        <v>136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9" t="s">
        <v>144</v>
      </c>
      <c r="BK256" s="219">
        <f>ROUND(I256*H256,2)</f>
        <v>0</v>
      </c>
      <c r="BL256" s="19" t="s">
        <v>143</v>
      </c>
      <c r="BM256" s="218" t="s">
        <v>346</v>
      </c>
    </row>
    <row r="257" spans="1:47" s="2" customFormat="1" ht="12">
      <c r="A257" s="40"/>
      <c r="B257" s="41"/>
      <c r="C257" s="42"/>
      <c r="D257" s="220" t="s">
        <v>146</v>
      </c>
      <c r="E257" s="42"/>
      <c r="F257" s="221" t="s">
        <v>347</v>
      </c>
      <c r="G257" s="42"/>
      <c r="H257" s="42"/>
      <c r="I257" s="222"/>
      <c r="J257" s="42"/>
      <c r="K257" s="42"/>
      <c r="L257" s="46"/>
      <c r="M257" s="223"/>
      <c r="N257" s="224"/>
      <c r="O257" s="86"/>
      <c r="P257" s="86"/>
      <c r="Q257" s="86"/>
      <c r="R257" s="86"/>
      <c r="S257" s="86"/>
      <c r="T257" s="86"/>
      <c r="U257" s="87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146</v>
      </c>
      <c r="AU257" s="19" t="s">
        <v>144</v>
      </c>
    </row>
    <row r="258" spans="1:51" s="13" customFormat="1" ht="12">
      <c r="A258" s="13"/>
      <c r="B258" s="225"/>
      <c r="C258" s="226"/>
      <c r="D258" s="227" t="s">
        <v>148</v>
      </c>
      <c r="E258" s="228" t="s">
        <v>19</v>
      </c>
      <c r="F258" s="229" t="s">
        <v>348</v>
      </c>
      <c r="G258" s="226"/>
      <c r="H258" s="228" t="s">
        <v>19</v>
      </c>
      <c r="I258" s="230"/>
      <c r="J258" s="226"/>
      <c r="K258" s="226"/>
      <c r="L258" s="231"/>
      <c r="M258" s="232"/>
      <c r="N258" s="233"/>
      <c r="O258" s="233"/>
      <c r="P258" s="233"/>
      <c r="Q258" s="233"/>
      <c r="R258" s="233"/>
      <c r="S258" s="233"/>
      <c r="T258" s="233"/>
      <c r="U258" s="234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5" t="s">
        <v>148</v>
      </c>
      <c r="AU258" s="235" t="s">
        <v>144</v>
      </c>
      <c r="AV258" s="13" t="s">
        <v>80</v>
      </c>
      <c r="AW258" s="13" t="s">
        <v>33</v>
      </c>
      <c r="AX258" s="13" t="s">
        <v>72</v>
      </c>
      <c r="AY258" s="235" t="s">
        <v>136</v>
      </c>
    </row>
    <row r="259" spans="1:51" s="14" customFormat="1" ht="12">
      <c r="A259" s="14"/>
      <c r="B259" s="236"/>
      <c r="C259" s="237"/>
      <c r="D259" s="227" t="s">
        <v>148</v>
      </c>
      <c r="E259" s="238" t="s">
        <v>19</v>
      </c>
      <c r="F259" s="239" t="s">
        <v>349</v>
      </c>
      <c r="G259" s="237"/>
      <c r="H259" s="240">
        <v>1.2</v>
      </c>
      <c r="I259" s="241"/>
      <c r="J259" s="237"/>
      <c r="K259" s="237"/>
      <c r="L259" s="242"/>
      <c r="M259" s="243"/>
      <c r="N259" s="244"/>
      <c r="O259" s="244"/>
      <c r="P259" s="244"/>
      <c r="Q259" s="244"/>
      <c r="R259" s="244"/>
      <c r="S259" s="244"/>
      <c r="T259" s="244"/>
      <c r="U259" s="245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6" t="s">
        <v>148</v>
      </c>
      <c r="AU259" s="246" t="s">
        <v>144</v>
      </c>
      <c r="AV259" s="14" t="s">
        <v>144</v>
      </c>
      <c r="AW259" s="14" t="s">
        <v>33</v>
      </c>
      <c r="AX259" s="14" t="s">
        <v>72</v>
      </c>
      <c r="AY259" s="246" t="s">
        <v>136</v>
      </c>
    </row>
    <row r="260" spans="1:51" s="14" customFormat="1" ht="12">
      <c r="A260" s="14"/>
      <c r="B260" s="236"/>
      <c r="C260" s="237"/>
      <c r="D260" s="227" t="s">
        <v>148</v>
      </c>
      <c r="E260" s="238" t="s">
        <v>19</v>
      </c>
      <c r="F260" s="239" t="s">
        <v>350</v>
      </c>
      <c r="G260" s="237"/>
      <c r="H260" s="240">
        <v>1.4</v>
      </c>
      <c r="I260" s="241"/>
      <c r="J260" s="237"/>
      <c r="K260" s="237"/>
      <c r="L260" s="242"/>
      <c r="M260" s="243"/>
      <c r="N260" s="244"/>
      <c r="O260" s="244"/>
      <c r="P260" s="244"/>
      <c r="Q260" s="244"/>
      <c r="R260" s="244"/>
      <c r="S260" s="244"/>
      <c r="T260" s="244"/>
      <c r="U260" s="245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6" t="s">
        <v>148</v>
      </c>
      <c r="AU260" s="246" t="s">
        <v>144</v>
      </c>
      <c r="AV260" s="14" t="s">
        <v>144</v>
      </c>
      <c r="AW260" s="14" t="s">
        <v>33</v>
      </c>
      <c r="AX260" s="14" t="s">
        <v>72</v>
      </c>
      <c r="AY260" s="246" t="s">
        <v>136</v>
      </c>
    </row>
    <row r="261" spans="1:51" s="15" customFormat="1" ht="12">
      <c r="A261" s="15"/>
      <c r="B261" s="247"/>
      <c r="C261" s="248"/>
      <c r="D261" s="227" t="s">
        <v>148</v>
      </c>
      <c r="E261" s="249" t="s">
        <v>19</v>
      </c>
      <c r="F261" s="250" t="s">
        <v>152</v>
      </c>
      <c r="G261" s="248"/>
      <c r="H261" s="251">
        <v>2.6</v>
      </c>
      <c r="I261" s="252"/>
      <c r="J261" s="248"/>
      <c r="K261" s="248"/>
      <c r="L261" s="253"/>
      <c r="M261" s="254"/>
      <c r="N261" s="255"/>
      <c r="O261" s="255"/>
      <c r="P261" s="255"/>
      <c r="Q261" s="255"/>
      <c r="R261" s="255"/>
      <c r="S261" s="255"/>
      <c r="T261" s="255"/>
      <c r="U261" s="256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57" t="s">
        <v>148</v>
      </c>
      <c r="AU261" s="257" t="s">
        <v>144</v>
      </c>
      <c r="AV261" s="15" t="s">
        <v>143</v>
      </c>
      <c r="AW261" s="15" t="s">
        <v>33</v>
      </c>
      <c r="AX261" s="15" t="s">
        <v>80</v>
      </c>
      <c r="AY261" s="257" t="s">
        <v>136</v>
      </c>
    </row>
    <row r="262" spans="1:65" s="2" customFormat="1" ht="16.5" customHeight="1">
      <c r="A262" s="40"/>
      <c r="B262" s="41"/>
      <c r="C262" s="206" t="s">
        <v>351</v>
      </c>
      <c r="D262" s="206" t="s">
        <v>139</v>
      </c>
      <c r="E262" s="207" t="s">
        <v>352</v>
      </c>
      <c r="F262" s="208" t="s">
        <v>353</v>
      </c>
      <c r="G262" s="209" t="s">
        <v>142</v>
      </c>
      <c r="H262" s="210">
        <v>1.2</v>
      </c>
      <c r="I262" s="211"/>
      <c r="J262" s="212">
        <f>ROUND(I262*H262,2)</f>
        <v>0</v>
      </c>
      <c r="K262" s="213"/>
      <c r="L262" s="46"/>
      <c r="M262" s="214" t="s">
        <v>19</v>
      </c>
      <c r="N262" s="215" t="s">
        <v>44</v>
      </c>
      <c r="O262" s="86"/>
      <c r="P262" s="216">
        <f>O262*H262</f>
        <v>0</v>
      </c>
      <c r="Q262" s="216">
        <v>0</v>
      </c>
      <c r="R262" s="216">
        <f>Q262*H262</f>
        <v>0</v>
      </c>
      <c r="S262" s="216">
        <v>0.076</v>
      </c>
      <c r="T262" s="216">
        <f>S262*H262</f>
        <v>0.09119999999999999</v>
      </c>
      <c r="U262" s="217" t="s">
        <v>19</v>
      </c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8" t="s">
        <v>143</v>
      </c>
      <c r="AT262" s="218" t="s">
        <v>139</v>
      </c>
      <c r="AU262" s="218" t="s">
        <v>144</v>
      </c>
      <c r="AY262" s="19" t="s">
        <v>136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19" t="s">
        <v>144</v>
      </c>
      <c r="BK262" s="219">
        <f>ROUND(I262*H262,2)</f>
        <v>0</v>
      </c>
      <c r="BL262" s="19" t="s">
        <v>143</v>
      </c>
      <c r="BM262" s="218" t="s">
        <v>354</v>
      </c>
    </row>
    <row r="263" spans="1:47" s="2" customFormat="1" ht="12">
      <c r="A263" s="40"/>
      <c r="B263" s="41"/>
      <c r="C263" s="42"/>
      <c r="D263" s="220" t="s">
        <v>146</v>
      </c>
      <c r="E263" s="42"/>
      <c r="F263" s="221" t="s">
        <v>355</v>
      </c>
      <c r="G263" s="42"/>
      <c r="H263" s="42"/>
      <c r="I263" s="222"/>
      <c r="J263" s="42"/>
      <c r="K263" s="42"/>
      <c r="L263" s="46"/>
      <c r="M263" s="223"/>
      <c r="N263" s="224"/>
      <c r="O263" s="86"/>
      <c r="P263" s="86"/>
      <c r="Q263" s="86"/>
      <c r="R263" s="86"/>
      <c r="S263" s="86"/>
      <c r="T263" s="86"/>
      <c r="U263" s="87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146</v>
      </c>
      <c r="AU263" s="19" t="s">
        <v>144</v>
      </c>
    </row>
    <row r="264" spans="1:51" s="13" customFormat="1" ht="12">
      <c r="A264" s="13"/>
      <c r="B264" s="225"/>
      <c r="C264" s="226"/>
      <c r="D264" s="227" t="s">
        <v>148</v>
      </c>
      <c r="E264" s="228" t="s">
        <v>19</v>
      </c>
      <c r="F264" s="229" t="s">
        <v>356</v>
      </c>
      <c r="G264" s="226"/>
      <c r="H264" s="228" t="s">
        <v>19</v>
      </c>
      <c r="I264" s="230"/>
      <c r="J264" s="226"/>
      <c r="K264" s="226"/>
      <c r="L264" s="231"/>
      <c r="M264" s="232"/>
      <c r="N264" s="233"/>
      <c r="O264" s="233"/>
      <c r="P264" s="233"/>
      <c r="Q264" s="233"/>
      <c r="R264" s="233"/>
      <c r="S264" s="233"/>
      <c r="T264" s="233"/>
      <c r="U264" s="234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5" t="s">
        <v>148</v>
      </c>
      <c r="AU264" s="235" t="s">
        <v>144</v>
      </c>
      <c r="AV264" s="13" t="s">
        <v>80</v>
      </c>
      <c r="AW264" s="13" t="s">
        <v>33</v>
      </c>
      <c r="AX264" s="13" t="s">
        <v>72</v>
      </c>
      <c r="AY264" s="235" t="s">
        <v>136</v>
      </c>
    </row>
    <row r="265" spans="1:51" s="14" customFormat="1" ht="12">
      <c r="A265" s="14"/>
      <c r="B265" s="236"/>
      <c r="C265" s="237"/>
      <c r="D265" s="227" t="s">
        <v>148</v>
      </c>
      <c r="E265" s="238" t="s">
        <v>19</v>
      </c>
      <c r="F265" s="239" t="s">
        <v>349</v>
      </c>
      <c r="G265" s="237"/>
      <c r="H265" s="240">
        <v>1.2</v>
      </c>
      <c r="I265" s="241"/>
      <c r="J265" s="237"/>
      <c r="K265" s="237"/>
      <c r="L265" s="242"/>
      <c r="M265" s="243"/>
      <c r="N265" s="244"/>
      <c r="O265" s="244"/>
      <c r="P265" s="244"/>
      <c r="Q265" s="244"/>
      <c r="R265" s="244"/>
      <c r="S265" s="244"/>
      <c r="T265" s="244"/>
      <c r="U265" s="245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6" t="s">
        <v>148</v>
      </c>
      <c r="AU265" s="246" t="s">
        <v>144</v>
      </c>
      <c r="AV265" s="14" t="s">
        <v>144</v>
      </c>
      <c r="AW265" s="14" t="s">
        <v>33</v>
      </c>
      <c r="AX265" s="14" t="s">
        <v>80</v>
      </c>
      <c r="AY265" s="246" t="s">
        <v>136</v>
      </c>
    </row>
    <row r="266" spans="1:65" s="2" customFormat="1" ht="16.5" customHeight="1">
      <c r="A266" s="40"/>
      <c r="B266" s="41"/>
      <c r="C266" s="206" t="s">
        <v>357</v>
      </c>
      <c r="D266" s="206" t="s">
        <v>139</v>
      </c>
      <c r="E266" s="207" t="s">
        <v>358</v>
      </c>
      <c r="F266" s="208" t="s">
        <v>359</v>
      </c>
      <c r="G266" s="209" t="s">
        <v>160</v>
      </c>
      <c r="H266" s="210">
        <v>4.44</v>
      </c>
      <c r="I266" s="211"/>
      <c r="J266" s="212">
        <f>ROUND(I266*H266,2)</f>
        <v>0</v>
      </c>
      <c r="K266" s="213"/>
      <c r="L266" s="46"/>
      <c r="M266" s="214" t="s">
        <v>19</v>
      </c>
      <c r="N266" s="215" t="s">
        <v>44</v>
      </c>
      <c r="O266" s="86"/>
      <c r="P266" s="216">
        <f>O266*H266</f>
        <v>0</v>
      </c>
      <c r="Q266" s="216">
        <v>0</v>
      </c>
      <c r="R266" s="216">
        <f>Q266*H266</f>
        <v>0</v>
      </c>
      <c r="S266" s="216">
        <v>0.068</v>
      </c>
      <c r="T266" s="216">
        <f>S266*H266</f>
        <v>0.30192</v>
      </c>
      <c r="U266" s="217" t="s">
        <v>19</v>
      </c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8" t="s">
        <v>143</v>
      </c>
      <c r="AT266" s="218" t="s">
        <v>139</v>
      </c>
      <c r="AU266" s="218" t="s">
        <v>144</v>
      </c>
      <c r="AY266" s="19" t="s">
        <v>136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9" t="s">
        <v>144</v>
      </c>
      <c r="BK266" s="219">
        <f>ROUND(I266*H266,2)</f>
        <v>0</v>
      </c>
      <c r="BL266" s="19" t="s">
        <v>143</v>
      </c>
      <c r="BM266" s="218" t="s">
        <v>360</v>
      </c>
    </row>
    <row r="267" spans="1:47" s="2" customFormat="1" ht="12">
      <c r="A267" s="40"/>
      <c r="B267" s="41"/>
      <c r="C267" s="42"/>
      <c r="D267" s="220" t="s">
        <v>146</v>
      </c>
      <c r="E267" s="42"/>
      <c r="F267" s="221" t="s">
        <v>361</v>
      </c>
      <c r="G267" s="42"/>
      <c r="H267" s="42"/>
      <c r="I267" s="222"/>
      <c r="J267" s="42"/>
      <c r="K267" s="42"/>
      <c r="L267" s="46"/>
      <c r="M267" s="223"/>
      <c r="N267" s="224"/>
      <c r="O267" s="86"/>
      <c r="P267" s="86"/>
      <c r="Q267" s="86"/>
      <c r="R267" s="86"/>
      <c r="S267" s="86"/>
      <c r="T267" s="86"/>
      <c r="U267" s="87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146</v>
      </c>
      <c r="AU267" s="19" t="s">
        <v>144</v>
      </c>
    </row>
    <row r="268" spans="1:51" s="13" customFormat="1" ht="12">
      <c r="A268" s="13"/>
      <c r="B268" s="225"/>
      <c r="C268" s="226"/>
      <c r="D268" s="227" t="s">
        <v>148</v>
      </c>
      <c r="E268" s="228" t="s">
        <v>19</v>
      </c>
      <c r="F268" s="229" t="s">
        <v>362</v>
      </c>
      <c r="G268" s="226"/>
      <c r="H268" s="228" t="s">
        <v>19</v>
      </c>
      <c r="I268" s="230"/>
      <c r="J268" s="226"/>
      <c r="K268" s="226"/>
      <c r="L268" s="231"/>
      <c r="M268" s="232"/>
      <c r="N268" s="233"/>
      <c r="O268" s="233"/>
      <c r="P268" s="233"/>
      <c r="Q268" s="233"/>
      <c r="R268" s="233"/>
      <c r="S268" s="233"/>
      <c r="T268" s="233"/>
      <c r="U268" s="234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5" t="s">
        <v>148</v>
      </c>
      <c r="AU268" s="235" t="s">
        <v>144</v>
      </c>
      <c r="AV268" s="13" t="s">
        <v>80</v>
      </c>
      <c r="AW268" s="13" t="s">
        <v>33</v>
      </c>
      <c r="AX268" s="13" t="s">
        <v>72</v>
      </c>
      <c r="AY268" s="235" t="s">
        <v>136</v>
      </c>
    </row>
    <row r="269" spans="1:51" s="14" customFormat="1" ht="12">
      <c r="A269" s="14"/>
      <c r="B269" s="236"/>
      <c r="C269" s="237"/>
      <c r="D269" s="227" t="s">
        <v>148</v>
      </c>
      <c r="E269" s="238" t="s">
        <v>19</v>
      </c>
      <c r="F269" s="239" t="s">
        <v>363</v>
      </c>
      <c r="G269" s="237"/>
      <c r="H269" s="240">
        <v>3.44</v>
      </c>
      <c r="I269" s="241"/>
      <c r="J269" s="237"/>
      <c r="K269" s="237"/>
      <c r="L269" s="242"/>
      <c r="M269" s="243"/>
      <c r="N269" s="244"/>
      <c r="O269" s="244"/>
      <c r="P269" s="244"/>
      <c r="Q269" s="244"/>
      <c r="R269" s="244"/>
      <c r="S269" s="244"/>
      <c r="T269" s="244"/>
      <c r="U269" s="245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6" t="s">
        <v>148</v>
      </c>
      <c r="AU269" s="246" t="s">
        <v>144</v>
      </c>
      <c r="AV269" s="14" t="s">
        <v>144</v>
      </c>
      <c r="AW269" s="14" t="s">
        <v>33</v>
      </c>
      <c r="AX269" s="14" t="s">
        <v>72</v>
      </c>
      <c r="AY269" s="246" t="s">
        <v>136</v>
      </c>
    </row>
    <row r="270" spans="1:51" s="13" customFormat="1" ht="12">
      <c r="A270" s="13"/>
      <c r="B270" s="225"/>
      <c r="C270" s="226"/>
      <c r="D270" s="227" t="s">
        <v>148</v>
      </c>
      <c r="E270" s="228" t="s">
        <v>19</v>
      </c>
      <c r="F270" s="229" t="s">
        <v>364</v>
      </c>
      <c r="G270" s="226"/>
      <c r="H270" s="228" t="s">
        <v>19</v>
      </c>
      <c r="I270" s="230"/>
      <c r="J270" s="226"/>
      <c r="K270" s="226"/>
      <c r="L270" s="231"/>
      <c r="M270" s="232"/>
      <c r="N270" s="233"/>
      <c r="O270" s="233"/>
      <c r="P270" s="233"/>
      <c r="Q270" s="233"/>
      <c r="R270" s="233"/>
      <c r="S270" s="233"/>
      <c r="T270" s="233"/>
      <c r="U270" s="234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5" t="s">
        <v>148</v>
      </c>
      <c r="AU270" s="235" t="s">
        <v>144</v>
      </c>
      <c r="AV270" s="13" t="s">
        <v>80</v>
      </c>
      <c r="AW270" s="13" t="s">
        <v>33</v>
      </c>
      <c r="AX270" s="13" t="s">
        <v>72</v>
      </c>
      <c r="AY270" s="235" t="s">
        <v>136</v>
      </c>
    </row>
    <row r="271" spans="1:51" s="14" customFormat="1" ht="12">
      <c r="A271" s="14"/>
      <c r="B271" s="236"/>
      <c r="C271" s="237"/>
      <c r="D271" s="227" t="s">
        <v>148</v>
      </c>
      <c r="E271" s="238" t="s">
        <v>19</v>
      </c>
      <c r="F271" s="239" t="s">
        <v>365</v>
      </c>
      <c r="G271" s="237"/>
      <c r="H271" s="240">
        <v>1</v>
      </c>
      <c r="I271" s="241"/>
      <c r="J271" s="237"/>
      <c r="K271" s="237"/>
      <c r="L271" s="242"/>
      <c r="M271" s="243"/>
      <c r="N271" s="244"/>
      <c r="O271" s="244"/>
      <c r="P271" s="244"/>
      <c r="Q271" s="244"/>
      <c r="R271" s="244"/>
      <c r="S271" s="244"/>
      <c r="T271" s="244"/>
      <c r="U271" s="245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6" t="s">
        <v>148</v>
      </c>
      <c r="AU271" s="246" t="s">
        <v>144</v>
      </c>
      <c r="AV271" s="14" t="s">
        <v>144</v>
      </c>
      <c r="AW271" s="14" t="s">
        <v>33</v>
      </c>
      <c r="AX271" s="14" t="s">
        <v>72</v>
      </c>
      <c r="AY271" s="246" t="s">
        <v>136</v>
      </c>
    </row>
    <row r="272" spans="1:51" s="15" customFormat="1" ht="12">
      <c r="A272" s="15"/>
      <c r="B272" s="247"/>
      <c r="C272" s="248"/>
      <c r="D272" s="227" t="s">
        <v>148</v>
      </c>
      <c r="E272" s="249" t="s">
        <v>19</v>
      </c>
      <c r="F272" s="250" t="s">
        <v>152</v>
      </c>
      <c r="G272" s="248"/>
      <c r="H272" s="251">
        <v>4.44</v>
      </c>
      <c r="I272" s="252"/>
      <c r="J272" s="248"/>
      <c r="K272" s="248"/>
      <c r="L272" s="253"/>
      <c r="M272" s="254"/>
      <c r="N272" s="255"/>
      <c r="O272" s="255"/>
      <c r="P272" s="255"/>
      <c r="Q272" s="255"/>
      <c r="R272" s="255"/>
      <c r="S272" s="255"/>
      <c r="T272" s="255"/>
      <c r="U272" s="256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57" t="s">
        <v>148</v>
      </c>
      <c r="AU272" s="257" t="s">
        <v>144</v>
      </c>
      <c r="AV272" s="15" t="s">
        <v>143</v>
      </c>
      <c r="AW272" s="15" t="s">
        <v>33</v>
      </c>
      <c r="AX272" s="15" t="s">
        <v>80</v>
      </c>
      <c r="AY272" s="257" t="s">
        <v>136</v>
      </c>
    </row>
    <row r="273" spans="1:65" s="2" customFormat="1" ht="16.5" customHeight="1">
      <c r="A273" s="40"/>
      <c r="B273" s="41"/>
      <c r="C273" s="206" t="s">
        <v>366</v>
      </c>
      <c r="D273" s="206" t="s">
        <v>139</v>
      </c>
      <c r="E273" s="207" t="s">
        <v>367</v>
      </c>
      <c r="F273" s="208" t="s">
        <v>368</v>
      </c>
      <c r="G273" s="209" t="s">
        <v>160</v>
      </c>
      <c r="H273" s="210">
        <v>6.432</v>
      </c>
      <c r="I273" s="211"/>
      <c r="J273" s="212">
        <f>ROUND(I273*H273,2)</f>
        <v>0</v>
      </c>
      <c r="K273" s="213"/>
      <c r="L273" s="46"/>
      <c r="M273" s="214" t="s">
        <v>19</v>
      </c>
      <c r="N273" s="215" t="s">
        <v>44</v>
      </c>
      <c r="O273" s="86"/>
      <c r="P273" s="216">
        <f>O273*H273</f>
        <v>0</v>
      </c>
      <c r="Q273" s="216">
        <v>0</v>
      </c>
      <c r="R273" s="216">
        <f>Q273*H273</f>
        <v>0</v>
      </c>
      <c r="S273" s="216">
        <v>0.006</v>
      </c>
      <c r="T273" s="216">
        <f>S273*H273</f>
        <v>0.038592</v>
      </c>
      <c r="U273" s="217" t="s">
        <v>19</v>
      </c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8" t="s">
        <v>143</v>
      </c>
      <c r="AT273" s="218" t="s">
        <v>139</v>
      </c>
      <c r="AU273" s="218" t="s">
        <v>144</v>
      </c>
      <c r="AY273" s="19" t="s">
        <v>136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9" t="s">
        <v>144</v>
      </c>
      <c r="BK273" s="219">
        <f>ROUND(I273*H273,2)</f>
        <v>0</v>
      </c>
      <c r="BL273" s="19" t="s">
        <v>143</v>
      </c>
      <c r="BM273" s="218" t="s">
        <v>369</v>
      </c>
    </row>
    <row r="274" spans="1:47" s="2" customFormat="1" ht="12">
      <c r="A274" s="40"/>
      <c r="B274" s="41"/>
      <c r="C274" s="42"/>
      <c r="D274" s="220" t="s">
        <v>146</v>
      </c>
      <c r="E274" s="42"/>
      <c r="F274" s="221" t="s">
        <v>370</v>
      </c>
      <c r="G274" s="42"/>
      <c r="H274" s="42"/>
      <c r="I274" s="222"/>
      <c r="J274" s="42"/>
      <c r="K274" s="42"/>
      <c r="L274" s="46"/>
      <c r="M274" s="223"/>
      <c r="N274" s="224"/>
      <c r="O274" s="86"/>
      <c r="P274" s="86"/>
      <c r="Q274" s="86"/>
      <c r="R274" s="86"/>
      <c r="S274" s="86"/>
      <c r="T274" s="86"/>
      <c r="U274" s="87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146</v>
      </c>
      <c r="AU274" s="19" t="s">
        <v>144</v>
      </c>
    </row>
    <row r="275" spans="1:51" s="13" customFormat="1" ht="12">
      <c r="A275" s="13"/>
      <c r="B275" s="225"/>
      <c r="C275" s="226"/>
      <c r="D275" s="227" t="s">
        <v>148</v>
      </c>
      <c r="E275" s="228" t="s">
        <v>19</v>
      </c>
      <c r="F275" s="229" t="s">
        <v>371</v>
      </c>
      <c r="G275" s="226"/>
      <c r="H275" s="228" t="s">
        <v>19</v>
      </c>
      <c r="I275" s="230"/>
      <c r="J275" s="226"/>
      <c r="K275" s="226"/>
      <c r="L275" s="231"/>
      <c r="M275" s="232"/>
      <c r="N275" s="233"/>
      <c r="O275" s="233"/>
      <c r="P275" s="233"/>
      <c r="Q275" s="233"/>
      <c r="R275" s="233"/>
      <c r="S275" s="233"/>
      <c r="T275" s="233"/>
      <c r="U275" s="234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5" t="s">
        <v>148</v>
      </c>
      <c r="AU275" s="235" t="s">
        <v>144</v>
      </c>
      <c r="AV275" s="13" t="s">
        <v>80</v>
      </c>
      <c r="AW275" s="13" t="s">
        <v>33</v>
      </c>
      <c r="AX275" s="13" t="s">
        <v>72</v>
      </c>
      <c r="AY275" s="235" t="s">
        <v>136</v>
      </c>
    </row>
    <row r="276" spans="1:51" s="14" customFormat="1" ht="12">
      <c r="A276" s="14"/>
      <c r="B276" s="236"/>
      <c r="C276" s="237"/>
      <c r="D276" s="227" t="s">
        <v>148</v>
      </c>
      <c r="E276" s="238" t="s">
        <v>19</v>
      </c>
      <c r="F276" s="239" t="s">
        <v>372</v>
      </c>
      <c r="G276" s="237"/>
      <c r="H276" s="240">
        <v>4.669</v>
      </c>
      <c r="I276" s="241"/>
      <c r="J276" s="237"/>
      <c r="K276" s="237"/>
      <c r="L276" s="242"/>
      <c r="M276" s="243"/>
      <c r="N276" s="244"/>
      <c r="O276" s="244"/>
      <c r="P276" s="244"/>
      <c r="Q276" s="244"/>
      <c r="R276" s="244"/>
      <c r="S276" s="244"/>
      <c r="T276" s="244"/>
      <c r="U276" s="245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6" t="s">
        <v>148</v>
      </c>
      <c r="AU276" s="246" t="s">
        <v>144</v>
      </c>
      <c r="AV276" s="14" t="s">
        <v>144</v>
      </c>
      <c r="AW276" s="14" t="s">
        <v>33</v>
      </c>
      <c r="AX276" s="14" t="s">
        <v>72</v>
      </c>
      <c r="AY276" s="246" t="s">
        <v>136</v>
      </c>
    </row>
    <row r="277" spans="1:51" s="14" customFormat="1" ht="12">
      <c r="A277" s="14"/>
      <c r="B277" s="236"/>
      <c r="C277" s="237"/>
      <c r="D277" s="227" t="s">
        <v>148</v>
      </c>
      <c r="E277" s="238" t="s">
        <v>19</v>
      </c>
      <c r="F277" s="239" t="s">
        <v>373</v>
      </c>
      <c r="G277" s="237"/>
      <c r="H277" s="240">
        <v>1.763</v>
      </c>
      <c r="I277" s="241"/>
      <c r="J277" s="237"/>
      <c r="K277" s="237"/>
      <c r="L277" s="242"/>
      <c r="M277" s="243"/>
      <c r="N277" s="244"/>
      <c r="O277" s="244"/>
      <c r="P277" s="244"/>
      <c r="Q277" s="244"/>
      <c r="R277" s="244"/>
      <c r="S277" s="244"/>
      <c r="T277" s="244"/>
      <c r="U277" s="245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6" t="s">
        <v>148</v>
      </c>
      <c r="AU277" s="246" t="s">
        <v>144</v>
      </c>
      <c r="AV277" s="14" t="s">
        <v>144</v>
      </c>
      <c r="AW277" s="14" t="s">
        <v>33</v>
      </c>
      <c r="AX277" s="14" t="s">
        <v>72</v>
      </c>
      <c r="AY277" s="246" t="s">
        <v>136</v>
      </c>
    </row>
    <row r="278" spans="1:51" s="15" customFormat="1" ht="12">
      <c r="A278" s="15"/>
      <c r="B278" s="247"/>
      <c r="C278" s="248"/>
      <c r="D278" s="227" t="s">
        <v>148</v>
      </c>
      <c r="E278" s="249" t="s">
        <v>19</v>
      </c>
      <c r="F278" s="250" t="s">
        <v>152</v>
      </c>
      <c r="G278" s="248"/>
      <c r="H278" s="251">
        <v>6.432</v>
      </c>
      <c r="I278" s="252"/>
      <c r="J278" s="248"/>
      <c r="K278" s="248"/>
      <c r="L278" s="253"/>
      <c r="M278" s="254"/>
      <c r="N278" s="255"/>
      <c r="O278" s="255"/>
      <c r="P278" s="255"/>
      <c r="Q278" s="255"/>
      <c r="R278" s="255"/>
      <c r="S278" s="255"/>
      <c r="T278" s="255"/>
      <c r="U278" s="256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57" t="s">
        <v>148</v>
      </c>
      <c r="AU278" s="257" t="s">
        <v>144</v>
      </c>
      <c r="AV278" s="15" t="s">
        <v>143</v>
      </c>
      <c r="AW278" s="15" t="s">
        <v>33</v>
      </c>
      <c r="AX278" s="15" t="s">
        <v>80</v>
      </c>
      <c r="AY278" s="257" t="s">
        <v>136</v>
      </c>
    </row>
    <row r="279" spans="1:65" s="2" customFormat="1" ht="21.75" customHeight="1">
      <c r="A279" s="40"/>
      <c r="B279" s="41"/>
      <c r="C279" s="206" t="s">
        <v>374</v>
      </c>
      <c r="D279" s="206" t="s">
        <v>139</v>
      </c>
      <c r="E279" s="207" t="s">
        <v>375</v>
      </c>
      <c r="F279" s="208" t="s">
        <v>376</v>
      </c>
      <c r="G279" s="209" t="s">
        <v>142</v>
      </c>
      <c r="H279" s="210">
        <v>8.52</v>
      </c>
      <c r="I279" s="211"/>
      <c r="J279" s="212">
        <f>ROUND(I279*H279,2)</f>
        <v>0</v>
      </c>
      <c r="K279" s="213"/>
      <c r="L279" s="46"/>
      <c r="M279" s="214" t="s">
        <v>19</v>
      </c>
      <c r="N279" s="215" t="s">
        <v>44</v>
      </c>
      <c r="O279" s="86"/>
      <c r="P279" s="216">
        <f>O279*H279</f>
        <v>0</v>
      </c>
      <c r="Q279" s="216">
        <v>0.00013</v>
      </c>
      <c r="R279" s="216">
        <f>Q279*H279</f>
        <v>0.0011075999999999998</v>
      </c>
      <c r="S279" s="216">
        <v>0</v>
      </c>
      <c r="T279" s="216">
        <f>S279*H279</f>
        <v>0</v>
      </c>
      <c r="U279" s="217" t="s">
        <v>19</v>
      </c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8" t="s">
        <v>143</v>
      </c>
      <c r="AT279" s="218" t="s">
        <v>139</v>
      </c>
      <c r="AU279" s="218" t="s">
        <v>144</v>
      </c>
      <c r="AY279" s="19" t="s">
        <v>136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19" t="s">
        <v>144</v>
      </c>
      <c r="BK279" s="219">
        <f>ROUND(I279*H279,2)</f>
        <v>0</v>
      </c>
      <c r="BL279" s="19" t="s">
        <v>143</v>
      </c>
      <c r="BM279" s="218" t="s">
        <v>377</v>
      </c>
    </row>
    <row r="280" spans="1:47" s="2" customFormat="1" ht="12">
      <c r="A280" s="40"/>
      <c r="B280" s="41"/>
      <c r="C280" s="42"/>
      <c r="D280" s="220" t="s">
        <v>146</v>
      </c>
      <c r="E280" s="42"/>
      <c r="F280" s="221" t="s">
        <v>378</v>
      </c>
      <c r="G280" s="42"/>
      <c r="H280" s="42"/>
      <c r="I280" s="222"/>
      <c r="J280" s="42"/>
      <c r="K280" s="42"/>
      <c r="L280" s="46"/>
      <c r="M280" s="223"/>
      <c r="N280" s="224"/>
      <c r="O280" s="86"/>
      <c r="P280" s="86"/>
      <c r="Q280" s="86"/>
      <c r="R280" s="86"/>
      <c r="S280" s="86"/>
      <c r="T280" s="86"/>
      <c r="U280" s="87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146</v>
      </c>
      <c r="AU280" s="19" t="s">
        <v>144</v>
      </c>
    </row>
    <row r="281" spans="1:51" s="14" customFormat="1" ht="12">
      <c r="A281" s="14"/>
      <c r="B281" s="236"/>
      <c r="C281" s="237"/>
      <c r="D281" s="227" t="s">
        <v>148</v>
      </c>
      <c r="E281" s="238" t="s">
        <v>19</v>
      </c>
      <c r="F281" s="239" t="s">
        <v>319</v>
      </c>
      <c r="G281" s="237"/>
      <c r="H281" s="240">
        <v>2.59</v>
      </c>
      <c r="I281" s="241"/>
      <c r="J281" s="237"/>
      <c r="K281" s="237"/>
      <c r="L281" s="242"/>
      <c r="M281" s="243"/>
      <c r="N281" s="244"/>
      <c r="O281" s="244"/>
      <c r="P281" s="244"/>
      <c r="Q281" s="244"/>
      <c r="R281" s="244"/>
      <c r="S281" s="244"/>
      <c r="T281" s="244"/>
      <c r="U281" s="245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6" t="s">
        <v>148</v>
      </c>
      <c r="AU281" s="246" t="s">
        <v>144</v>
      </c>
      <c r="AV281" s="14" t="s">
        <v>144</v>
      </c>
      <c r="AW281" s="14" t="s">
        <v>33</v>
      </c>
      <c r="AX281" s="14" t="s">
        <v>72</v>
      </c>
      <c r="AY281" s="246" t="s">
        <v>136</v>
      </c>
    </row>
    <row r="282" spans="1:51" s="14" customFormat="1" ht="12">
      <c r="A282" s="14"/>
      <c r="B282" s="236"/>
      <c r="C282" s="237"/>
      <c r="D282" s="227" t="s">
        <v>148</v>
      </c>
      <c r="E282" s="238" t="s">
        <v>19</v>
      </c>
      <c r="F282" s="239" t="s">
        <v>320</v>
      </c>
      <c r="G282" s="237"/>
      <c r="H282" s="240">
        <v>5.1</v>
      </c>
      <c r="I282" s="241"/>
      <c r="J282" s="237"/>
      <c r="K282" s="237"/>
      <c r="L282" s="242"/>
      <c r="M282" s="243"/>
      <c r="N282" s="244"/>
      <c r="O282" s="244"/>
      <c r="P282" s="244"/>
      <c r="Q282" s="244"/>
      <c r="R282" s="244"/>
      <c r="S282" s="244"/>
      <c r="T282" s="244"/>
      <c r="U282" s="245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6" t="s">
        <v>148</v>
      </c>
      <c r="AU282" s="246" t="s">
        <v>144</v>
      </c>
      <c r="AV282" s="14" t="s">
        <v>144</v>
      </c>
      <c r="AW282" s="14" t="s">
        <v>33</v>
      </c>
      <c r="AX282" s="14" t="s">
        <v>72</v>
      </c>
      <c r="AY282" s="246" t="s">
        <v>136</v>
      </c>
    </row>
    <row r="283" spans="1:51" s="14" customFormat="1" ht="12">
      <c r="A283" s="14"/>
      <c r="B283" s="236"/>
      <c r="C283" s="237"/>
      <c r="D283" s="227" t="s">
        <v>148</v>
      </c>
      <c r="E283" s="238" t="s">
        <v>19</v>
      </c>
      <c r="F283" s="239" t="s">
        <v>321</v>
      </c>
      <c r="G283" s="237"/>
      <c r="H283" s="240">
        <v>0.83</v>
      </c>
      <c r="I283" s="241"/>
      <c r="J283" s="237"/>
      <c r="K283" s="237"/>
      <c r="L283" s="242"/>
      <c r="M283" s="243"/>
      <c r="N283" s="244"/>
      <c r="O283" s="244"/>
      <c r="P283" s="244"/>
      <c r="Q283" s="244"/>
      <c r="R283" s="244"/>
      <c r="S283" s="244"/>
      <c r="T283" s="244"/>
      <c r="U283" s="245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6" t="s">
        <v>148</v>
      </c>
      <c r="AU283" s="246" t="s">
        <v>144</v>
      </c>
      <c r="AV283" s="14" t="s">
        <v>144</v>
      </c>
      <c r="AW283" s="14" t="s">
        <v>33</v>
      </c>
      <c r="AX283" s="14" t="s">
        <v>72</v>
      </c>
      <c r="AY283" s="246" t="s">
        <v>136</v>
      </c>
    </row>
    <row r="284" spans="1:51" s="15" customFormat="1" ht="12">
      <c r="A284" s="15"/>
      <c r="B284" s="247"/>
      <c r="C284" s="248"/>
      <c r="D284" s="227" t="s">
        <v>148</v>
      </c>
      <c r="E284" s="249" t="s">
        <v>19</v>
      </c>
      <c r="F284" s="250" t="s">
        <v>152</v>
      </c>
      <c r="G284" s="248"/>
      <c r="H284" s="251">
        <v>8.52</v>
      </c>
      <c r="I284" s="252"/>
      <c r="J284" s="248"/>
      <c r="K284" s="248"/>
      <c r="L284" s="253"/>
      <c r="M284" s="254"/>
      <c r="N284" s="255"/>
      <c r="O284" s="255"/>
      <c r="P284" s="255"/>
      <c r="Q284" s="255"/>
      <c r="R284" s="255"/>
      <c r="S284" s="255"/>
      <c r="T284" s="255"/>
      <c r="U284" s="256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57" t="s">
        <v>148</v>
      </c>
      <c r="AU284" s="257" t="s">
        <v>144</v>
      </c>
      <c r="AV284" s="15" t="s">
        <v>143</v>
      </c>
      <c r="AW284" s="15" t="s">
        <v>33</v>
      </c>
      <c r="AX284" s="15" t="s">
        <v>80</v>
      </c>
      <c r="AY284" s="257" t="s">
        <v>136</v>
      </c>
    </row>
    <row r="285" spans="1:65" s="2" customFormat="1" ht="16.5" customHeight="1">
      <c r="A285" s="40"/>
      <c r="B285" s="41"/>
      <c r="C285" s="206" t="s">
        <v>379</v>
      </c>
      <c r="D285" s="206" t="s">
        <v>139</v>
      </c>
      <c r="E285" s="207" t="s">
        <v>380</v>
      </c>
      <c r="F285" s="208" t="s">
        <v>381</v>
      </c>
      <c r="G285" s="209" t="s">
        <v>142</v>
      </c>
      <c r="H285" s="210">
        <v>8.52</v>
      </c>
      <c r="I285" s="211"/>
      <c r="J285" s="212">
        <f>ROUND(I285*H285,2)</f>
        <v>0</v>
      </c>
      <c r="K285" s="213"/>
      <c r="L285" s="46"/>
      <c r="M285" s="214" t="s">
        <v>19</v>
      </c>
      <c r="N285" s="215" t="s">
        <v>44</v>
      </c>
      <c r="O285" s="86"/>
      <c r="P285" s="216">
        <f>O285*H285</f>
        <v>0</v>
      </c>
      <c r="Q285" s="216">
        <v>4E-05</v>
      </c>
      <c r="R285" s="216">
        <f>Q285*H285</f>
        <v>0.0003408</v>
      </c>
      <c r="S285" s="216">
        <v>0</v>
      </c>
      <c r="T285" s="216">
        <f>S285*H285</f>
        <v>0</v>
      </c>
      <c r="U285" s="217" t="s">
        <v>19</v>
      </c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8" t="s">
        <v>143</v>
      </c>
      <c r="AT285" s="218" t="s">
        <v>139</v>
      </c>
      <c r="AU285" s="218" t="s">
        <v>144</v>
      </c>
      <c r="AY285" s="19" t="s">
        <v>136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19" t="s">
        <v>144</v>
      </c>
      <c r="BK285" s="219">
        <f>ROUND(I285*H285,2)</f>
        <v>0</v>
      </c>
      <c r="BL285" s="19" t="s">
        <v>143</v>
      </c>
      <c r="BM285" s="218" t="s">
        <v>382</v>
      </c>
    </row>
    <row r="286" spans="1:47" s="2" customFormat="1" ht="12">
      <c r="A286" s="40"/>
      <c r="B286" s="41"/>
      <c r="C286" s="42"/>
      <c r="D286" s="220" t="s">
        <v>146</v>
      </c>
      <c r="E286" s="42"/>
      <c r="F286" s="221" t="s">
        <v>383</v>
      </c>
      <c r="G286" s="42"/>
      <c r="H286" s="42"/>
      <c r="I286" s="222"/>
      <c r="J286" s="42"/>
      <c r="K286" s="42"/>
      <c r="L286" s="46"/>
      <c r="M286" s="223"/>
      <c r="N286" s="224"/>
      <c r="O286" s="86"/>
      <c r="P286" s="86"/>
      <c r="Q286" s="86"/>
      <c r="R286" s="86"/>
      <c r="S286" s="86"/>
      <c r="T286" s="86"/>
      <c r="U286" s="87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146</v>
      </c>
      <c r="AU286" s="19" t="s">
        <v>144</v>
      </c>
    </row>
    <row r="287" spans="1:63" s="12" customFormat="1" ht="22.8" customHeight="1">
      <c r="A287" s="12"/>
      <c r="B287" s="190"/>
      <c r="C287" s="191"/>
      <c r="D287" s="192" t="s">
        <v>71</v>
      </c>
      <c r="E287" s="204" t="s">
        <v>384</v>
      </c>
      <c r="F287" s="204" t="s">
        <v>385</v>
      </c>
      <c r="G287" s="191"/>
      <c r="H287" s="191"/>
      <c r="I287" s="194"/>
      <c r="J287" s="205">
        <f>BK287</f>
        <v>0</v>
      </c>
      <c r="K287" s="191"/>
      <c r="L287" s="196"/>
      <c r="M287" s="197"/>
      <c r="N287" s="198"/>
      <c r="O287" s="198"/>
      <c r="P287" s="199">
        <f>SUM(P288:P304)</f>
        <v>0</v>
      </c>
      <c r="Q287" s="198"/>
      <c r="R287" s="199">
        <f>SUM(R288:R304)</f>
        <v>0</v>
      </c>
      <c r="S287" s="198"/>
      <c r="T287" s="199">
        <f>SUM(T288:T304)</f>
        <v>0</v>
      </c>
      <c r="U287" s="200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01" t="s">
        <v>80</v>
      </c>
      <c r="AT287" s="202" t="s">
        <v>71</v>
      </c>
      <c r="AU287" s="202" t="s">
        <v>80</v>
      </c>
      <c r="AY287" s="201" t="s">
        <v>136</v>
      </c>
      <c r="BK287" s="203">
        <f>SUM(BK288:BK304)</f>
        <v>0</v>
      </c>
    </row>
    <row r="288" spans="1:65" s="2" customFormat="1" ht="16.5" customHeight="1">
      <c r="A288" s="40"/>
      <c r="B288" s="41"/>
      <c r="C288" s="206" t="s">
        <v>386</v>
      </c>
      <c r="D288" s="206" t="s">
        <v>139</v>
      </c>
      <c r="E288" s="207" t="s">
        <v>387</v>
      </c>
      <c r="F288" s="208" t="s">
        <v>388</v>
      </c>
      <c r="G288" s="209" t="s">
        <v>250</v>
      </c>
      <c r="H288" s="210">
        <v>7.464</v>
      </c>
      <c r="I288" s="211"/>
      <c r="J288" s="212">
        <f>ROUND(I288*H288,2)</f>
        <v>0</v>
      </c>
      <c r="K288" s="213"/>
      <c r="L288" s="46"/>
      <c r="M288" s="214" t="s">
        <v>19</v>
      </c>
      <c r="N288" s="215" t="s">
        <v>44</v>
      </c>
      <c r="O288" s="86"/>
      <c r="P288" s="216">
        <f>O288*H288</f>
        <v>0</v>
      </c>
      <c r="Q288" s="216">
        <v>0</v>
      </c>
      <c r="R288" s="216">
        <f>Q288*H288</f>
        <v>0</v>
      </c>
      <c r="S288" s="216">
        <v>0</v>
      </c>
      <c r="T288" s="216">
        <f>S288*H288</f>
        <v>0</v>
      </c>
      <c r="U288" s="217" t="s">
        <v>19</v>
      </c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8" t="s">
        <v>143</v>
      </c>
      <c r="AT288" s="218" t="s">
        <v>139</v>
      </c>
      <c r="AU288" s="218" t="s">
        <v>144</v>
      </c>
      <c r="AY288" s="19" t="s">
        <v>136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19" t="s">
        <v>144</v>
      </c>
      <c r="BK288" s="219">
        <f>ROUND(I288*H288,2)</f>
        <v>0</v>
      </c>
      <c r="BL288" s="19" t="s">
        <v>143</v>
      </c>
      <c r="BM288" s="218" t="s">
        <v>389</v>
      </c>
    </row>
    <row r="289" spans="1:47" s="2" customFormat="1" ht="12">
      <c r="A289" s="40"/>
      <c r="B289" s="41"/>
      <c r="C289" s="42"/>
      <c r="D289" s="220" t="s">
        <v>146</v>
      </c>
      <c r="E289" s="42"/>
      <c r="F289" s="221" t="s">
        <v>390</v>
      </c>
      <c r="G289" s="42"/>
      <c r="H289" s="42"/>
      <c r="I289" s="222"/>
      <c r="J289" s="42"/>
      <c r="K289" s="42"/>
      <c r="L289" s="46"/>
      <c r="M289" s="223"/>
      <c r="N289" s="224"/>
      <c r="O289" s="86"/>
      <c r="P289" s="86"/>
      <c r="Q289" s="86"/>
      <c r="R289" s="86"/>
      <c r="S289" s="86"/>
      <c r="T289" s="86"/>
      <c r="U289" s="87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146</v>
      </c>
      <c r="AU289" s="19" t="s">
        <v>144</v>
      </c>
    </row>
    <row r="290" spans="1:65" s="2" customFormat="1" ht="16.5" customHeight="1">
      <c r="A290" s="40"/>
      <c r="B290" s="41"/>
      <c r="C290" s="206" t="s">
        <v>391</v>
      </c>
      <c r="D290" s="206" t="s">
        <v>139</v>
      </c>
      <c r="E290" s="207" t="s">
        <v>392</v>
      </c>
      <c r="F290" s="208" t="s">
        <v>393</v>
      </c>
      <c r="G290" s="209" t="s">
        <v>250</v>
      </c>
      <c r="H290" s="210">
        <v>7.464</v>
      </c>
      <c r="I290" s="211"/>
      <c r="J290" s="212">
        <f>ROUND(I290*H290,2)</f>
        <v>0</v>
      </c>
      <c r="K290" s="213"/>
      <c r="L290" s="46"/>
      <c r="M290" s="214" t="s">
        <v>19</v>
      </c>
      <c r="N290" s="215" t="s">
        <v>44</v>
      </c>
      <c r="O290" s="86"/>
      <c r="P290" s="216">
        <f>O290*H290</f>
        <v>0</v>
      </c>
      <c r="Q290" s="216">
        <v>0</v>
      </c>
      <c r="R290" s="216">
        <f>Q290*H290</f>
        <v>0</v>
      </c>
      <c r="S290" s="216">
        <v>0</v>
      </c>
      <c r="T290" s="216">
        <f>S290*H290</f>
        <v>0</v>
      </c>
      <c r="U290" s="217" t="s">
        <v>19</v>
      </c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8" t="s">
        <v>143</v>
      </c>
      <c r="AT290" s="218" t="s">
        <v>139</v>
      </c>
      <c r="AU290" s="218" t="s">
        <v>144</v>
      </c>
      <c r="AY290" s="19" t="s">
        <v>136</v>
      </c>
      <c r="BE290" s="219">
        <f>IF(N290="základní",J290,0)</f>
        <v>0</v>
      </c>
      <c r="BF290" s="219">
        <f>IF(N290="snížená",J290,0)</f>
        <v>0</v>
      </c>
      <c r="BG290" s="219">
        <f>IF(N290="zákl. přenesená",J290,0)</f>
        <v>0</v>
      </c>
      <c r="BH290" s="219">
        <f>IF(N290="sníž. přenesená",J290,0)</f>
        <v>0</v>
      </c>
      <c r="BI290" s="219">
        <f>IF(N290="nulová",J290,0)</f>
        <v>0</v>
      </c>
      <c r="BJ290" s="19" t="s">
        <v>144</v>
      </c>
      <c r="BK290" s="219">
        <f>ROUND(I290*H290,2)</f>
        <v>0</v>
      </c>
      <c r="BL290" s="19" t="s">
        <v>143</v>
      </c>
      <c r="BM290" s="218" t="s">
        <v>394</v>
      </c>
    </row>
    <row r="291" spans="1:47" s="2" customFormat="1" ht="12">
      <c r="A291" s="40"/>
      <c r="B291" s="41"/>
      <c r="C291" s="42"/>
      <c r="D291" s="220" t="s">
        <v>146</v>
      </c>
      <c r="E291" s="42"/>
      <c r="F291" s="221" t="s">
        <v>395</v>
      </c>
      <c r="G291" s="42"/>
      <c r="H291" s="42"/>
      <c r="I291" s="222"/>
      <c r="J291" s="42"/>
      <c r="K291" s="42"/>
      <c r="L291" s="46"/>
      <c r="M291" s="223"/>
      <c r="N291" s="224"/>
      <c r="O291" s="86"/>
      <c r="P291" s="86"/>
      <c r="Q291" s="86"/>
      <c r="R291" s="86"/>
      <c r="S291" s="86"/>
      <c r="T291" s="86"/>
      <c r="U291" s="87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146</v>
      </c>
      <c r="AU291" s="19" t="s">
        <v>144</v>
      </c>
    </row>
    <row r="292" spans="1:65" s="2" customFormat="1" ht="16.5" customHeight="1">
      <c r="A292" s="40"/>
      <c r="B292" s="41"/>
      <c r="C292" s="206" t="s">
        <v>396</v>
      </c>
      <c r="D292" s="206" t="s">
        <v>139</v>
      </c>
      <c r="E292" s="207" t="s">
        <v>397</v>
      </c>
      <c r="F292" s="208" t="s">
        <v>398</v>
      </c>
      <c r="G292" s="209" t="s">
        <v>250</v>
      </c>
      <c r="H292" s="210">
        <v>141.569</v>
      </c>
      <c r="I292" s="211"/>
      <c r="J292" s="212">
        <f>ROUND(I292*H292,2)</f>
        <v>0</v>
      </c>
      <c r="K292" s="213"/>
      <c r="L292" s="46"/>
      <c r="M292" s="214" t="s">
        <v>19</v>
      </c>
      <c r="N292" s="215" t="s">
        <v>44</v>
      </c>
      <c r="O292" s="86"/>
      <c r="P292" s="216">
        <f>O292*H292</f>
        <v>0</v>
      </c>
      <c r="Q292" s="216">
        <v>0</v>
      </c>
      <c r="R292" s="216">
        <f>Q292*H292</f>
        <v>0</v>
      </c>
      <c r="S292" s="216">
        <v>0</v>
      </c>
      <c r="T292" s="216">
        <f>S292*H292</f>
        <v>0</v>
      </c>
      <c r="U292" s="217" t="s">
        <v>19</v>
      </c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8" t="s">
        <v>143</v>
      </c>
      <c r="AT292" s="218" t="s">
        <v>139</v>
      </c>
      <c r="AU292" s="218" t="s">
        <v>144</v>
      </c>
      <c r="AY292" s="19" t="s">
        <v>136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19" t="s">
        <v>144</v>
      </c>
      <c r="BK292" s="219">
        <f>ROUND(I292*H292,2)</f>
        <v>0</v>
      </c>
      <c r="BL292" s="19" t="s">
        <v>143</v>
      </c>
      <c r="BM292" s="218" t="s">
        <v>399</v>
      </c>
    </row>
    <row r="293" spans="1:47" s="2" customFormat="1" ht="12">
      <c r="A293" s="40"/>
      <c r="B293" s="41"/>
      <c r="C293" s="42"/>
      <c r="D293" s="220" t="s">
        <v>146</v>
      </c>
      <c r="E293" s="42"/>
      <c r="F293" s="221" t="s">
        <v>400</v>
      </c>
      <c r="G293" s="42"/>
      <c r="H293" s="42"/>
      <c r="I293" s="222"/>
      <c r="J293" s="42"/>
      <c r="K293" s="42"/>
      <c r="L293" s="46"/>
      <c r="M293" s="223"/>
      <c r="N293" s="224"/>
      <c r="O293" s="86"/>
      <c r="P293" s="86"/>
      <c r="Q293" s="86"/>
      <c r="R293" s="86"/>
      <c r="S293" s="86"/>
      <c r="T293" s="86"/>
      <c r="U293" s="87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146</v>
      </c>
      <c r="AU293" s="19" t="s">
        <v>144</v>
      </c>
    </row>
    <row r="294" spans="1:51" s="13" customFormat="1" ht="12">
      <c r="A294" s="13"/>
      <c r="B294" s="225"/>
      <c r="C294" s="226"/>
      <c r="D294" s="227" t="s">
        <v>148</v>
      </c>
      <c r="E294" s="228" t="s">
        <v>19</v>
      </c>
      <c r="F294" s="229" t="s">
        <v>401</v>
      </c>
      <c r="G294" s="226"/>
      <c r="H294" s="228" t="s">
        <v>19</v>
      </c>
      <c r="I294" s="230"/>
      <c r="J294" s="226"/>
      <c r="K294" s="226"/>
      <c r="L294" s="231"/>
      <c r="M294" s="232"/>
      <c r="N294" s="233"/>
      <c r="O294" s="233"/>
      <c r="P294" s="233"/>
      <c r="Q294" s="233"/>
      <c r="R294" s="233"/>
      <c r="S294" s="233"/>
      <c r="T294" s="233"/>
      <c r="U294" s="234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5" t="s">
        <v>148</v>
      </c>
      <c r="AU294" s="235" t="s">
        <v>144</v>
      </c>
      <c r="AV294" s="13" t="s">
        <v>80</v>
      </c>
      <c r="AW294" s="13" t="s">
        <v>33</v>
      </c>
      <c r="AX294" s="13" t="s">
        <v>72</v>
      </c>
      <c r="AY294" s="235" t="s">
        <v>136</v>
      </c>
    </row>
    <row r="295" spans="1:51" s="14" customFormat="1" ht="12">
      <c r="A295" s="14"/>
      <c r="B295" s="236"/>
      <c r="C295" s="237"/>
      <c r="D295" s="227" t="s">
        <v>148</v>
      </c>
      <c r="E295" s="238" t="s">
        <v>19</v>
      </c>
      <c r="F295" s="239" t="s">
        <v>402</v>
      </c>
      <c r="G295" s="237"/>
      <c r="H295" s="240">
        <v>141.569</v>
      </c>
      <c r="I295" s="241"/>
      <c r="J295" s="237"/>
      <c r="K295" s="237"/>
      <c r="L295" s="242"/>
      <c r="M295" s="243"/>
      <c r="N295" s="244"/>
      <c r="O295" s="244"/>
      <c r="P295" s="244"/>
      <c r="Q295" s="244"/>
      <c r="R295" s="244"/>
      <c r="S295" s="244"/>
      <c r="T295" s="244"/>
      <c r="U295" s="245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6" t="s">
        <v>148</v>
      </c>
      <c r="AU295" s="246" t="s">
        <v>144</v>
      </c>
      <c r="AV295" s="14" t="s">
        <v>144</v>
      </c>
      <c r="AW295" s="14" t="s">
        <v>33</v>
      </c>
      <c r="AX295" s="14" t="s">
        <v>80</v>
      </c>
      <c r="AY295" s="246" t="s">
        <v>136</v>
      </c>
    </row>
    <row r="296" spans="1:65" s="2" customFormat="1" ht="21.75" customHeight="1">
      <c r="A296" s="40"/>
      <c r="B296" s="41"/>
      <c r="C296" s="206" t="s">
        <v>403</v>
      </c>
      <c r="D296" s="206" t="s">
        <v>139</v>
      </c>
      <c r="E296" s="207" t="s">
        <v>404</v>
      </c>
      <c r="F296" s="208" t="s">
        <v>405</v>
      </c>
      <c r="G296" s="209" t="s">
        <v>250</v>
      </c>
      <c r="H296" s="210">
        <v>0.785</v>
      </c>
      <c r="I296" s="211"/>
      <c r="J296" s="212">
        <f>ROUND(I296*H296,2)</f>
        <v>0</v>
      </c>
      <c r="K296" s="213"/>
      <c r="L296" s="46"/>
      <c r="M296" s="214" t="s">
        <v>19</v>
      </c>
      <c r="N296" s="215" t="s">
        <v>44</v>
      </c>
      <c r="O296" s="86"/>
      <c r="P296" s="216">
        <f>O296*H296</f>
        <v>0</v>
      </c>
      <c r="Q296" s="216">
        <v>0</v>
      </c>
      <c r="R296" s="216">
        <f>Q296*H296</f>
        <v>0</v>
      </c>
      <c r="S296" s="216">
        <v>0</v>
      </c>
      <c r="T296" s="216">
        <f>S296*H296</f>
        <v>0</v>
      </c>
      <c r="U296" s="217" t="s">
        <v>19</v>
      </c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8" t="s">
        <v>143</v>
      </c>
      <c r="AT296" s="218" t="s">
        <v>139</v>
      </c>
      <c r="AU296" s="218" t="s">
        <v>144</v>
      </c>
      <c r="AY296" s="19" t="s">
        <v>136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19" t="s">
        <v>144</v>
      </c>
      <c r="BK296" s="219">
        <f>ROUND(I296*H296,2)</f>
        <v>0</v>
      </c>
      <c r="BL296" s="19" t="s">
        <v>143</v>
      </c>
      <c r="BM296" s="218" t="s">
        <v>406</v>
      </c>
    </row>
    <row r="297" spans="1:47" s="2" customFormat="1" ht="12">
      <c r="A297" s="40"/>
      <c r="B297" s="41"/>
      <c r="C297" s="42"/>
      <c r="D297" s="220" t="s">
        <v>146</v>
      </c>
      <c r="E297" s="42"/>
      <c r="F297" s="221" t="s">
        <v>407</v>
      </c>
      <c r="G297" s="42"/>
      <c r="H297" s="42"/>
      <c r="I297" s="222"/>
      <c r="J297" s="42"/>
      <c r="K297" s="42"/>
      <c r="L297" s="46"/>
      <c r="M297" s="223"/>
      <c r="N297" s="224"/>
      <c r="O297" s="86"/>
      <c r="P297" s="86"/>
      <c r="Q297" s="86"/>
      <c r="R297" s="86"/>
      <c r="S297" s="86"/>
      <c r="T297" s="86"/>
      <c r="U297" s="87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146</v>
      </c>
      <c r="AU297" s="19" t="s">
        <v>144</v>
      </c>
    </row>
    <row r="298" spans="1:51" s="14" customFormat="1" ht="12">
      <c r="A298" s="14"/>
      <c r="B298" s="236"/>
      <c r="C298" s="237"/>
      <c r="D298" s="227" t="s">
        <v>148</v>
      </c>
      <c r="E298" s="238" t="s">
        <v>19</v>
      </c>
      <c r="F298" s="239" t="s">
        <v>408</v>
      </c>
      <c r="G298" s="237"/>
      <c r="H298" s="240">
        <v>0.229</v>
      </c>
      <c r="I298" s="241"/>
      <c r="J298" s="237"/>
      <c r="K298" s="237"/>
      <c r="L298" s="242"/>
      <c r="M298" s="243"/>
      <c r="N298" s="244"/>
      <c r="O298" s="244"/>
      <c r="P298" s="244"/>
      <c r="Q298" s="244"/>
      <c r="R298" s="244"/>
      <c r="S298" s="244"/>
      <c r="T298" s="244"/>
      <c r="U298" s="245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6" t="s">
        <v>148</v>
      </c>
      <c r="AU298" s="246" t="s">
        <v>144</v>
      </c>
      <c r="AV298" s="14" t="s">
        <v>144</v>
      </c>
      <c r="AW298" s="14" t="s">
        <v>33</v>
      </c>
      <c r="AX298" s="14" t="s">
        <v>72</v>
      </c>
      <c r="AY298" s="246" t="s">
        <v>136</v>
      </c>
    </row>
    <row r="299" spans="1:51" s="14" customFormat="1" ht="12">
      <c r="A299" s="14"/>
      <c r="B299" s="236"/>
      <c r="C299" s="237"/>
      <c r="D299" s="227" t="s">
        <v>148</v>
      </c>
      <c r="E299" s="238" t="s">
        <v>19</v>
      </c>
      <c r="F299" s="239" t="s">
        <v>409</v>
      </c>
      <c r="G299" s="237"/>
      <c r="H299" s="240">
        <v>0.091</v>
      </c>
      <c r="I299" s="241"/>
      <c r="J299" s="237"/>
      <c r="K299" s="237"/>
      <c r="L299" s="242"/>
      <c r="M299" s="243"/>
      <c r="N299" s="244"/>
      <c r="O299" s="244"/>
      <c r="P299" s="244"/>
      <c r="Q299" s="244"/>
      <c r="R299" s="244"/>
      <c r="S299" s="244"/>
      <c r="T299" s="244"/>
      <c r="U299" s="245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6" t="s">
        <v>148</v>
      </c>
      <c r="AU299" s="246" t="s">
        <v>144</v>
      </c>
      <c r="AV299" s="14" t="s">
        <v>144</v>
      </c>
      <c r="AW299" s="14" t="s">
        <v>33</v>
      </c>
      <c r="AX299" s="14" t="s">
        <v>72</v>
      </c>
      <c r="AY299" s="246" t="s">
        <v>136</v>
      </c>
    </row>
    <row r="300" spans="1:51" s="14" customFormat="1" ht="12">
      <c r="A300" s="14"/>
      <c r="B300" s="236"/>
      <c r="C300" s="237"/>
      <c r="D300" s="227" t="s">
        <v>148</v>
      </c>
      <c r="E300" s="238" t="s">
        <v>19</v>
      </c>
      <c r="F300" s="239" t="s">
        <v>410</v>
      </c>
      <c r="G300" s="237"/>
      <c r="H300" s="240">
        <v>0.465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4"/>
      <c r="U300" s="245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6" t="s">
        <v>148</v>
      </c>
      <c r="AU300" s="246" t="s">
        <v>144</v>
      </c>
      <c r="AV300" s="14" t="s">
        <v>144</v>
      </c>
      <c r="AW300" s="14" t="s">
        <v>33</v>
      </c>
      <c r="AX300" s="14" t="s">
        <v>72</v>
      </c>
      <c r="AY300" s="246" t="s">
        <v>136</v>
      </c>
    </row>
    <row r="301" spans="1:51" s="15" customFormat="1" ht="12">
      <c r="A301" s="15"/>
      <c r="B301" s="247"/>
      <c r="C301" s="248"/>
      <c r="D301" s="227" t="s">
        <v>148</v>
      </c>
      <c r="E301" s="249" t="s">
        <v>19</v>
      </c>
      <c r="F301" s="250" t="s">
        <v>152</v>
      </c>
      <c r="G301" s="248"/>
      <c r="H301" s="251">
        <v>0.785</v>
      </c>
      <c r="I301" s="252"/>
      <c r="J301" s="248"/>
      <c r="K301" s="248"/>
      <c r="L301" s="253"/>
      <c r="M301" s="254"/>
      <c r="N301" s="255"/>
      <c r="O301" s="255"/>
      <c r="P301" s="255"/>
      <c r="Q301" s="255"/>
      <c r="R301" s="255"/>
      <c r="S301" s="255"/>
      <c r="T301" s="255"/>
      <c r="U301" s="256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57" t="s">
        <v>148</v>
      </c>
      <c r="AU301" s="257" t="s">
        <v>144</v>
      </c>
      <c r="AV301" s="15" t="s">
        <v>143</v>
      </c>
      <c r="AW301" s="15" t="s">
        <v>33</v>
      </c>
      <c r="AX301" s="15" t="s">
        <v>80</v>
      </c>
      <c r="AY301" s="257" t="s">
        <v>136</v>
      </c>
    </row>
    <row r="302" spans="1:65" s="2" customFormat="1" ht="24.15" customHeight="1">
      <c r="A302" s="40"/>
      <c r="B302" s="41"/>
      <c r="C302" s="206" t="s">
        <v>411</v>
      </c>
      <c r="D302" s="206" t="s">
        <v>139</v>
      </c>
      <c r="E302" s="207" t="s">
        <v>412</v>
      </c>
      <c r="F302" s="208" t="s">
        <v>413</v>
      </c>
      <c r="G302" s="209" t="s">
        <v>250</v>
      </c>
      <c r="H302" s="210">
        <v>6.666</v>
      </c>
      <c r="I302" s="211"/>
      <c r="J302" s="212">
        <f>ROUND(I302*H302,2)</f>
        <v>0</v>
      </c>
      <c r="K302" s="213"/>
      <c r="L302" s="46"/>
      <c r="M302" s="214" t="s">
        <v>19</v>
      </c>
      <c r="N302" s="215" t="s">
        <v>44</v>
      </c>
      <c r="O302" s="86"/>
      <c r="P302" s="216">
        <f>O302*H302</f>
        <v>0</v>
      </c>
      <c r="Q302" s="216">
        <v>0</v>
      </c>
      <c r="R302" s="216">
        <f>Q302*H302</f>
        <v>0</v>
      </c>
      <c r="S302" s="216">
        <v>0</v>
      </c>
      <c r="T302" s="216">
        <f>S302*H302</f>
        <v>0</v>
      </c>
      <c r="U302" s="217" t="s">
        <v>19</v>
      </c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8" t="s">
        <v>143</v>
      </c>
      <c r="AT302" s="218" t="s">
        <v>139</v>
      </c>
      <c r="AU302" s="218" t="s">
        <v>144</v>
      </c>
      <c r="AY302" s="19" t="s">
        <v>136</v>
      </c>
      <c r="BE302" s="219">
        <f>IF(N302="základní",J302,0)</f>
        <v>0</v>
      </c>
      <c r="BF302" s="219">
        <f>IF(N302="snížená",J302,0)</f>
        <v>0</v>
      </c>
      <c r="BG302" s="219">
        <f>IF(N302="zákl. přenesená",J302,0)</f>
        <v>0</v>
      </c>
      <c r="BH302" s="219">
        <f>IF(N302="sníž. přenesená",J302,0)</f>
        <v>0</v>
      </c>
      <c r="BI302" s="219">
        <f>IF(N302="nulová",J302,0)</f>
        <v>0</v>
      </c>
      <c r="BJ302" s="19" t="s">
        <v>144</v>
      </c>
      <c r="BK302" s="219">
        <f>ROUND(I302*H302,2)</f>
        <v>0</v>
      </c>
      <c r="BL302" s="19" t="s">
        <v>143</v>
      </c>
      <c r="BM302" s="218" t="s">
        <v>414</v>
      </c>
    </row>
    <row r="303" spans="1:47" s="2" customFormat="1" ht="12">
      <c r="A303" s="40"/>
      <c r="B303" s="41"/>
      <c r="C303" s="42"/>
      <c r="D303" s="220" t="s">
        <v>146</v>
      </c>
      <c r="E303" s="42"/>
      <c r="F303" s="221" t="s">
        <v>415</v>
      </c>
      <c r="G303" s="42"/>
      <c r="H303" s="42"/>
      <c r="I303" s="222"/>
      <c r="J303" s="42"/>
      <c r="K303" s="42"/>
      <c r="L303" s="46"/>
      <c r="M303" s="223"/>
      <c r="N303" s="224"/>
      <c r="O303" s="86"/>
      <c r="P303" s="86"/>
      <c r="Q303" s="86"/>
      <c r="R303" s="86"/>
      <c r="S303" s="86"/>
      <c r="T303" s="86"/>
      <c r="U303" s="87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146</v>
      </c>
      <c r="AU303" s="19" t="s">
        <v>144</v>
      </c>
    </row>
    <row r="304" spans="1:51" s="14" customFormat="1" ht="12">
      <c r="A304" s="14"/>
      <c r="B304" s="236"/>
      <c r="C304" s="237"/>
      <c r="D304" s="227" t="s">
        <v>148</v>
      </c>
      <c r="E304" s="238" t="s">
        <v>19</v>
      </c>
      <c r="F304" s="239" t="s">
        <v>416</v>
      </c>
      <c r="G304" s="237"/>
      <c r="H304" s="240">
        <v>6.666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4"/>
      <c r="U304" s="245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6" t="s">
        <v>148</v>
      </c>
      <c r="AU304" s="246" t="s">
        <v>144</v>
      </c>
      <c r="AV304" s="14" t="s">
        <v>144</v>
      </c>
      <c r="AW304" s="14" t="s">
        <v>33</v>
      </c>
      <c r="AX304" s="14" t="s">
        <v>80</v>
      </c>
      <c r="AY304" s="246" t="s">
        <v>136</v>
      </c>
    </row>
    <row r="305" spans="1:63" s="12" customFormat="1" ht="22.8" customHeight="1">
      <c r="A305" s="12"/>
      <c r="B305" s="190"/>
      <c r="C305" s="191"/>
      <c r="D305" s="192" t="s">
        <v>71</v>
      </c>
      <c r="E305" s="204" t="s">
        <v>417</v>
      </c>
      <c r="F305" s="204" t="s">
        <v>418</v>
      </c>
      <c r="G305" s="191"/>
      <c r="H305" s="191"/>
      <c r="I305" s="194"/>
      <c r="J305" s="205">
        <f>BK305</f>
        <v>0</v>
      </c>
      <c r="K305" s="191"/>
      <c r="L305" s="196"/>
      <c r="M305" s="197"/>
      <c r="N305" s="198"/>
      <c r="O305" s="198"/>
      <c r="P305" s="199">
        <f>SUM(P306:P307)</f>
        <v>0</v>
      </c>
      <c r="Q305" s="198"/>
      <c r="R305" s="199">
        <f>SUM(R306:R307)</f>
        <v>0</v>
      </c>
      <c r="S305" s="198"/>
      <c r="T305" s="199">
        <f>SUM(T306:T307)</f>
        <v>0</v>
      </c>
      <c r="U305" s="200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01" t="s">
        <v>80</v>
      </c>
      <c r="AT305" s="202" t="s">
        <v>71</v>
      </c>
      <c r="AU305" s="202" t="s">
        <v>80</v>
      </c>
      <c r="AY305" s="201" t="s">
        <v>136</v>
      </c>
      <c r="BK305" s="203">
        <f>SUM(BK306:BK307)</f>
        <v>0</v>
      </c>
    </row>
    <row r="306" spans="1:65" s="2" customFormat="1" ht="16.5" customHeight="1">
      <c r="A306" s="40"/>
      <c r="B306" s="41"/>
      <c r="C306" s="206" t="s">
        <v>419</v>
      </c>
      <c r="D306" s="206" t="s">
        <v>139</v>
      </c>
      <c r="E306" s="207" t="s">
        <v>420</v>
      </c>
      <c r="F306" s="208" t="s">
        <v>421</v>
      </c>
      <c r="G306" s="209" t="s">
        <v>250</v>
      </c>
      <c r="H306" s="210">
        <v>3.263</v>
      </c>
      <c r="I306" s="211"/>
      <c r="J306" s="212">
        <f>ROUND(I306*H306,2)</f>
        <v>0</v>
      </c>
      <c r="K306" s="213"/>
      <c r="L306" s="46"/>
      <c r="M306" s="214" t="s">
        <v>19</v>
      </c>
      <c r="N306" s="215" t="s">
        <v>44</v>
      </c>
      <c r="O306" s="86"/>
      <c r="P306" s="216">
        <f>O306*H306</f>
        <v>0</v>
      </c>
      <c r="Q306" s="216">
        <v>0</v>
      </c>
      <c r="R306" s="216">
        <f>Q306*H306</f>
        <v>0</v>
      </c>
      <c r="S306" s="216">
        <v>0</v>
      </c>
      <c r="T306" s="216">
        <f>S306*H306</f>
        <v>0</v>
      </c>
      <c r="U306" s="217" t="s">
        <v>19</v>
      </c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8" t="s">
        <v>143</v>
      </c>
      <c r="AT306" s="218" t="s">
        <v>139</v>
      </c>
      <c r="AU306" s="218" t="s">
        <v>144</v>
      </c>
      <c r="AY306" s="19" t="s">
        <v>136</v>
      </c>
      <c r="BE306" s="219">
        <f>IF(N306="základní",J306,0)</f>
        <v>0</v>
      </c>
      <c r="BF306" s="219">
        <f>IF(N306="snížená",J306,0)</f>
        <v>0</v>
      </c>
      <c r="BG306" s="219">
        <f>IF(N306="zákl. přenesená",J306,0)</f>
        <v>0</v>
      </c>
      <c r="BH306" s="219">
        <f>IF(N306="sníž. přenesená",J306,0)</f>
        <v>0</v>
      </c>
      <c r="BI306" s="219">
        <f>IF(N306="nulová",J306,0)</f>
        <v>0</v>
      </c>
      <c r="BJ306" s="19" t="s">
        <v>144</v>
      </c>
      <c r="BK306" s="219">
        <f>ROUND(I306*H306,2)</f>
        <v>0</v>
      </c>
      <c r="BL306" s="19" t="s">
        <v>143</v>
      </c>
      <c r="BM306" s="218" t="s">
        <v>422</v>
      </c>
    </row>
    <row r="307" spans="1:47" s="2" customFormat="1" ht="12">
      <c r="A307" s="40"/>
      <c r="B307" s="41"/>
      <c r="C307" s="42"/>
      <c r="D307" s="220" t="s">
        <v>146</v>
      </c>
      <c r="E307" s="42"/>
      <c r="F307" s="221" t="s">
        <v>423</v>
      </c>
      <c r="G307" s="42"/>
      <c r="H307" s="42"/>
      <c r="I307" s="222"/>
      <c r="J307" s="42"/>
      <c r="K307" s="42"/>
      <c r="L307" s="46"/>
      <c r="M307" s="223"/>
      <c r="N307" s="224"/>
      <c r="O307" s="86"/>
      <c r="P307" s="86"/>
      <c r="Q307" s="86"/>
      <c r="R307" s="86"/>
      <c r="S307" s="86"/>
      <c r="T307" s="86"/>
      <c r="U307" s="87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146</v>
      </c>
      <c r="AU307" s="19" t="s">
        <v>144</v>
      </c>
    </row>
    <row r="308" spans="1:63" s="12" customFormat="1" ht="25.9" customHeight="1">
      <c r="A308" s="12"/>
      <c r="B308" s="190"/>
      <c r="C308" s="191"/>
      <c r="D308" s="192" t="s">
        <v>71</v>
      </c>
      <c r="E308" s="193" t="s">
        <v>424</v>
      </c>
      <c r="F308" s="193" t="s">
        <v>425</v>
      </c>
      <c r="G308" s="191"/>
      <c r="H308" s="191"/>
      <c r="I308" s="194"/>
      <c r="J308" s="195">
        <f>BK308</f>
        <v>0</v>
      </c>
      <c r="K308" s="191"/>
      <c r="L308" s="196"/>
      <c r="M308" s="197"/>
      <c r="N308" s="198"/>
      <c r="O308" s="198"/>
      <c r="P308" s="199">
        <f>P309+P325+P350+P375+P406+P416+P423+P426+P433+P439+P468+P489+P524+P609+P614</f>
        <v>0</v>
      </c>
      <c r="Q308" s="198"/>
      <c r="R308" s="199">
        <f>R309+R325+R350+R375+R406+R416+R423+R426+R433+R439+R468+R489+R524+R609+R614</f>
        <v>1.9756700999999999</v>
      </c>
      <c r="S308" s="198"/>
      <c r="T308" s="199">
        <f>T309+T325+T350+T375+T406+T416+T423+T426+T433+T439+T468+T489+T524+T609+T614</f>
        <v>0.4769484</v>
      </c>
      <c r="U308" s="200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01" t="s">
        <v>144</v>
      </c>
      <c r="AT308" s="202" t="s">
        <v>71</v>
      </c>
      <c r="AU308" s="202" t="s">
        <v>72</v>
      </c>
      <c r="AY308" s="201" t="s">
        <v>136</v>
      </c>
      <c r="BK308" s="203">
        <f>BK309+BK325+BK350+BK375+BK406+BK416+BK423+BK426+BK433+BK439+BK468+BK489+BK524+BK609+BK614</f>
        <v>0</v>
      </c>
    </row>
    <row r="309" spans="1:63" s="12" customFormat="1" ht="22.8" customHeight="1">
      <c r="A309" s="12"/>
      <c r="B309" s="190"/>
      <c r="C309" s="191"/>
      <c r="D309" s="192" t="s">
        <v>71</v>
      </c>
      <c r="E309" s="204" t="s">
        <v>426</v>
      </c>
      <c r="F309" s="204" t="s">
        <v>427</v>
      </c>
      <c r="G309" s="191"/>
      <c r="H309" s="191"/>
      <c r="I309" s="194"/>
      <c r="J309" s="205">
        <f>BK309</f>
        <v>0</v>
      </c>
      <c r="K309" s="191"/>
      <c r="L309" s="196"/>
      <c r="M309" s="197"/>
      <c r="N309" s="198"/>
      <c r="O309" s="198"/>
      <c r="P309" s="199">
        <f>SUM(P310:P324)</f>
        <v>0</v>
      </c>
      <c r="Q309" s="198"/>
      <c r="R309" s="199">
        <f>SUM(R310:R324)</f>
        <v>0.0429662</v>
      </c>
      <c r="S309" s="198"/>
      <c r="T309" s="199">
        <f>SUM(T310:T324)</f>
        <v>0.024480000000000002</v>
      </c>
      <c r="U309" s="200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01" t="s">
        <v>144</v>
      </c>
      <c r="AT309" s="202" t="s">
        <v>71</v>
      </c>
      <c r="AU309" s="202" t="s">
        <v>80</v>
      </c>
      <c r="AY309" s="201" t="s">
        <v>136</v>
      </c>
      <c r="BK309" s="203">
        <f>SUM(BK310:BK324)</f>
        <v>0</v>
      </c>
    </row>
    <row r="310" spans="1:65" s="2" customFormat="1" ht="16.5" customHeight="1">
      <c r="A310" s="40"/>
      <c r="B310" s="41"/>
      <c r="C310" s="206" t="s">
        <v>428</v>
      </c>
      <c r="D310" s="206" t="s">
        <v>139</v>
      </c>
      <c r="E310" s="207" t="s">
        <v>429</v>
      </c>
      <c r="F310" s="208" t="s">
        <v>430</v>
      </c>
      <c r="G310" s="209" t="s">
        <v>142</v>
      </c>
      <c r="H310" s="210">
        <v>6.12</v>
      </c>
      <c r="I310" s="211"/>
      <c r="J310" s="212">
        <f>ROUND(I310*H310,2)</f>
        <v>0</v>
      </c>
      <c r="K310" s="213"/>
      <c r="L310" s="46"/>
      <c r="M310" s="214" t="s">
        <v>19</v>
      </c>
      <c r="N310" s="215" t="s">
        <v>44</v>
      </c>
      <c r="O310" s="86"/>
      <c r="P310" s="216">
        <f>O310*H310</f>
        <v>0</v>
      </c>
      <c r="Q310" s="216">
        <v>0</v>
      </c>
      <c r="R310" s="216">
        <f>Q310*H310</f>
        <v>0</v>
      </c>
      <c r="S310" s="216">
        <v>0.004</v>
      </c>
      <c r="T310" s="216">
        <f>S310*H310</f>
        <v>0.024480000000000002</v>
      </c>
      <c r="U310" s="217" t="s">
        <v>19</v>
      </c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8" t="s">
        <v>262</v>
      </c>
      <c r="AT310" s="218" t="s">
        <v>139</v>
      </c>
      <c r="AU310" s="218" t="s">
        <v>144</v>
      </c>
      <c r="AY310" s="19" t="s">
        <v>136</v>
      </c>
      <c r="BE310" s="219">
        <f>IF(N310="základní",J310,0)</f>
        <v>0</v>
      </c>
      <c r="BF310" s="219">
        <f>IF(N310="snížená",J310,0)</f>
        <v>0</v>
      </c>
      <c r="BG310" s="219">
        <f>IF(N310="zákl. přenesená",J310,0)</f>
        <v>0</v>
      </c>
      <c r="BH310" s="219">
        <f>IF(N310="sníž. přenesená",J310,0)</f>
        <v>0</v>
      </c>
      <c r="BI310" s="219">
        <f>IF(N310="nulová",J310,0)</f>
        <v>0</v>
      </c>
      <c r="BJ310" s="19" t="s">
        <v>144</v>
      </c>
      <c r="BK310" s="219">
        <f>ROUND(I310*H310,2)</f>
        <v>0</v>
      </c>
      <c r="BL310" s="19" t="s">
        <v>262</v>
      </c>
      <c r="BM310" s="218" t="s">
        <v>431</v>
      </c>
    </row>
    <row r="311" spans="1:47" s="2" customFormat="1" ht="12">
      <c r="A311" s="40"/>
      <c r="B311" s="41"/>
      <c r="C311" s="42"/>
      <c r="D311" s="220" t="s">
        <v>146</v>
      </c>
      <c r="E311" s="42"/>
      <c r="F311" s="221" t="s">
        <v>432</v>
      </c>
      <c r="G311" s="42"/>
      <c r="H311" s="42"/>
      <c r="I311" s="222"/>
      <c r="J311" s="42"/>
      <c r="K311" s="42"/>
      <c r="L311" s="46"/>
      <c r="M311" s="223"/>
      <c r="N311" s="224"/>
      <c r="O311" s="86"/>
      <c r="P311" s="86"/>
      <c r="Q311" s="86"/>
      <c r="R311" s="86"/>
      <c r="S311" s="86"/>
      <c r="T311" s="86"/>
      <c r="U311" s="87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146</v>
      </c>
      <c r="AU311" s="19" t="s">
        <v>144</v>
      </c>
    </row>
    <row r="312" spans="1:65" s="2" customFormat="1" ht="16.5" customHeight="1">
      <c r="A312" s="40"/>
      <c r="B312" s="41"/>
      <c r="C312" s="206" t="s">
        <v>433</v>
      </c>
      <c r="D312" s="206" t="s">
        <v>139</v>
      </c>
      <c r="E312" s="207" t="s">
        <v>434</v>
      </c>
      <c r="F312" s="208" t="s">
        <v>435</v>
      </c>
      <c r="G312" s="209" t="s">
        <v>142</v>
      </c>
      <c r="H312" s="210">
        <v>6.12</v>
      </c>
      <c r="I312" s="211"/>
      <c r="J312" s="212">
        <f>ROUND(I312*H312,2)</f>
        <v>0</v>
      </c>
      <c r="K312" s="213"/>
      <c r="L312" s="46"/>
      <c r="M312" s="214" t="s">
        <v>19</v>
      </c>
      <c r="N312" s="215" t="s">
        <v>44</v>
      </c>
      <c r="O312" s="86"/>
      <c r="P312" s="216">
        <f>O312*H312</f>
        <v>0</v>
      </c>
      <c r="Q312" s="216">
        <v>0</v>
      </c>
      <c r="R312" s="216">
        <f>Q312*H312</f>
        <v>0</v>
      </c>
      <c r="S312" s="216">
        <v>0</v>
      </c>
      <c r="T312" s="216">
        <f>S312*H312</f>
        <v>0</v>
      </c>
      <c r="U312" s="217" t="s">
        <v>19</v>
      </c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8" t="s">
        <v>262</v>
      </c>
      <c r="AT312" s="218" t="s">
        <v>139</v>
      </c>
      <c r="AU312" s="218" t="s">
        <v>144</v>
      </c>
      <c r="AY312" s="19" t="s">
        <v>136</v>
      </c>
      <c r="BE312" s="219">
        <f>IF(N312="základní",J312,0)</f>
        <v>0</v>
      </c>
      <c r="BF312" s="219">
        <f>IF(N312="snížená",J312,0)</f>
        <v>0</v>
      </c>
      <c r="BG312" s="219">
        <f>IF(N312="zákl. přenesená",J312,0)</f>
        <v>0</v>
      </c>
      <c r="BH312" s="219">
        <f>IF(N312="sníž. přenesená",J312,0)</f>
        <v>0</v>
      </c>
      <c r="BI312" s="219">
        <f>IF(N312="nulová",J312,0)</f>
        <v>0</v>
      </c>
      <c r="BJ312" s="19" t="s">
        <v>144</v>
      </c>
      <c r="BK312" s="219">
        <f>ROUND(I312*H312,2)</f>
        <v>0</v>
      </c>
      <c r="BL312" s="19" t="s">
        <v>262</v>
      </c>
      <c r="BM312" s="218" t="s">
        <v>436</v>
      </c>
    </row>
    <row r="313" spans="1:47" s="2" customFormat="1" ht="12">
      <c r="A313" s="40"/>
      <c r="B313" s="41"/>
      <c r="C313" s="42"/>
      <c r="D313" s="220" t="s">
        <v>146</v>
      </c>
      <c r="E313" s="42"/>
      <c r="F313" s="221" t="s">
        <v>437</v>
      </c>
      <c r="G313" s="42"/>
      <c r="H313" s="42"/>
      <c r="I313" s="222"/>
      <c r="J313" s="42"/>
      <c r="K313" s="42"/>
      <c r="L313" s="46"/>
      <c r="M313" s="223"/>
      <c r="N313" s="224"/>
      <c r="O313" s="86"/>
      <c r="P313" s="86"/>
      <c r="Q313" s="86"/>
      <c r="R313" s="86"/>
      <c r="S313" s="86"/>
      <c r="T313" s="86"/>
      <c r="U313" s="87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146</v>
      </c>
      <c r="AU313" s="19" t="s">
        <v>144</v>
      </c>
    </row>
    <row r="314" spans="1:51" s="13" customFormat="1" ht="12">
      <c r="A314" s="13"/>
      <c r="B314" s="225"/>
      <c r="C314" s="226"/>
      <c r="D314" s="227" t="s">
        <v>148</v>
      </c>
      <c r="E314" s="228" t="s">
        <v>19</v>
      </c>
      <c r="F314" s="229" t="s">
        <v>438</v>
      </c>
      <c r="G314" s="226"/>
      <c r="H314" s="228" t="s">
        <v>19</v>
      </c>
      <c r="I314" s="230"/>
      <c r="J314" s="226"/>
      <c r="K314" s="226"/>
      <c r="L314" s="231"/>
      <c r="M314" s="232"/>
      <c r="N314" s="233"/>
      <c r="O314" s="233"/>
      <c r="P314" s="233"/>
      <c r="Q314" s="233"/>
      <c r="R314" s="233"/>
      <c r="S314" s="233"/>
      <c r="T314" s="233"/>
      <c r="U314" s="234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5" t="s">
        <v>148</v>
      </c>
      <c r="AU314" s="235" t="s">
        <v>144</v>
      </c>
      <c r="AV314" s="13" t="s">
        <v>80</v>
      </c>
      <c r="AW314" s="13" t="s">
        <v>33</v>
      </c>
      <c r="AX314" s="13" t="s">
        <v>72</v>
      </c>
      <c r="AY314" s="235" t="s">
        <v>136</v>
      </c>
    </row>
    <row r="315" spans="1:51" s="14" customFormat="1" ht="12">
      <c r="A315" s="14"/>
      <c r="B315" s="236"/>
      <c r="C315" s="237"/>
      <c r="D315" s="227" t="s">
        <v>148</v>
      </c>
      <c r="E315" s="238" t="s">
        <v>19</v>
      </c>
      <c r="F315" s="239" t="s">
        <v>439</v>
      </c>
      <c r="G315" s="237"/>
      <c r="H315" s="240">
        <v>6.12</v>
      </c>
      <c r="I315" s="241"/>
      <c r="J315" s="237"/>
      <c r="K315" s="237"/>
      <c r="L315" s="242"/>
      <c r="M315" s="243"/>
      <c r="N315" s="244"/>
      <c r="O315" s="244"/>
      <c r="P315" s="244"/>
      <c r="Q315" s="244"/>
      <c r="R315" s="244"/>
      <c r="S315" s="244"/>
      <c r="T315" s="244"/>
      <c r="U315" s="245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6" t="s">
        <v>148</v>
      </c>
      <c r="AU315" s="246" t="s">
        <v>144</v>
      </c>
      <c r="AV315" s="14" t="s">
        <v>144</v>
      </c>
      <c r="AW315" s="14" t="s">
        <v>33</v>
      </c>
      <c r="AX315" s="14" t="s">
        <v>80</v>
      </c>
      <c r="AY315" s="246" t="s">
        <v>136</v>
      </c>
    </row>
    <row r="316" spans="1:65" s="2" customFormat="1" ht="16.5" customHeight="1">
      <c r="A316" s="40"/>
      <c r="B316" s="41"/>
      <c r="C316" s="258" t="s">
        <v>440</v>
      </c>
      <c r="D316" s="258" t="s">
        <v>273</v>
      </c>
      <c r="E316" s="259" t="s">
        <v>441</v>
      </c>
      <c r="F316" s="260" t="s">
        <v>442</v>
      </c>
      <c r="G316" s="261" t="s">
        <v>250</v>
      </c>
      <c r="H316" s="262">
        <v>0.002</v>
      </c>
      <c r="I316" s="263"/>
      <c r="J316" s="264">
        <f>ROUND(I316*H316,2)</f>
        <v>0</v>
      </c>
      <c r="K316" s="265"/>
      <c r="L316" s="266"/>
      <c r="M316" s="267" t="s">
        <v>19</v>
      </c>
      <c r="N316" s="268" t="s">
        <v>44</v>
      </c>
      <c r="O316" s="86"/>
      <c r="P316" s="216">
        <f>O316*H316</f>
        <v>0</v>
      </c>
      <c r="Q316" s="216">
        <v>1</v>
      </c>
      <c r="R316" s="216">
        <f>Q316*H316</f>
        <v>0.002</v>
      </c>
      <c r="S316" s="216">
        <v>0</v>
      </c>
      <c r="T316" s="216">
        <f>S316*H316</f>
        <v>0</v>
      </c>
      <c r="U316" s="217" t="s">
        <v>19</v>
      </c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8" t="s">
        <v>379</v>
      </c>
      <c r="AT316" s="218" t="s">
        <v>273</v>
      </c>
      <c r="AU316" s="218" t="s">
        <v>144</v>
      </c>
      <c r="AY316" s="19" t="s">
        <v>136</v>
      </c>
      <c r="BE316" s="219">
        <f>IF(N316="základní",J316,0)</f>
        <v>0</v>
      </c>
      <c r="BF316" s="219">
        <f>IF(N316="snížená",J316,0)</f>
        <v>0</v>
      </c>
      <c r="BG316" s="219">
        <f>IF(N316="zákl. přenesená",J316,0)</f>
        <v>0</v>
      </c>
      <c r="BH316" s="219">
        <f>IF(N316="sníž. přenesená",J316,0)</f>
        <v>0</v>
      </c>
      <c r="BI316" s="219">
        <f>IF(N316="nulová",J316,0)</f>
        <v>0</v>
      </c>
      <c r="BJ316" s="19" t="s">
        <v>144</v>
      </c>
      <c r="BK316" s="219">
        <f>ROUND(I316*H316,2)</f>
        <v>0</v>
      </c>
      <c r="BL316" s="19" t="s">
        <v>262</v>
      </c>
      <c r="BM316" s="218" t="s">
        <v>443</v>
      </c>
    </row>
    <row r="317" spans="1:47" s="2" customFormat="1" ht="12">
      <c r="A317" s="40"/>
      <c r="B317" s="41"/>
      <c r="C317" s="42"/>
      <c r="D317" s="227" t="s">
        <v>277</v>
      </c>
      <c r="E317" s="42"/>
      <c r="F317" s="269" t="s">
        <v>444</v>
      </c>
      <c r="G317" s="42"/>
      <c r="H317" s="42"/>
      <c r="I317" s="222"/>
      <c r="J317" s="42"/>
      <c r="K317" s="42"/>
      <c r="L317" s="46"/>
      <c r="M317" s="223"/>
      <c r="N317" s="224"/>
      <c r="O317" s="86"/>
      <c r="P317" s="86"/>
      <c r="Q317" s="86"/>
      <c r="R317" s="86"/>
      <c r="S317" s="86"/>
      <c r="T317" s="86"/>
      <c r="U317" s="87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277</v>
      </c>
      <c r="AU317" s="19" t="s">
        <v>144</v>
      </c>
    </row>
    <row r="318" spans="1:51" s="14" customFormat="1" ht="12">
      <c r="A318" s="14"/>
      <c r="B318" s="236"/>
      <c r="C318" s="237"/>
      <c r="D318" s="227" t="s">
        <v>148</v>
      </c>
      <c r="E318" s="237"/>
      <c r="F318" s="239" t="s">
        <v>445</v>
      </c>
      <c r="G318" s="237"/>
      <c r="H318" s="240">
        <v>0.002</v>
      </c>
      <c r="I318" s="241"/>
      <c r="J318" s="237"/>
      <c r="K318" s="237"/>
      <c r="L318" s="242"/>
      <c r="M318" s="243"/>
      <c r="N318" s="244"/>
      <c r="O318" s="244"/>
      <c r="P318" s="244"/>
      <c r="Q318" s="244"/>
      <c r="R318" s="244"/>
      <c r="S318" s="244"/>
      <c r="T318" s="244"/>
      <c r="U318" s="245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6" t="s">
        <v>148</v>
      </c>
      <c r="AU318" s="246" t="s">
        <v>144</v>
      </c>
      <c r="AV318" s="14" t="s">
        <v>144</v>
      </c>
      <c r="AW318" s="14" t="s">
        <v>4</v>
      </c>
      <c r="AX318" s="14" t="s">
        <v>80</v>
      </c>
      <c r="AY318" s="246" t="s">
        <v>136</v>
      </c>
    </row>
    <row r="319" spans="1:65" s="2" customFormat="1" ht="16.5" customHeight="1">
      <c r="A319" s="40"/>
      <c r="B319" s="41"/>
      <c r="C319" s="206" t="s">
        <v>446</v>
      </c>
      <c r="D319" s="206" t="s">
        <v>139</v>
      </c>
      <c r="E319" s="207" t="s">
        <v>447</v>
      </c>
      <c r="F319" s="208" t="s">
        <v>448</v>
      </c>
      <c r="G319" s="209" t="s">
        <v>142</v>
      </c>
      <c r="H319" s="210">
        <v>6.12</v>
      </c>
      <c r="I319" s="211"/>
      <c r="J319" s="212">
        <f>ROUND(I319*H319,2)</f>
        <v>0</v>
      </c>
      <c r="K319" s="213"/>
      <c r="L319" s="46"/>
      <c r="M319" s="214" t="s">
        <v>19</v>
      </c>
      <c r="N319" s="215" t="s">
        <v>44</v>
      </c>
      <c r="O319" s="86"/>
      <c r="P319" s="216">
        <f>O319*H319</f>
        <v>0</v>
      </c>
      <c r="Q319" s="216">
        <v>0.0004</v>
      </c>
      <c r="R319" s="216">
        <f>Q319*H319</f>
        <v>0.002448</v>
      </c>
      <c r="S319" s="216">
        <v>0</v>
      </c>
      <c r="T319" s="216">
        <f>S319*H319</f>
        <v>0</v>
      </c>
      <c r="U319" s="217" t="s">
        <v>19</v>
      </c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8" t="s">
        <v>262</v>
      </c>
      <c r="AT319" s="218" t="s">
        <v>139</v>
      </c>
      <c r="AU319" s="218" t="s">
        <v>144</v>
      </c>
      <c r="AY319" s="19" t="s">
        <v>136</v>
      </c>
      <c r="BE319" s="219">
        <f>IF(N319="základní",J319,0)</f>
        <v>0</v>
      </c>
      <c r="BF319" s="219">
        <f>IF(N319="snížená",J319,0)</f>
        <v>0</v>
      </c>
      <c r="BG319" s="219">
        <f>IF(N319="zákl. přenesená",J319,0)</f>
        <v>0</v>
      </c>
      <c r="BH319" s="219">
        <f>IF(N319="sníž. přenesená",J319,0)</f>
        <v>0</v>
      </c>
      <c r="BI319" s="219">
        <f>IF(N319="nulová",J319,0)</f>
        <v>0</v>
      </c>
      <c r="BJ319" s="19" t="s">
        <v>144</v>
      </c>
      <c r="BK319" s="219">
        <f>ROUND(I319*H319,2)</f>
        <v>0</v>
      </c>
      <c r="BL319" s="19" t="s">
        <v>262</v>
      </c>
      <c r="BM319" s="218" t="s">
        <v>449</v>
      </c>
    </row>
    <row r="320" spans="1:47" s="2" customFormat="1" ht="12">
      <c r="A320" s="40"/>
      <c r="B320" s="41"/>
      <c r="C320" s="42"/>
      <c r="D320" s="220" t="s">
        <v>146</v>
      </c>
      <c r="E320" s="42"/>
      <c r="F320" s="221" t="s">
        <v>450</v>
      </c>
      <c r="G320" s="42"/>
      <c r="H320" s="42"/>
      <c r="I320" s="222"/>
      <c r="J320" s="42"/>
      <c r="K320" s="42"/>
      <c r="L320" s="46"/>
      <c r="M320" s="223"/>
      <c r="N320" s="224"/>
      <c r="O320" s="86"/>
      <c r="P320" s="86"/>
      <c r="Q320" s="86"/>
      <c r="R320" s="86"/>
      <c r="S320" s="86"/>
      <c r="T320" s="86"/>
      <c r="U320" s="87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146</v>
      </c>
      <c r="AU320" s="19" t="s">
        <v>144</v>
      </c>
    </row>
    <row r="321" spans="1:65" s="2" customFormat="1" ht="24.15" customHeight="1">
      <c r="A321" s="40"/>
      <c r="B321" s="41"/>
      <c r="C321" s="258" t="s">
        <v>451</v>
      </c>
      <c r="D321" s="258" t="s">
        <v>273</v>
      </c>
      <c r="E321" s="259" t="s">
        <v>452</v>
      </c>
      <c r="F321" s="260" t="s">
        <v>453</v>
      </c>
      <c r="G321" s="261" t="s">
        <v>142</v>
      </c>
      <c r="H321" s="262">
        <v>7.133</v>
      </c>
      <c r="I321" s="263"/>
      <c r="J321" s="264">
        <f>ROUND(I321*H321,2)</f>
        <v>0</v>
      </c>
      <c r="K321" s="265"/>
      <c r="L321" s="266"/>
      <c r="M321" s="267" t="s">
        <v>19</v>
      </c>
      <c r="N321" s="268" t="s">
        <v>44</v>
      </c>
      <c r="O321" s="86"/>
      <c r="P321" s="216">
        <f>O321*H321</f>
        <v>0</v>
      </c>
      <c r="Q321" s="216">
        <v>0.0054</v>
      </c>
      <c r="R321" s="216">
        <f>Q321*H321</f>
        <v>0.0385182</v>
      </c>
      <c r="S321" s="216">
        <v>0</v>
      </c>
      <c r="T321" s="216">
        <f>S321*H321</f>
        <v>0</v>
      </c>
      <c r="U321" s="217" t="s">
        <v>19</v>
      </c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8" t="s">
        <v>379</v>
      </c>
      <c r="AT321" s="218" t="s">
        <v>273</v>
      </c>
      <c r="AU321" s="218" t="s">
        <v>144</v>
      </c>
      <c r="AY321" s="19" t="s">
        <v>136</v>
      </c>
      <c r="BE321" s="219">
        <f>IF(N321="základní",J321,0)</f>
        <v>0</v>
      </c>
      <c r="BF321" s="219">
        <f>IF(N321="snížená",J321,0)</f>
        <v>0</v>
      </c>
      <c r="BG321" s="219">
        <f>IF(N321="zákl. přenesená",J321,0)</f>
        <v>0</v>
      </c>
      <c r="BH321" s="219">
        <f>IF(N321="sníž. přenesená",J321,0)</f>
        <v>0</v>
      </c>
      <c r="BI321" s="219">
        <f>IF(N321="nulová",J321,0)</f>
        <v>0</v>
      </c>
      <c r="BJ321" s="19" t="s">
        <v>144</v>
      </c>
      <c r="BK321" s="219">
        <f>ROUND(I321*H321,2)</f>
        <v>0</v>
      </c>
      <c r="BL321" s="19" t="s">
        <v>262</v>
      </c>
      <c r="BM321" s="218" t="s">
        <v>454</v>
      </c>
    </row>
    <row r="322" spans="1:51" s="14" customFormat="1" ht="12">
      <c r="A322" s="14"/>
      <c r="B322" s="236"/>
      <c r="C322" s="237"/>
      <c r="D322" s="227" t="s">
        <v>148</v>
      </c>
      <c r="E322" s="237"/>
      <c r="F322" s="239" t="s">
        <v>455</v>
      </c>
      <c r="G322" s="237"/>
      <c r="H322" s="240">
        <v>7.133</v>
      </c>
      <c r="I322" s="241"/>
      <c r="J322" s="237"/>
      <c r="K322" s="237"/>
      <c r="L322" s="242"/>
      <c r="M322" s="243"/>
      <c r="N322" s="244"/>
      <c r="O322" s="244"/>
      <c r="P322" s="244"/>
      <c r="Q322" s="244"/>
      <c r="R322" s="244"/>
      <c r="S322" s="244"/>
      <c r="T322" s="244"/>
      <c r="U322" s="245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6" t="s">
        <v>148</v>
      </c>
      <c r="AU322" s="246" t="s">
        <v>144</v>
      </c>
      <c r="AV322" s="14" t="s">
        <v>144</v>
      </c>
      <c r="AW322" s="14" t="s">
        <v>4</v>
      </c>
      <c r="AX322" s="14" t="s">
        <v>80</v>
      </c>
      <c r="AY322" s="246" t="s">
        <v>136</v>
      </c>
    </row>
    <row r="323" spans="1:65" s="2" customFormat="1" ht="16.5" customHeight="1">
      <c r="A323" s="40"/>
      <c r="B323" s="41"/>
      <c r="C323" s="206" t="s">
        <v>456</v>
      </c>
      <c r="D323" s="206" t="s">
        <v>139</v>
      </c>
      <c r="E323" s="207" t="s">
        <v>457</v>
      </c>
      <c r="F323" s="208" t="s">
        <v>458</v>
      </c>
      <c r="G323" s="209" t="s">
        <v>250</v>
      </c>
      <c r="H323" s="210">
        <v>0.043</v>
      </c>
      <c r="I323" s="211"/>
      <c r="J323" s="212">
        <f>ROUND(I323*H323,2)</f>
        <v>0</v>
      </c>
      <c r="K323" s="213"/>
      <c r="L323" s="46"/>
      <c r="M323" s="214" t="s">
        <v>19</v>
      </c>
      <c r="N323" s="215" t="s">
        <v>44</v>
      </c>
      <c r="O323" s="86"/>
      <c r="P323" s="216">
        <f>O323*H323</f>
        <v>0</v>
      </c>
      <c r="Q323" s="216">
        <v>0</v>
      </c>
      <c r="R323" s="216">
        <f>Q323*H323</f>
        <v>0</v>
      </c>
      <c r="S323" s="216">
        <v>0</v>
      </c>
      <c r="T323" s="216">
        <f>S323*H323</f>
        <v>0</v>
      </c>
      <c r="U323" s="217" t="s">
        <v>19</v>
      </c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8" t="s">
        <v>262</v>
      </c>
      <c r="AT323" s="218" t="s">
        <v>139</v>
      </c>
      <c r="AU323" s="218" t="s">
        <v>144</v>
      </c>
      <c r="AY323" s="19" t="s">
        <v>136</v>
      </c>
      <c r="BE323" s="219">
        <f>IF(N323="základní",J323,0)</f>
        <v>0</v>
      </c>
      <c r="BF323" s="219">
        <f>IF(N323="snížená",J323,0)</f>
        <v>0</v>
      </c>
      <c r="BG323" s="219">
        <f>IF(N323="zákl. přenesená",J323,0)</f>
        <v>0</v>
      </c>
      <c r="BH323" s="219">
        <f>IF(N323="sníž. přenesená",J323,0)</f>
        <v>0</v>
      </c>
      <c r="BI323" s="219">
        <f>IF(N323="nulová",J323,0)</f>
        <v>0</v>
      </c>
      <c r="BJ323" s="19" t="s">
        <v>144</v>
      </c>
      <c r="BK323" s="219">
        <f>ROUND(I323*H323,2)</f>
        <v>0</v>
      </c>
      <c r="BL323" s="19" t="s">
        <v>262</v>
      </c>
      <c r="BM323" s="218" t="s">
        <v>459</v>
      </c>
    </row>
    <row r="324" spans="1:47" s="2" customFormat="1" ht="12">
      <c r="A324" s="40"/>
      <c r="B324" s="41"/>
      <c r="C324" s="42"/>
      <c r="D324" s="220" t="s">
        <v>146</v>
      </c>
      <c r="E324" s="42"/>
      <c r="F324" s="221" t="s">
        <v>460</v>
      </c>
      <c r="G324" s="42"/>
      <c r="H324" s="42"/>
      <c r="I324" s="222"/>
      <c r="J324" s="42"/>
      <c r="K324" s="42"/>
      <c r="L324" s="46"/>
      <c r="M324" s="223"/>
      <c r="N324" s="224"/>
      <c r="O324" s="86"/>
      <c r="P324" s="86"/>
      <c r="Q324" s="86"/>
      <c r="R324" s="86"/>
      <c r="S324" s="86"/>
      <c r="T324" s="86"/>
      <c r="U324" s="87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146</v>
      </c>
      <c r="AU324" s="19" t="s">
        <v>144</v>
      </c>
    </row>
    <row r="325" spans="1:63" s="12" customFormat="1" ht="22.8" customHeight="1">
      <c r="A325" s="12"/>
      <c r="B325" s="190"/>
      <c r="C325" s="191"/>
      <c r="D325" s="192" t="s">
        <v>71</v>
      </c>
      <c r="E325" s="204" t="s">
        <v>461</v>
      </c>
      <c r="F325" s="204" t="s">
        <v>462</v>
      </c>
      <c r="G325" s="191"/>
      <c r="H325" s="191"/>
      <c r="I325" s="194"/>
      <c r="J325" s="205">
        <f>BK325</f>
        <v>0</v>
      </c>
      <c r="K325" s="191"/>
      <c r="L325" s="196"/>
      <c r="M325" s="197"/>
      <c r="N325" s="198"/>
      <c r="O325" s="198"/>
      <c r="P325" s="199">
        <f>SUM(P326:P349)</f>
        <v>0</v>
      </c>
      <c r="Q325" s="198"/>
      <c r="R325" s="199">
        <f>SUM(R326:R349)</f>
        <v>0.0118984</v>
      </c>
      <c r="S325" s="198"/>
      <c r="T325" s="199">
        <f>SUM(T326:T349)</f>
        <v>0</v>
      </c>
      <c r="U325" s="200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01" t="s">
        <v>144</v>
      </c>
      <c r="AT325" s="202" t="s">
        <v>71</v>
      </c>
      <c r="AU325" s="202" t="s">
        <v>80</v>
      </c>
      <c r="AY325" s="201" t="s">
        <v>136</v>
      </c>
      <c r="BK325" s="203">
        <f>SUM(BK326:BK349)</f>
        <v>0</v>
      </c>
    </row>
    <row r="326" spans="1:65" s="2" customFormat="1" ht="16.5" customHeight="1">
      <c r="A326" s="40"/>
      <c r="B326" s="41"/>
      <c r="C326" s="206" t="s">
        <v>463</v>
      </c>
      <c r="D326" s="206" t="s">
        <v>139</v>
      </c>
      <c r="E326" s="207" t="s">
        <v>464</v>
      </c>
      <c r="F326" s="208" t="s">
        <v>465</v>
      </c>
      <c r="G326" s="209" t="s">
        <v>160</v>
      </c>
      <c r="H326" s="210">
        <v>3.44</v>
      </c>
      <c r="I326" s="211"/>
      <c r="J326" s="212">
        <f>ROUND(I326*H326,2)</f>
        <v>0</v>
      </c>
      <c r="K326" s="213"/>
      <c r="L326" s="46"/>
      <c r="M326" s="214" t="s">
        <v>19</v>
      </c>
      <c r="N326" s="215" t="s">
        <v>44</v>
      </c>
      <c r="O326" s="86"/>
      <c r="P326" s="216">
        <f>O326*H326</f>
        <v>0</v>
      </c>
      <c r="Q326" s="216">
        <v>0.00201</v>
      </c>
      <c r="R326" s="216">
        <f>Q326*H326</f>
        <v>0.0069144</v>
      </c>
      <c r="S326" s="216">
        <v>0</v>
      </c>
      <c r="T326" s="216">
        <f>S326*H326</f>
        <v>0</v>
      </c>
      <c r="U326" s="217" t="s">
        <v>19</v>
      </c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8" t="s">
        <v>262</v>
      </c>
      <c r="AT326" s="218" t="s">
        <v>139</v>
      </c>
      <c r="AU326" s="218" t="s">
        <v>144</v>
      </c>
      <c r="AY326" s="19" t="s">
        <v>136</v>
      </c>
      <c r="BE326" s="219">
        <f>IF(N326="základní",J326,0)</f>
        <v>0</v>
      </c>
      <c r="BF326" s="219">
        <f>IF(N326="snížená",J326,0)</f>
        <v>0</v>
      </c>
      <c r="BG326" s="219">
        <f>IF(N326="zákl. přenesená",J326,0)</f>
        <v>0</v>
      </c>
      <c r="BH326" s="219">
        <f>IF(N326="sníž. přenesená",J326,0)</f>
        <v>0</v>
      </c>
      <c r="BI326" s="219">
        <f>IF(N326="nulová",J326,0)</f>
        <v>0</v>
      </c>
      <c r="BJ326" s="19" t="s">
        <v>144</v>
      </c>
      <c r="BK326" s="219">
        <f>ROUND(I326*H326,2)</f>
        <v>0</v>
      </c>
      <c r="BL326" s="19" t="s">
        <v>262</v>
      </c>
      <c r="BM326" s="218" t="s">
        <v>466</v>
      </c>
    </row>
    <row r="327" spans="1:47" s="2" customFormat="1" ht="12">
      <c r="A327" s="40"/>
      <c r="B327" s="41"/>
      <c r="C327" s="42"/>
      <c r="D327" s="220" t="s">
        <v>146</v>
      </c>
      <c r="E327" s="42"/>
      <c r="F327" s="221" t="s">
        <v>467</v>
      </c>
      <c r="G327" s="42"/>
      <c r="H327" s="42"/>
      <c r="I327" s="222"/>
      <c r="J327" s="42"/>
      <c r="K327" s="42"/>
      <c r="L327" s="46"/>
      <c r="M327" s="223"/>
      <c r="N327" s="224"/>
      <c r="O327" s="86"/>
      <c r="P327" s="86"/>
      <c r="Q327" s="86"/>
      <c r="R327" s="86"/>
      <c r="S327" s="86"/>
      <c r="T327" s="86"/>
      <c r="U327" s="87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146</v>
      </c>
      <c r="AU327" s="19" t="s">
        <v>144</v>
      </c>
    </row>
    <row r="328" spans="1:51" s="13" customFormat="1" ht="12">
      <c r="A328" s="13"/>
      <c r="B328" s="225"/>
      <c r="C328" s="226"/>
      <c r="D328" s="227" t="s">
        <v>148</v>
      </c>
      <c r="E328" s="228" t="s">
        <v>19</v>
      </c>
      <c r="F328" s="229" t="s">
        <v>468</v>
      </c>
      <c r="G328" s="226"/>
      <c r="H328" s="228" t="s">
        <v>19</v>
      </c>
      <c r="I328" s="230"/>
      <c r="J328" s="226"/>
      <c r="K328" s="226"/>
      <c r="L328" s="231"/>
      <c r="M328" s="232"/>
      <c r="N328" s="233"/>
      <c r="O328" s="233"/>
      <c r="P328" s="233"/>
      <c r="Q328" s="233"/>
      <c r="R328" s="233"/>
      <c r="S328" s="233"/>
      <c r="T328" s="233"/>
      <c r="U328" s="234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5" t="s">
        <v>148</v>
      </c>
      <c r="AU328" s="235" t="s">
        <v>144</v>
      </c>
      <c r="AV328" s="13" t="s">
        <v>80</v>
      </c>
      <c r="AW328" s="13" t="s">
        <v>33</v>
      </c>
      <c r="AX328" s="13" t="s">
        <v>72</v>
      </c>
      <c r="AY328" s="235" t="s">
        <v>136</v>
      </c>
    </row>
    <row r="329" spans="1:51" s="14" customFormat="1" ht="12">
      <c r="A329" s="14"/>
      <c r="B329" s="236"/>
      <c r="C329" s="237"/>
      <c r="D329" s="227" t="s">
        <v>148</v>
      </c>
      <c r="E329" s="238" t="s">
        <v>19</v>
      </c>
      <c r="F329" s="239" t="s">
        <v>363</v>
      </c>
      <c r="G329" s="237"/>
      <c r="H329" s="240">
        <v>3.44</v>
      </c>
      <c r="I329" s="241"/>
      <c r="J329" s="237"/>
      <c r="K329" s="237"/>
      <c r="L329" s="242"/>
      <c r="M329" s="243"/>
      <c r="N329" s="244"/>
      <c r="O329" s="244"/>
      <c r="P329" s="244"/>
      <c r="Q329" s="244"/>
      <c r="R329" s="244"/>
      <c r="S329" s="244"/>
      <c r="T329" s="244"/>
      <c r="U329" s="245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6" t="s">
        <v>148</v>
      </c>
      <c r="AU329" s="246" t="s">
        <v>144</v>
      </c>
      <c r="AV329" s="14" t="s">
        <v>144</v>
      </c>
      <c r="AW329" s="14" t="s">
        <v>33</v>
      </c>
      <c r="AX329" s="14" t="s">
        <v>80</v>
      </c>
      <c r="AY329" s="246" t="s">
        <v>136</v>
      </c>
    </row>
    <row r="330" spans="1:65" s="2" customFormat="1" ht="16.5" customHeight="1">
      <c r="A330" s="40"/>
      <c r="B330" s="41"/>
      <c r="C330" s="206" t="s">
        <v>469</v>
      </c>
      <c r="D330" s="206" t="s">
        <v>139</v>
      </c>
      <c r="E330" s="207" t="s">
        <v>470</v>
      </c>
      <c r="F330" s="208" t="s">
        <v>471</v>
      </c>
      <c r="G330" s="209" t="s">
        <v>160</v>
      </c>
      <c r="H330" s="210">
        <v>1</v>
      </c>
      <c r="I330" s="211"/>
      <c r="J330" s="212">
        <f>ROUND(I330*H330,2)</f>
        <v>0</v>
      </c>
      <c r="K330" s="213"/>
      <c r="L330" s="46"/>
      <c r="M330" s="214" t="s">
        <v>19</v>
      </c>
      <c r="N330" s="215" t="s">
        <v>44</v>
      </c>
      <c r="O330" s="86"/>
      <c r="P330" s="216">
        <f>O330*H330</f>
        <v>0</v>
      </c>
      <c r="Q330" s="216">
        <v>0.00224</v>
      </c>
      <c r="R330" s="216">
        <f>Q330*H330</f>
        <v>0.00224</v>
      </c>
      <c r="S330" s="216">
        <v>0</v>
      </c>
      <c r="T330" s="216">
        <f>S330*H330</f>
        <v>0</v>
      </c>
      <c r="U330" s="217" t="s">
        <v>19</v>
      </c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8" t="s">
        <v>262</v>
      </c>
      <c r="AT330" s="218" t="s">
        <v>139</v>
      </c>
      <c r="AU330" s="218" t="s">
        <v>144</v>
      </c>
      <c r="AY330" s="19" t="s">
        <v>136</v>
      </c>
      <c r="BE330" s="219">
        <f>IF(N330="základní",J330,0)</f>
        <v>0</v>
      </c>
      <c r="BF330" s="219">
        <f>IF(N330="snížená",J330,0)</f>
        <v>0</v>
      </c>
      <c r="BG330" s="219">
        <f>IF(N330="zákl. přenesená",J330,0)</f>
        <v>0</v>
      </c>
      <c r="BH330" s="219">
        <f>IF(N330="sníž. přenesená",J330,0)</f>
        <v>0</v>
      </c>
      <c r="BI330" s="219">
        <f>IF(N330="nulová",J330,0)</f>
        <v>0</v>
      </c>
      <c r="BJ330" s="19" t="s">
        <v>144</v>
      </c>
      <c r="BK330" s="219">
        <f>ROUND(I330*H330,2)</f>
        <v>0</v>
      </c>
      <c r="BL330" s="19" t="s">
        <v>262</v>
      </c>
      <c r="BM330" s="218" t="s">
        <v>472</v>
      </c>
    </row>
    <row r="331" spans="1:47" s="2" customFormat="1" ht="12">
      <c r="A331" s="40"/>
      <c r="B331" s="41"/>
      <c r="C331" s="42"/>
      <c r="D331" s="220" t="s">
        <v>146</v>
      </c>
      <c r="E331" s="42"/>
      <c r="F331" s="221" t="s">
        <v>473</v>
      </c>
      <c r="G331" s="42"/>
      <c r="H331" s="42"/>
      <c r="I331" s="222"/>
      <c r="J331" s="42"/>
      <c r="K331" s="42"/>
      <c r="L331" s="46"/>
      <c r="M331" s="223"/>
      <c r="N331" s="224"/>
      <c r="O331" s="86"/>
      <c r="P331" s="86"/>
      <c r="Q331" s="86"/>
      <c r="R331" s="86"/>
      <c r="S331" s="86"/>
      <c r="T331" s="86"/>
      <c r="U331" s="87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146</v>
      </c>
      <c r="AU331" s="19" t="s">
        <v>144</v>
      </c>
    </row>
    <row r="332" spans="1:51" s="13" customFormat="1" ht="12">
      <c r="A332" s="13"/>
      <c r="B332" s="225"/>
      <c r="C332" s="226"/>
      <c r="D332" s="227" t="s">
        <v>148</v>
      </c>
      <c r="E332" s="228" t="s">
        <v>19</v>
      </c>
      <c r="F332" s="229" t="s">
        <v>474</v>
      </c>
      <c r="G332" s="226"/>
      <c r="H332" s="228" t="s">
        <v>19</v>
      </c>
      <c r="I332" s="230"/>
      <c r="J332" s="226"/>
      <c r="K332" s="226"/>
      <c r="L332" s="231"/>
      <c r="M332" s="232"/>
      <c r="N332" s="233"/>
      <c r="O332" s="233"/>
      <c r="P332" s="233"/>
      <c r="Q332" s="233"/>
      <c r="R332" s="233"/>
      <c r="S332" s="233"/>
      <c r="T332" s="233"/>
      <c r="U332" s="234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5" t="s">
        <v>148</v>
      </c>
      <c r="AU332" s="235" t="s">
        <v>144</v>
      </c>
      <c r="AV332" s="13" t="s">
        <v>80</v>
      </c>
      <c r="AW332" s="13" t="s">
        <v>33</v>
      </c>
      <c r="AX332" s="13" t="s">
        <v>72</v>
      </c>
      <c r="AY332" s="235" t="s">
        <v>136</v>
      </c>
    </row>
    <row r="333" spans="1:51" s="14" customFormat="1" ht="12">
      <c r="A333" s="14"/>
      <c r="B333" s="236"/>
      <c r="C333" s="237"/>
      <c r="D333" s="227" t="s">
        <v>148</v>
      </c>
      <c r="E333" s="238" t="s">
        <v>19</v>
      </c>
      <c r="F333" s="239" t="s">
        <v>365</v>
      </c>
      <c r="G333" s="237"/>
      <c r="H333" s="240">
        <v>1</v>
      </c>
      <c r="I333" s="241"/>
      <c r="J333" s="237"/>
      <c r="K333" s="237"/>
      <c r="L333" s="242"/>
      <c r="M333" s="243"/>
      <c r="N333" s="244"/>
      <c r="O333" s="244"/>
      <c r="P333" s="244"/>
      <c r="Q333" s="244"/>
      <c r="R333" s="244"/>
      <c r="S333" s="244"/>
      <c r="T333" s="244"/>
      <c r="U333" s="245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6" t="s">
        <v>148</v>
      </c>
      <c r="AU333" s="246" t="s">
        <v>144</v>
      </c>
      <c r="AV333" s="14" t="s">
        <v>144</v>
      </c>
      <c r="AW333" s="14" t="s">
        <v>33</v>
      </c>
      <c r="AX333" s="14" t="s">
        <v>72</v>
      </c>
      <c r="AY333" s="246" t="s">
        <v>136</v>
      </c>
    </row>
    <row r="334" spans="1:51" s="15" customFormat="1" ht="12">
      <c r="A334" s="15"/>
      <c r="B334" s="247"/>
      <c r="C334" s="248"/>
      <c r="D334" s="227" t="s">
        <v>148</v>
      </c>
      <c r="E334" s="249" t="s">
        <v>19</v>
      </c>
      <c r="F334" s="250" t="s">
        <v>152</v>
      </c>
      <c r="G334" s="248"/>
      <c r="H334" s="251">
        <v>1</v>
      </c>
      <c r="I334" s="252"/>
      <c r="J334" s="248"/>
      <c r="K334" s="248"/>
      <c r="L334" s="253"/>
      <c r="M334" s="254"/>
      <c r="N334" s="255"/>
      <c r="O334" s="255"/>
      <c r="P334" s="255"/>
      <c r="Q334" s="255"/>
      <c r="R334" s="255"/>
      <c r="S334" s="255"/>
      <c r="T334" s="255"/>
      <c r="U334" s="256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7" t="s">
        <v>148</v>
      </c>
      <c r="AU334" s="257" t="s">
        <v>144</v>
      </c>
      <c r="AV334" s="15" t="s">
        <v>143</v>
      </c>
      <c r="AW334" s="15" t="s">
        <v>33</v>
      </c>
      <c r="AX334" s="15" t="s">
        <v>80</v>
      </c>
      <c r="AY334" s="257" t="s">
        <v>136</v>
      </c>
    </row>
    <row r="335" spans="1:65" s="2" customFormat="1" ht="16.5" customHeight="1">
      <c r="A335" s="40"/>
      <c r="B335" s="41"/>
      <c r="C335" s="206" t="s">
        <v>475</v>
      </c>
      <c r="D335" s="206" t="s">
        <v>139</v>
      </c>
      <c r="E335" s="207" t="s">
        <v>476</v>
      </c>
      <c r="F335" s="208" t="s">
        <v>477</v>
      </c>
      <c r="G335" s="209" t="s">
        <v>160</v>
      </c>
      <c r="H335" s="210">
        <v>4.2</v>
      </c>
      <c r="I335" s="211"/>
      <c r="J335" s="212">
        <f>ROUND(I335*H335,2)</f>
        <v>0</v>
      </c>
      <c r="K335" s="213"/>
      <c r="L335" s="46"/>
      <c r="M335" s="214" t="s">
        <v>19</v>
      </c>
      <c r="N335" s="215" t="s">
        <v>44</v>
      </c>
      <c r="O335" s="86"/>
      <c r="P335" s="216">
        <f>O335*H335</f>
        <v>0</v>
      </c>
      <c r="Q335" s="216">
        <v>0.00047</v>
      </c>
      <c r="R335" s="216">
        <f>Q335*H335</f>
        <v>0.001974</v>
      </c>
      <c r="S335" s="216">
        <v>0</v>
      </c>
      <c r="T335" s="216">
        <f>S335*H335</f>
        <v>0</v>
      </c>
      <c r="U335" s="217" t="s">
        <v>19</v>
      </c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18" t="s">
        <v>262</v>
      </c>
      <c r="AT335" s="218" t="s">
        <v>139</v>
      </c>
      <c r="AU335" s="218" t="s">
        <v>144</v>
      </c>
      <c r="AY335" s="19" t="s">
        <v>136</v>
      </c>
      <c r="BE335" s="219">
        <f>IF(N335="základní",J335,0)</f>
        <v>0</v>
      </c>
      <c r="BF335" s="219">
        <f>IF(N335="snížená",J335,0)</f>
        <v>0</v>
      </c>
      <c r="BG335" s="219">
        <f>IF(N335="zákl. přenesená",J335,0)</f>
        <v>0</v>
      </c>
      <c r="BH335" s="219">
        <f>IF(N335="sníž. přenesená",J335,0)</f>
        <v>0</v>
      </c>
      <c r="BI335" s="219">
        <f>IF(N335="nulová",J335,0)</f>
        <v>0</v>
      </c>
      <c r="BJ335" s="19" t="s">
        <v>144</v>
      </c>
      <c r="BK335" s="219">
        <f>ROUND(I335*H335,2)</f>
        <v>0</v>
      </c>
      <c r="BL335" s="19" t="s">
        <v>262</v>
      </c>
      <c r="BM335" s="218" t="s">
        <v>478</v>
      </c>
    </row>
    <row r="336" spans="1:47" s="2" customFormat="1" ht="12">
      <c r="A336" s="40"/>
      <c r="B336" s="41"/>
      <c r="C336" s="42"/>
      <c r="D336" s="220" t="s">
        <v>146</v>
      </c>
      <c r="E336" s="42"/>
      <c r="F336" s="221" t="s">
        <v>479</v>
      </c>
      <c r="G336" s="42"/>
      <c r="H336" s="42"/>
      <c r="I336" s="222"/>
      <c r="J336" s="42"/>
      <c r="K336" s="42"/>
      <c r="L336" s="46"/>
      <c r="M336" s="223"/>
      <c r="N336" s="224"/>
      <c r="O336" s="86"/>
      <c r="P336" s="86"/>
      <c r="Q336" s="86"/>
      <c r="R336" s="86"/>
      <c r="S336" s="86"/>
      <c r="T336" s="86"/>
      <c r="U336" s="87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146</v>
      </c>
      <c r="AU336" s="19" t="s">
        <v>144</v>
      </c>
    </row>
    <row r="337" spans="1:51" s="13" customFormat="1" ht="12">
      <c r="A337" s="13"/>
      <c r="B337" s="225"/>
      <c r="C337" s="226"/>
      <c r="D337" s="227" t="s">
        <v>148</v>
      </c>
      <c r="E337" s="228" t="s">
        <v>19</v>
      </c>
      <c r="F337" s="229" t="s">
        <v>480</v>
      </c>
      <c r="G337" s="226"/>
      <c r="H337" s="228" t="s">
        <v>19</v>
      </c>
      <c r="I337" s="230"/>
      <c r="J337" s="226"/>
      <c r="K337" s="226"/>
      <c r="L337" s="231"/>
      <c r="M337" s="232"/>
      <c r="N337" s="233"/>
      <c r="O337" s="233"/>
      <c r="P337" s="233"/>
      <c r="Q337" s="233"/>
      <c r="R337" s="233"/>
      <c r="S337" s="233"/>
      <c r="T337" s="233"/>
      <c r="U337" s="234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5" t="s">
        <v>148</v>
      </c>
      <c r="AU337" s="235" t="s">
        <v>144</v>
      </c>
      <c r="AV337" s="13" t="s">
        <v>80</v>
      </c>
      <c r="AW337" s="13" t="s">
        <v>33</v>
      </c>
      <c r="AX337" s="13" t="s">
        <v>72</v>
      </c>
      <c r="AY337" s="235" t="s">
        <v>136</v>
      </c>
    </row>
    <row r="338" spans="1:51" s="14" customFormat="1" ht="12">
      <c r="A338" s="14"/>
      <c r="B338" s="236"/>
      <c r="C338" s="237"/>
      <c r="D338" s="227" t="s">
        <v>148</v>
      </c>
      <c r="E338" s="238" t="s">
        <v>19</v>
      </c>
      <c r="F338" s="239" t="s">
        <v>481</v>
      </c>
      <c r="G338" s="237"/>
      <c r="H338" s="240">
        <v>2.2</v>
      </c>
      <c r="I338" s="241"/>
      <c r="J338" s="237"/>
      <c r="K338" s="237"/>
      <c r="L338" s="242"/>
      <c r="M338" s="243"/>
      <c r="N338" s="244"/>
      <c r="O338" s="244"/>
      <c r="P338" s="244"/>
      <c r="Q338" s="244"/>
      <c r="R338" s="244"/>
      <c r="S338" s="244"/>
      <c r="T338" s="244"/>
      <c r="U338" s="245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6" t="s">
        <v>148</v>
      </c>
      <c r="AU338" s="246" t="s">
        <v>144</v>
      </c>
      <c r="AV338" s="14" t="s">
        <v>144</v>
      </c>
      <c r="AW338" s="14" t="s">
        <v>33</v>
      </c>
      <c r="AX338" s="14" t="s">
        <v>72</v>
      </c>
      <c r="AY338" s="246" t="s">
        <v>136</v>
      </c>
    </row>
    <row r="339" spans="1:51" s="13" customFormat="1" ht="12">
      <c r="A339" s="13"/>
      <c r="B339" s="225"/>
      <c r="C339" s="226"/>
      <c r="D339" s="227" t="s">
        <v>148</v>
      </c>
      <c r="E339" s="228" t="s">
        <v>19</v>
      </c>
      <c r="F339" s="229" t="s">
        <v>482</v>
      </c>
      <c r="G339" s="226"/>
      <c r="H339" s="228" t="s">
        <v>19</v>
      </c>
      <c r="I339" s="230"/>
      <c r="J339" s="226"/>
      <c r="K339" s="226"/>
      <c r="L339" s="231"/>
      <c r="M339" s="232"/>
      <c r="N339" s="233"/>
      <c r="O339" s="233"/>
      <c r="P339" s="233"/>
      <c r="Q339" s="233"/>
      <c r="R339" s="233"/>
      <c r="S339" s="233"/>
      <c r="T339" s="233"/>
      <c r="U339" s="234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5" t="s">
        <v>148</v>
      </c>
      <c r="AU339" s="235" t="s">
        <v>144</v>
      </c>
      <c r="AV339" s="13" t="s">
        <v>80</v>
      </c>
      <c r="AW339" s="13" t="s">
        <v>33</v>
      </c>
      <c r="AX339" s="13" t="s">
        <v>72</v>
      </c>
      <c r="AY339" s="235" t="s">
        <v>136</v>
      </c>
    </row>
    <row r="340" spans="1:51" s="14" customFormat="1" ht="12">
      <c r="A340" s="14"/>
      <c r="B340" s="236"/>
      <c r="C340" s="237"/>
      <c r="D340" s="227" t="s">
        <v>148</v>
      </c>
      <c r="E340" s="238" t="s">
        <v>19</v>
      </c>
      <c r="F340" s="239" t="s">
        <v>144</v>
      </c>
      <c r="G340" s="237"/>
      <c r="H340" s="240">
        <v>2</v>
      </c>
      <c r="I340" s="241"/>
      <c r="J340" s="237"/>
      <c r="K340" s="237"/>
      <c r="L340" s="242"/>
      <c r="M340" s="243"/>
      <c r="N340" s="244"/>
      <c r="O340" s="244"/>
      <c r="P340" s="244"/>
      <c r="Q340" s="244"/>
      <c r="R340" s="244"/>
      <c r="S340" s="244"/>
      <c r="T340" s="244"/>
      <c r="U340" s="245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6" t="s">
        <v>148</v>
      </c>
      <c r="AU340" s="246" t="s">
        <v>144</v>
      </c>
      <c r="AV340" s="14" t="s">
        <v>144</v>
      </c>
      <c r="AW340" s="14" t="s">
        <v>33</v>
      </c>
      <c r="AX340" s="14" t="s">
        <v>72</v>
      </c>
      <c r="AY340" s="246" t="s">
        <v>136</v>
      </c>
    </row>
    <row r="341" spans="1:51" s="15" customFormat="1" ht="12">
      <c r="A341" s="15"/>
      <c r="B341" s="247"/>
      <c r="C341" s="248"/>
      <c r="D341" s="227" t="s">
        <v>148</v>
      </c>
      <c r="E341" s="249" t="s">
        <v>19</v>
      </c>
      <c r="F341" s="250" t="s">
        <v>152</v>
      </c>
      <c r="G341" s="248"/>
      <c r="H341" s="251">
        <v>4.2</v>
      </c>
      <c r="I341" s="252"/>
      <c r="J341" s="248"/>
      <c r="K341" s="248"/>
      <c r="L341" s="253"/>
      <c r="M341" s="254"/>
      <c r="N341" s="255"/>
      <c r="O341" s="255"/>
      <c r="P341" s="255"/>
      <c r="Q341" s="255"/>
      <c r="R341" s="255"/>
      <c r="S341" s="255"/>
      <c r="T341" s="255"/>
      <c r="U341" s="256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7" t="s">
        <v>148</v>
      </c>
      <c r="AU341" s="257" t="s">
        <v>144</v>
      </c>
      <c r="AV341" s="15" t="s">
        <v>143</v>
      </c>
      <c r="AW341" s="15" t="s">
        <v>33</v>
      </c>
      <c r="AX341" s="15" t="s">
        <v>80</v>
      </c>
      <c r="AY341" s="257" t="s">
        <v>136</v>
      </c>
    </row>
    <row r="342" spans="1:65" s="2" customFormat="1" ht="16.5" customHeight="1">
      <c r="A342" s="40"/>
      <c r="B342" s="41"/>
      <c r="C342" s="206" t="s">
        <v>483</v>
      </c>
      <c r="D342" s="206" t="s">
        <v>139</v>
      </c>
      <c r="E342" s="207" t="s">
        <v>484</v>
      </c>
      <c r="F342" s="208" t="s">
        <v>485</v>
      </c>
      <c r="G342" s="209" t="s">
        <v>155</v>
      </c>
      <c r="H342" s="210">
        <v>1</v>
      </c>
      <c r="I342" s="211"/>
      <c r="J342" s="212">
        <f>ROUND(I342*H342,2)</f>
        <v>0</v>
      </c>
      <c r="K342" s="213"/>
      <c r="L342" s="46"/>
      <c r="M342" s="214" t="s">
        <v>19</v>
      </c>
      <c r="N342" s="215" t="s">
        <v>44</v>
      </c>
      <c r="O342" s="86"/>
      <c r="P342" s="216">
        <f>O342*H342</f>
        <v>0</v>
      </c>
      <c r="Q342" s="216">
        <v>0.00077</v>
      </c>
      <c r="R342" s="216">
        <f>Q342*H342</f>
        <v>0.00077</v>
      </c>
      <c r="S342" s="216">
        <v>0</v>
      </c>
      <c r="T342" s="216">
        <f>S342*H342</f>
        <v>0</v>
      </c>
      <c r="U342" s="217" t="s">
        <v>19</v>
      </c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8" t="s">
        <v>262</v>
      </c>
      <c r="AT342" s="218" t="s">
        <v>139</v>
      </c>
      <c r="AU342" s="218" t="s">
        <v>144</v>
      </c>
      <c r="AY342" s="19" t="s">
        <v>136</v>
      </c>
      <c r="BE342" s="219">
        <f>IF(N342="základní",J342,0)</f>
        <v>0</v>
      </c>
      <c r="BF342" s="219">
        <f>IF(N342="snížená",J342,0)</f>
        <v>0</v>
      </c>
      <c r="BG342" s="219">
        <f>IF(N342="zákl. přenesená",J342,0)</f>
        <v>0</v>
      </c>
      <c r="BH342" s="219">
        <f>IF(N342="sníž. přenesená",J342,0)</f>
        <v>0</v>
      </c>
      <c r="BI342" s="219">
        <f>IF(N342="nulová",J342,0)</f>
        <v>0</v>
      </c>
      <c r="BJ342" s="19" t="s">
        <v>144</v>
      </c>
      <c r="BK342" s="219">
        <f>ROUND(I342*H342,2)</f>
        <v>0</v>
      </c>
      <c r="BL342" s="19" t="s">
        <v>262</v>
      </c>
      <c r="BM342" s="218" t="s">
        <v>486</v>
      </c>
    </row>
    <row r="343" spans="1:47" s="2" customFormat="1" ht="12">
      <c r="A343" s="40"/>
      <c r="B343" s="41"/>
      <c r="C343" s="42"/>
      <c r="D343" s="220" t="s">
        <v>146</v>
      </c>
      <c r="E343" s="42"/>
      <c r="F343" s="221" t="s">
        <v>487</v>
      </c>
      <c r="G343" s="42"/>
      <c r="H343" s="42"/>
      <c r="I343" s="222"/>
      <c r="J343" s="42"/>
      <c r="K343" s="42"/>
      <c r="L343" s="46"/>
      <c r="M343" s="223"/>
      <c r="N343" s="224"/>
      <c r="O343" s="86"/>
      <c r="P343" s="86"/>
      <c r="Q343" s="86"/>
      <c r="R343" s="86"/>
      <c r="S343" s="86"/>
      <c r="T343" s="86"/>
      <c r="U343" s="87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146</v>
      </c>
      <c r="AU343" s="19" t="s">
        <v>144</v>
      </c>
    </row>
    <row r="344" spans="1:65" s="2" customFormat="1" ht="16.5" customHeight="1">
      <c r="A344" s="40"/>
      <c r="B344" s="41"/>
      <c r="C344" s="206" t="s">
        <v>488</v>
      </c>
      <c r="D344" s="206" t="s">
        <v>139</v>
      </c>
      <c r="E344" s="207" t="s">
        <v>489</v>
      </c>
      <c r="F344" s="208" t="s">
        <v>490</v>
      </c>
      <c r="G344" s="209" t="s">
        <v>160</v>
      </c>
      <c r="H344" s="210">
        <v>8.64</v>
      </c>
      <c r="I344" s="211"/>
      <c r="J344" s="212">
        <f>ROUND(I344*H344,2)</f>
        <v>0</v>
      </c>
      <c r="K344" s="213"/>
      <c r="L344" s="46"/>
      <c r="M344" s="214" t="s">
        <v>19</v>
      </c>
      <c r="N344" s="215" t="s">
        <v>44</v>
      </c>
      <c r="O344" s="86"/>
      <c r="P344" s="216">
        <f>O344*H344</f>
        <v>0</v>
      </c>
      <c r="Q344" s="216">
        <v>0</v>
      </c>
      <c r="R344" s="216">
        <f>Q344*H344</f>
        <v>0</v>
      </c>
      <c r="S344" s="216">
        <v>0</v>
      </c>
      <c r="T344" s="216">
        <f>S344*H344</f>
        <v>0</v>
      </c>
      <c r="U344" s="217" t="s">
        <v>19</v>
      </c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8" t="s">
        <v>262</v>
      </c>
      <c r="AT344" s="218" t="s">
        <v>139</v>
      </c>
      <c r="AU344" s="218" t="s">
        <v>144</v>
      </c>
      <c r="AY344" s="19" t="s">
        <v>136</v>
      </c>
      <c r="BE344" s="219">
        <f>IF(N344="základní",J344,0)</f>
        <v>0</v>
      </c>
      <c r="BF344" s="219">
        <f>IF(N344="snížená",J344,0)</f>
        <v>0</v>
      </c>
      <c r="BG344" s="219">
        <f>IF(N344="zákl. přenesená",J344,0)</f>
        <v>0</v>
      </c>
      <c r="BH344" s="219">
        <f>IF(N344="sníž. přenesená",J344,0)</f>
        <v>0</v>
      </c>
      <c r="BI344" s="219">
        <f>IF(N344="nulová",J344,0)</f>
        <v>0</v>
      </c>
      <c r="BJ344" s="19" t="s">
        <v>144</v>
      </c>
      <c r="BK344" s="219">
        <f>ROUND(I344*H344,2)</f>
        <v>0</v>
      </c>
      <c r="BL344" s="19" t="s">
        <v>262</v>
      </c>
      <c r="BM344" s="218" t="s">
        <v>491</v>
      </c>
    </row>
    <row r="345" spans="1:47" s="2" customFormat="1" ht="12">
      <c r="A345" s="40"/>
      <c r="B345" s="41"/>
      <c r="C345" s="42"/>
      <c r="D345" s="220" t="s">
        <v>146</v>
      </c>
      <c r="E345" s="42"/>
      <c r="F345" s="221" t="s">
        <v>492</v>
      </c>
      <c r="G345" s="42"/>
      <c r="H345" s="42"/>
      <c r="I345" s="222"/>
      <c r="J345" s="42"/>
      <c r="K345" s="42"/>
      <c r="L345" s="46"/>
      <c r="M345" s="223"/>
      <c r="N345" s="224"/>
      <c r="O345" s="86"/>
      <c r="P345" s="86"/>
      <c r="Q345" s="86"/>
      <c r="R345" s="86"/>
      <c r="S345" s="86"/>
      <c r="T345" s="86"/>
      <c r="U345" s="87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146</v>
      </c>
      <c r="AU345" s="19" t="s">
        <v>144</v>
      </c>
    </row>
    <row r="346" spans="1:51" s="13" customFormat="1" ht="12">
      <c r="A346" s="13"/>
      <c r="B346" s="225"/>
      <c r="C346" s="226"/>
      <c r="D346" s="227" t="s">
        <v>148</v>
      </c>
      <c r="E346" s="228" t="s">
        <v>19</v>
      </c>
      <c r="F346" s="229" t="s">
        <v>493</v>
      </c>
      <c r="G346" s="226"/>
      <c r="H346" s="228" t="s">
        <v>19</v>
      </c>
      <c r="I346" s="230"/>
      <c r="J346" s="226"/>
      <c r="K346" s="226"/>
      <c r="L346" s="231"/>
      <c r="M346" s="232"/>
      <c r="N346" s="233"/>
      <c r="O346" s="233"/>
      <c r="P346" s="233"/>
      <c r="Q346" s="233"/>
      <c r="R346" s="233"/>
      <c r="S346" s="233"/>
      <c r="T346" s="233"/>
      <c r="U346" s="234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5" t="s">
        <v>148</v>
      </c>
      <c r="AU346" s="235" t="s">
        <v>144</v>
      </c>
      <c r="AV346" s="13" t="s">
        <v>80</v>
      </c>
      <c r="AW346" s="13" t="s">
        <v>33</v>
      </c>
      <c r="AX346" s="13" t="s">
        <v>72</v>
      </c>
      <c r="AY346" s="235" t="s">
        <v>136</v>
      </c>
    </row>
    <row r="347" spans="1:51" s="14" customFormat="1" ht="12">
      <c r="A347" s="14"/>
      <c r="B347" s="236"/>
      <c r="C347" s="237"/>
      <c r="D347" s="227" t="s">
        <v>148</v>
      </c>
      <c r="E347" s="238" t="s">
        <v>19</v>
      </c>
      <c r="F347" s="239" t="s">
        <v>494</v>
      </c>
      <c r="G347" s="237"/>
      <c r="H347" s="240">
        <v>8.64</v>
      </c>
      <c r="I347" s="241"/>
      <c r="J347" s="237"/>
      <c r="K347" s="237"/>
      <c r="L347" s="242"/>
      <c r="M347" s="243"/>
      <c r="N347" s="244"/>
      <c r="O347" s="244"/>
      <c r="P347" s="244"/>
      <c r="Q347" s="244"/>
      <c r="R347" s="244"/>
      <c r="S347" s="244"/>
      <c r="T347" s="244"/>
      <c r="U347" s="245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6" t="s">
        <v>148</v>
      </c>
      <c r="AU347" s="246" t="s">
        <v>144</v>
      </c>
      <c r="AV347" s="14" t="s">
        <v>144</v>
      </c>
      <c r="AW347" s="14" t="s">
        <v>33</v>
      </c>
      <c r="AX347" s="14" t="s">
        <v>80</v>
      </c>
      <c r="AY347" s="246" t="s">
        <v>136</v>
      </c>
    </row>
    <row r="348" spans="1:65" s="2" customFormat="1" ht="16.5" customHeight="1">
      <c r="A348" s="40"/>
      <c r="B348" s="41"/>
      <c r="C348" s="206" t="s">
        <v>495</v>
      </c>
      <c r="D348" s="206" t="s">
        <v>139</v>
      </c>
      <c r="E348" s="207" t="s">
        <v>496</v>
      </c>
      <c r="F348" s="208" t="s">
        <v>497</v>
      </c>
      <c r="G348" s="209" t="s">
        <v>250</v>
      </c>
      <c r="H348" s="210">
        <v>0.012</v>
      </c>
      <c r="I348" s="211"/>
      <c r="J348" s="212">
        <f>ROUND(I348*H348,2)</f>
        <v>0</v>
      </c>
      <c r="K348" s="213"/>
      <c r="L348" s="46"/>
      <c r="M348" s="214" t="s">
        <v>19</v>
      </c>
      <c r="N348" s="215" t="s">
        <v>44</v>
      </c>
      <c r="O348" s="86"/>
      <c r="P348" s="216">
        <f>O348*H348</f>
        <v>0</v>
      </c>
      <c r="Q348" s="216">
        <v>0</v>
      </c>
      <c r="R348" s="216">
        <f>Q348*H348</f>
        <v>0</v>
      </c>
      <c r="S348" s="216">
        <v>0</v>
      </c>
      <c r="T348" s="216">
        <f>S348*H348</f>
        <v>0</v>
      </c>
      <c r="U348" s="217" t="s">
        <v>19</v>
      </c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8" t="s">
        <v>262</v>
      </c>
      <c r="AT348" s="218" t="s">
        <v>139</v>
      </c>
      <c r="AU348" s="218" t="s">
        <v>144</v>
      </c>
      <c r="AY348" s="19" t="s">
        <v>136</v>
      </c>
      <c r="BE348" s="219">
        <f>IF(N348="základní",J348,0)</f>
        <v>0</v>
      </c>
      <c r="BF348" s="219">
        <f>IF(N348="snížená",J348,0)</f>
        <v>0</v>
      </c>
      <c r="BG348" s="219">
        <f>IF(N348="zákl. přenesená",J348,0)</f>
        <v>0</v>
      </c>
      <c r="BH348" s="219">
        <f>IF(N348="sníž. přenesená",J348,0)</f>
        <v>0</v>
      </c>
      <c r="BI348" s="219">
        <f>IF(N348="nulová",J348,0)</f>
        <v>0</v>
      </c>
      <c r="BJ348" s="19" t="s">
        <v>144</v>
      </c>
      <c r="BK348" s="219">
        <f>ROUND(I348*H348,2)</f>
        <v>0</v>
      </c>
      <c r="BL348" s="19" t="s">
        <v>262</v>
      </c>
      <c r="BM348" s="218" t="s">
        <v>498</v>
      </c>
    </row>
    <row r="349" spans="1:47" s="2" customFormat="1" ht="12">
      <c r="A349" s="40"/>
      <c r="B349" s="41"/>
      <c r="C349" s="42"/>
      <c r="D349" s="220" t="s">
        <v>146</v>
      </c>
      <c r="E349" s="42"/>
      <c r="F349" s="221" t="s">
        <v>499</v>
      </c>
      <c r="G349" s="42"/>
      <c r="H349" s="42"/>
      <c r="I349" s="222"/>
      <c r="J349" s="42"/>
      <c r="K349" s="42"/>
      <c r="L349" s="46"/>
      <c r="M349" s="223"/>
      <c r="N349" s="224"/>
      <c r="O349" s="86"/>
      <c r="P349" s="86"/>
      <c r="Q349" s="86"/>
      <c r="R349" s="86"/>
      <c r="S349" s="86"/>
      <c r="T349" s="86"/>
      <c r="U349" s="87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146</v>
      </c>
      <c r="AU349" s="19" t="s">
        <v>144</v>
      </c>
    </row>
    <row r="350" spans="1:63" s="12" customFormat="1" ht="22.8" customHeight="1">
      <c r="A350" s="12"/>
      <c r="B350" s="190"/>
      <c r="C350" s="191"/>
      <c r="D350" s="192" t="s">
        <v>71</v>
      </c>
      <c r="E350" s="204" t="s">
        <v>500</v>
      </c>
      <c r="F350" s="204" t="s">
        <v>501</v>
      </c>
      <c r="G350" s="191"/>
      <c r="H350" s="191"/>
      <c r="I350" s="194"/>
      <c r="J350" s="205">
        <f>BK350</f>
        <v>0</v>
      </c>
      <c r="K350" s="191"/>
      <c r="L350" s="196"/>
      <c r="M350" s="197"/>
      <c r="N350" s="198"/>
      <c r="O350" s="198"/>
      <c r="P350" s="199">
        <f>SUM(P351:P374)</f>
        <v>0</v>
      </c>
      <c r="Q350" s="198"/>
      <c r="R350" s="199">
        <f>SUM(R351:R374)</f>
        <v>0.010332000000000001</v>
      </c>
      <c r="S350" s="198"/>
      <c r="T350" s="199">
        <f>SUM(T351:T374)</f>
        <v>0.015073099999999999</v>
      </c>
      <c r="U350" s="200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01" t="s">
        <v>144</v>
      </c>
      <c r="AT350" s="202" t="s">
        <v>71</v>
      </c>
      <c r="AU350" s="202" t="s">
        <v>80</v>
      </c>
      <c r="AY350" s="201" t="s">
        <v>136</v>
      </c>
      <c r="BK350" s="203">
        <f>SUM(BK351:BK374)</f>
        <v>0</v>
      </c>
    </row>
    <row r="351" spans="1:65" s="2" customFormat="1" ht="16.5" customHeight="1">
      <c r="A351" s="40"/>
      <c r="B351" s="41"/>
      <c r="C351" s="206" t="s">
        <v>502</v>
      </c>
      <c r="D351" s="206" t="s">
        <v>139</v>
      </c>
      <c r="E351" s="207" t="s">
        <v>503</v>
      </c>
      <c r="F351" s="208" t="s">
        <v>504</v>
      </c>
      <c r="G351" s="209" t="s">
        <v>160</v>
      </c>
      <c r="H351" s="210">
        <v>2.75</v>
      </c>
      <c r="I351" s="211"/>
      <c r="J351" s="212">
        <f>ROUND(I351*H351,2)</f>
        <v>0</v>
      </c>
      <c r="K351" s="213"/>
      <c r="L351" s="46"/>
      <c r="M351" s="214" t="s">
        <v>19</v>
      </c>
      <c r="N351" s="215" t="s">
        <v>44</v>
      </c>
      <c r="O351" s="86"/>
      <c r="P351" s="216">
        <f>O351*H351</f>
        <v>0</v>
      </c>
      <c r="Q351" s="216">
        <v>0</v>
      </c>
      <c r="R351" s="216">
        <f>Q351*H351</f>
        <v>0</v>
      </c>
      <c r="S351" s="216">
        <v>0.00497</v>
      </c>
      <c r="T351" s="216">
        <f>S351*H351</f>
        <v>0.013667499999999999</v>
      </c>
      <c r="U351" s="217" t="s">
        <v>19</v>
      </c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8" t="s">
        <v>262</v>
      </c>
      <c r="AT351" s="218" t="s">
        <v>139</v>
      </c>
      <c r="AU351" s="218" t="s">
        <v>144</v>
      </c>
      <c r="AY351" s="19" t="s">
        <v>136</v>
      </c>
      <c r="BE351" s="219">
        <f>IF(N351="základní",J351,0)</f>
        <v>0</v>
      </c>
      <c r="BF351" s="219">
        <f>IF(N351="snížená",J351,0)</f>
        <v>0</v>
      </c>
      <c r="BG351" s="219">
        <f>IF(N351="zákl. přenesená",J351,0)</f>
        <v>0</v>
      </c>
      <c r="BH351" s="219">
        <f>IF(N351="sníž. přenesená",J351,0)</f>
        <v>0</v>
      </c>
      <c r="BI351" s="219">
        <f>IF(N351="nulová",J351,0)</f>
        <v>0</v>
      </c>
      <c r="BJ351" s="19" t="s">
        <v>144</v>
      </c>
      <c r="BK351" s="219">
        <f>ROUND(I351*H351,2)</f>
        <v>0</v>
      </c>
      <c r="BL351" s="19" t="s">
        <v>262</v>
      </c>
      <c r="BM351" s="218" t="s">
        <v>505</v>
      </c>
    </row>
    <row r="352" spans="1:47" s="2" customFormat="1" ht="12">
      <c r="A352" s="40"/>
      <c r="B352" s="41"/>
      <c r="C352" s="42"/>
      <c r="D352" s="220" t="s">
        <v>146</v>
      </c>
      <c r="E352" s="42"/>
      <c r="F352" s="221" t="s">
        <v>506</v>
      </c>
      <c r="G352" s="42"/>
      <c r="H352" s="42"/>
      <c r="I352" s="222"/>
      <c r="J352" s="42"/>
      <c r="K352" s="42"/>
      <c r="L352" s="46"/>
      <c r="M352" s="223"/>
      <c r="N352" s="224"/>
      <c r="O352" s="86"/>
      <c r="P352" s="86"/>
      <c r="Q352" s="86"/>
      <c r="R352" s="86"/>
      <c r="S352" s="86"/>
      <c r="T352" s="86"/>
      <c r="U352" s="87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146</v>
      </c>
      <c r="AU352" s="19" t="s">
        <v>144</v>
      </c>
    </row>
    <row r="353" spans="1:51" s="13" customFormat="1" ht="12">
      <c r="A353" s="13"/>
      <c r="B353" s="225"/>
      <c r="C353" s="226"/>
      <c r="D353" s="227" t="s">
        <v>148</v>
      </c>
      <c r="E353" s="228" t="s">
        <v>19</v>
      </c>
      <c r="F353" s="229" t="s">
        <v>507</v>
      </c>
      <c r="G353" s="226"/>
      <c r="H353" s="228" t="s">
        <v>19</v>
      </c>
      <c r="I353" s="230"/>
      <c r="J353" s="226"/>
      <c r="K353" s="226"/>
      <c r="L353" s="231"/>
      <c r="M353" s="232"/>
      <c r="N353" s="233"/>
      <c r="O353" s="233"/>
      <c r="P353" s="233"/>
      <c r="Q353" s="233"/>
      <c r="R353" s="233"/>
      <c r="S353" s="233"/>
      <c r="T353" s="233"/>
      <c r="U353" s="234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5" t="s">
        <v>148</v>
      </c>
      <c r="AU353" s="235" t="s">
        <v>144</v>
      </c>
      <c r="AV353" s="13" t="s">
        <v>80</v>
      </c>
      <c r="AW353" s="13" t="s">
        <v>33</v>
      </c>
      <c r="AX353" s="13" t="s">
        <v>72</v>
      </c>
      <c r="AY353" s="235" t="s">
        <v>136</v>
      </c>
    </row>
    <row r="354" spans="1:51" s="14" customFormat="1" ht="12">
      <c r="A354" s="14"/>
      <c r="B354" s="236"/>
      <c r="C354" s="237"/>
      <c r="D354" s="227" t="s">
        <v>148</v>
      </c>
      <c r="E354" s="238" t="s">
        <v>19</v>
      </c>
      <c r="F354" s="239" t="s">
        <v>508</v>
      </c>
      <c r="G354" s="237"/>
      <c r="H354" s="240">
        <v>2.75</v>
      </c>
      <c r="I354" s="241"/>
      <c r="J354" s="237"/>
      <c r="K354" s="237"/>
      <c r="L354" s="242"/>
      <c r="M354" s="243"/>
      <c r="N354" s="244"/>
      <c r="O354" s="244"/>
      <c r="P354" s="244"/>
      <c r="Q354" s="244"/>
      <c r="R354" s="244"/>
      <c r="S354" s="244"/>
      <c r="T354" s="244"/>
      <c r="U354" s="245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6" t="s">
        <v>148</v>
      </c>
      <c r="AU354" s="246" t="s">
        <v>144</v>
      </c>
      <c r="AV354" s="14" t="s">
        <v>144</v>
      </c>
      <c r="AW354" s="14" t="s">
        <v>33</v>
      </c>
      <c r="AX354" s="14" t="s">
        <v>80</v>
      </c>
      <c r="AY354" s="246" t="s">
        <v>136</v>
      </c>
    </row>
    <row r="355" spans="1:65" s="2" customFormat="1" ht="16.5" customHeight="1">
      <c r="A355" s="40"/>
      <c r="B355" s="41"/>
      <c r="C355" s="206" t="s">
        <v>509</v>
      </c>
      <c r="D355" s="206" t="s">
        <v>139</v>
      </c>
      <c r="E355" s="207" t="s">
        <v>510</v>
      </c>
      <c r="F355" s="208" t="s">
        <v>511</v>
      </c>
      <c r="G355" s="209" t="s">
        <v>160</v>
      </c>
      <c r="H355" s="210">
        <v>5.02</v>
      </c>
      <c r="I355" s="211"/>
      <c r="J355" s="212">
        <f>ROUND(I355*H355,2)</f>
        <v>0</v>
      </c>
      <c r="K355" s="213"/>
      <c r="L355" s="46"/>
      <c r="M355" s="214" t="s">
        <v>19</v>
      </c>
      <c r="N355" s="215" t="s">
        <v>44</v>
      </c>
      <c r="O355" s="86"/>
      <c r="P355" s="216">
        <f>O355*H355</f>
        <v>0</v>
      </c>
      <c r="Q355" s="216">
        <v>0</v>
      </c>
      <c r="R355" s="216">
        <f>Q355*H355</f>
        <v>0</v>
      </c>
      <c r="S355" s="216">
        <v>0.00028</v>
      </c>
      <c r="T355" s="216">
        <f>S355*H355</f>
        <v>0.0014055999999999997</v>
      </c>
      <c r="U355" s="217" t="s">
        <v>19</v>
      </c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8" t="s">
        <v>262</v>
      </c>
      <c r="AT355" s="218" t="s">
        <v>139</v>
      </c>
      <c r="AU355" s="218" t="s">
        <v>144</v>
      </c>
      <c r="AY355" s="19" t="s">
        <v>136</v>
      </c>
      <c r="BE355" s="219">
        <f>IF(N355="základní",J355,0)</f>
        <v>0</v>
      </c>
      <c r="BF355" s="219">
        <f>IF(N355="snížená",J355,0)</f>
        <v>0</v>
      </c>
      <c r="BG355" s="219">
        <f>IF(N355="zákl. přenesená",J355,0)</f>
        <v>0</v>
      </c>
      <c r="BH355" s="219">
        <f>IF(N355="sníž. přenesená",J355,0)</f>
        <v>0</v>
      </c>
      <c r="BI355" s="219">
        <f>IF(N355="nulová",J355,0)</f>
        <v>0</v>
      </c>
      <c r="BJ355" s="19" t="s">
        <v>144</v>
      </c>
      <c r="BK355" s="219">
        <f>ROUND(I355*H355,2)</f>
        <v>0</v>
      </c>
      <c r="BL355" s="19" t="s">
        <v>262</v>
      </c>
      <c r="BM355" s="218" t="s">
        <v>512</v>
      </c>
    </row>
    <row r="356" spans="1:47" s="2" customFormat="1" ht="12">
      <c r="A356" s="40"/>
      <c r="B356" s="41"/>
      <c r="C356" s="42"/>
      <c r="D356" s="220" t="s">
        <v>146</v>
      </c>
      <c r="E356" s="42"/>
      <c r="F356" s="221" t="s">
        <v>513</v>
      </c>
      <c r="G356" s="42"/>
      <c r="H356" s="42"/>
      <c r="I356" s="222"/>
      <c r="J356" s="42"/>
      <c r="K356" s="42"/>
      <c r="L356" s="46"/>
      <c r="M356" s="223"/>
      <c r="N356" s="224"/>
      <c r="O356" s="86"/>
      <c r="P356" s="86"/>
      <c r="Q356" s="86"/>
      <c r="R356" s="86"/>
      <c r="S356" s="86"/>
      <c r="T356" s="86"/>
      <c r="U356" s="87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146</v>
      </c>
      <c r="AU356" s="19" t="s">
        <v>144</v>
      </c>
    </row>
    <row r="357" spans="1:51" s="13" customFormat="1" ht="12">
      <c r="A357" s="13"/>
      <c r="B357" s="225"/>
      <c r="C357" s="226"/>
      <c r="D357" s="227" t="s">
        <v>148</v>
      </c>
      <c r="E357" s="228" t="s">
        <v>19</v>
      </c>
      <c r="F357" s="229" t="s">
        <v>514</v>
      </c>
      <c r="G357" s="226"/>
      <c r="H357" s="228" t="s">
        <v>19</v>
      </c>
      <c r="I357" s="230"/>
      <c r="J357" s="226"/>
      <c r="K357" s="226"/>
      <c r="L357" s="231"/>
      <c r="M357" s="232"/>
      <c r="N357" s="233"/>
      <c r="O357" s="233"/>
      <c r="P357" s="233"/>
      <c r="Q357" s="233"/>
      <c r="R357" s="233"/>
      <c r="S357" s="233"/>
      <c r="T357" s="233"/>
      <c r="U357" s="234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5" t="s">
        <v>148</v>
      </c>
      <c r="AU357" s="235" t="s">
        <v>144</v>
      </c>
      <c r="AV357" s="13" t="s">
        <v>80</v>
      </c>
      <c r="AW357" s="13" t="s">
        <v>33</v>
      </c>
      <c r="AX357" s="13" t="s">
        <v>72</v>
      </c>
      <c r="AY357" s="235" t="s">
        <v>136</v>
      </c>
    </row>
    <row r="358" spans="1:51" s="14" customFormat="1" ht="12">
      <c r="A358" s="14"/>
      <c r="B358" s="236"/>
      <c r="C358" s="237"/>
      <c r="D358" s="227" t="s">
        <v>148</v>
      </c>
      <c r="E358" s="238" t="s">
        <v>19</v>
      </c>
      <c r="F358" s="239" t="s">
        <v>515</v>
      </c>
      <c r="G358" s="237"/>
      <c r="H358" s="240">
        <v>5.02</v>
      </c>
      <c r="I358" s="241"/>
      <c r="J358" s="237"/>
      <c r="K358" s="237"/>
      <c r="L358" s="242"/>
      <c r="M358" s="243"/>
      <c r="N358" s="244"/>
      <c r="O358" s="244"/>
      <c r="P358" s="244"/>
      <c r="Q358" s="244"/>
      <c r="R358" s="244"/>
      <c r="S358" s="244"/>
      <c r="T358" s="244"/>
      <c r="U358" s="245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6" t="s">
        <v>148</v>
      </c>
      <c r="AU358" s="246" t="s">
        <v>144</v>
      </c>
      <c r="AV358" s="14" t="s">
        <v>144</v>
      </c>
      <c r="AW358" s="14" t="s">
        <v>33</v>
      </c>
      <c r="AX358" s="14" t="s">
        <v>80</v>
      </c>
      <c r="AY358" s="246" t="s">
        <v>136</v>
      </c>
    </row>
    <row r="359" spans="1:65" s="2" customFormat="1" ht="16.5" customHeight="1">
      <c r="A359" s="40"/>
      <c r="B359" s="41"/>
      <c r="C359" s="206" t="s">
        <v>516</v>
      </c>
      <c r="D359" s="206" t="s">
        <v>139</v>
      </c>
      <c r="E359" s="207" t="s">
        <v>517</v>
      </c>
      <c r="F359" s="208" t="s">
        <v>518</v>
      </c>
      <c r="G359" s="209" t="s">
        <v>160</v>
      </c>
      <c r="H359" s="210">
        <v>8.4</v>
      </c>
      <c r="I359" s="211"/>
      <c r="J359" s="212">
        <f>ROUND(I359*H359,2)</f>
        <v>0</v>
      </c>
      <c r="K359" s="213"/>
      <c r="L359" s="46"/>
      <c r="M359" s="214" t="s">
        <v>19</v>
      </c>
      <c r="N359" s="215" t="s">
        <v>44</v>
      </c>
      <c r="O359" s="86"/>
      <c r="P359" s="216">
        <f>O359*H359</f>
        <v>0</v>
      </c>
      <c r="Q359" s="216">
        <v>0.00116</v>
      </c>
      <c r="R359" s="216">
        <f>Q359*H359</f>
        <v>0.009744000000000001</v>
      </c>
      <c r="S359" s="216">
        <v>0</v>
      </c>
      <c r="T359" s="216">
        <f>S359*H359</f>
        <v>0</v>
      </c>
      <c r="U359" s="217" t="s">
        <v>19</v>
      </c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8" t="s">
        <v>262</v>
      </c>
      <c r="AT359" s="218" t="s">
        <v>139</v>
      </c>
      <c r="AU359" s="218" t="s">
        <v>144</v>
      </c>
      <c r="AY359" s="19" t="s">
        <v>136</v>
      </c>
      <c r="BE359" s="219">
        <f>IF(N359="základní",J359,0)</f>
        <v>0</v>
      </c>
      <c r="BF359" s="219">
        <f>IF(N359="snížená",J359,0)</f>
        <v>0</v>
      </c>
      <c r="BG359" s="219">
        <f>IF(N359="zákl. přenesená",J359,0)</f>
        <v>0</v>
      </c>
      <c r="BH359" s="219">
        <f>IF(N359="sníž. přenesená",J359,0)</f>
        <v>0</v>
      </c>
      <c r="BI359" s="219">
        <f>IF(N359="nulová",J359,0)</f>
        <v>0</v>
      </c>
      <c r="BJ359" s="19" t="s">
        <v>144</v>
      </c>
      <c r="BK359" s="219">
        <f>ROUND(I359*H359,2)</f>
        <v>0</v>
      </c>
      <c r="BL359" s="19" t="s">
        <v>262</v>
      </c>
      <c r="BM359" s="218" t="s">
        <v>519</v>
      </c>
    </row>
    <row r="360" spans="1:47" s="2" customFormat="1" ht="12">
      <c r="A360" s="40"/>
      <c r="B360" s="41"/>
      <c r="C360" s="42"/>
      <c r="D360" s="220" t="s">
        <v>146</v>
      </c>
      <c r="E360" s="42"/>
      <c r="F360" s="221" t="s">
        <v>520</v>
      </c>
      <c r="G360" s="42"/>
      <c r="H360" s="42"/>
      <c r="I360" s="222"/>
      <c r="J360" s="42"/>
      <c r="K360" s="42"/>
      <c r="L360" s="46"/>
      <c r="M360" s="223"/>
      <c r="N360" s="224"/>
      <c r="O360" s="86"/>
      <c r="P360" s="86"/>
      <c r="Q360" s="86"/>
      <c r="R360" s="86"/>
      <c r="S360" s="86"/>
      <c r="T360" s="86"/>
      <c r="U360" s="87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146</v>
      </c>
      <c r="AU360" s="19" t="s">
        <v>144</v>
      </c>
    </row>
    <row r="361" spans="1:51" s="13" customFormat="1" ht="12">
      <c r="A361" s="13"/>
      <c r="B361" s="225"/>
      <c r="C361" s="226"/>
      <c r="D361" s="227" t="s">
        <v>148</v>
      </c>
      <c r="E361" s="228" t="s">
        <v>19</v>
      </c>
      <c r="F361" s="229" t="s">
        <v>521</v>
      </c>
      <c r="G361" s="226"/>
      <c r="H361" s="228" t="s">
        <v>19</v>
      </c>
      <c r="I361" s="230"/>
      <c r="J361" s="226"/>
      <c r="K361" s="226"/>
      <c r="L361" s="231"/>
      <c r="M361" s="232"/>
      <c r="N361" s="233"/>
      <c r="O361" s="233"/>
      <c r="P361" s="233"/>
      <c r="Q361" s="233"/>
      <c r="R361" s="233"/>
      <c r="S361" s="233"/>
      <c r="T361" s="233"/>
      <c r="U361" s="234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5" t="s">
        <v>148</v>
      </c>
      <c r="AU361" s="235" t="s">
        <v>144</v>
      </c>
      <c r="AV361" s="13" t="s">
        <v>80</v>
      </c>
      <c r="AW361" s="13" t="s">
        <v>33</v>
      </c>
      <c r="AX361" s="13" t="s">
        <v>72</v>
      </c>
      <c r="AY361" s="235" t="s">
        <v>136</v>
      </c>
    </row>
    <row r="362" spans="1:51" s="14" customFormat="1" ht="12">
      <c r="A362" s="14"/>
      <c r="B362" s="236"/>
      <c r="C362" s="237"/>
      <c r="D362" s="227" t="s">
        <v>148</v>
      </c>
      <c r="E362" s="238" t="s">
        <v>19</v>
      </c>
      <c r="F362" s="239" t="s">
        <v>522</v>
      </c>
      <c r="G362" s="237"/>
      <c r="H362" s="240">
        <v>8.4</v>
      </c>
      <c r="I362" s="241"/>
      <c r="J362" s="237"/>
      <c r="K362" s="237"/>
      <c r="L362" s="242"/>
      <c r="M362" s="243"/>
      <c r="N362" s="244"/>
      <c r="O362" s="244"/>
      <c r="P362" s="244"/>
      <c r="Q362" s="244"/>
      <c r="R362" s="244"/>
      <c r="S362" s="244"/>
      <c r="T362" s="244"/>
      <c r="U362" s="245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6" t="s">
        <v>148</v>
      </c>
      <c r="AU362" s="246" t="s">
        <v>144</v>
      </c>
      <c r="AV362" s="14" t="s">
        <v>144</v>
      </c>
      <c r="AW362" s="14" t="s">
        <v>33</v>
      </c>
      <c r="AX362" s="14" t="s">
        <v>80</v>
      </c>
      <c r="AY362" s="246" t="s">
        <v>136</v>
      </c>
    </row>
    <row r="363" spans="1:65" s="2" customFormat="1" ht="16.5" customHeight="1">
      <c r="A363" s="40"/>
      <c r="B363" s="41"/>
      <c r="C363" s="206" t="s">
        <v>523</v>
      </c>
      <c r="D363" s="206" t="s">
        <v>139</v>
      </c>
      <c r="E363" s="207" t="s">
        <v>524</v>
      </c>
      <c r="F363" s="208" t="s">
        <v>525</v>
      </c>
      <c r="G363" s="209" t="s">
        <v>526</v>
      </c>
      <c r="H363" s="210">
        <v>1</v>
      </c>
      <c r="I363" s="211"/>
      <c r="J363" s="212">
        <f>ROUND(I363*H363,2)</f>
        <v>0</v>
      </c>
      <c r="K363" s="213"/>
      <c r="L363" s="46"/>
      <c r="M363" s="214" t="s">
        <v>19</v>
      </c>
      <c r="N363" s="215" t="s">
        <v>44</v>
      </c>
      <c r="O363" s="86"/>
      <c r="P363" s="216">
        <f>O363*H363</f>
        <v>0</v>
      </c>
      <c r="Q363" s="216">
        <v>0</v>
      </c>
      <c r="R363" s="216">
        <f>Q363*H363</f>
        <v>0</v>
      </c>
      <c r="S363" s="216">
        <v>0</v>
      </c>
      <c r="T363" s="216">
        <f>S363*H363</f>
        <v>0</v>
      </c>
      <c r="U363" s="217" t="s">
        <v>19</v>
      </c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8" t="s">
        <v>262</v>
      </c>
      <c r="AT363" s="218" t="s">
        <v>139</v>
      </c>
      <c r="AU363" s="218" t="s">
        <v>144</v>
      </c>
      <c r="AY363" s="19" t="s">
        <v>136</v>
      </c>
      <c r="BE363" s="219">
        <f>IF(N363="základní",J363,0)</f>
        <v>0</v>
      </c>
      <c r="BF363" s="219">
        <f>IF(N363="snížená",J363,0)</f>
        <v>0</v>
      </c>
      <c r="BG363" s="219">
        <f>IF(N363="zákl. přenesená",J363,0)</f>
        <v>0</v>
      </c>
      <c r="BH363" s="219">
        <f>IF(N363="sníž. přenesená",J363,0)</f>
        <v>0</v>
      </c>
      <c r="BI363" s="219">
        <f>IF(N363="nulová",J363,0)</f>
        <v>0</v>
      </c>
      <c r="BJ363" s="19" t="s">
        <v>144</v>
      </c>
      <c r="BK363" s="219">
        <f>ROUND(I363*H363,2)</f>
        <v>0</v>
      </c>
      <c r="BL363" s="19" t="s">
        <v>262</v>
      </c>
      <c r="BM363" s="218" t="s">
        <v>527</v>
      </c>
    </row>
    <row r="364" spans="1:47" s="2" customFormat="1" ht="12">
      <c r="A364" s="40"/>
      <c r="B364" s="41"/>
      <c r="C364" s="42"/>
      <c r="D364" s="220" t="s">
        <v>146</v>
      </c>
      <c r="E364" s="42"/>
      <c r="F364" s="221" t="s">
        <v>528</v>
      </c>
      <c r="G364" s="42"/>
      <c r="H364" s="42"/>
      <c r="I364" s="222"/>
      <c r="J364" s="42"/>
      <c r="K364" s="42"/>
      <c r="L364" s="46"/>
      <c r="M364" s="223"/>
      <c r="N364" s="224"/>
      <c r="O364" s="86"/>
      <c r="P364" s="86"/>
      <c r="Q364" s="86"/>
      <c r="R364" s="86"/>
      <c r="S364" s="86"/>
      <c r="T364" s="86"/>
      <c r="U364" s="87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146</v>
      </c>
      <c r="AU364" s="19" t="s">
        <v>144</v>
      </c>
    </row>
    <row r="365" spans="1:65" s="2" customFormat="1" ht="16.5" customHeight="1">
      <c r="A365" s="40"/>
      <c r="B365" s="41"/>
      <c r="C365" s="206" t="s">
        <v>529</v>
      </c>
      <c r="D365" s="206" t="s">
        <v>139</v>
      </c>
      <c r="E365" s="207" t="s">
        <v>530</v>
      </c>
      <c r="F365" s="208" t="s">
        <v>531</v>
      </c>
      <c r="G365" s="209" t="s">
        <v>526</v>
      </c>
      <c r="H365" s="210">
        <v>1</v>
      </c>
      <c r="I365" s="211"/>
      <c r="J365" s="212">
        <f>ROUND(I365*H365,2)</f>
        <v>0</v>
      </c>
      <c r="K365" s="213"/>
      <c r="L365" s="46"/>
      <c r="M365" s="214" t="s">
        <v>19</v>
      </c>
      <c r="N365" s="215" t="s">
        <v>44</v>
      </c>
      <c r="O365" s="86"/>
      <c r="P365" s="216">
        <f>O365*H365</f>
        <v>0</v>
      </c>
      <c r="Q365" s="216">
        <v>0</v>
      </c>
      <c r="R365" s="216">
        <f>Q365*H365</f>
        <v>0</v>
      </c>
      <c r="S365" s="216">
        <v>0</v>
      </c>
      <c r="T365" s="216">
        <f>S365*H365</f>
        <v>0</v>
      </c>
      <c r="U365" s="217" t="s">
        <v>19</v>
      </c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8" t="s">
        <v>262</v>
      </c>
      <c r="AT365" s="218" t="s">
        <v>139</v>
      </c>
      <c r="AU365" s="218" t="s">
        <v>144</v>
      </c>
      <c r="AY365" s="19" t="s">
        <v>136</v>
      </c>
      <c r="BE365" s="219">
        <f>IF(N365="základní",J365,0)</f>
        <v>0</v>
      </c>
      <c r="BF365" s="219">
        <f>IF(N365="snížená",J365,0)</f>
        <v>0</v>
      </c>
      <c r="BG365" s="219">
        <f>IF(N365="zákl. přenesená",J365,0)</f>
        <v>0</v>
      </c>
      <c r="BH365" s="219">
        <f>IF(N365="sníž. přenesená",J365,0)</f>
        <v>0</v>
      </c>
      <c r="BI365" s="219">
        <f>IF(N365="nulová",J365,0)</f>
        <v>0</v>
      </c>
      <c r="BJ365" s="19" t="s">
        <v>144</v>
      </c>
      <c r="BK365" s="219">
        <f>ROUND(I365*H365,2)</f>
        <v>0</v>
      </c>
      <c r="BL365" s="19" t="s">
        <v>262</v>
      </c>
      <c r="BM365" s="218" t="s">
        <v>532</v>
      </c>
    </row>
    <row r="366" spans="1:47" s="2" customFormat="1" ht="12">
      <c r="A366" s="40"/>
      <c r="B366" s="41"/>
      <c r="C366" s="42"/>
      <c r="D366" s="220" t="s">
        <v>146</v>
      </c>
      <c r="E366" s="42"/>
      <c r="F366" s="221" t="s">
        <v>533</v>
      </c>
      <c r="G366" s="42"/>
      <c r="H366" s="42"/>
      <c r="I366" s="222"/>
      <c r="J366" s="42"/>
      <c r="K366" s="42"/>
      <c r="L366" s="46"/>
      <c r="M366" s="223"/>
      <c r="N366" s="224"/>
      <c r="O366" s="86"/>
      <c r="P366" s="86"/>
      <c r="Q366" s="86"/>
      <c r="R366" s="86"/>
      <c r="S366" s="86"/>
      <c r="T366" s="86"/>
      <c r="U366" s="87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146</v>
      </c>
      <c r="AU366" s="19" t="s">
        <v>144</v>
      </c>
    </row>
    <row r="367" spans="1:65" s="2" customFormat="1" ht="16.5" customHeight="1">
      <c r="A367" s="40"/>
      <c r="B367" s="41"/>
      <c r="C367" s="206" t="s">
        <v>534</v>
      </c>
      <c r="D367" s="206" t="s">
        <v>139</v>
      </c>
      <c r="E367" s="207" t="s">
        <v>535</v>
      </c>
      <c r="F367" s="208" t="s">
        <v>536</v>
      </c>
      <c r="G367" s="209" t="s">
        <v>155</v>
      </c>
      <c r="H367" s="210">
        <v>4</v>
      </c>
      <c r="I367" s="211"/>
      <c r="J367" s="212">
        <f>ROUND(I367*H367,2)</f>
        <v>0</v>
      </c>
      <c r="K367" s="213"/>
      <c r="L367" s="46"/>
      <c r="M367" s="214" t="s">
        <v>19</v>
      </c>
      <c r="N367" s="215" t="s">
        <v>44</v>
      </c>
      <c r="O367" s="86"/>
      <c r="P367" s="216">
        <f>O367*H367</f>
        <v>0</v>
      </c>
      <c r="Q367" s="216">
        <v>0</v>
      </c>
      <c r="R367" s="216">
        <f>Q367*H367</f>
        <v>0</v>
      </c>
      <c r="S367" s="216">
        <v>0</v>
      </c>
      <c r="T367" s="216">
        <f>S367*H367</f>
        <v>0</v>
      </c>
      <c r="U367" s="217" t="s">
        <v>19</v>
      </c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8" t="s">
        <v>262</v>
      </c>
      <c r="AT367" s="218" t="s">
        <v>139</v>
      </c>
      <c r="AU367" s="218" t="s">
        <v>144</v>
      </c>
      <c r="AY367" s="19" t="s">
        <v>136</v>
      </c>
      <c r="BE367" s="219">
        <f>IF(N367="základní",J367,0)</f>
        <v>0</v>
      </c>
      <c r="BF367" s="219">
        <f>IF(N367="snížená",J367,0)</f>
        <v>0</v>
      </c>
      <c r="BG367" s="219">
        <f>IF(N367="zákl. přenesená",J367,0)</f>
        <v>0</v>
      </c>
      <c r="BH367" s="219">
        <f>IF(N367="sníž. přenesená",J367,0)</f>
        <v>0</v>
      </c>
      <c r="BI367" s="219">
        <f>IF(N367="nulová",J367,0)</f>
        <v>0</v>
      </c>
      <c r="BJ367" s="19" t="s">
        <v>144</v>
      </c>
      <c r="BK367" s="219">
        <f>ROUND(I367*H367,2)</f>
        <v>0</v>
      </c>
      <c r="BL367" s="19" t="s">
        <v>262</v>
      </c>
      <c r="BM367" s="218" t="s">
        <v>537</v>
      </c>
    </row>
    <row r="368" spans="1:47" s="2" customFormat="1" ht="12">
      <c r="A368" s="40"/>
      <c r="B368" s="41"/>
      <c r="C368" s="42"/>
      <c r="D368" s="220" t="s">
        <v>146</v>
      </c>
      <c r="E368" s="42"/>
      <c r="F368" s="221" t="s">
        <v>538</v>
      </c>
      <c r="G368" s="42"/>
      <c r="H368" s="42"/>
      <c r="I368" s="222"/>
      <c r="J368" s="42"/>
      <c r="K368" s="42"/>
      <c r="L368" s="46"/>
      <c r="M368" s="223"/>
      <c r="N368" s="224"/>
      <c r="O368" s="86"/>
      <c r="P368" s="86"/>
      <c r="Q368" s="86"/>
      <c r="R368" s="86"/>
      <c r="S368" s="86"/>
      <c r="T368" s="86"/>
      <c r="U368" s="87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146</v>
      </c>
      <c r="AU368" s="19" t="s">
        <v>144</v>
      </c>
    </row>
    <row r="369" spans="1:51" s="13" customFormat="1" ht="12">
      <c r="A369" s="13"/>
      <c r="B369" s="225"/>
      <c r="C369" s="226"/>
      <c r="D369" s="227" t="s">
        <v>148</v>
      </c>
      <c r="E369" s="228" t="s">
        <v>19</v>
      </c>
      <c r="F369" s="229" t="s">
        <v>539</v>
      </c>
      <c r="G369" s="226"/>
      <c r="H369" s="228" t="s">
        <v>19</v>
      </c>
      <c r="I369" s="230"/>
      <c r="J369" s="226"/>
      <c r="K369" s="226"/>
      <c r="L369" s="231"/>
      <c r="M369" s="232"/>
      <c r="N369" s="233"/>
      <c r="O369" s="233"/>
      <c r="P369" s="233"/>
      <c r="Q369" s="233"/>
      <c r="R369" s="233"/>
      <c r="S369" s="233"/>
      <c r="T369" s="233"/>
      <c r="U369" s="234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5" t="s">
        <v>148</v>
      </c>
      <c r="AU369" s="235" t="s">
        <v>144</v>
      </c>
      <c r="AV369" s="13" t="s">
        <v>80</v>
      </c>
      <c r="AW369" s="13" t="s">
        <v>33</v>
      </c>
      <c r="AX369" s="13" t="s">
        <v>72</v>
      </c>
      <c r="AY369" s="235" t="s">
        <v>136</v>
      </c>
    </row>
    <row r="370" spans="1:51" s="14" customFormat="1" ht="12">
      <c r="A370" s="14"/>
      <c r="B370" s="236"/>
      <c r="C370" s="237"/>
      <c r="D370" s="227" t="s">
        <v>148</v>
      </c>
      <c r="E370" s="238" t="s">
        <v>19</v>
      </c>
      <c r="F370" s="239" t="s">
        <v>143</v>
      </c>
      <c r="G370" s="237"/>
      <c r="H370" s="240">
        <v>4</v>
      </c>
      <c r="I370" s="241"/>
      <c r="J370" s="237"/>
      <c r="K370" s="237"/>
      <c r="L370" s="242"/>
      <c r="M370" s="243"/>
      <c r="N370" s="244"/>
      <c r="O370" s="244"/>
      <c r="P370" s="244"/>
      <c r="Q370" s="244"/>
      <c r="R370" s="244"/>
      <c r="S370" s="244"/>
      <c r="T370" s="244"/>
      <c r="U370" s="245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6" t="s">
        <v>148</v>
      </c>
      <c r="AU370" s="246" t="s">
        <v>144</v>
      </c>
      <c r="AV370" s="14" t="s">
        <v>144</v>
      </c>
      <c r="AW370" s="14" t="s">
        <v>33</v>
      </c>
      <c r="AX370" s="14" t="s">
        <v>80</v>
      </c>
      <c r="AY370" s="246" t="s">
        <v>136</v>
      </c>
    </row>
    <row r="371" spans="1:65" s="2" customFormat="1" ht="24.15" customHeight="1">
      <c r="A371" s="40"/>
      <c r="B371" s="41"/>
      <c r="C371" s="206" t="s">
        <v>540</v>
      </c>
      <c r="D371" s="206" t="s">
        <v>139</v>
      </c>
      <c r="E371" s="207" t="s">
        <v>541</v>
      </c>
      <c r="F371" s="208" t="s">
        <v>542</v>
      </c>
      <c r="G371" s="209" t="s">
        <v>160</v>
      </c>
      <c r="H371" s="210">
        <v>8.4</v>
      </c>
      <c r="I371" s="211"/>
      <c r="J371" s="212">
        <f>ROUND(I371*H371,2)</f>
        <v>0</v>
      </c>
      <c r="K371" s="213"/>
      <c r="L371" s="46"/>
      <c r="M371" s="214" t="s">
        <v>19</v>
      </c>
      <c r="N371" s="215" t="s">
        <v>44</v>
      </c>
      <c r="O371" s="86"/>
      <c r="P371" s="216">
        <f>O371*H371</f>
        <v>0</v>
      </c>
      <c r="Q371" s="216">
        <v>7E-05</v>
      </c>
      <c r="R371" s="216">
        <f>Q371*H371</f>
        <v>0.000588</v>
      </c>
      <c r="S371" s="216">
        <v>0</v>
      </c>
      <c r="T371" s="216">
        <f>S371*H371</f>
        <v>0</v>
      </c>
      <c r="U371" s="217" t="s">
        <v>19</v>
      </c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8" t="s">
        <v>262</v>
      </c>
      <c r="AT371" s="218" t="s">
        <v>139</v>
      </c>
      <c r="AU371" s="218" t="s">
        <v>144</v>
      </c>
      <c r="AY371" s="19" t="s">
        <v>136</v>
      </c>
      <c r="BE371" s="219">
        <f>IF(N371="základní",J371,0)</f>
        <v>0</v>
      </c>
      <c r="BF371" s="219">
        <f>IF(N371="snížená",J371,0)</f>
        <v>0</v>
      </c>
      <c r="BG371" s="219">
        <f>IF(N371="zákl. přenesená",J371,0)</f>
        <v>0</v>
      </c>
      <c r="BH371" s="219">
        <f>IF(N371="sníž. přenesená",J371,0)</f>
        <v>0</v>
      </c>
      <c r="BI371" s="219">
        <f>IF(N371="nulová",J371,0)</f>
        <v>0</v>
      </c>
      <c r="BJ371" s="19" t="s">
        <v>144</v>
      </c>
      <c r="BK371" s="219">
        <f>ROUND(I371*H371,2)</f>
        <v>0</v>
      </c>
      <c r="BL371" s="19" t="s">
        <v>262</v>
      </c>
      <c r="BM371" s="218" t="s">
        <v>543</v>
      </c>
    </row>
    <row r="372" spans="1:47" s="2" customFormat="1" ht="12">
      <c r="A372" s="40"/>
      <c r="B372" s="41"/>
      <c r="C372" s="42"/>
      <c r="D372" s="220" t="s">
        <v>146</v>
      </c>
      <c r="E372" s="42"/>
      <c r="F372" s="221" t="s">
        <v>544</v>
      </c>
      <c r="G372" s="42"/>
      <c r="H372" s="42"/>
      <c r="I372" s="222"/>
      <c r="J372" s="42"/>
      <c r="K372" s="42"/>
      <c r="L372" s="46"/>
      <c r="M372" s="223"/>
      <c r="N372" s="224"/>
      <c r="O372" s="86"/>
      <c r="P372" s="86"/>
      <c r="Q372" s="86"/>
      <c r="R372" s="86"/>
      <c r="S372" s="86"/>
      <c r="T372" s="86"/>
      <c r="U372" s="87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146</v>
      </c>
      <c r="AU372" s="19" t="s">
        <v>144</v>
      </c>
    </row>
    <row r="373" spans="1:65" s="2" customFormat="1" ht="16.5" customHeight="1">
      <c r="A373" s="40"/>
      <c r="B373" s="41"/>
      <c r="C373" s="206" t="s">
        <v>545</v>
      </c>
      <c r="D373" s="206" t="s">
        <v>139</v>
      </c>
      <c r="E373" s="207" t="s">
        <v>546</v>
      </c>
      <c r="F373" s="208" t="s">
        <v>547</v>
      </c>
      <c r="G373" s="209" t="s">
        <v>250</v>
      </c>
      <c r="H373" s="210">
        <v>0.01</v>
      </c>
      <c r="I373" s="211"/>
      <c r="J373" s="212">
        <f>ROUND(I373*H373,2)</f>
        <v>0</v>
      </c>
      <c r="K373" s="213"/>
      <c r="L373" s="46"/>
      <c r="M373" s="214" t="s">
        <v>19</v>
      </c>
      <c r="N373" s="215" t="s">
        <v>44</v>
      </c>
      <c r="O373" s="86"/>
      <c r="P373" s="216">
        <f>O373*H373</f>
        <v>0</v>
      </c>
      <c r="Q373" s="216">
        <v>0</v>
      </c>
      <c r="R373" s="216">
        <f>Q373*H373</f>
        <v>0</v>
      </c>
      <c r="S373" s="216">
        <v>0</v>
      </c>
      <c r="T373" s="216">
        <f>S373*H373</f>
        <v>0</v>
      </c>
      <c r="U373" s="217" t="s">
        <v>19</v>
      </c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8" t="s">
        <v>262</v>
      </c>
      <c r="AT373" s="218" t="s">
        <v>139</v>
      </c>
      <c r="AU373" s="218" t="s">
        <v>144</v>
      </c>
      <c r="AY373" s="19" t="s">
        <v>136</v>
      </c>
      <c r="BE373" s="219">
        <f>IF(N373="základní",J373,0)</f>
        <v>0</v>
      </c>
      <c r="BF373" s="219">
        <f>IF(N373="snížená",J373,0)</f>
        <v>0</v>
      </c>
      <c r="BG373" s="219">
        <f>IF(N373="zákl. přenesená",J373,0)</f>
        <v>0</v>
      </c>
      <c r="BH373" s="219">
        <f>IF(N373="sníž. přenesená",J373,0)</f>
        <v>0</v>
      </c>
      <c r="BI373" s="219">
        <f>IF(N373="nulová",J373,0)</f>
        <v>0</v>
      </c>
      <c r="BJ373" s="19" t="s">
        <v>144</v>
      </c>
      <c r="BK373" s="219">
        <f>ROUND(I373*H373,2)</f>
        <v>0</v>
      </c>
      <c r="BL373" s="19" t="s">
        <v>262</v>
      </c>
      <c r="BM373" s="218" t="s">
        <v>548</v>
      </c>
    </row>
    <row r="374" spans="1:47" s="2" customFormat="1" ht="12">
      <c r="A374" s="40"/>
      <c r="B374" s="41"/>
      <c r="C374" s="42"/>
      <c r="D374" s="220" t="s">
        <v>146</v>
      </c>
      <c r="E374" s="42"/>
      <c r="F374" s="221" t="s">
        <v>549</v>
      </c>
      <c r="G374" s="42"/>
      <c r="H374" s="42"/>
      <c r="I374" s="222"/>
      <c r="J374" s="42"/>
      <c r="K374" s="42"/>
      <c r="L374" s="46"/>
      <c r="M374" s="223"/>
      <c r="N374" s="224"/>
      <c r="O374" s="86"/>
      <c r="P374" s="86"/>
      <c r="Q374" s="86"/>
      <c r="R374" s="86"/>
      <c r="S374" s="86"/>
      <c r="T374" s="86"/>
      <c r="U374" s="87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146</v>
      </c>
      <c r="AU374" s="19" t="s">
        <v>144</v>
      </c>
    </row>
    <row r="375" spans="1:63" s="12" customFormat="1" ht="22.8" customHeight="1">
      <c r="A375" s="12"/>
      <c r="B375" s="190"/>
      <c r="C375" s="191"/>
      <c r="D375" s="192" t="s">
        <v>71</v>
      </c>
      <c r="E375" s="204" t="s">
        <v>550</v>
      </c>
      <c r="F375" s="204" t="s">
        <v>551</v>
      </c>
      <c r="G375" s="191"/>
      <c r="H375" s="191"/>
      <c r="I375" s="194"/>
      <c r="J375" s="205">
        <f>BK375</f>
        <v>0</v>
      </c>
      <c r="K375" s="191"/>
      <c r="L375" s="196"/>
      <c r="M375" s="197"/>
      <c r="N375" s="198"/>
      <c r="O375" s="198"/>
      <c r="P375" s="199">
        <f>SUM(P376:P405)</f>
        <v>0</v>
      </c>
      <c r="Q375" s="198"/>
      <c r="R375" s="199">
        <f>SUM(R376:R405)</f>
        <v>0.16321999999999998</v>
      </c>
      <c r="S375" s="198"/>
      <c r="T375" s="199">
        <f>SUM(T376:T405)</f>
        <v>0.21491</v>
      </c>
      <c r="U375" s="200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201" t="s">
        <v>144</v>
      </c>
      <c r="AT375" s="202" t="s">
        <v>71</v>
      </c>
      <c r="AU375" s="202" t="s">
        <v>80</v>
      </c>
      <c r="AY375" s="201" t="s">
        <v>136</v>
      </c>
      <c r="BK375" s="203">
        <f>SUM(BK376:BK405)</f>
        <v>0</v>
      </c>
    </row>
    <row r="376" spans="1:65" s="2" customFormat="1" ht="16.5" customHeight="1">
      <c r="A376" s="40"/>
      <c r="B376" s="41"/>
      <c r="C376" s="206" t="s">
        <v>552</v>
      </c>
      <c r="D376" s="206" t="s">
        <v>139</v>
      </c>
      <c r="E376" s="207" t="s">
        <v>553</v>
      </c>
      <c r="F376" s="208" t="s">
        <v>554</v>
      </c>
      <c r="G376" s="209" t="s">
        <v>526</v>
      </c>
      <c r="H376" s="210">
        <v>2</v>
      </c>
      <c r="I376" s="211"/>
      <c r="J376" s="212">
        <f>ROUND(I376*H376,2)</f>
        <v>0</v>
      </c>
      <c r="K376" s="213"/>
      <c r="L376" s="46"/>
      <c r="M376" s="214" t="s">
        <v>19</v>
      </c>
      <c r="N376" s="215" t="s">
        <v>44</v>
      </c>
      <c r="O376" s="86"/>
      <c r="P376" s="216">
        <f>O376*H376</f>
        <v>0</v>
      </c>
      <c r="Q376" s="216">
        <v>0</v>
      </c>
      <c r="R376" s="216">
        <f>Q376*H376</f>
        <v>0</v>
      </c>
      <c r="S376" s="216">
        <v>0.01933</v>
      </c>
      <c r="T376" s="216">
        <f>S376*H376</f>
        <v>0.03866</v>
      </c>
      <c r="U376" s="217" t="s">
        <v>19</v>
      </c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18" t="s">
        <v>262</v>
      </c>
      <c r="AT376" s="218" t="s">
        <v>139</v>
      </c>
      <c r="AU376" s="218" t="s">
        <v>144</v>
      </c>
      <c r="AY376" s="19" t="s">
        <v>136</v>
      </c>
      <c r="BE376" s="219">
        <f>IF(N376="základní",J376,0)</f>
        <v>0</v>
      </c>
      <c r="BF376" s="219">
        <f>IF(N376="snížená",J376,0)</f>
        <v>0</v>
      </c>
      <c r="BG376" s="219">
        <f>IF(N376="zákl. přenesená",J376,0)</f>
        <v>0</v>
      </c>
      <c r="BH376" s="219">
        <f>IF(N376="sníž. přenesená",J376,0)</f>
        <v>0</v>
      </c>
      <c r="BI376" s="219">
        <f>IF(N376="nulová",J376,0)</f>
        <v>0</v>
      </c>
      <c r="BJ376" s="19" t="s">
        <v>144</v>
      </c>
      <c r="BK376" s="219">
        <f>ROUND(I376*H376,2)</f>
        <v>0</v>
      </c>
      <c r="BL376" s="19" t="s">
        <v>262</v>
      </c>
      <c r="BM376" s="218" t="s">
        <v>555</v>
      </c>
    </row>
    <row r="377" spans="1:47" s="2" customFormat="1" ht="12">
      <c r="A377" s="40"/>
      <c r="B377" s="41"/>
      <c r="C377" s="42"/>
      <c r="D377" s="220" t="s">
        <v>146</v>
      </c>
      <c r="E377" s="42"/>
      <c r="F377" s="221" t="s">
        <v>556</v>
      </c>
      <c r="G377" s="42"/>
      <c r="H377" s="42"/>
      <c r="I377" s="222"/>
      <c r="J377" s="42"/>
      <c r="K377" s="42"/>
      <c r="L377" s="46"/>
      <c r="M377" s="223"/>
      <c r="N377" s="224"/>
      <c r="O377" s="86"/>
      <c r="P377" s="86"/>
      <c r="Q377" s="86"/>
      <c r="R377" s="86"/>
      <c r="S377" s="86"/>
      <c r="T377" s="86"/>
      <c r="U377" s="87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146</v>
      </c>
      <c r="AU377" s="19" t="s">
        <v>144</v>
      </c>
    </row>
    <row r="378" spans="1:65" s="2" customFormat="1" ht="16.5" customHeight="1">
      <c r="A378" s="40"/>
      <c r="B378" s="41"/>
      <c r="C378" s="206" t="s">
        <v>557</v>
      </c>
      <c r="D378" s="206" t="s">
        <v>139</v>
      </c>
      <c r="E378" s="207" t="s">
        <v>558</v>
      </c>
      <c r="F378" s="208" t="s">
        <v>559</v>
      </c>
      <c r="G378" s="209" t="s">
        <v>526</v>
      </c>
      <c r="H378" s="210">
        <v>1</v>
      </c>
      <c r="I378" s="211"/>
      <c r="J378" s="212">
        <f>ROUND(I378*H378,2)</f>
        <v>0</v>
      </c>
      <c r="K378" s="213"/>
      <c r="L378" s="46"/>
      <c r="M378" s="214" t="s">
        <v>19</v>
      </c>
      <c r="N378" s="215" t="s">
        <v>44</v>
      </c>
      <c r="O378" s="86"/>
      <c r="P378" s="216">
        <f>O378*H378</f>
        <v>0</v>
      </c>
      <c r="Q378" s="216">
        <v>0</v>
      </c>
      <c r="R378" s="216">
        <f>Q378*H378</f>
        <v>0</v>
      </c>
      <c r="S378" s="216">
        <v>0.0245</v>
      </c>
      <c r="T378" s="216">
        <f>S378*H378</f>
        <v>0.0245</v>
      </c>
      <c r="U378" s="217" t="s">
        <v>19</v>
      </c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18" t="s">
        <v>262</v>
      </c>
      <c r="AT378" s="218" t="s">
        <v>139</v>
      </c>
      <c r="AU378" s="218" t="s">
        <v>144</v>
      </c>
      <c r="AY378" s="19" t="s">
        <v>136</v>
      </c>
      <c r="BE378" s="219">
        <f>IF(N378="základní",J378,0)</f>
        <v>0</v>
      </c>
      <c r="BF378" s="219">
        <f>IF(N378="snížená",J378,0)</f>
        <v>0</v>
      </c>
      <c r="BG378" s="219">
        <f>IF(N378="zákl. přenesená",J378,0)</f>
        <v>0</v>
      </c>
      <c r="BH378" s="219">
        <f>IF(N378="sníž. přenesená",J378,0)</f>
        <v>0</v>
      </c>
      <c r="BI378" s="219">
        <f>IF(N378="nulová",J378,0)</f>
        <v>0</v>
      </c>
      <c r="BJ378" s="19" t="s">
        <v>144</v>
      </c>
      <c r="BK378" s="219">
        <f>ROUND(I378*H378,2)</f>
        <v>0</v>
      </c>
      <c r="BL378" s="19" t="s">
        <v>262</v>
      </c>
      <c r="BM378" s="218" t="s">
        <v>560</v>
      </c>
    </row>
    <row r="379" spans="1:47" s="2" customFormat="1" ht="12">
      <c r="A379" s="40"/>
      <c r="B379" s="41"/>
      <c r="C379" s="42"/>
      <c r="D379" s="220" t="s">
        <v>146</v>
      </c>
      <c r="E379" s="42"/>
      <c r="F379" s="221" t="s">
        <v>561</v>
      </c>
      <c r="G379" s="42"/>
      <c r="H379" s="42"/>
      <c r="I379" s="222"/>
      <c r="J379" s="42"/>
      <c r="K379" s="42"/>
      <c r="L379" s="46"/>
      <c r="M379" s="223"/>
      <c r="N379" s="224"/>
      <c r="O379" s="86"/>
      <c r="P379" s="86"/>
      <c r="Q379" s="86"/>
      <c r="R379" s="86"/>
      <c r="S379" s="86"/>
      <c r="T379" s="86"/>
      <c r="U379" s="87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146</v>
      </c>
      <c r="AU379" s="19" t="s">
        <v>144</v>
      </c>
    </row>
    <row r="380" spans="1:65" s="2" customFormat="1" ht="16.5" customHeight="1">
      <c r="A380" s="40"/>
      <c r="B380" s="41"/>
      <c r="C380" s="206" t="s">
        <v>562</v>
      </c>
      <c r="D380" s="206" t="s">
        <v>139</v>
      </c>
      <c r="E380" s="207" t="s">
        <v>563</v>
      </c>
      <c r="F380" s="208" t="s">
        <v>564</v>
      </c>
      <c r="G380" s="209" t="s">
        <v>526</v>
      </c>
      <c r="H380" s="210">
        <v>1</v>
      </c>
      <c r="I380" s="211"/>
      <c r="J380" s="212">
        <f>ROUND(I380*H380,2)</f>
        <v>0</v>
      </c>
      <c r="K380" s="213"/>
      <c r="L380" s="46"/>
      <c r="M380" s="214" t="s">
        <v>19</v>
      </c>
      <c r="N380" s="215" t="s">
        <v>44</v>
      </c>
      <c r="O380" s="86"/>
      <c r="P380" s="216">
        <f>O380*H380</f>
        <v>0</v>
      </c>
      <c r="Q380" s="216">
        <v>0</v>
      </c>
      <c r="R380" s="216">
        <f>Q380*H380</f>
        <v>0</v>
      </c>
      <c r="S380" s="216">
        <v>0.088</v>
      </c>
      <c r="T380" s="216">
        <f>S380*H380</f>
        <v>0.088</v>
      </c>
      <c r="U380" s="217" t="s">
        <v>19</v>
      </c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8" t="s">
        <v>262</v>
      </c>
      <c r="AT380" s="218" t="s">
        <v>139</v>
      </c>
      <c r="AU380" s="218" t="s">
        <v>144</v>
      </c>
      <c r="AY380" s="19" t="s">
        <v>136</v>
      </c>
      <c r="BE380" s="219">
        <f>IF(N380="základní",J380,0)</f>
        <v>0</v>
      </c>
      <c r="BF380" s="219">
        <f>IF(N380="snížená",J380,0)</f>
        <v>0</v>
      </c>
      <c r="BG380" s="219">
        <f>IF(N380="zákl. přenesená",J380,0)</f>
        <v>0</v>
      </c>
      <c r="BH380" s="219">
        <f>IF(N380="sníž. přenesená",J380,0)</f>
        <v>0</v>
      </c>
      <c r="BI380" s="219">
        <f>IF(N380="nulová",J380,0)</f>
        <v>0</v>
      </c>
      <c r="BJ380" s="19" t="s">
        <v>144</v>
      </c>
      <c r="BK380" s="219">
        <f>ROUND(I380*H380,2)</f>
        <v>0</v>
      </c>
      <c r="BL380" s="19" t="s">
        <v>262</v>
      </c>
      <c r="BM380" s="218" t="s">
        <v>565</v>
      </c>
    </row>
    <row r="381" spans="1:47" s="2" customFormat="1" ht="12">
      <c r="A381" s="40"/>
      <c r="B381" s="41"/>
      <c r="C381" s="42"/>
      <c r="D381" s="220" t="s">
        <v>146</v>
      </c>
      <c r="E381" s="42"/>
      <c r="F381" s="221" t="s">
        <v>566</v>
      </c>
      <c r="G381" s="42"/>
      <c r="H381" s="42"/>
      <c r="I381" s="222"/>
      <c r="J381" s="42"/>
      <c r="K381" s="42"/>
      <c r="L381" s="46"/>
      <c r="M381" s="223"/>
      <c r="N381" s="224"/>
      <c r="O381" s="86"/>
      <c r="P381" s="86"/>
      <c r="Q381" s="86"/>
      <c r="R381" s="86"/>
      <c r="S381" s="86"/>
      <c r="T381" s="86"/>
      <c r="U381" s="87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146</v>
      </c>
      <c r="AU381" s="19" t="s">
        <v>144</v>
      </c>
    </row>
    <row r="382" spans="1:65" s="2" customFormat="1" ht="16.5" customHeight="1">
      <c r="A382" s="40"/>
      <c r="B382" s="41"/>
      <c r="C382" s="206" t="s">
        <v>567</v>
      </c>
      <c r="D382" s="206" t="s">
        <v>139</v>
      </c>
      <c r="E382" s="207" t="s">
        <v>568</v>
      </c>
      <c r="F382" s="208" t="s">
        <v>569</v>
      </c>
      <c r="G382" s="209" t="s">
        <v>526</v>
      </c>
      <c r="H382" s="210">
        <v>3</v>
      </c>
      <c r="I382" s="211"/>
      <c r="J382" s="212">
        <f>ROUND(I382*H382,2)</f>
        <v>0</v>
      </c>
      <c r="K382" s="213"/>
      <c r="L382" s="46"/>
      <c r="M382" s="214" t="s">
        <v>19</v>
      </c>
      <c r="N382" s="215" t="s">
        <v>44</v>
      </c>
      <c r="O382" s="86"/>
      <c r="P382" s="216">
        <f>O382*H382</f>
        <v>0</v>
      </c>
      <c r="Q382" s="216">
        <v>0</v>
      </c>
      <c r="R382" s="216">
        <f>Q382*H382</f>
        <v>0</v>
      </c>
      <c r="S382" s="216">
        <v>0.01946</v>
      </c>
      <c r="T382" s="216">
        <f>S382*H382</f>
        <v>0.05838</v>
      </c>
      <c r="U382" s="217" t="s">
        <v>19</v>
      </c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8" t="s">
        <v>262</v>
      </c>
      <c r="AT382" s="218" t="s">
        <v>139</v>
      </c>
      <c r="AU382" s="218" t="s">
        <v>144</v>
      </c>
      <c r="AY382" s="19" t="s">
        <v>136</v>
      </c>
      <c r="BE382" s="219">
        <f>IF(N382="základní",J382,0)</f>
        <v>0</v>
      </c>
      <c r="BF382" s="219">
        <f>IF(N382="snížená",J382,0)</f>
        <v>0</v>
      </c>
      <c r="BG382" s="219">
        <f>IF(N382="zákl. přenesená",J382,0)</f>
        <v>0</v>
      </c>
      <c r="BH382" s="219">
        <f>IF(N382="sníž. přenesená",J382,0)</f>
        <v>0</v>
      </c>
      <c r="BI382" s="219">
        <f>IF(N382="nulová",J382,0)</f>
        <v>0</v>
      </c>
      <c r="BJ382" s="19" t="s">
        <v>144</v>
      </c>
      <c r="BK382" s="219">
        <f>ROUND(I382*H382,2)</f>
        <v>0</v>
      </c>
      <c r="BL382" s="19" t="s">
        <v>262</v>
      </c>
      <c r="BM382" s="218" t="s">
        <v>570</v>
      </c>
    </row>
    <row r="383" spans="1:47" s="2" customFormat="1" ht="12">
      <c r="A383" s="40"/>
      <c r="B383" s="41"/>
      <c r="C383" s="42"/>
      <c r="D383" s="220" t="s">
        <v>146</v>
      </c>
      <c r="E383" s="42"/>
      <c r="F383" s="221" t="s">
        <v>571</v>
      </c>
      <c r="G383" s="42"/>
      <c r="H383" s="42"/>
      <c r="I383" s="222"/>
      <c r="J383" s="42"/>
      <c r="K383" s="42"/>
      <c r="L383" s="46"/>
      <c r="M383" s="223"/>
      <c r="N383" s="224"/>
      <c r="O383" s="86"/>
      <c r="P383" s="86"/>
      <c r="Q383" s="86"/>
      <c r="R383" s="86"/>
      <c r="S383" s="86"/>
      <c r="T383" s="86"/>
      <c r="U383" s="87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146</v>
      </c>
      <c r="AU383" s="19" t="s">
        <v>144</v>
      </c>
    </row>
    <row r="384" spans="1:65" s="2" customFormat="1" ht="16.5" customHeight="1">
      <c r="A384" s="40"/>
      <c r="B384" s="41"/>
      <c r="C384" s="206" t="s">
        <v>572</v>
      </c>
      <c r="D384" s="206" t="s">
        <v>139</v>
      </c>
      <c r="E384" s="207" t="s">
        <v>573</v>
      </c>
      <c r="F384" s="208" t="s">
        <v>574</v>
      </c>
      <c r="G384" s="209" t="s">
        <v>526</v>
      </c>
      <c r="H384" s="210">
        <v>2</v>
      </c>
      <c r="I384" s="211"/>
      <c r="J384" s="212">
        <f>ROUND(I384*H384,2)</f>
        <v>0</v>
      </c>
      <c r="K384" s="213"/>
      <c r="L384" s="46"/>
      <c r="M384" s="214" t="s">
        <v>19</v>
      </c>
      <c r="N384" s="215" t="s">
        <v>44</v>
      </c>
      <c r="O384" s="86"/>
      <c r="P384" s="216">
        <f>O384*H384</f>
        <v>0</v>
      </c>
      <c r="Q384" s="216">
        <v>0</v>
      </c>
      <c r="R384" s="216">
        <f>Q384*H384</f>
        <v>0</v>
      </c>
      <c r="S384" s="216">
        <v>0.00156</v>
      </c>
      <c r="T384" s="216">
        <f>S384*H384</f>
        <v>0.00312</v>
      </c>
      <c r="U384" s="217" t="s">
        <v>19</v>
      </c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8" t="s">
        <v>262</v>
      </c>
      <c r="AT384" s="218" t="s">
        <v>139</v>
      </c>
      <c r="AU384" s="218" t="s">
        <v>144</v>
      </c>
      <c r="AY384" s="19" t="s">
        <v>136</v>
      </c>
      <c r="BE384" s="219">
        <f>IF(N384="základní",J384,0)</f>
        <v>0</v>
      </c>
      <c r="BF384" s="219">
        <f>IF(N384="snížená",J384,0)</f>
        <v>0</v>
      </c>
      <c r="BG384" s="219">
        <f>IF(N384="zákl. přenesená",J384,0)</f>
        <v>0</v>
      </c>
      <c r="BH384" s="219">
        <f>IF(N384="sníž. přenesená",J384,0)</f>
        <v>0</v>
      </c>
      <c r="BI384" s="219">
        <f>IF(N384="nulová",J384,0)</f>
        <v>0</v>
      </c>
      <c r="BJ384" s="19" t="s">
        <v>144</v>
      </c>
      <c r="BK384" s="219">
        <f>ROUND(I384*H384,2)</f>
        <v>0</v>
      </c>
      <c r="BL384" s="19" t="s">
        <v>262</v>
      </c>
      <c r="BM384" s="218" t="s">
        <v>575</v>
      </c>
    </row>
    <row r="385" spans="1:47" s="2" customFormat="1" ht="12">
      <c r="A385" s="40"/>
      <c r="B385" s="41"/>
      <c r="C385" s="42"/>
      <c r="D385" s="220" t="s">
        <v>146</v>
      </c>
      <c r="E385" s="42"/>
      <c r="F385" s="221" t="s">
        <v>576</v>
      </c>
      <c r="G385" s="42"/>
      <c r="H385" s="42"/>
      <c r="I385" s="222"/>
      <c r="J385" s="42"/>
      <c r="K385" s="42"/>
      <c r="L385" s="46"/>
      <c r="M385" s="223"/>
      <c r="N385" s="224"/>
      <c r="O385" s="86"/>
      <c r="P385" s="86"/>
      <c r="Q385" s="86"/>
      <c r="R385" s="86"/>
      <c r="S385" s="86"/>
      <c r="T385" s="86"/>
      <c r="U385" s="87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146</v>
      </c>
      <c r="AU385" s="19" t="s">
        <v>144</v>
      </c>
    </row>
    <row r="386" spans="1:65" s="2" customFormat="1" ht="16.5" customHeight="1">
      <c r="A386" s="40"/>
      <c r="B386" s="41"/>
      <c r="C386" s="206" t="s">
        <v>577</v>
      </c>
      <c r="D386" s="206" t="s">
        <v>139</v>
      </c>
      <c r="E386" s="207" t="s">
        <v>578</v>
      </c>
      <c r="F386" s="208" t="s">
        <v>579</v>
      </c>
      <c r="G386" s="209" t="s">
        <v>155</v>
      </c>
      <c r="H386" s="210">
        <v>1</v>
      </c>
      <c r="I386" s="211"/>
      <c r="J386" s="212">
        <f>ROUND(I386*H386,2)</f>
        <v>0</v>
      </c>
      <c r="K386" s="213"/>
      <c r="L386" s="46"/>
      <c r="M386" s="214" t="s">
        <v>19</v>
      </c>
      <c r="N386" s="215" t="s">
        <v>44</v>
      </c>
      <c r="O386" s="86"/>
      <c r="P386" s="216">
        <f>O386*H386</f>
        <v>0</v>
      </c>
      <c r="Q386" s="216">
        <v>0</v>
      </c>
      <c r="R386" s="216">
        <f>Q386*H386</f>
        <v>0</v>
      </c>
      <c r="S386" s="216">
        <v>0.00225</v>
      </c>
      <c r="T386" s="216">
        <f>S386*H386</f>
        <v>0.00225</v>
      </c>
      <c r="U386" s="217" t="s">
        <v>19</v>
      </c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18" t="s">
        <v>262</v>
      </c>
      <c r="AT386" s="218" t="s">
        <v>139</v>
      </c>
      <c r="AU386" s="218" t="s">
        <v>144</v>
      </c>
      <c r="AY386" s="19" t="s">
        <v>136</v>
      </c>
      <c r="BE386" s="219">
        <f>IF(N386="základní",J386,0)</f>
        <v>0</v>
      </c>
      <c r="BF386" s="219">
        <f>IF(N386="snížená",J386,0)</f>
        <v>0</v>
      </c>
      <c r="BG386" s="219">
        <f>IF(N386="zákl. přenesená",J386,0)</f>
        <v>0</v>
      </c>
      <c r="BH386" s="219">
        <f>IF(N386="sníž. přenesená",J386,0)</f>
        <v>0</v>
      </c>
      <c r="BI386" s="219">
        <f>IF(N386="nulová",J386,0)</f>
        <v>0</v>
      </c>
      <c r="BJ386" s="19" t="s">
        <v>144</v>
      </c>
      <c r="BK386" s="219">
        <f>ROUND(I386*H386,2)</f>
        <v>0</v>
      </c>
      <c r="BL386" s="19" t="s">
        <v>262</v>
      </c>
      <c r="BM386" s="218" t="s">
        <v>580</v>
      </c>
    </row>
    <row r="387" spans="1:47" s="2" customFormat="1" ht="12">
      <c r="A387" s="40"/>
      <c r="B387" s="41"/>
      <c r="C387" s="42"/>
      <c r="D387" s="220" t="s">
        <v>146</v>
      </c>
      <c r="E387" s="42"/>
      <c r="F387" s="221" t="s">
        <v>581</v>
      </c>
      <c r="G387" s="42"/>
      <c r="H387" s="42"/>
      <c r="I387" s="222"/>
      <c r="J387" s="42"/>
      <c r="K387" s="42"/>
      <c r="L387" s="46"/>
      <c r="M387" s="223"/>
      <c r="N387" s="224"/>
      <c r="O387" s="86"/>
      <c r="P387" s="86"/>
      <c r="Q387" s="86"/>
      <c r="R387" s="86"/>
      <c r="S387" s="86"/>
      <c r="T387" s="86"/>
      <c r="U387" s="87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146</v>
      </c>
      <c r="AU387" s="19" t="s">
        <v>144</v>
      </c>
    </row>
    <row r="388" spans="1:65" s="2" customFormat="1" ht="16.5" customHeight="1">
      <c r="A388" s="40"/>
      <c r="B388" s="41"/>
      <c r="C388" s="206" t="s">
        <v>582</v>
      </c>
      <c r="D388" s="206" t="s">
        <v>139</v>
      </c>
      <c r="E388" s="207" t="s">
        <v>583</v>
      </c>
      <c r="F388" s="208" t="s">
        <v>584</v>
      </c>
      <c r="G388" s="209" t="s">
        <v>526</v>
      </c>
      <c r="H388" s="210">
        <v>2</v>
      </c>
      <c r="I388" s="211"/>
      <c r="J388" s="212">
        <f>ROUND(I388*H388,2)</f>
        <v>0</v>
      </c>
      <c r="K388" s="213"/>
      <c r="L388" s="46"/>
      <c r="M388" s="214" t="s">
        <v>19</v>
      </c>
      <c r="N388" s="215" t="s">
        <v>44</v>
      </c>
      <c r="O388" s="86"/>
      <c r="P388" s="216">
        <f>O388*H388</f>
        <v>0</v>
      </c>
      <c r="Q388" s="216">
        <v>0.01697</v>
      </c>
      <c r="R388" s="216">
        <f>Q388*H388</f>
        <v>0.03394</v>
      </c>
      <c r="S388" s="216">
        <v>0</v>
      </c>
      <c r="T388" s="216">
        <f>S388*H388</f>
        <v>0</v>
      </c>
      <c r="U388" s="217" t="s">
        <v>19</v>
      </c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8" t="s">
        <v>262</v>
      </c>
      <c r="AT388" s="218" t="s">
        <v>139</v>
      </c>
      <c r="AU388" s="218" t="s">
        <v>144</v>
      </c>
      <c r="AY388" s="19" t="s">
        <v>136</v>
      </c>
      <c r="BE388" s="219">
        <f>IF(N388="základní",J388,0)</f>
        <v>0</v>
      </c>
      <c r="BF388" s="219">
        <f>IF(N388="snížená",J388,0)</f>
        <v>0</v>
      </c>
      <c r="BG388" s="219">
        <f>IF(N388="zákl. přenesená",J388,0)</f>
        <v>0</v>
      </c>
      <c r="BH388" s="219">
        <f>IF(N388="sníž. přenesená",J388,0)</f>
        <v>0</v>
      </c>
      <c r="BI388" s="219">
        <f>IF(N388="nulová",J388,0)</f>
        <v>0</v>
      </c>
      <c r="BJ388" s="19" t="s">
        <v>144</v>
      </c>
      <c r="BK388" s="219">
        <f>ROUND(I388*H388,2)</f>
        <v>0</v>
      </c>
      <c r="BL388" s="19" t="s">
        <v>262</v>
      </c>
      <c r="BM388" s="218" t="s">
        <v>585</v>
      </c>
    </row>
    <row r="389" spans="1:47" s="2" customFormat="1" ht="12">
      <c r="A389" s="40"/>
      <c r="B389" s="41"/>
      <c r="C389" s="42"/>
      <c r="D389" s="220" t="s">
        <v>146</v>
      </c>
      <c r="E389" s="42"/>
      <c r="F389" s="221" t="s">
        <v>586</v>
      </c>
      <c r="G389" s="42"/>
      <c r="H389" s="42"/>
      <c r="I389" s="222"/>
      <c r="J389" s="42"/>
      <c r="K389" s="42"/>
      <c r="L389" s="46"/>
      <c r="M389" s="223"/>
      <c r="N389" s="224"/>
      <c r="O389" s="86"/>
      <c r="P389" s="86"/>
      <c r="Q389" s="86"/>
      <c r="R389" s="86"/>
      <c r="S389" s="86"/>
      <c r="T389" s="86"/>
      <c r="U389" s="87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146</v>
      </c>
      <c r="AU389" s="19" t="s">
        <v>144</v>
      </c>
    </row>
    <row r="390" spans="1:65" s="2" customFormat="1" ht="16.5" customHeight="1">
      <c r="A390" s="40"/>
      <c r="B390" s="41"/>
      <c r="C390" s="206" t="s">
        <v>587</v>
      </c>
      <c r="D390" s="206" t="s">
        <v>139</v>
      </c>
      <c r="E390" s="207" t="s">
        <v>588</v>
      </c>
      <c r="F390" s="208" t="s">
        <v>589</v>
      </c>
      <c r="G390" s="209" t="s">
        <v>526</v>
      </c>
      <c r="H390" s="210">
        <v>3</v>
      </c>
      <c r="I390" s="211"/>
      <c r="J390" s="212">
        <f>ROUND(I390*H390,2)</f>
        <v>0</v>
      </c>
      <c r="K390" s="213"/>
      <c r="L390" s="46"/>
      <c r="M390" s="214" t="s">
        <v>19</v>
      </c>
      <c r="N390" s="215" t="s">
        <v>44</v>
      </c>
      <c r="O390" s="86"/>
      <c r="P390" s="216">
        <f>O390*H390</f>
        <v>0</v>
      </c>
      <c r="Q390" s="216">
        <v>0.01197</v>
      </c>
      <c r="R390" s="216">
        <f>Q390*H390</f>
        <v>0.03591</v>
      </c>
      <c r="S390" s="216">
        <v>0</v>
      </c>
      <c r="T390" s="216">
        <f>S390*H390</f>
        <v>0</v>
      </c>
      <c r="U390" s="217" t="s">
        <v>19</v>
      </c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18" t="s">
        <v>262</v>
      </c>
      <c r="AT390" s="218" t="s">
        <v>139</v>
      </c>
      <c r="AU390" s="218" t="s">
        <v>144</v>
      </c>
      <c r="AY390" s="19" t="s">
        <v>136</v>
      </c>
      <c r="BE390" s="219">
        <f>IF(N390="základní",J390,0)</f>
        <v>0</v>
      </c>
      <c r="BF390" s="219">
        <f>IF(N390="snížená",J390,0)</f>
        <v>0</v>
      </c>
      <c r="BG390" s="219">
        <f>IF(N390="zákl. přenesená",J390,0)</f>
        <v>0</v>
      </c>
      <c r="BH390" s="219">
        <f>IF(N390="sníž. přenesená",J390,0)</f>
        <v>0</v>
      </c>
      <c r="BI390" s="219">
        <f>IF(N390="nulová",J390,0)</f>
        <v>0</v>
      </c>
      <c r="BJ390" s="19" t="s">
        <v>144</v>
      </c>
      <c r="BK390" s="219">
        <f>ROUND(I390*H390,2)</f>
        <v>0</v>
      </c>
      <c r="BL390" s="19" t="s">
        <v>262</v>
      </c>
      <c r="BM390" s="218" t="s">
        <v>590</v>
      </c>
    </row>
    <row r="391" spans="1:47" s="2" customFormat="1" ht="12">
      <c r="A391" s="40"/>
      <c r="B391" s="41"/>
      <c r="C391" s="42"/>
      <c r="D391" s="220" t="s">
        <v>146</v>
      </c>
      <c r="E391" s="42"/>
      <c r="F391" s="221" t="s">
        <v>591</v>
      </c>
      <c r="G391" s="42"/>
      <c r="H391" s="42"/>
      <c r="I391" s="222"/>
      <c r="J391" s="42"/>
      <c r="K391" s="42"/>
      <c r="L391" s="46"/>
      <c r="M391" s="223"/>
      <c r="N391" s="224"/>
      <c r="O391" s="86"/>
      <c r="P391" s="86"/>
      <c r="Q391" s="86"/>
      <c r="R391" s="86"/>
      <c r="S391" s="86"/>
      <c r="T391" s="86"/>
      <c r="U391" s="87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146</v>
      </c>
      <c r="AU391" s="19" t="s">
        <v>144</v>
      </c>
    </row>
    <row r="392" spans="1:65" s="2" customFormat="1" ht="16.5" customHeight="1">
      <c r="A392" s="40"/>
      <c r="B392" s="41"/>
      <c r="C392" s="206" t="s">
        <v>592</v>
      </c>
      <c r="D392" s="206" t="s">
        <v>139</v>
      </c>
      <c r="E392" s="207" t="s">
        <v>593</v>
      </c>
      <c r="F392" s="208" t="s">
        <v>594</v>
      </c>
      <c r="G392" s="209" t="s">
        <v>526</v>
      </c>
      <c r="H392" s="210">
        <v>1</v>
      </c>
      <c r="I392" s="211"/>
      <c r="J392" s="212">
        <f>ROUND(I392*H392,2)</f>
        <v>0</v>
      </c>
      <c r="K392" s="213"/>
      <c r="L392" s="46"/>
      <c r="M392" s="214" t="s">
        <v>19</v>
      </c>
      <c r="N392" s="215" t="s">
        <v>44</v>
      </c>
      <c r="O392" s="86"/>
      <c r="P392" s="216">
        <f>O392*H392</f>
        <v>0</v>
      </c>
      <c r="Q392" s="216">
        <v>0.04853</v>
      </c>
      <c r="R392" s="216">
        <f>Q392*H392</f>
        <v>0.04853</v>
      </c>
      <c r="S392" s="216">
        <v>0</v>
      </c>
      <c r="T392" s="216">
        <f>S392*H392</f>
        <v>0</v>
      </c>
      <c r="U392" s="217" t="s">
        <v>19</v>
      </c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18" t="s">
        <v>262</v>
      </c>
      <c r="AT392" s="218" t="s">
        <v>139</v>
      </c>
      <c r="AU392" s="218" t="s">
        <v>144</v>
      </c>
      <c r="AY392" s="19" t="s">
        <v>136</v>
      </c>
      <c r="BE392" s="219">
        <f>IF(N392="základní",J392,0)</f>
        <v>0</v>
      </c>
      <c r="BF392" s="219">
        <f>IF(N392="snížená",J392,0)</f>
        <v>0</v>
      </c>
      <c r="BG392" s="219">
        <f>IF(N392="zákl. přenesená",J392,0)</f>
        <v>0</v>
      </c>
      <c r="BH392" s="219">
        <f>IF(N392="sníž. přenesená",J392,0)</f>
        <v>0</v>
      </c>
      <c r="BI392" s="219">
        <f>IF(N392="nulová",J392,0)</f>
        <v>0</v>
      </c>
      <c r="BJ392" s="19" t="s">
        <v>144</v>
      </c>
      <c r="BK392" s="219">
        <f>ROUND(I392*H392,2)</f>
        <v>0</v>
      </c>
      <c r="BL392" s="19" t="s">
        <v>262</v>
      </c>
      <c r="BM392" s="218" t="s">
        <v>595</v>
      </c>
    </row>
    <row r="393" spans="1:47" s="2" customFormat="1" ht="12">
      <c r="A393" s="40"/>
      <c r="B393" s="41"/>
      <c r="C393" s="42"/>
      <c r="D393" s="220" t="s">
        <v>146</v>
      </c>
      <c r="E393" s="42"/>
      <c r="F393" s="221" t="s">
        <v>596</v>
      </c>
      <c r="G393" s="42"/>
      <c r="H393" s="42"/>
      <c r="I393" s="222"/>
      <c r="J393" s="42"/>
      <c r="K393" s="42"/>
      <c r="L393" s="46"/>
      <c r="M393" s="223"/>
      <c r="N393" s="224"/>
      <c r="O393" s="86"/>
      <c r="P393" s="86"/>
      <c r="Q393" s="86"/>
      <c r="R393" s="86"/>
      <c r="S393" s="86"/>
      <c r="T393" s="86"/>
      <c r="U393" s="87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146</v>
      </c>
      <c r="AU393" s="19" t="s">
        <v>144</v>
      </c>
    </row>
    <row r="394" spans="1:65" s="2" customFormat="1" ht="24.15" customHeight="1">
      <c r="A394" s="40"/>
      <c r="B394" s="41"/>
      <c r="C394" s="206" t="s">
        <v>597</v>
      </c>
      <c r="D394" s="206" t="s">
        <v>139</v>
      </c>
      <c r="E394" s="207" t="s">
        <v>598</v>
      </c>
      <c r="F394" s="208" t="s">
        <v>599</v>
      </c>
      <c r="G394" s="209" t="s">
        <v>526</v>
      </c>
      <c r="H394" s="210">
        <v>1</v>
      </c>
      <c r="I394" s="211"/>
      <c r="J394" s="212">
        <f>ROUND(I394*H394,2)</f>
        <v>0</v>
      </c>
      <c r="K394" s="213"/>
      <c r="L394" s="46"/>
      <c r="M394" s="214" t="s">
        <v>19</v>
      </c>
      <c r="N394" s="215" t="s">
        <v>44</v>
      </c>
      <c r="O394" s="86"/>
      <c r="P394" s="216">
        <f>O394*H394</f>
        <v>0</v>
      </c>
      <c r="Q394" s="216">
        <v>0.03646</v>
      </c>
      <c r="R394" s="216">
        <f>Q394*H394</f>
        <v>0.03646</v>
      </c>
      <c r="S394" s="216">
        <v>0</v>
      </c>
      <c r="T394" s="216">
        <f>S394*H394</f>
        <v>0</v>
      </c>
      <c r="U394" s="217" t="s">
        <v>19</v>
      </c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8" t="s">
        <v>262</v>
      </c>
      <c r="AT394" s="218" t="s">
        <v>139</v>
      </c>
      <c r="AU394" s="218" t="s">
        <v>144</v>
      </c>
      <c r="AY394" s="19" t="s">
        <v>136</v>
      </c>
      <c r="BE394" s="219">
        <f>IF(N394="základní",J394,0)</f>
        <v>0</v>
      </c>
      <c r="BF394" s="219">
        <f>IF(N394="snížená",J394,0)</f>
        <v>0</v>
      </c>
      <c r="BG394" s="219">
        <f>IF(N394="zákl. přenesená",J394,0)</f>
        <v>0</v>
      </c>
      <c r="BH394" s="219">
        <f>IF(N394="sníž. přenesená",J394,0)</f>
        <v>0</v>
      </c>
      <c r="BI394" s="219">
        <f>IF(N394="nulová",J394,0)</f>
        <v>0</v>
      </c>
      <c r="BJ394" s="19" t="s">
        <v>144</v>
      </c>
      <c r="BK394" s="219">
        <f>ROUND(I394*H394,2)</f>
        <v>0</v>
      </c>
      <c r="BL394" s="19" t="s">
        <v>262</v>
      </c>
      <c r="BM394" s="218" t="s">
        <v>600</v>
      </c>
    </row>
    <row r="395" spans="1:47" s="2" customFormat="1" ht="12">
      <c r="A395" s="40"/>
      <c r="B395" s="41"/>
      <c r="C395" s="42"/>
      <c r="D395" s="220" t="s">
        <v>146</v>
      </c>
      <c r="E395" s="42"/>
      <c r="F395" s="221" t="s">
        <v>601</v>
      </c>
      <c r="G395" s="42"/>
      <c r="H395" s="42"/>
      <c r="I395" s="222"/>
      <c r="J395" s="42"/>
      <c r="K395" s="42"/>
      <c r="L395" s="46"/>
      <c r="M395" s="223"/>
      <c r="N395" s="224"/>
      <c r="O395" s="86"/>
      <c r="P395" s="86"/>
      <c r="Q395" s="86"/>
      <c r="R395" s="86"/>
      <c r="S395" s="86"/>
      <c r="T395" s="86"/>
      <c r="U395" s="87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146</v>
      </c>
      <c r="AU395" s="19" t="s">
        <v>144</v>
      </c>
    </row>
    <row r="396" spans="1:65" s="2" customFormat="1" ht="16.5" customHeight="1">
      <c r="A396" s="40"/>
      <c r="B396" s="41"/>
      <c r="C396" s="206" t="s">
        <v>602</v>
      </c>
      <c r="D396" s="206" t="s">
        <v>139</v>
      </c>
      <c r="E396" s="207" t="s">
        <v>603</v>
      </c>
      <c r="F396" s="208" t="s">
        <v>604</v>
      </c>
      <c r="G396" s="209" t="s">
        <v>526</v>
      </c>
      <c r="H396" s="210">
        <v>1</v>
      </c>
      <c r="I396" s="211"/>
      <c r="J396" s="212">
        <f>ROUND(I396*H396,2)</f>
        <v>0</v>
      </c>
      <c r="K396" s="213"/>
      <c r="L396" s="46"/>
      <c r="M396" s="214" t="s">
        <v>19</v>
      </c>
      <c r="N396" s="215" t="s">
        <v>44</v>
      </c>
      <c r="O396" s="86"/>
      <c r="P396" s="216">
        <f>O396*H396</f>
        <v>0</v>
      </c>
      <c r="Q396" s="216">
        <v>0.00184</v>
      </c>
      <c r="R396" s="216">
        <f>Q396*H396</f>
        <v>0.00184</v>
      </c>
      <c r="S396" s="216">
        <v>0</v>
      </c>
      <c r="T396" s="216">
        <f>S396*H396</f>
        <v>0</v>
      </c>
      <c r="U396" s="217" t="s">
        <v>19</v>
      </c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18" t="s">
        <v>262</v>
      </c>
      <c r="AT396" s="218" t="s">
        <v>139</v>
      </c>
      <c r="AU396" s="218" t="s">
        <v>144</v>
      </c>
      <c r="AY396" s="19" t="s">
        <v>136</v>
      </c>
      <c r="BE396" s="219">
        <f>IF(N396="základní",J396,0)</f>
        <v>0</v>
      </c>
      <c r="BF396" s="219">
        <f>IF(N396="snížená",J396,0)</f>
        <v>0</v>
      </c>
      <c r="BG396" s="219">
        <f>IF(N396="zákl. přenesená",J396,0)</f>
        <v>0</v>
      </c>
      <c r="BH396" s="219">
        <f>IF(N396="sníž. přenesená",J396,0)</f>
        <v>0</v>
      </c>
      <c r="BI396" s="219">
        <f>IF(N396="nulová",J396,0)</f>
        <v>0</v>
      </c>
      <c r="BJ396" s="19" t="s">
        <v>144</v>
      </c>
      <c r="BK396" s="219">
        <f>ROUND(I396*H396,2)</f>
        <v>0</v>
      </c>
      <c r="BL396" s="19" t="s">
        <v>262</v>
      </c>
      <c r="BM396" s="218" t="s">
        <v>605</v>
      </c>
    </row>
    <row r="397" spans="1:47" s="2" customFormat="1" ht="12">
      <c r="A397" s="40"/>
      <c r="B397" s="41"/>
      <c r="C397" s="42"/>
      <c r="D397" s="220" t="s">
        <v>146</v>
      </c>
      <c r="E397" s="42"/>
      <c r="F397" s="221" t="s">
        <v>606</v>
      </c>
      <c r="G397" s="42"/>
      <c r="H397" s="42"/>
      <c r="I397" s="222"/>
      <c r="J397" s="42"/>
      <c r="K397" s="42"/>
      <c r="L397" s="46"/>
      <c r="M397" s="223"/>
      <c r="N397" s="224"/>
      <c r="O397" s="86"/>
      <c r="P397" s="86"/>
      <c r="Q397" s="86"/>
      <c r="R397" s="86"/>
      <c r="S397" s="86"/>
      <c r="T397" s="86"/>
      <c r="U397" s="87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146</v>
      </c>
      <c r="AU397" s="19" t="s">
        <v>144</v>
      </c>
    </row>
    <row r="398" spans="1:65" s="2" customFormat="1" ht="16.5" customHeight="1">
      <c r="A398" s="40"/>
      <c r="B398" s="41"/>
      <c r="C398" s="206" t="s">
        <v>607</v>
      </c>
      <c r="D398" s="206" t="s">
        <v>139</v>
      </c>
      <c r="E398" s="207" t="s">
        <v>608</v>
      </c>
      <c r="F398" s="208" t="s">
        <v>609</v>
      </c>
      <c r="G398" s="209" t="s">
        <v>155</v>
      </c>
      <c r="H398" s="210">
        <v>2</v>
      </c>
      <c r="I398" s="211"/>
      <c r="J398" s="212">
        <f>ROUND(I398*H398,2)</f>
        <v>0</v>
      </c>
      <c r="K398" s="213"/>
      <c r="L398" s="46"/>
      <c r="M398" s="214" t="s">
        <v>19</v>
      </c>
      <c r="N398" s="215" t="s">
        <v>44</v>
      </c>
      <c r="O398" s="86"/>
      <c r="P398" s="216">
        <f>O398*H398</f>
        <v>0</v>
      </c>
      <c r="Q398" s="216">
        <v>0.00016</v>
      </c>
      <c r="R398" s="216">
        <f>Q398*H398</f>
        <v>0.00032</v>
      </c>
      <c r="S398" s="216">
        <v>0</v>
      </c>
      <c r="T398" s="216">
        <f>S398*H398</f>
        <v>0</v>
      </c>
      <c r="U398" s="217" t="s">
        <v>19</v>
      </c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8" t="s">
        <v>262</v>
      </c>
      <c r="AT398" s="218" t="s">
        <v>139</v>
      </c>
      <c r="AU398" s="218" t="s">
        <v>144</v>
      </c>
      <c r="AY398" s="19" t="s">
        <v>136</v>
      </c>
      <c r="BE398" s="219">
        <f>IF(N398="základní",J398,0)</f>
        <v>0</v>
      </c>
      <c r="BF398" s="219">
        <f>IF(N398="snížená",J398,0)</f>
        <v>0</v>
      </c>
      <c r="BG398" s="219">
        <f>IF(N398="zákl. přenesená",J398,0)</f>
        <v>0</v>
      </c>
      <c r="BH398" s="219">
        <f>IF(N398="sníž. přenesená",J398,0)</f>
        <v>0</v>
      </c>
      <c r="BI398" s="219">
        <f>IF(N398="nulová",J398,0)</f>
        <v>0</v>
      </c>
      <c r="BJ398" s="19" t="s">
        <v>144</v>
      </c>
      <c r="BK398" s="219">
        <f>ROUND(I398*H398,2)</f>
        <v>0</v>
      </c>
      <c r="BL398" s="19" t="s">
        <v>262</v>
      </c>
      <c r="BM398" s="218" t="s">
        <v>610</v>
      </c>
    </row>
    <row r="399" spans="1:47" s="2" customFormat="1" ht="12">
      <c r="A399" s="40"/>
      <c r="B399" s="41"/>
      <c r="C399" s="42"/>
      <c r="D399" s="220" t="s">
        <v>146</v>
      </c>
      <c r="E399" s="42"/>
      <c r="F399" s="221" t="s">
        <v>611</v>
      </c>
      <c r="G399" s="42"/>
      <c r="H399" s="42"/>
      <c r="I399" s="222"/>
      <c r="J399" s="42"/>
      <c r="K399" s="42"/>
      <c r="L399" s="46"/>
      <c r="M399" s="223"/>
      <c r="N399" s="224"/>
      <c r="O399" s="86"/>
      <c r="P399" s="86"/>
      <c r="Q399" s="86"/>
      <c r="R399" s="86"/>
      <c r="S399" s="86"/>
      <c r="T399" s="86"/>
      <c r="U399" s="87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146</v>
      </c>
      <c r="AU399" s="19" t="s">
        <v>144</v>
      </c>
    </row>
    <row r="400" spans="1:65" s="2" customFormat="1" ht="16.5" customHeight="1">
      <c r="A400" s="40"/>
      <c r="B400" s="41"/>
      <c r="C400" s="258" t="s">
        <v>612</v>
      </c>
      <c r="D400" s="258" t="s">
        <v>273</v>
      </c>
      <c r="E400" s="259" t="s">
        <v>613</v>
      </c>
      <c r="F400" s="260" t="s">
        <v>614</v>
      </c>
      <c r="G400" s="261" t="s">
        <v>155</v>
      </c>
      <c r="H400" s="262">
        <v>2</v>
      </c>
      <c r="I400" s="263"/>
      <c r="J400" s="264">
        <f>ROUND(I400*H400,2)</f>
        <v>0</v>
      </c>
      <c r="K400" s="265"/>
      <c r="L400" s="266"/>
      <c r="M400" s="267" t="s">
        <v>19</v>
      </c>
      <c r="N400" s="268" t="s">
        <v>44</v>
      </c>
      <c r="O400" s="86"/>
      <c r="P400" s="216">
        <f>O400*H400</f>
        <v>0</v>
      </c>
      <c r="Q400" s="216">
        <v>0.002</v>
      </c>
      <c r="R400" s="216">
        <f>Q400*H400</f>
        <v>0.004</v>
      </c>
      <c r="S400" s="216">
        <v>0</v>
      </c>
      <c r="T400" s="216">
        <f>S400*H400</f>
        <v>0</v>
      </c>
      <c r="U400" s="217" t="s">
        <v>19</v>
      </c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8" t="s">
        <v>379</v>
      </c>
      <c r="AT400" s="218" t="s">
        <v>273</v>
      </c>
      <c r="AU400" s="218" t="s">
        <v>144</v>
      </c>
      <c r="AY400" s="19" t="s">
        <v>136</v>
      </c>
      <c r="BE400" s="219">
        <f>IF(N400="základní",J400,0)</f>
        <v>0</v>
      </c>
      <c r="BF400" s="219">
        <f>IF(N400="snížená",J400,0)</f>
        <v>0</v>
      </c>
      <c r="BG400" s="219">
        <f>IF(N400="zákl. přenesená",J400,0)</f>
        <v>0</v>
      </c>
      <c r="BH400" s="219">
        <f>IF(N400="sníž. přenesená",J400,0)</f>
        <v>0</v>
      </c>
      <c r="BI400" s="219">
        <f>IF(N400="nulová",J400,0)</f>
        <v>0</v>
      </c>
      <c r="BJ400" s="19" t="s">
        <v>144</v>
      </c>
      <c r="BK400" s="219">
        <f>ROUND(I400*H400,2)</f>
        <v>0</v>
      </c>
      <c r="BL400" s="19" t="s">
        <v>262</v>
      </c>
      <c r="BM400" s="218" t="s">
        <v>615</v>
      </c>
    </row>
    <row r="401" spans="1:65" s="2" customFormat="1" ht="16.5" customHeight="1">
      <c r="A401" s="40"/>
      <c r="B401" s="41"/>
      <c r="C401" s="206" t="s">
        <v>616</v>
      </c>
      <c r="D401" s="206" t="s">
        <v>139</v>
      </c>
      <c r="E401" s="207" t="s">
        <v>617</v>
      </c>
      <c r="F401" s="208" t="s">
        <v>618</v>
      </c>
      <c r="G401" s="209" t="s">
        <v>155</v>
      </c>
      <c r="H401" s="210">
        <v>1</v>
      </c>
      <c r="I401" s="211"/>
      <c r="J401" s="212">
        <f>ROUND(I401*H401,2)</f>
        <v>0</v>
      </c>
      <c r="K401" s="213"/>
      <c r="L401" s="46"/>
      <c r="M401" s="214" t="s">
        <v>19</v>
      </c>
      <c r="N401" s="215" t="s">
        <v>44</v>
      </c>
      <c r="O401" s="86"/>
      <c r="P401" s="216">
        <f>O401*H401</f>
        <v>0</v>
      </c>
      <c r="Q401" s="216">
        <v>0.00012</v>
      </c>
      <c r="R401" s="216">
        <f>Q401*H401</f>
        <v>0.00012</v>
      </c>
      <c r="S401" s="216">
        <v>0</v>
      </c>
      <c r="T401" s="216">
        <f>S401*H401</f>
        <v>0</v>
      </c>
      <c r="U401" s="217" t="s">
        <v>19</v>
      </c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18" t="s">
        <v>262</v>
      </c>
      <c r="AT401" s="218" t="s">
        <v>139</v>
      </c>
      <c r="AU401" s="218" t="s">
        <v>144</v>
      </c>
      <c r="AY401" s="19" t="s">
        <v>136</v>
      </c>
      <c r="BE401" s="219">
        <f>IF(N401="základní",J401,0)</f>
        <v>0</v>
      </c>
      <c r="BF401" s="219">
        <f>IF(N401="snížená",J401,0)</f>
        <v>0</v>
      </c>
      <c r="BG401" s="219">
        <f>IF(N401="zákl. přenesená",J401,0)</f>
        <v>0</v>
      </c>
      <c r="BH401" s="219">
        <f>IF(N401="sníž. přenesená",J401,0)</f>
        <v>0</v>
      </c>
      <c r="BI401" s="219">
        <f>IF(N401="nulová",J401,0)</f>
        <v>0</v>
      </c>
      <c r="BJ401" s="19" t="s">
        <v>144</v>
      </c>
      <c r="BK401" s="219">
        <f>ROUND(I401*H401,2)</f>
        <v>0</v>
      </c>
      <c r="BL401" s="19" t="s">
        <v>262</v>
      </c>
      <c r="BM401" s="218" t="s">
        <v>619</v>
      </c>
    </row>
    <row r="402" spans="1:47" s="2" customFormat="1" ht="12">
      <c r="A402" s="40"/>
      <c r="B402" s="41"/>
      <c r="C402" s="42"/>
      <c r="D402" s="220" t="s">
        <v>146</v>
      </c>
      <c r="E402" s="42"/>
      <c r="F402" s="221" t="s">
        <v>620</v>
      </c>
      <c r="G402" s="42"/>
      <c r="H402" s="42"/>
      <c r="I402" s="222"/>
      <c r="J402" s="42"/>
      <c r="K402" s="42"/>
      <c r="L402" s="46"/>
      <c r="M402" s="223"/>
      <c r="N402" s="224"/>
      <c r="O402" s="86"/>
      <c r="P402" s="86"/>
      <c r="Q402" s="86"/>
      <c r="R402" s="86"/>
      <c r="S402" s="86"/>
      <c r="T402" s="86"/>
      <c r="U402" s="87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146</v>
      </c>
      <c r="AU402" s="19" t="s">
        <v>144</v>
      </c>
    </row>
    <row r="403" spans="1:65" s="2" customFormat="1" ht="16.5" customHeight="1">
      <c r="A403" s="40"/>
      <c r="B403" s="41"/>
      <c r="C403" s="258" t="s">
        <v>621</v>
      </c>
      <c r="D403" s="258" t="s">
        <v>273</v>
      </c>
      <c r="E403" s="259" t="s">
        <v>622</v>
      </c>
      <c r="F403" s="260" t="s">
        <v>623</v>
      </c>
      <c r="G403" s="261" t="s">
        <v>155</v>
      </c>
      <c r="H403" s="262">
        <v>1</v>
      </c>
      <c r="I403" s="263"/>
      <c r="J403" s="264">
        <f>ROUND(I403*H403,2)</f>
        <v>0</v>
      </c>
      <c r="K403" s="265"/>
      <c r="L403" s="266"/>
      <c r="M403" s="267" t="s">
        <v>19</v>
      </c>
      <c r="N403" s="268" t="s">
        <v>44</v>
      </c>
      <c r="O403" s="86"/>
      <c r="P403" s="216">
        <f>O403*H403</f>
        <v>0</v>
      </c>
      <c r="Q403" s="216">
        <v>0.0021</v>
      </c>
      <c r="R403" s="216">
        <f>Q403*H403</f>
        <v>0.0021</v>
      </c>
      <c r="S403" s="216">
        <v>0</v>
      </c>
      <c r="T403" s="216">
        <f>S403*H403</f>
        <v>0</v>
      </c>
      <c r="U403" s="217" t="s">
        <v>19</v>
      </c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8" t="s">
        <v>379</v>
      </c>
      <c r="AT403" s="218" t="s">
        <v>273</v>
      </c>
      <c r="AU403" s="218" t="s">
        <v>144</v>
      </c>
      <c r="AY403" s="19" t="s">
        <v>136</v>
      </c>
      <c r="BE403" s="219">
        <f>IF(N403="základní",J403,0)</f>
        <v>0</v>
      </c>
      <c r="BF403" s="219">
        <f>IF(N403="snížená",J403,0)</f>
        <v>0</v>
      </c>
      <c r="BG403" s="219">
        <f>IF(N403="zákl. přenesená",J403,0)</f>
        <v>0</v>
      </c>
      <c r="BH403" s="219">
        <f>IF(N403="sníž. přenesená",J403,0)</f>
        <v>0</v>
      </c>
      <c r="BI403" s="219">
        <f>IF(N403="nulová",J403,0)</f>
        <v>0</v>
      </c>
      <c r="BJ403" s="19" t="s">
        <v>144</v>
      </c>
      <c r="BK403" s="219">
        <f>ROUND(I403*H403,2)</f>
        <v>0</v>
      </c>
      <c r="BL403" s="19" t="s">
        <v>262</v>
      </c>
      <c r="BM403" s="218" t="s">
        <v>624</v>
      </c>
    </row>
    <row r="404" spans="1:65" s="2" customFormat="1" ht="16.5" customHeight="1">
      <c r="A404" s="40"/>
      <c r="B404" s="41"/>
      <c r="C404" s="206" t="s">
        <v>625</v>
      </c>
      <c r="D404" s="206" t="s">
        <v>139</v>
      </c>
      <c r="E404" s="207" t="s">
        <v>626</v>
      </c>
      <c r="F404" s="208" t="s">
        <v>627</v>
      </c>
      <c r="G404" s="209" t="s">
        <v>250</v>
      </c>
      <c r="H404" s="210">
        <v>0.163</v>
      </c>
      <c r="I404" s="211"/>
      <c r="J404" s="212">
        <f>ROUND(I404*H404,2)</f>
        <v>0</v>
      </c>
      <c r="K404" s="213"/>
      <c r="L404" s="46"/>
      <c r="M404" s="214" t="s">
        <v>19</v>
      </c>
      <c r="N404" s="215" t="s">
        <v>44</v>
      </c>
      <c r="O404" s="86"/>
      <c r="P404" s="216">
        <f>O404*H404</f>
        <v>0</v>
      </c>
      <c r="Q404" s="216">
        <v>0</v>
      </c>
      <c r="R404" s="216">
        <f>Q404*H404</f>
        <v>0</v>
      </c>
      <c r="S404" s="216">
        <v>0</v>
      </c>
      <c r="T404" s="216">
        <f>S404*H404</f>
        <v>0</v>
      </c>
      <c r="U404" s="217" t="s">
        <v>19</v>
      </c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8" t="s">
        <v>262</v>
      </c>
      <c r="AT404" s="218" t="s">
        <v>139</v>
      </c>
      <c r="AU404" s="218" t="s">
        <v>144</v>
      </c>
      <c r="AY404" s="19" t="s">
        <v>136</v>
      </c>
      <c r="BE404" s="219">
        <f>IF(N404="základní",J404,0)</f>
        <v>0</v>
      </c>
      <c r="BF404" s="219">
        <f>IF(N404="snížená",J404,0)</f>
        <v>0</v>
      </c>
      <c r="BG404" s="219">
        <f>IF(N404="zákl. přenesená",J404,0)</f>
        <v>0</v>
      </c>
      <c r="BH404" s="219">
        <f>IF(N404="sníž. přenesená",J404,0)</f>
        <v>0</v>
      </c>
      <c r="BI404" s="219">
        <f>IF(N404="nulová",J404,0)</f>
        <v>0</v>
      </c>
      <c r="BJ404" s="19" t="s">
        <v>144</v>
      </c>
      <c r="BK404" s="219">
        <f>ROUND(I404*H404,2)</f>
        <v>0</v>
      </c>
      <c r="BL404" s="19" t="s">
        <v>262</v>
      </c>
      <c r="BM404" s="218" t="s">
        <v>628</v>
      </c>
    </row>
    <row r="405" spans="1:47" s="2" customFormat="1" ht="12">
      <c r="A405" s="40"/>
      <c r="B405" s="41"/>
      <c r="C405" s="42"/>
      <c r="D405" s="220" t="s">
        <v>146</v>
      </c>
      <c r="E405" s="42"/>
      <c r="F405" s="221" t="s">
        <v>629</v>
      </c>
      <c r="G405" s="42"/>
      <c r="H405" s="42"/>
      <c r="I405" s="222"/>
      <c r="J405" s="42"/>
      <c r="K405" s="42"/>
      <c r="L405" s="46"/>
      <c r="M405" s="223"/>
      <c r="N405" s="224"/>
      <c r="O405" s="86"/>
      <c r="P405" s="86"/>
      <c r="Q405" s="86"/>
      <c r="R405" s="86"/>
      <c r="S405" s="86"/>
      <c r="T405" s="86"/>
      <c r="U405" s="87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146</v>
      </c>
      <c r="AU405" s="19" t="s">
        <v>144</v>
      </c>
    </row>
    <row r="406" spans="1:63" s="12" customFormat="1" ht="22.8" customHeight="1">
      <c r="A406" s="12"/>
      <c r="B406" s="190"/>
      <c r="C406" s="191"/>
      <c r="D406" s="192" t="s">
        <v>71</v>
      </c>
      <c r="E406" s="204" t="s">
        <v>630</v>
      </c>
      <c r="F406" s="204" t="s">
        <v>631</v>
      </c>
      <c r="G406" s="191"/>
      <c r="H406" s="191"/>
      <c r="I406" s="194"/>
      <c r="J406" s="205">
        <f>BK406</f>
        <v>0</v>
      </c>
      <c r="K406" s="191"/>
      <c r="L406" s="196"/>
      <c r="M406" s="197"/>
      <c r="N406" s="198"/>
      <c r="O406" s="198"/>
      <c r="P406" s="199">
        <f>SUM(P407:P415)</f>
        <v>0</v>
      </c>
      <c r="Q406" s="198"/>
      <c r="R406" s="199">
        <f>SUM(R407:R415)</f>
        <v>0.020700000000000003</v>
      </c>
      <c r="S406" s="198"/>
      <c r="T406" s="199">
        <f>SUM(T407:T415)</f>
        <v>0</v>
      </c>
      <c r="U406" s="200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201" t="s">
        <v>144</v>
      </c>
      <c r="AT406" s="202" t="s">
        <v>71</v>
      </c>
      <c r="AU406" s="202" t="s">
        <v>80</v>
      </c>
      <c r="AY406" s="201" t="s">
        <v>136</v>
      </c>
      <c r="BK406" s="203">
        <f>SUM(BK407:BK415)</f>
        <v>0</v>
      </c>
    </row>
    <row r="407" spans="1:65" s="2" customFormat="1" ht="16.5" customHeight="1">
      <c r="A407" s="40"/>
      <c r="B407" s="41"/>
      <c r="C407" s="206" t="s">
        <v>632</v>
      </c>
      <c r="D407" s="206" t="s">
        <v>139</v>
      </c>
      <c r="E407" s="207" t="s">
        <v>633</v>
      </c>
      <c r="F407" s="208" t="s">
        <v>634</v>
      </c>
      <c r="G407" s="209" t="s">
        <v>526</v>
      </c>
      <c r="H407" s="210">
        <v>2</v>
      </c>
      <c r="I407" s="211"/>
      <c r="J407" s="212">
        <f>ROUND(I407*H407,2)</f>
        <v>0</v>
      </c>
      <c r="K407" s="213"/>
      <c r="L407" s="46"/>
      <c r="M407" s="214" t="s">
        <v>19</v>
      </c>
      <c r="N407" s="215" t="s">
        <v>44</v>
      </c>
      <c r="O407" s="86"/>
      <c r="P407" s="216">
        <f>O407*H407</f>
        <v>0</v>
      </c>
      <c r="Q407" s="216">
        <v>0.0092</v>
      </c>
      <c r="R407" s="216">
        <f>Q407*H407</f>
        <v>0.0184</v>
      </c>
      <c r="S407" s="216">
        <v>0</v>
      </c>
      <c r="T407" s="216">
        <f>S407*H407</f>
        <v>0</v>
      </c>
      <c r="U407" s="217" t="s">
        <v>19</v>
      </c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18" t="s">
        <v>262</v>
      </c>
      <c r="AT407" s="218" t="s">
        <v>139</v>
      </c>
      <c r="AU407" s="218" t="s">
        <v>144</v>
      </c>
      <c r="AY407" s="19" t="s">
        <v>136</v>
      </c>
      <c r="BE407" s="219">
        <f>IF(N407="základní",J407,0)</f>
        <v>0</v>
      </c>
      <c r="BF407" s="219">
        <f>IF(N407="snížená",J407,0)</f>
        <v>0</v>
      </c>
      <c r="BG407" s="219">
        <f>IF(N407="zákl. přenesená",J407,0)</f>
        <v>0</v>
      </c>
      <c r="BH407" s="219">
        <f>IF(N407="sníž. přenesená",J407,0)</f>
        <v>0</v>
      </c>
      <c r="BI407" s="219">
        <f>IF(N407="nulová",J407,0)</f>
        <v>0</v>
      </c>
      <c r="BJ407" s="19" t="s">
        <v>144</v>
      </c>
      <c r="BK407" s="219">
        <f>ROUND(I407*H407,2)</f>
        <v>0</v>
      </c>
      <c r="BL407" s="19" t="s">
        <v>262</v>
      </c>
      <c r="BM407" s="218" t="s">
        <v>635</v>
      </c>
    </row>
    <row r="408" spans="1:47" s="2" customFormat="1" ht="12">
      <c r="A408" s="40"/>
      <c r="B408" s="41"/>
      <c r="C408" s="42"/>
      <c r="D408" s="220" t="s">
        <v>146</v>
      </c>
      <c r="E408" s="42"/>
      <c r="F408" s="221" t="s">
        <v>636</v>
      </c>
      <c r="G408" s="42"/>
      <c r="H408" s="42"/>
      <c r="I408" s="222"/>
      <c r="J408" s="42"/>
      <c r="K408" s="42"/>
      <c r="L408" s="46"/>
      <c r="M408" s="223"/>
      <c r="N408" s="224"/>
      <c r="O408" s="86"/>
      <c r="P408" s="86"/>
      <c r="Q408" s="86"/>
      <c r="R408" s="86"/>
      <c r="S408" s="86"/>
      <c r="T408" s="86"/>
      <c r="U408" s="87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146</v>
      </c>
      <c r="AU408" s="19" t="s">
        <v>144</v>
      </c>
    </row>
    <row r="409" spans="1:65" s="2" customFormat="1" ht="16.5" customHeight="1">
      <c r="A409" s="40"/>
      <c r="B409" s="41"/>
      <c r="C409" s="206" t="s">
        <v>637</v>
      </c>
      <c r="D409" s="206" t="s">
        <v>139</v>
      </c>
      <c r="E409" s="207" t="s">
        <v>638</v>
      </c>
      <c r="F409" s="208" t="s">
        <v>639</v>
      </c>
      <c r="G409" s="209" t="s">
        <v>526</v>
      </c>
      <c r="H409" s="210">
        <v>2</v>
      </c>
      <c r="I409" s="211"/>
      <c r="J409" s="212">
        <f>ROUND(I409*H409,2)</f>
        <v>0</v>
      </c>
      <c r="K409" s="213"/>
      <c r="L409" s="46"/>
      <c r="M409" s="214" t="s">
        <v>19</v>
      </c>
      <c r="N409" s="215" t="s">
        <v>44</v>
      </c>
      <c r="O409" s="86"/>
      <c r="P409" s="216">
        <f>O409*H409</f>
        <v>0</v>
      </c>
      <c r="Q409" s="216">
        <v>0.00015</v>
      </c>
      <c r="R409" s="216">
        <f>Q409*H409</f>
        <v>0.0003</v>
      </c>
      <c r="S409" s="216">
        <v>0</v>
      </c>
      <c r="T409" s="216">
        <f>S409*H409</f>
        <v>0</v>
      </c>
      <c r="U409" s="217" t="s">
        <v>19</v>
      </c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18" t="s">
        <v>262</v>
      </c>
      <c r="AT409" s="218" t="s">
        <v>139</v>
      </c>
      <c r="AU409" s="218" t="s">
        <v>144</v>
      </c>
      <c r="AY409" s="19" t="s">
        <v>136</v>
      </c>
      <c r="BE409" s="219">
        <f>IF(N409="základní",J409,0)</f>
        <v>0</v>
      </c>
      <c r="BF409" s="219">
        <f>IF(N409="snížená",J409,0)</f>
        <v>0</v>
      </c>
      <c r="BG409" s="219">
        <f>IF(N409="zákl. přenesená",J409,0)</f>
        <v>0</v>
      </c>
      <c r="BH409" s="219">
        <f>IF(N409="sníž. přenesená",J409,0)</f>
        <v>0</v>
      </c>
      <c r="BI409" s="219">
        <f>IF(N409="nulová",J409,0)</f>
        <v>0</v>
      </c>
      <c r="BJ409" s="19" t="s">
        <v>144</v>
      </c>
      <c r="BK409" s="219">
        <f>ROUND(I409*H409,2)</f>
        <v>0</v>
      </c>
      <c r="BL409" s="19" t="s">
        <v>262</v>
      </c>
      <c r="BM409" s="218" t="s">
        <v>640</v>
      </c>
    </row>
    <row r="410" spans="1:47" s="2" customFormat="1" ht="12">
      <c r="A410" s="40"/>
      <c r="B410" s="41"/>
      <c r="C410" s="42"/>
      <c r="D410" s="220" t="s">
        <v>146</v>
      </c>
      <c r="E410" s="42"/>
      <c r="F410" s="221" t="s">
        <v>641</v>
      </c>
      <c r="G410" s="42"/>
      <c r="H410" s="42"/>
      <c r="I410" s="222"/>
      <c r="J410" s="42"/>
      <c r="K410" s="42"/>
      <c r="L410" s="46"/>
      <c r="M410" s="223"/>
      <c r="N410" s="224"/>
      <c r="O410" s="86"/>
      <c r="P410" s="86"/>
      <c r="Q410" s="86"/>
      <c r="R410" s="86"/>
      <c r="S410" s="86"/>
      <c r="T410" s="86"/>
      <c r="U410" s="87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146</v>
      </c>
      <c r="AU410" s="19" t="s">
        <v>144</v>
      </c>
    </row>
    <row r="411" spans="1:65" s="2" customFormat="1" ht="16.5" customHeight="1">
      <c r="A411" s="40"/>
      <c r="B411" s="41"/>
      <c r="C411" s="206" t="s">
        <v>642</v>
      </c>
      <c r="D411" s="206" t="s">
        <v>139</v>
      </c>
      <c r="E411" s="207" t="s">
        <v>643</v>
      </c>
      <c r="F411" s="208" t="s">
        <v>644</v>
      </c>
      <c r="G411" s="209" t="s">
        <v>526</v>
      </c>
      <c r="H411" s="210">
        <v>2</v>
      </c>
      <c r="I411" s="211"/>
      <c r="J411" s="212">
        <f>ROUND(I411*H411,2)</f>
        <v>0</v>
      </c>
      <c r="K411" s="213"/>
      <c r="L411" s="46"/>
      <c r="M411" s="214" t="s">
        <v>19</v>
      </c>
      <c r="N411" s="215" t="s">
        <v>44</v>
      </c>
      <c r="O411" s="86"/>
      <c r="P411" s="216">
        <f>O411*H411</f>
        <v>0</v>
      </c>
      <c r="Q411" s="216">
        <v>0</v>
      </c>
      <c r="R411" s="216">
        <f>Q411*H411</f>
        <v>0</v>
      </c>
      <c r="S411" s="216">
        <v>0</v>
      </c>
      <c r="T411" s="216">
        <f>S411*H411</f>
        <v>0</v>
      </c>
      <c r="U411" s="217" t="s">
        <v>19</v>
      </c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18" t="s">
        <v>262</v>
      </c>
      <c r="AT411" s="218" t="s">
        <v>139</v>
      </c>
      <c r="AU411" s="218" t="s">
        <v>144</v>
      </c>
      <c r="AY411" s="19" t="s">
        <v>136</v>
      </c>
      <c r="BE411" s="219">
        <f>IF(N411="základní",J411,0)</f>
        <v>0</v>
      </c>
      <c r="BF411" s="219">
        <f>IF(N411="snížená",J411,0)</f>
        <v>0</v>
      </c>
      <c r="BG411" s="219">
        <f>IF(N411="zákl. přenesená",J411,0)</f>
        <v>0</v>
      </c>
      <c r="BH411" s="219">
        <f>IF(N411="sníž. přenesená",J411,0)</f>
        <v>0</v>
      </c>
      <c r="BI411" s="219">
        <f>IF(N411="nulová",J411,0)</f>
        <v>0</v>
      </c>
      <c r="BJ411" s="19" t="s">
        <v>144</v>
      </c>
      <c r="BK411" s="219">
        <f>ROUND(I411*H411,2)</f>
        <v>0</v>
      </c>
      <c r="BL411" s="19" t="s">
        <v>262</v>
      </c>
      <c r="BM411" s="218" t="s">
        <v>645</v>
      </c>
    </row>
    <row r="412" spans="1:47" s="2" customFormat="1" ht="12">
      <c r="A412" s="40"/>
      <c r="B412" s="41"/>
      <c r="C412" s="42"/>
      <c r="D412" s="220" t="s">
        <v>146</v>
      </c>
      <c r="E412" s="42"/>
      <c r="F412" s="221" t="s">
        <v>646</v>
      </c>
      <c r="G412" s="42"/>
      <c r="H412" s="42"/>
      <c r="I412" s="222"/>
      <c r="J412" s="42"/>
      <c r="K412" s="42"/>
      <c r="L412" s="46"/>
      <c r="M412" s="223"/>
      <c r="N412" s="224"/>
      <c r="O412" s="86"/>
      <c r="P412" s="86"/>
      <c r="Q412" s="86"/>
      <c r="R412" s="86"/>
      <c r="S412" s="86"/>
      <c r="T412" s="86"/>
      <c r="U412" s="87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146</v>
      </c>
      <c r="AU412" s="19" t="s">
        <v>144</v>
      </c>
    </row>
    <row r="413" spans="1:65" s="2" customFormat="1" ht="16.5" customHeight="1">
      <c r="A413" s="40"/>
      <c r="B413" s="41"/>
      <c r="C413" s="258" t="s">
        <v>647</v>
      </c>
      <c r="D413" s="258" t="s">
        <v>273</v>
      </c>
      <c r="E413" s="259" t="s">
        <v>648</v>
      </c>
      <c r="F413" s="260" t="s">
        <v>649</v>
      </c>
      <c r="G413" s="261" t="s">
        <v>155</v>
      </c>
      <c r="H413" s="262">
        <v>2</v>
      </c>
      <c r="I413" s="263"/>
      <c r="J413" s="264">
        <f>ROUND(I413*H413,2)</f>
        <v>0</v>
      </c>
      <c r="K413" s="265"/>
      <c r="L413" s="266"/>
      <c r="M413" s="267" t="s">
        <v>19</v>
      </c>
      <c r="N413" s="268" t="s">
        <v>44</v>
      </c>
      <c r="O413" s="86"/>
      <c r="P413" s="216">
        <f>O413*H413</f>
        <v>0</v>
      </c>
      <c r="Q413" s="216">
        <v>0.001</v>
      </c>
      <c r="R413" s="216">
        <f>Q413*H413</f>
        <v>0.002</v>
      </c>
      <c r="S413" s="216">
        <v>0</v>
      </c>
      <c r="T413" s="216">
        <f>S413*H413</f>
        <v>0</v>
      </c>
      <c r="U413" s="217" t="s">
        <v>19</v>
      </c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18" t="s">
        <v>379</v>
      </c>
      <c r="AT413" s="218" t="s">
        <v>273</v>
      </c>
      <c r="AU413" s="218" t="s">
        <v>144</v>
      </c>
      <c r="AY413" s="19" t="s">
        <v>136</v>
      </c>
      <c r="BE413" s="219">
        <f>IF(N413="základní",J413,0)</f>
        <v>0</v>
      </c>
      <c r="BF413" s="219">
        <f>IF(N413="snížená",J413,0)</f>
        <v>0</v>
      </c>
      <c r="BG413" s="219">
        <f>IF(N413="zákl. přenesená",J413,0)</f>
        <v>0</v>
      </c>
      <c r="BH413" s="219">
        <f>IF(N413="sníž. přenesená",J413,0)</f>
        <v>0</v>
      </c>
      <c r="BI413" s="219">
        <f>IF(N413="nulová",J413,0)</f>
        <v>0</v>
      </c>
      <c r="BJ413" s="19" t="s">
        <v>144</v>
      </c>
      <c r="BK413" s="219">
        <f>ROUND(I413*H413,2)</f>
        <v>0</v>
      </c>
      <c r="BL413" s="19" t="s">
        <v>262</v>
      </c>
      <c r="BM413" s="218" t="s">
        <v>650</v>
      </c>
    </row>
    <row r="414" spans="1:65" s="2" customFormat="1" ht="16.5" customHeight="1">
      <c r="A414" s="40"/>
      <c r="B414" s="41"/>
      <c r="C414" s="206" t="s">
        <v>651</v>
      </c>
      <c r="D414" s="206" t="s">
        <v>139</v>
      </c>
      <c r="E414" s="207" t="s">
        <v>652</v>
      </c>
      <c r="F414" s="208" t="s">
        <v>653</v>
      </c>
      <c r="G414" s="209" t="s">
        <v>250</v>
      </c>
      <c r="H414" s="210">
        <v>0.021</v>
      </c>
      <c r="I414" s="211"/>
      <c r="J414" s="212">
        <f>ROUND(I414*H414,2)</f>
        <v>0</v>
      </c>
      <c r="K414" s="213"/>
      <c r="L414" s="46"/>
      <c r="M414" s="214" t="s">
        <v>19</v>
      </c>
      <c r="N414" s="215" t="s">
        <v>44</v>
      </c>
      <c r="O414" s="86"/>
      <c r="P414" s="216">
        <f>O414*H414</f>
        <v>0</v>
      </c>
      <c r="Q414" s="216">
        <v>0</v>
      </c>
      <c r="R414" s="216">
        <f>Q414*H414</f>
        <v>0</v>
      </c>
      <c r="S414" s="216">
        <v>0</v>
      </c>
      <c r="T414" s="216">
        <f>S414*H414</f>
        <v>0</v>
      </c>
      <c r="U414" s="217" t="s">
        <v>19</v>
      </c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18" t="s">
        <v>143</v>
      </c>
      <c r="AT414" s="218" t="s">
        <v>139</v>
      </c>
      <c r="AU414" s="218" t="s">
        <v>144</v>
      </c>
      <c r="AY414" s="19" t="s">
        <v>136</v>
      </c>
      <c r="BE414" s="219">
        <f>IF(N414="základní",J414,0)</f>
        <v>0</v>
      </c>
      <c r="BF414" s="219">
        <f>IF(N414="snížená",J414,0)</f>
        <v>0</v>
      </c>
      <c r="BG414" s="219">
        <f>IF(N414="zákl. přenesená",J414,0)</f>
        <v>0</v>
      </c>
      <c r="BH414" s="219">
        <f>IF(N414="sníž. přenesená",J414,0)</f>
        <v>0</v>
      </c>
      <c r="BI414" s="219">
        <f>IF(N414="nulová",J414,0)</f>
        <v>0</v>
      </c>
      <c r="BJ414" s="19" t="s">
        <v>144</v>
      </c>
      <c r="BK414" s="219">
        <f>ROUND(I414*H414,2)</f>
        <v>0</v>
      </c>
      <c r="BL414" s="19" t="s">
        <v>143</v>
      </c>
      <c r="BM414" s="218" t="s">
        <v>654</v>
      </c>
    </row>
    <row r="415" spans="1:47" s="2" customFormat="1" ht="12">
      <c r="A415" s="40"/>
      <c r="B415" s="41"/>
      <c r="C415" s="42"/>
      <c r="D415" s="220" t="s">
        <v>146</v>
      </c>
      <c r="E415" s="42"/>
      <c r="F415" s="221" t="s">
        <v>655</v>
      </c>
      <c r="G415" s="42"/>
      <c r="H415" s="42"/>
      <c r="I415" s="222"/>
      <c r="J415" s="42"/>
      <c r="K415" s="42"/>
      <c r="L415" s="46"/>
      <c r="M415" s="223"/>
      <c r="N415" s="224"/>
      <c r="O415" s="86"/>
      <c r="P415" s="86"/>
      <c r="Q415" s="86"/>
      <c r="R415" s="86"/>
      <c r="S415" s="86"/>
      <c r="T415" s="86"/>
      <c r="U415" s="87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146</v>
      </c>
      <c r="AU415" s="19" t="s">
        <v>144</v>
      </c>
    </row>
    <row r="416" spans="1:63" s="12" customFormat="1" ht="22.8" customHeight="1">
      <c r="A416" s="12"/>
      <c r="B416" s="190"/>
      <c r="C416" s="191"/>
      <c r="D416" s="192" t="s">
        <v>71</v>
      </c>
      <c r="E416" s="204" t="s">
        <v>656</v>
      </c>
      <c r="F416" s="204" t="s">
        <v>657</v>
      </c>
      <c r="G416" s="191"/>
      <c r="H416" s="191"/>
      <c r="I416" s="194"/>
      <c r="J416" s="205">
        <f>BK416</f>
        <v>0</v>
      </c>
      <c r="K416" s="191"/>
      <c r="L416" s="196"/>
      <c r="M416" s="197"/>
      <c r="N416" s="198"/>
      <c r="O416" s="198"/>
      <c r="P416" s="199">
        <f>SUM(P417:P422)</f>
        <v>0</v>
      </c>
      <c r="Q416" s="198"/>
      <c r="R416" s="199">
        <f>SUM(R417:R422)</f>
        <v>0.0019745599999999998</v>
      </c>
      <c r="S416" s="198"/>
      <c r="T416" s="199">
        <f>SUM(T417:T422)</f>
        <v>0</v>
      </c>
      <c r="U416" s="200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01" t="s">
        <v>144</v>
      </c>
      <c r="AT416" s="202" t="s">
        <v>71</v>
      </c>
      <c r="AU416" s="202" t="s">
        <v>80</v>
      </c>
      <c r="AY416" s="201" t="s">
        <v>136</v>
      </c>
      <c r="BK416" s="203">
        <f>SUM(BK417:BK422)</f>
        <v>0</v>
      </c>
    </row>
    <row r="417" spans="1:65" s="2" customFormat="1" ht="16.5" customHeight="1">
      <c r="A417" s="40"/>
      <c r="B417" s="41"/>
      <c r="C417" s="206" t="s">
        <v>658</v>
      </c>
      <c r="D417" s="206" t="s">
        <v>139</v>
      </c>
      <c r="E417" s="207" t="s">
        <v>659</v>
      </c>
      <c r="F417" s="208" t="s">
        <v>660</v>
      </c>
      <c r="G417" s="209" t="s">
        <v>160</v>
      </c>
      <c r="H417" s="210">
        <v>3.526</v>
      </c>
      <c r="I417" s="211"/>
      <c r="J417" s="212">
        <f>ROUND(I417*H417,2)</f>
        <v>0</v>
      </c>
      <c r="K417" s="213"/>
      <c r="L417" s="46"/>
      <c r="M417" s="214" t="s">
        <v>19</v>
      </c>
      <c r="N417" s="215" t="s">
        <v>44</v>
      </c>
      <c r="O417" s="86"/>
      <c r="P417" s="216">
        <f>O417*H417</f>
        <v>0</v>
      </c>
      <c r="Q417" s="216">
        <v>0.00056</v>
      </c>
      <c r="R417" s="216">
        <f>Q417*H417</f>
        <v>0.0019745599999999998</v>
      </c>
      <c r="S417" s="216">
        <v>0</v>
      </c>
      <c r="T417" s="216">
        <f>S417*H417</f>
        <v>0</v>
      </c>
      <c r="U417" s="217" t="s">
        <v>19</v>
      </c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18" t="s">
        <v>262</v>
      </c>
      <c r="AT417" s="218" t="s">
        <v>139</v>
      </c>
      <c r="AU417" s="218" t="s">
        <v>144</v>
      </c>
      <c r="AY417" s="19" t="s">
        <v>136</v>
      </c>
      <c r="BE417" s="219">
        <f>IF(N417="základní",J417,0)</f>
        <v>0</v>
      </c>
      <c r="BF417" s="219">
        <f>IF(N417="snížená",J417,0)</f>
        <v>0</v>
      </c>
      <c r="BG417" s="219">
        <f>IF(N417="zákl. přenesená",J417,0)</f>
        <v>0</v>
      </c>
      <c r="BH417" s="219">
        <f>IF(N417="sníž. přenesená",J417,0)</f>
        <v>0</v>
      </c>
      <c r="BI417" s="219">
        <f>IF(N417="nulová",J417,0)</f>
        <v>0</v>
      </c>
      <c r="BJ417" s="19" t="s">
        <v>144</v>
      </c>
      <c r="BK417" s="219">
        <f>ROUND(I417*H417,2)</f>
        <v>0</v>
      </c>
      <c r="BL417" s="19" t="s">
        <v>262</v>
      </c>
      <c r="BM417" s="218" t="s">
        <v>661</v>
      </c>
    </row>
    <row r="418" spans="1:47" s="2" customFormat="1" ht="12">
      <c r="A418" s="40"/>
      <c r="B418" s="41"/>
      <c r="C418" s="42"/>
      <c r="D418" s="220" t="s">
        <v>146</v>
      </c>
      <c r="E418" s="42"/>
      <c r="F418" s="221" t="s">
        <v>662</v>
      </c>
      <c r="G418" s="42"/>
      <c r="H418" s="42"/>
      <c r="I418" s="222"/>
      <c r="J418" s="42"/>
      <c r="K418" s="42"/>
      <c r="L418" s="46"/>
      <c r="M418" s="223"/>
      <c r="N418" s="224"/>
      <c r="O418" s="86"/>
      <c r="P418" s="86"/>
      <c r="Q418" s="86"/>
      <c r="R418" s="86"/>
      <c r="S418" s="86"/>
      <c r="T418" s="86"/>
      <c r="U418" s="87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146</v>
      </c>
      <c r="AU418" s="19" t="s">
        <v>144</v>
      </c>
    </row>
    <row r="419" spans="1:51" s="13" customFormat="1" ht="12">
      <c r="A419" s="13"/>
      <c r="B419" s="225"/>
      <c r="C419" s="226"/>
      <c r="D419" s="227" t="s">
        <v>148</v>
      </c>
      <c r="E419" s="228" t="s">
        <v>19</v>
      </c>
      <c r="F419" s="229" t="s">
        <v>663</v>
      </c>
      <c r="G419" s="226"/>
      <c r="H419" s="228" t="s">
        <v>19</v>
      </c>
      <c r="I419" s="230"/>
      <c r="J419" s="226"/>
      <c r="K419" s="226"/>
      <c r="L419" s="231"/>
      <c r="M419" s="232"/>
      <c r="N419" s="233"/>
      <c r="O419" s="233"/>
      <c r="P419" s="233"/>
      <c r="Q419" s="233"/>
      <c r="R419" s="233"/>
      <c r="S419" s="233"/>
      <c r="T419" s="233"/>
      <c r="U419" s="234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5" t="s">
        <v>148</v>
      </c>
      <c r="AU419" s="235" t="s">
        <v>144</v>
      </c>
      <c r="AV419" s="13" t="s">
        <v>80</v>
      </c>
      <c r="AW419" s="13" t="s">
        <v>33</v>
      </c>
      <c r="AX419" s="13" t="s">
        <v>72</v>
      </c>
      <c r="AY419" s="235" t="s">
        <v>136</v>
      </c>
    </row>
    <row r="420" spans="1:51" s="14" customFormat="1" ht="12">
      <c r="A420" s="14"/>
      <c r="B420" s="236"/>
      <c r="C420" s="237"/>
      <c r="D420" s="227" t="s">
        <v>148</v>
      </c>
      <c r="E420" s="238" t="s">
        <v>19</v>
      </c>
      <c r="F420" s="239" t="s">
        <v>664</v>
      </c>
      <c r="G420" s="237"/>
      <c r="H420" s="240">
        <v>3.526</v>
      </c>
      <c r="I420" s="241"/>
      <c r="J420" s="237"/>
      <c r="K420" s="237"/>
      <c r="L420" s="242"/>
      <c r="M420" s="243"/>
      <c r="N420" s="244"/>
      <c r="O420" s="244"/>
      <c r="P420" s="244"/>
      <c r="Q420" s="244"/>
      <c r="R420" s="244"/>
      <c r="S420" s="244"/>
      <c r="T420" s="244"/>
      <c r="U420" s="245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6" t="s">
        <v>148</v>
      </c>
      <c r="AU420" s="246" t="s">
        <v>144</v>
      </c>
      <c r="AV420" s="14" t="s">
        <v>144</v>
      </c>
      <c r="AW420" s="14" t="s">
        <v>33</v>
      </c>
      <c r="AX420" s="14" t="s">
        <v>80</v>
      </c>
      <c r="AY420" s="246" t="s">
        <v>136</v>
      </c>
    </row>
    <row r="421" spans="1:65" s="2" customFormat="1" ht="16.5" customHeight="1">
      <c r="A421" s="40"/>
      <c r="B421" s="41"/>
      <c r="C421" s="206" t="s">
        <v>665</v>
      </c>
      <c r="D421" s="206" t="s">
        <v>139</v>
      </c>
      <c r="E421" s="207" t="s">
        <v>666</v>
      </c>
      <c r="F421" s="208" t="s">
        <v>667</v>
      </c>
      <c r="G421" s="209" t="s">
        <v>250</v>
      </c>
      <c r="H421" s="210">
        <v>0.002</v>
      </c>
      <c r="I421" s="211"/>
      <c r="J421" s="212">
        <f>ROUND(I421*H421,2)</f>
        <v>0</v>
      </c>
      <c r="K421" s="213"/>
      <c r="L421" s="46"/>
      <c r="M421" s="214" t="s">
        <v>19</v>
      </c>
      <c r="N421" s="215" t="s">
        <v>44</v>
      </c>
      <c r="O421" s="86"/>
      <c r="P421" s="216">
        <f>O421*H421</f>
        <v>0</v>
      </c>
      <c r="Q421" s="216">
        <v>0</v>
      </c>
      <c r="R421" s="216">
        <f>Q421*H421</f>
        <v>0</v>
      </c>
      <c r="S421" s="216">
        <v>0</v>
      </c>
      <c r="T421" s="216">
        <f>S421*H421</f>
        <v>0</v>
      </c>
      <c r="U421" s="217" t="s">
        <v>19</v>
      </c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8" t="s">
        <v>262</v>
      </c>
      <c r="AT421" s="218" t="s">
        <v>139</v>
      </c>
      <c r="AU421" s="218" t="s">
        <v>144</v>
      </c>
      <c r="AY421" s="19" t="s">
        <v>136</v>
      </c>
      <c r="BE421" s="219">
        <f>IF(N421="základní",J421,0)</f>
        <v>0</v>
      </c>
      <c r="BF421" s="219">
        <f>IF(N421="snížená",J421,0)</f>
        <v>0</v>
      </c>
      <c r="BG421" s="219">
        <f>IF(N421="zákl. přenesená",J421,0)</f>
        <v>0</v>
      </c>
      <c r="BH421" s="219">
        <f>IF(N421="sníž. přenesená",J421,0)</f>
        <v>0</v>
      </c>
      <c r="BI421" s="219">
        <f>IF(N421="nulová",J421,0)</f>
        <v>0</v>
      </c>
      <c r="BJ421" s="19" t="s">
        <v>144</v>
      </c>
      <c r="BK421" s="219">
        <f>ROUND(I421*H421,2)</f>
        <v>0</v>
      </c>
      <c r="BL421" s="19" t="s">
        <v>262</v>
      </c>
      <c r="BM421" s="218" t="s">
        <v>668</v>
      </c>
    </row>
    <row r="422" spans="1:47" s="2" customFormat="1" ht="12">
      <c r="A422" s="40"/>
      <c r="B422" s="41"/>
      <c r="C422" s="42"/>
      <c r="D422" s="220" t="s">
        <v>146</v>
      </c>
      <c r="E422" s="42"/>
      <c r="F422" s="221" t="s">
        <v>669</v>
      </c>
      <c r="G422" s="42"/>
      <c r="H422" s="42"/>
      <c r="I422" s="222"/>
      <c r="J422" s="42"/>
      <c r="K422" s="42"/>
      <c r="L422" s="46"/>
      <c r="M422" s="223"/>
      <c r="N422" s="224"/>
      <c r="O422" s="86"/>
      <c r="P422" s="86"/>
      <c r="Q422" s="86"/>
      <c r="R422" s="86"/>
      <c r="S422" s="86"/>
      <c r="T422" s="86"/>
      <c r="U422" s="87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146</v>
      </c>
      <c r="AU422" s="19" t="s">
        <v>144</v>
      </c>
    </row>
    <row r="423" spans="1:63" s="12" customFormat="1" ht="22.8" customHeight="1">
      <c r="A423" s="12"/>
      <c r="B423" s="190"/>
      <c r="C423" s="191"/>
      <c r="D423" s="192" t="s">
        <v>71</v>
      </c>
      <c r="E423" s="204" t="s">
        <v>670</v>
      </c>
      <c r="F423" s="204" t="s">
        <v>671</v>
      </c>
      <c r="G423" s="191"/>
      <c r="H423" s="191"/>
      <c r="I423" s="194"/>
      <c r="J423" s="205">
        <f>BK423</f>
        <v>0</v>
      </c>
      <c r="K423" s="191"/>
      <c r="L423" s="196"/>
      <c r="M423" s="197"/>
      <c r="N423" s="198"/>
      <c r="O423" s="198"/>
      <c r="P423" s="199">
        <f>SUM(P424:P425)</f>
        <v>0</v>
      </c>
      <c r="Q423" s="198"/>
      <c r="R423" s="199">
        <f>SUM(R424:R425)</f>
        <v>0.00023</v>
      </c>
      <c r="S423" s="198"/>
      <c r="T423" s="199">
        <f>SUM(T424:T425)</f>
        <v>0</v>
      </c>
      <c r="U423" s="200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01" t="s">
        <v>144</v>
      </c>
      <c r="AT423" s="202" t="s">
        <v>71</v>
      </c>
      <c r="AU423" s="202" t="s">
        <v>80</v>
      </c>
      <c r="AY423" s="201" t="s">
        <v>136</v>
      </c>
      <c r="BK423" s="203">
        <f>SUM(BK424:BK425)</f>
        <v>0</v>
      </c>
    </row>
    <row r="424" spans="1:65" s="2" customFormat="1" ht="21.75" customHeight="1">
      <c r="A424" s="40"/>
      <c r="B424" s="41"/>
      <c r="C424" s="206" t="s">
        <v>672</v>
      </c>
      <c r="D424" s="206" t="s">
        <v>139</v>
      </c>
      <c r="E424" s="207" t="s">
        <v>673</v>
      </c>
      <c r="F424" s="208" t="s">
        <v>674</v>
      </c>
      <c r="G424" s="209" t="s">
        <v>155</v>
      </c>
      <c r="H424" s="210">
        <v>1</v>
      </c>
      <c r="I424" s="211"/>
      <c r="J424" s="212">
        <f>ROUND(I424*H424,2)</f>
        <v>0</v>
      </c>
      <c r="K424" s="213"/>
      <c r="L424" s="46"/>
      <c r="M424" s="214" t="s">
        <v>19</v>
      </c>
      <c r="N424" s="215" t="s">
        <v>44</v>
      </c>
      <c r="O424" s="86"/>
      <c r="P424" s="216">
        <f>O424*H424</f>
        <v>0</v>
      </c>
      <c r="Q424" s="216">
        <v>0.00023</v>
      </c>
      <c r="R424" s="216">
        <f>Q424*H424</f>
        <v>0.00023</v>
      </c>
      <c r="S424" s="216">
        <v>0</v>
      </c>
      <c r="T424" s="216">
        <f>S424*H424</f>
        <v>0</v>
      </c>
      <c r="U424" s="217" t="s">
        <v>19</v>
      </c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18" t="s">
        <v>262</v>
      </c>
      <c r="AT424" s="218" t="s">
        <v>139</v>
      </c>
      <c r="AU424" s="218" t="s">
        <v>144</v>
      </c>
      <c r="AY424" s="19" t="s">
        <v>136</v>
      </c>
      <c r="BE424" s="219">
        <f>IF(N424="základní",J424,0)</f>
        <v>0</v>
      </c>
      <c r="BF424" s="219">
        <f>IF(N424="snížená",J424,0)</f>
        <v>0</v>
      </c>
      <c r="BG424" s="219">
        <f>IF(N424="zákl. přenesená",J424,0)</f>
        <v>0</v>
      </c>
      <c r="BH424" s="219">
        <f>IF(N424="sníž. přenesená",J424,0)</f>
        <v>0</v>
      </c>
      <c r="BI424" s="219">
        <f>IF(N424="nulová",J424,0)</f>
        <v>0</v>
      </c>
      <c r="BJ424" s="19" t="s">
        <v>144</v>
      </c>
      <c r="BK424" s="219">
        <f>ROUND(I424*H424,2)</f>
        <v>0</v>
      </c>
      <c r="BL424" s="19" t="s">
        <v>262</v>
      </c>
      <c r="BM424" s="218" t="s">
        <v>675</v>
      </c>
    </row>
    <row r="425" spans="1:47" s="2" customFormat="1" ht="12">
      <c r="A425" s="40"/>
      <c r="B425" s="41"/>
      <c r="C425" s="42"/>
      <c r="D425" s="220" t="s">
        <v>146</v>
      </c>
      <c r="E425" s="42"/>
      <c r="F425" s="221" t="s">
        <v>676</v>
      </c>
      <c r="G425" s="42"/>
      <c r="H425" s="42"/>
      <c r="I425" s="222"/>
      <c r="J425" s="42"/>
      <c r="K425" s="42"/>
      <c r="L425" s="46"/>
      <c r="M425" s="223"/>
      <c r="N425" s="224"/>
      <c r="O425" s="86"/>
      <c r="P425" s="86"/>
      <c r="Q425" s="86"/>
      <c r="R425" s="86"/>
      <c r="S425" s="86"/>
      <c r="T425" s="86"/>
      <c r="U425" s="87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146</v>
      </c>
      <c r="AU425" s="19" t="s">
        <v>144</v>
      </c>
    </row>
    <row r="426" spans="1:63" s="12" customFormat="1" ht="22.8" customHeight="1">
      <c r="A426" s="12"/>
      <c r="B426" s="190"/>
      <c r="C426" s="191"/>
      <c r="D426" s="192" t="s">
        <v>71</v>
      </c>
      <c r="E426" s="204" t="s">
        <v>677</v>
      </c>
      <c r="F426" s="204" t="s">
        <v>678</v>
      </c>
      <c r="G426" s="191"/>
      <c r="H426" s="191"/>
      <c r="I426" s="194"/>
      <c r="J426" s="205">
        <f>BK426</f>
        <v>0</v>
      </c>
      <c r="K426" s="191"/>
      <c r="L426" s="196"/>
      <c r="M426" s="197"/>
      <c r="N426" s="198"/>
      <c r="O426" s="198"/>
      <c r="P426" s="199">
        <f>SUM(P427:P432)</f>
        <v>0</v>
      </c>
      <c r="Q426" s="198"/>
      <c r="R426" s="199">
        <f>SUM(R427:R432)</f>
        <v>0.01495</v>
      </c>
      <c r="S426" s="198"/>
      <c r="T426" s="199">
        <f>SUM(T427:T432)</f>
        <v>0.01235</v>
      </c>
      <c r="U426" s="200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01" t="s">
        <v>144</v>
      </c>
      <c r="AT426" s="202" t="s">
        <v>71</v>
      </c>
      <c r="AU426" s="202" t="s">
        <v>80</v>
      </c>
      <c r="AY426" s="201" t="s">
        <v>136</v>
      </c>
      <c r="BK426" s="203">
        <f>SUM(BK427:BK432)</f>
        <v>0</v>
      </c>
    </row>
    <row r="427" spans="1:65" s="2" customFormat="1" ht="16.5" customHeight="1">
      <c r="A427" s="40"/>
      <c r="B427" s="41"/>
      <c r="C427" s="206" t="s">
        <v>679</v>
      </c>
      <c r="D427" s="206" t="s">
        <v>139</v>
      </c>
      <c r="E427" s="207" t="s">
        <v>680</v>
      </c>
      <c r="F427" s="208" t="s">
        <v>681</v>
      </c>
      <c r="G427" s="209" t="s">
        <v>155</v>
      </c>
      <c r="H427" s="210">
        <v>1</v>
      </c>
      <c r="I427" s="211"/>
      <c r="J427" s="212">
        <f>ROUND(I427*H427,2)</f>
        <v>0</v>
      </c>
      <c r="K427" s="213"/>
      <c r="L427" s="46"/>
      <c r="M427" s="214" t="s">
        <v>19</v>
      </c>
      <c r="N427" s="215" t="s">
        <v>44</v>
      </c>
      <c r="O427" s="86"/>
      <c r="P427" s="216">
        <f>O427*H427</f>
        <v>0</v>
      </c>
      <c r="Q427" s="216">
        <v>5E-05</v>
      </c>
      <c r="R427" s="216">
        <f>Q427*H427</f>
        <v>5E-05</v>
      </c>
      <c r="S427" s="216">
        <v>0.01235</v>
      </c>
      <c r="T427" s="216">
        <f>S427*H427</f>
        <v>0.01235</v>
      </c>
      <c r="U427" s="217" t="s">
        <v>19</v>
      </c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8" t="s">
        <v>262</v>
      </c>
      <c r="AT427" s="218" t="s">
        <v>139</v>
      </c>
      <c r="AU427" s="218" t="s">
        <v>144</v>
      </c>
      <c r="AY427" s="19" t="s">
        <v>136</v>
      </c>
      <c r="BE427" s="219">
        <f>IF(N427="základní",J427,0)</f>
        <v>0</v>
      </c>
      <c r="BF427" s="219">
        <f>IF(N427="snížená",J427,0)</f>
        <v>0</v>
      </c>
      <c r="BG427" s="219">
        <f>IF(N427="zákl. přenesená",J427,0)</f>
        <v>0</v>
      </c>
      <c r="BH427" s="219">
        <f>IF(N427="sníž. přenesená",J427,0)</f>
        <v>0</v>
      </c>
      <c r="BI427" s="219">
        <f>IF(N427="nulová",J427,0)</f>
        <v>0</v>
      </c>
      <c r="BJ427" s="19" t="s">
        <v>144</v>
      </c>
      <c r="BK427" s="219">
        <f>ROUND(I427*H427,2)</f>
        <v>0</v>
      </c>
      <c r="BL427" s="19" t="s">
        <v>262</v>
      </c>
      <c r="BM427" s="218" t="s">
        <v>682</v>
      </c>
    </row>
    <row r="428" spans="1:47" s="2" customFormat="1" ht="12">
      <c r="A428" s="40"/>
      <c r="B428" s="41"/>
      <c r="C428" s="42"/>
      <c r="D428" s="220" t="s">
        <v>146</v>
      </c>
      <c r="E428" s="42"/>
      <c r="F428" s="221" t="s">
        <v>683</v>
      </c>
      <c r="G428" s="42"/>
      <c r="H428" s="42"/>
      <c r="I428" s="222"/>
      <c r="J428" s="42"/>
      <c r="K428" s="42"/>
      <c r="L428" s="46"/>
      <c r="M428" s="223"/>
      <c r="N428" s="224"/>
      <c r="O428" s="86"/>
      <c r="P428" s="86"/>
      <c r="Q428" s="86"/>
      <c r="R428" s="86"/>
      <c r="S428" s="86"/>
      <c r="T428" s="86"/>
      <c r="U428" s="87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146</v>
      </c>
      <c r="AU428" s="19" t="s">
        <v>144</v>
      </c>
    </row>
    <row r="429" spans="1:65" s="2" customFormat="1" ht="16.5" customHeight="1">
      <c r="A429" s="40"/>
      <c r="B429" s="41"/>
      <c r="C429" s="206" t="s">
        <v>684</v>
      </c>
      <c r="D429" s="206" t="s">
        <v>139</v>
      </c>
      <c r="E429" s="207" t="s">
        <v>685</v>
      </c>
      <c r="F429" s="208" t="s">
        <v>686</v>
      </c>
      <c r="G429" s="209" t="s">
        <v>155</v>
      </c>
      <c r="H429" s="210">
        <v>1</v>
      </c>
      <c r="I429" s="211"/>
      <c r="J429" s="212">
        <f>ROUND(I429*H429,2)</f>
        <v>0</v>
      </c>
      <c r="K429" s="213"/>
      <c r="L429" s="46"/>
      <c r="M429" s="214" t="s">
        <v>19</v>
      </c>
      <c r="N429" s="215" t="s">
        <v>44</v>
      </c>
      <c r="O429" s="86"/>
      <c r="P429" s="216">
        <f>O429*H429</f>
        <v>0</v>
      </c>
      <c r="Q429" s="216">
        <v>0.0149</v>
      </c>
      <c r="R429" s="216">
        <f>Q429*H429</f>
        <v>0.0149</v>
      </c>
      <c r="S429" s="216">
        <v>0</v>
      </c>
      <c r="T429" s="216">
        <f>S429*H429</f>
        <v>0</v>
      </c>
      <c r="U429" s="217" t="s">
        <v>19</v>
      </c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8" t="s">
        <v>262</v>
      </c>
      <c r="AT429" s="218" t="s">
        <v>139</v>
      </c>
      <c r="AU429" s="218" t="s">
        <v>144</v>
      </c>
      <c r="AY429" s="19" t="s">
        <v>136</v>
      </c>
      <c r="BE429" s="219">
        <f>IF(N429="základní",J429,0)</f>
        <v>0</v>
      </c>
      <c r="BF429" s="219">
        <f>IF(N429="snížená",J429,0)</f>
        <v>0</v>
      </c>
      <c r="BG429" s="219">
        <f>IF(N429="zákl. přenesená",J429,0)</f>
        <v>0</v>
      </c>
      <c r="BH429" s="219">
        <f>IF(N429="sníž. přenesená",J429,0)</f>
        <v>0</v>
      </c>
      <c r="BI429" s="219">
        <f>IF(N429="nulová",J429,0)</f>
        <v>0</v>
      </c>
      <c r="BJ429" s="19" t="s">
        <v>144</v>
      </c>
      <c r="BK429" s="219">
        <f>ROUND(I429*H429,2)</f>
        <v>0</v>
      </c>
      <c r="BL429" s="19" t="s">
        <v>262</v>
      </c>
      <c r="BM429" s="218" t="s">
        <v>687</v>
      </c>
    </row>
    <row r="430" spans="1:47" s="2" customFormat="1" ht="12">
      <c r="A430" s="40"/>
      <c r="B430" s="41"/>
      <c r="C430" s="42"/>
      <c r="D430" s="220" t="s">
        <v>146</v>
      </c>
      <c r="E430" s="42"/>
      <c r="F430" s="221" t="s">
        <v>688</v>
      </c>
      <c r="G430" s="42"/>
      <c r="H430" s="42"/>
      <c r="I430" s="222"/>
      <c r="J430" s="42"/>
      <c r="K430" s="42"/>
      <c r="L430" s="46"/>
      <c r="M430" s="223"/>
      <c r="N430" s="224"/>
      <c r="O430" s="86"/>
      <c r="P430" s="86"/>
      <c r="Q430" s="86"/>
      <c r="R430" s="86"/>
      <c r="S430" s="86"/>
      <c r="T430" s="86"/>
      <c r="U430" s="87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146</v>
      </c>
      <c r="AU430" s="19" t="s">
        <v>144</v>
      </c>
    </row>
    <row r="431" spans="1:65" s="2" customFormat="1" ht="16.5" customHeight="1">
      <c r="A431" s="40"/>
      <c r="B431" s="41"/>
      <c r="C431" s="206" t="s">
        <v>689</v>
      </c>
      <c r="D431" s="206" t="s">
        <v>139</v>
      </c>
      <c r="E431" s="207" t="s">
        <v>690</v>
      </c>
      <c r="F431" s="208" t="s">
        <v>691</v>
      </c>
      <c r="G431" s="209" t="s">
        <v>250</v>
      </c>
      <c r="H431" s="210">
        <v>0.015</v>
      </c>
      <c r="I431" s="211"/>
      <c r="J431" s="212">
        <f>ROUND(I431*H431,2)</f>
        <v>0</v>
      </c>
      <c r="K431" s="213"/>
      <c r="L431" s="46"/>
      <c r="M431" s="214" t="s">
        <v>19</v>
      </c>
      <c r="N431" s="215" t="s">
        <v>44</v>
      </c>
      <c r="O431" s="86"/>
      <c r="P431" s="216">
        <f>O431*H431</f>
        <v>0</v>
      </c>
      <c r="Q431" s="216">
        <v>0</v>
      </c>
      <c r="R431" s="216">
        <f>Q431*H431</f>
        <v>0</v>
      </c>
      <c r="S431" s="216">
        <v>0</v>
      </c>
      <c r="T431" s="216">
        <f>S431*H431</f>
        <v>0</v>
      </c>
      <c r="U431" s="217" t="s">
        <v>19</v>
      </c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8" t="s">
        <v>262</v>
      </c>
      <c r="AT431" s="218" t="s">
        <v>139</v>
      </c>
      <c r="AU431" s="218" t="s">
        <v>144</v>
      </c>
      <c r="AY431" s="19" t="s">
        <v>136</v>
      </c>
      <c r="BE431" s="219">
        <f>IF(N431="základní",J431,0)</f>
        <v>0</v>
      </c>
      <c r="BF431" s="219">
        <f>IF(N431="snížená",J431,0)</f>
        <v>0</v>
      </c>
      <c r="BG431" s="219">
        <f>IF(N431="zákl. přenesená",J431,0)</f>
        <v>0</v>
      </c>
      <c r="BH431" s="219">
        <f>IF(N431="sníž. přenesená",J431,0)</f>
        <v>0</v>
      </c>
      <c r="BI431" s="219">
        <f>IF(N431="nulová",J431,0)</f>
        <v>0</v>
      </c>
      <c r="BJ431" s="19" t="s">
        <v>144</v>
      </c>
      <c r="BK431" s="219">
        <f>ROUND(I431*H431,2)</f>
        <v>0</v>
      </c>
      <c r="BL431" s="19" t="s">
        <v>262</v>
      </c>
      <c r="BM431" s="218" t="s">
        <v>692</v>
      </c>
    </row>
    <row r="432" spans="1:47" s="2" customFormat="1" ht="12">
      <c r="A432" s="40"/>
      <c r="B432" s="41"/>
      <c r="C432" s="42"/>
      <c r="D432" s="220" t="s">
        <v>146</v>
      </c>
      <c r="E432" s="42"/>
      <c r="F432" s="221" t="s">
        <v>693</v>
      </c>
      <c r="G432" s="42"/>
      <c r="H432" s="42"/>
      <c r="I432" s="222"/>
      <c r="J432" s="42"/>
      <c r="K432" s="42"/>
      <c r="L432" s="46"/>
      <c r="M432" s="223"/>
      <c r="N432" s="224"/>
      <c r="O432" s="86"/>
      <c r="P432" s="86"/>
      <c r="Q432" s="86"/>
      <c r="R432" s="86"/>
      <c r="S432" s="86"/>
      <c r="T432" s="86"/>
      <c r="U432" s="87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146</v>
      </c>
      <c r="AU432" s="19" t="s">
        <v>144</v>
      </c>
    </row>
    <row r="433" spans="1:63" s="12" customFormat="1" ht="22.8" customHeight="1">
      <c r="A433" s="12"/>
      <c r="B433" s="190"/>
      <c r="C433" s="191"/>
      <c r="D433" s="192" t="s">
        <v>71</v>
      </c>
      <c r="E433" s="204" t="s">
        <v>694</v>
      </c>
      <c r="F433" s="204" t="s">
        <v>695</v>
      </c>
      <c r="G433" s="191"/>
      <c r="H433" s="191"/>
      <c r="I433" s="194"/>
      <c r="J433" s="205">
        <f>BK433</f>
        <v>0</v>
      </c>
      <c r="K433" s="191"/>
      <c r="L433" s="196"/>
      <c r="M433" s="197"/>
      <c r="N433" s="198"/>
      <c r="O433" s="198"/>
      <c r="P433" s="199">
        <f>SUM(P434:P438)</f>
        <v>0</v>
      </c>
      <c r="Q433" s="198"/>
      <c r="R433" s="199">
        <f>SUM(R434:R438)</f>
        <v>0.00048</v>
      </c>
      <c r="S433" s="198"/>
      <c r="T433" s="199">
        <f>SUM(T434:T438)</f>
        <v>0.002</v>
      </c>
      <c r="U433" s="200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201" t="s">
        <v>144</v>
      </c>
      <c r="AT433" s="202" t="s">
        <v>71</v>
      </c>
      <c r="AU433" s="202" t="s">
        <v>80</v>
      </c>
      <c r="AY433" s="201" t="s">
        <v>136</v>
      </c>
      <c r="BK433" s="203">
        <f>SUM(BK434:BK438)</f>
        <v>0</v>
      </c>
    </row>
    <row r="434" spans="1:65" s="2" customFormat="1" ht="16.5" customHeight="1">
      <c r="A434" s="40"/>
      <c r="B434" s="41"/>
      <c r="C434" s="206" t="s">
        <v>696</v>
      </c>
      <c r="D434" s="206" t="s">
        <v>139</v>
      </c>
      <c r="E434" s="207" t="s">
        <v>697</v>
      </c>
      <c r="F434" s="208" t="s">
        <v>698</v>
      </c>
      <c r="G434" s="209" t="s">
        <v>155</v>
      </c>
      <c r="H434" s="210">
        <v>1</v>
      </c>
      <c r="I434" s="211"/>
      <c r="J434" s="212">
        <f>ROUND(I434*H434,2)</f>
        <v>0</v>
      </c>
      <c r="K434" s="213"/>
      <c r="L434" s="46"/>
      <c r="M434" s="214" t="s">
        <v>19</v>
      </c>
      <c r="N434" s="215" t="s">
        <v>44</v>
      </c>
      <c r="O434" s="86"/>
      <c r="P434" s="216">
        <f>O434*H434</f>
        <v>0</v>
      </c>
      <c r="Q434" s="216">
        <v>0</v>
      </c>
      <c r="R434" s="216">
        <f>Q434*H434</f>
        <v>0</v>
      </c>
      <c r="S434" s="216">
        <v>0.002</v>
      </c>
      <c r="T434" s="216">
        <f>S434*H434</f>
        <v>0.002</v>
      </c>
      <c r="U434" s="217" t="s">
        <v>19</v>
      </c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8" t="s">
        <v>262</v>
      </c>
      <c r="AT434" s="218" t="s">
        <v>139</v>
      </c>
      <c r="AU434" s="218" t="s">
        <v>144</v>
      </c>
      <c r="AY434" s="19" t="s">
        <v>136</v>
      </c>
      <c r="BE434" s="219">
        <f>IF(N434="základní",J434,0)</f>
        <v>0</v>
      </c>
      <c r="BF434" s="219">
        <f>IF(N434="snížená",J434,0)</f>
        <v>0</v>
      </c>
      <c r="BG434" s="219">
        <f>IF(N434="zákl. přenesená",J434,0)</f>
        <v>0</v>
      </c>
      <c r="BH434" s="219">
        <f>IF(N434="sníž. přenesená",J434,0)</f>
        <v>0</v>
      </c>
      <c r="BI434" s="219">
        <f>IF(N434="nulová",J434,0)</f>
        <v>0</v>
      </c>
      <c r="BJ434" s="19" t="s">
        <v>144</v>
      </c>
      <c r="BK434" s="219">
        <f>ROUND(I434*H434,2)</f>
        <v>0</v>
      </c>
      <c r="BL434" s="19" t="s">
        <v>262</v>
      </c>
      <c r="BM434" s="218" t="s">
        <v>699</v>
      </c>
    </row>
    <row r="435" spans="1:47" s="2" customFormat="1" ht="12">
      <c r="A435" s="40"/>
      <c r="B435" s="41"/>
      <c r="C435" s="42"/>
      <c r="D435" s="220" t="s">
        <v>146</v>
      </c>
      <c r="E435" s="42"/>
      <c r="F435" s="221" t="s">
        <v>700</v>
      </c>
      <c r="G435" s="42"/>
      <c r="H435" s="42"/>
      <c r="I435" s="222"/>
      <c r="J435" s="42"/>
      <c r="K435" s="42"/>
      <c r="L435" s="46"/>
      <c r="M435" s="223"/>
      <c r="N435" s="224"/>
      <c r="O435" s="86"/>
      <c r="P435" s="86"/>
      <c r="Q435" s="86"/>
      <c r="R435" s="86"/>
      <c r="S435" s="86"/>
      <c r="T435" s="86"/>
      <c r="U435" s="87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146</v>
      </c>
      <c r="AU435" s="19" t="s">
        <v>144</v>
      </c>
    </row>
    <row r="436" spans="1:65" s="2" customFormat="1" ht="16.5" customHeight="1">
      <c r="A436" s="40"/>
      <c r="B436" s="41"/>
      <c r="C436" s="206" t="s">
        <v>701</v>
      </c>
      <c r="D436" s="206" t="s">
        <v>139</v>
      </c>
      <c r="E436" s="207" t="s">
        <v>702</v>
      </c>
      <c r="F436" s="208" t="s">
        <v>703</v>
      </c>
      <c r="G436" s="209" t="s">
        <v>155</v>
      </c>
      <c r="H436" s="210">
        <v>1</v>
      </c>
      <c r="I436" s="211"/>
      <c r="J436" s="212">
        <f>ROUND(I436*H436,2)</f>
        <v>0</v>
      </c>
      <c r="K436" s="213"/>
      <c r="L436" s="46"/>
      <c r="M436" s="214" t="s">
        <v>19</v>
      </c>
      <c r="N436" s="215" t="s">
        <v>44</v>
      </c>
      <c r="O436" s="86"/>
      <c r="P436" s="216">
        <f>O436*H436</f>
        <v>0</v>
      </c>
      <c r="Q436" s="216">
        <v>0</v>
      </c>
      <c r="R436" s="216">
        <f>Q436*H436</f>
        <v>0</v>
      </c>
      <c r="S436" s="216">
        <v>0</v>
      </c>
      <c r="T436" s="216">
        <f>S436*H436</f>
        <v>0</v>
      </c>
      <c r="U436" s="217" t="s">
        <v>19</v>
      </c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18" t="s">
        <v>262</v>
      </c>
      <c r="AT436" s="218" t="s">
        <v>139</v>
      </c>
      <c r="AU436" s="218" t="s">
        <v>144</v>
      </c>
      <c r="AY436" s="19" t="s">
        <v>136</v>
      </c>
      <c r="BE436" s="219">
        <f>IF(N436="základní",J436,0)</f>
        <v>0</v>
      </c>
      <c r="BF436" s="219">
        <f>IF(N436="snížená",J436,0)</f>
        <v>0</v>
      </c>
      <c r="BG436" s="219">
        <f>IF(N436="zákl. přenesená",J436,0)</f>
        <v>0</v>
      </c>
      <c r="BH436" s="219">
        <f>IF(N436="sníž. přenesená",J436,0)</f>
        <v>0</v>
      </c>
      <c r="BI436" s="219">
        <f>IF(N436="nulová",J436,0)</f>
        <v>0</v>
      </c>
      <c r="BJ436" s="19" t="s">
        <v>144</v>
      </c>
      <c r="BK436" s="219">
        <f>ROUND(I436*H436,2)</f>
        <v>0</v>
      </c>
      <c r="BL436" s="19" t="s">
        <v>262</v>
      </c>
      <c r="BM436" s="218" t="s">
        <v>704</v>
      </c>
    </row>
    <row r="437" spans="1:47" s="2" customFormat="1" ht="12">
      <c r="A437" s="40"/>
      <c r="B437" s="41"/>
      <c r="C437" s="42"/>
      <c r="D437" s="220" t="s">
        <v>146</v>
      </c>
      <c r="E437" s="42"/>
      <c r="F437" s="221" t="s">
        <v>705</v>
      </c>
      <c r="G437" s="42"/>
      <c r="H437" s="42"/>
      <c r="I437" s="222"/>
      <c r="J437" s="42"/>
      <c r="K437" s="42"/>
      <c r="L437" s="46"/>
      <c r="M437" s="223"/>
      <c r="N437" s="224"/>
      <c r="O437" s="86"/>
      <c r="P437" s="86"/>
      <c r="Q437" s="86"/>
      <c r="R437" s="86"/>
      <c r="S437" s="86"/>
      <c r="T437" s="86"/>
      <c r="U437" s="87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9" t="s">
        <v>146</v>
      </c>
      <c r="AU437" s="19" t="s">
        <v>144</v>
      </c>
    </row>
    <row r="438" spans="1:65" s="2" customFormat="1" ht="16.5" customHeight="1">
      <c r="A438" s="40"/>
      <c r="B438" s="41"/>
      <c r="C438" s="258" t="s">
        <v>706</v>
      </c>
      <c r="D438" s="258" t="s">
        <v>273</v>
      </c>
      <c r="E438" s="259" t="s">
        <v>707</v>
      </c>
      <c r="F438" s="260" t="s">
        <v>708</v>
      </c>
      <c r="G438" s="261" t="s">
        <v>155</v>
      </c>
      <c r="H438" s="262">
        <v>1</v>
      </c>
      <c r="I438" s="263"/>
      <c r="J438" s="264">
        <f>ROUND(I438*H438,2)</f>
        <v>0</v>
      </c>
      <c r="K438" s="265"/>
      <c r="L438" s="266"/>
      <c r="M438" s="267" t="s">
        <v>19</v>
      </c>
      <c r="N438" s="268" t="s">
        <v>44</v>
      </c>
      <c r="O438" s="86"/>
      <c r="P438" s="216">
        <f>O438*H438</f>
        <v>0</v>
      </c>
      <c r="Q438" s="216">
        <v>0.00048</v>
      </c>
      <c r="R438" s="216">
        <f>Q438*H438</f>
        <v>0.00048</v>
      </c>
      <c r="S438" s="216">
        <v>0</v>
      </c>
      <c r="T438" s="216">
        <f>S438*H438</f>
        <v>0</v>
      </c>
      <c r="U438" s="217" t="s">
        <v>19</v>
      </c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18" t="s">
        <v>379</v>
      </c>
      <c r="AT438" s="218" t="s">
        <v>273</v>
      </c>
      <c r="AU438" s="218" t="s">
        <v>144</v>
      </c>
      <c r="AY438" s="19" t="s">
        <v>136</v>
      </c>
      <c r="BE438" s="219">
        <f>IF(N438="základní",J438,0)</f>
        <v>0</v>
      </c>
      <c r="BF438" s="219">
        <f>IF(N438="snížená",J438,0)</f>
        <v>0</v>
      </c>
      <c r="BG438" s="219">
        <f>IF(N438="zákl. přenesená",J438,0)</f>
        <v>0</v>
      </c>
      <c r="BH438" s="219">
        <f>IF(N438="sníž. přenesená",J438,0)</f>
        <v>0</v>
      </c>
      <c r="BI438" s="219">
        <f>IF(N438="nulová",J438,0)</f>
        <v>0</v>
      </c>
      <c r="BJ438" s="19" t="s">
        <v>144</v>
      </c>
      <c r="BK438" s="219">
        <f>ROUND(I438*H438,2)</f>
        <v>0</v>
      </c>
      <c r="BL438" s="19" t="s">
        <v>262</v>
      </c>
      <c r="BM438" s="218" t="s">
        <v>709</v>
      </c>
    </row>
    <row r="439" spans="1:63" s="12" customFormat="1" ht="22.8" customHeight="1">
      <c r="A439" s="12"/>
      <c r="B439" s="190"/>
      <c r="C439" s="191"/>
      <c r="D439" s="192" t="s">
        <v>71</v>
      </c>
      <c r="E439" s="204" t="s">
        <v>710</v>
      </c>
      <c r="F439" s="204" t="s">
        <v>711</v>
      </c>
      <c r="G439" s="191"/>
      <c r="H439" s="191"/>
      <c r="I439" s="194"/>
      <c r="J439" s="205">
        <f>BK439</f>
        <v>0</v>
      </c>
      <c r="K439" s="191"/>
      <c r="L439" s="196"/>
      <c r="M439" s="197"/>
      <c r="N439" s="198"/>
      <c r="O439" s="198"/>
      <c r="P439" s="199">
        <f>SUM(P440:P467)</f>
        <v>0</v>
      </c>
      <c r="Q439" s="198"/>
      <c r="R439" s="199">
        <f>SUM(R440:R467)</f>
        <v>0.1208767</v>
      </c>
      <c r="S439" s="198"/>
      <c r="T439" s="199">
        <f>SUM(T440:T467)</f>
        <v>0.10205529999999999</v>
      </c>
      <c r="U439" s="200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R439" s="201" t="s">
        <v>144</v>
      </c>
      <c r="AT439" s="202" t="s">
        <v>71</v>
      </c>
      <c r="AU439" s="202" t="s">
        <v>80</v>
      </c>
      <c r="AY439" s="201" t="s">
        <v>136</v>
      </c>
      <c r="BK439" s="203">
        <f>SUM(BK440:BK467)</f>
        <v>0</v>
      </c>
    </row>
    <row r="440" spans="1:65" s="2" customFormat="1" ht="16.5" customHeight="1">
      <c r="A440" s="40"/>
      <c r="B440" s="41"/>
      <c r="C440" s="206" t="s">
        <v>712</v>
      </c>
      <c r="D440" s="206" t="s">
        <v>139</v>
      </c>
      <c r="E440" s="207" t="s">
        <v>713</v>
      </c>
      <c r="F440" s="208" t="s">
        <v>714</v>
      </c>
      <c r="G440" s="209" t="s">
        <v>142</v>
      </c>
      <c r="H440" s="210">
        <v>5.93</v>
      </c>
      <c r="I440" s="211"/>
      <c r="J440" s="212">
        <f>ROUND(I440*H440,2)</f>
        <v>0</v>
      </c>
      <c r="K440" s="213"/>
      <c r="L440" s="46"/>
      <c r="M440" s="214" t="s">
        <v>19</v>
      </c>
      <c r="N440" s="215" t="s">
        <v>44</v>
      </c>
      <c r="O440" s="86"/>
      <c r="P440" s="216">
        <f>O440*H440</f>
        <v>0</v>
      </c>
      <c r="Q440" s="216">
        <v>0</v>
      </c>
      <c r="R440" s="216">
        <f>Q440*H440</f>
        <v>0</v>
      </c>
      <c r="S440" s="216">
        <v>0.01721</v>
      </c>
      <c r="T440" s="216">
        <f>S440*H440</f>
        <v>0.10205529999999999</v>
      </c>
      <c r="U440" s="217" t="s">
        <v>19</v>
      </c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8" t="s">
        <v>262</v>
      </c>
      <c r="AT440" s="218" t="s">
        <v>139</v>
      </c>
      <c r="AU440" s="218" t="s">
        <v>144</v>
      </c>
      <c r="AY440" s="19" t="s">
        <v>136</v>
      </c>
      <c r="BE440" s="219">
        <f>IF(N440="základní",J440,0)</f>
        <v>0</v>
      </c>
      <c r="BF440" s="219">
        <f>IF(N440="snížená",J440,0)</f>
        <v>0</v>
      </c>
      <c r="BG440" s="219">
        <f>IF(N440="zákl. přenesená",J440,0)</f>
        <v>0</v>
      </c>
      <c r="BH440" s="219">
        <f>IF(N440="sníž. přenesená",J440,0)</f>
        <v>0</v>
      </c>
      <c r="BI440" s="219">
        <f>IF(N440="nulová",J440,0)</f>
        <v>0</v>
      </c>
      <c r="BJ440" s="19" t="s">
        <v>144</v>
      </c>
      <c r="BK440" s="219">
        <f>ROUND(I440*H440,2)</f>
        <v>0</v>
      </c>
      <c r="BL440" s="19" t="s">
        <v>262</v>
      </c>
      <c r="BM440" s="218" t="s">
        <v>715</v>
      </c>
    </row>
    <row r="441" spans="1:47" s="2" customFormat="1" ht="12">
      <c r="A441" s="40"/>
      <c r="B441" s="41"/>
      <c r="C441" s="42"/>
      <c r="D441" s="220" t="s">
        <v>146</v>
      </c>
      <c r="E441" s="42"/>
      <c r="F441" s="221" t="s">
        <v>716</v>
      </c>
      <c r="G441" s="42"/>
      <c r="H441" s="42"/>
      <c r="I441" s="222"/>
      <c r="J441" s="42"/>
      <c r="K441" s="42"/>
      <c r="L441" s="46"/>
      <c r="M441" s="223"/>
      <c r="N441" s="224"/>
      <c r="O441" s="86"/>
      <c r="P441" s="86"/>
      <c r="Q441" s="86"/>
      <c r="R441" s="86"/>
      <c r="S441" s="86"/>
      <c r="T441" s="86"/>
      <c r="U441" s="87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146</v>
      </c>
      <c r="AU441" s="19" t="s">
        <v>144</v>
      </c>
    </row>
    <row r="442" spans="1:51" s="13" customFormat="1" ht="12">
      <c r="A442" s="13"/>
      <c r="B442" s="225"/>
      <c r="C442" s="226"/>
      <c r="D442" s="227" t="s">
        <v>148</v>
      </c>
      <c r="E442" s="228" t="s">
        <v>19</v>
      </c>
      <c r="F442" s="229" t="s">
        <v>717</v>
      </c>
      <c r="G442" s="226"/>
      <c r="H442" s="228" t="s">
        <v>19</v>
      </c>
      <c r="I442" s="230"/>
      <c r="J442" s="226"/>
      <c r="K442" s="226"/>
      <c r="L442" s="231"/>
      <c r="M442" s="232"/>
      <c r="N442" s="233"/>
      <c r="O442" s="233"/>
      <c r="P442" s="233"/>
      <c r="Q442" s="233"/>
      <c r="R442" s="233"/>
      <c r="S442" s="233"/>
      <c r="T442" s="233"/>
      <c r="U442" s="234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5" t="s">
        <v>148</v>
      </c>
      <c r="AU442" s="235" t="s">
        <v>144</v>
      </c>
      <c r="AV442" s="13" t="s">
        <v>80</v>
      </c>
      <c r="AW442" s="13" t="s">
        <v>33</v>
      </c>
      <c r="AX442" s="13" t="s">
        <v>72</v>
      </c>
      <c r="AY442" s="235" t="s">
        <v>136</v>
      </c>
    </row>
    <row r="443" spans="1:51" s="14" customFormat="1" ht="12">
      <c r="A443" s="14"/>
      <c r="B443" s="236"/>
      <c r="C443" s="237"/>
      <c r="D443" s="227" t="s">
        <v>148</v>
      </c>
      <c r="E443" s="238" t="s">
        <v>19</v>
      </c>
      <c r="F443" s="239" t="s">
        <v>321</v>
      </c>
      <c r="G443" s="237"/>
      <c r="H443" s="240">
        <v>0.83</v>
      </c>
      <c r="I443" s="241"/>
      <c r="J443" s="237"/>
      <c r="K443" s="237"/>
      <c r="L443" s="242"/>
      <c r="M443" s="243"/>
      <c r="N443" s="244"/>
      <c r="O443" s="244"/>
      <c r="P443" s="244"/>
      <c r="Q443" s="244"/>
      <c r="R443" s="244"/>
      <c r="S443" s="244"/>
      <c r="T443" s="244"/>
      <c r="U443" s="245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6" t="s">
        <v>148</v>
      </c>
      <c r="AU443" s="246" t="s">
        <v>144</v>
      </c>
      <c r="AV443" s="14" t="s">
        <v>144</v>
      </c>
      <c r="AW443" s="14" t="s">
        <v>33</v>
      </c>
      <c r="AX443" s="14" t="s">
        <v>72</v>
      </c>
      <c r="AY443" s="246" t="s">
        <v>136</v>
      </c>
    </row>
    <row r="444" spans="1:51" s="13" customFormat="1" ht="12">
      <c r="A444" s="13"/>
      <c r="B444" s="225"/>
      <c r="C444" s="226"/>
      <c r="D444" s="227" t="s">
        <v>148</v>
      </c>
      <c r="E444" s="228" t="s">
        <v>19</v>
      </c>
      <c r="F444" s="229" t="s">
        <v>339</v>
      </c>
      <c r="G444" s="226"/>
      <c r="H444" s="228" t="s">
        <v>19</v>
      </c>
      <c r="I444" s="230"/>
      <c r="J444" s="226"/>
      <c r="K444" s="226"/>
      <c r="L444" s="231"/>
      <c r="M444" s="232"/>
      <c r="N444" s="233"/>
      <c r="O444" s="233"/>
      <c r="P444" s="233"/>
      <c r="Q444" s="233"/>
      <c r="R444" s="233"/>
      <c r="S444" s="233"/>
      <c r="T444" s="233"/>
      <c r="U444" s="234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5" t="s">
        <v>148</v>
      </c>
      <c r="AU444" s="235" t="s">
        <v>144</v>
      </c>
      <c r="AV444" s="13" t="s">
        <v>80</v>
      </c>
      <c r="AW444" s="13" t="s">
        <v>33</v>
      </c>
      <c r="AX444" s="13" t="s">
        <v>72</v>
      </c>
      <c r="AY444" s="235" t="s">
        <v>136</v>
      </c>
    </row>
    <row r="445" spans="1:51" s="14" customFormat="1" ht="12">
      <c r="A445" s="14"/>
      <c r="B445" s="236"/>
      <c r="C445" s="237"/>
      <c r="D445" s="227" t="s">
        <v>148</v>
      </c>
      <c r="E445" s="238" t="s">
        <v>19</v>
      </c>
      <c r="F445" s="239" t="s">
        <v>320</v>
      </c>
      <c r="G445" s="237"/>
      <c r="H445" s="240">
        <v>5.1</v>
      </c>
      <c r="I445" s="241"/>
      <c r="J445" s="237"/>
      <c r="K445" s="237"/>
      <c r="L445" s="242"/>
      <c r="M445" s="243"/>
      <c r="N445" s="244"/>
      <c r="O445" s="244"/>
      <c r="P445" s="244"/>
      <c r="Q445" s="244"/>
      <c r="R445" s="244"/>
      <c r="S445" s="244"/>
      <c r="T445" s="244"/>
      <c r="U445" s="245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6" t="s">
        <v>148</v>
      </c>
      <c r="AU445" s="246" t="s">
        <v>144</v>
      </c>
      <c r="AV445" s="14" t="s">
        <v>144</v>
      </c>
      <c r="AW445" s="14" t="s">
        <v>33</v>
      </c>
      <c r="AX445" s="14" t="s">
        <v>72</v>
      </c>
      <c r="AY445" s="246" t="s">
        <v>136</v>
      </c>
    </row>
    <row r="446" spans="1:51" s="15" customFormat="1" ht="12">
      <c r="A446" s="15"/>
      <c r="B446" s="247"/>
      <c r="C446" s="248"/>
      <c r="D446" s="227" t="s">
        <v>148</v>
      </c>
      <c r="E446" s="249" t="s">
        <v>19</v>
      </c>
      <c r="F446" s="250" t="s">
        <v>152</v>
      </c>
      <c r="G446" s="248"/>
      <c r="H446" s="251">
        <v>5.93</v>
      </c>
      <c r="I446" s="252"/>
      <c r="J446" s="248"/>
      <c r="K446" s="248"/>
      <c r="L446" s="253"/>
      <c r="M446" s="254"/>
      <c r="N446" s="255"/>
      <c r="O446" s="255"/>
      <c r="P446" s="255"/>
      <c r="Q446" s="255"/>
      <c r="R446" s="255"/>
      <c r="S446" s="255"/>
      <c r="T446" s="255"/>
      <c r="U446" s="256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57" t="s">
        <v>148</v>
      </c>
      <c r="AU446" s="257" t="s">
        <v>144</v>
      </c>
      <c r="AV446" s="15" t="s">
        <v>143</v>
      </c>
      <c r="AW446" s="15" t="s">
        <v>33</v>
      </c>
      <c r="AX446" s="15" t="s">
        <v>80</v>
      </c>
      <c r="AY446" s="257" t="s">
        <v>136</v>
      </c>
    </row>
    <row r="447" spans="1:65" s="2" customFormat="1" ht="16.5" customHeight="1">
      <c r="A447" s="40"/>
      <c r="B447" s="41"/>
      <c r="C447" s="206" t="s">
        <v>718</v>
      </c>
      <c r="D447" s="206" t="s">
        <v>139</v>
      </c>
      <c r="E447" s="207" t="s">
        <v>719</v>
      </c>
      <c r="F447" s="208" t="s">
        <v>720</v>
      </c>
      <c r="G447" s="209" t="s">
        <v>142</v>
      </c>
      <c r="H447" s="210">
        <v>8.43</v>
      </c>
      <c r="I447" s="211"/>
      <c r="J447" s="212">
        <f>ROUND(I447*H447,2)</f>
        <v>0</v>
      </c>
      <c r="K447" s="213"/>
      <c r="L447" s="46"/>
      <c r="M447" s="214" t="s">
        <v>19</v>
      </c>
      <c r="N447" s="215" t="s">
        <v>44</v>
      </c>
      <c r="O447" s="86"/>
      <c r="P447" s="216">
        <f>O447*H447</f>
        <v>0</v>
      </c>
      <c r="Q447" s="216">
        <v>0.01259</v>
      </c>
      <c r="R447" s="216">
        <f>Q447*H447</f>
        <v>0.1061337</v>
      </c>
      <c r="S447" s="216">
        <v>0</v>
      </c>
      <c r="T447" s="216">
        <f>S447*H447</f>
        <v>0</v>
      </c>
      <c r="U447" s="217" t="s">
        <v>19</v>
      </c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18" t="s">
        <v>262</v>
      </c>
      <c r="AT447" s="218" t="s">
        <v>139</v>
      </c>
      <c r="AU447" s="218" t="s">
        <v>144</v>
      </c>
      <c r="AY447" s="19" t="s">
        <v>136</v>
      </c>
      <c r="BE447" s="219">
        <f>IF(N447="základní",J447,0)</f>
        <v>0</v>
      </c>
      <c r="BF447" s="219">
        <f>IF(N447="snížená",J447,0)</f>
        <v>0</v>
      </c>
      <c r="BG447" s="219">
        <f>IF(N447="zákl. přenesená",J447,0)</f>
        <v>0</v>
      </c>
      <c r="BH447" s="219">
        <f>IF(N447="sníž. přenesená",J447,0)</f>
        <v>0</v>
      </c>
      <c r="BI447" s="219">
        <f>IF(N447="nulová",J447,0)</f>
        <v>0</v>
      </c>
      <c r="BJ447" s="19" t="s">
        <v>144</v>
      </c>
      <c r="BK447" s="219">
        <f>ROUND(I447*H447,2)</f>
        <v>0</v>
      </c>
      <c r="BL447" s="19" t="s">
        <v>262</v>
      </c>
      <c r="BM447" s="218" t="s">
        <v>721</v>
      </c>
    </row>
    <row r="448" spans="1:47" s="2" customFormat="1" ht="12">
      <c r="A448" s="40"/>
      <c r="B448" s="41"/>
      <c r="C448" s="42"/>
      <c r="D448" s="220" t="s">
        <v>146</v>
      </c>
      <c r="E448" s="42"/>
      <c r="F448" s="221" t="s">
        <v>722</v>
      </c>
      <c r="G448" s="42"/>
      <c r="H448" s="42"/>
      <c r="I448" s="222"/>
      <c r="J448" s="42"/>
      <c r="K448" s="42"/>
      <c r="L448" s="46"/>
      <c r="M448" s="223"/>
      <c r="N448" s="224"/>
      <c r="O448" s="86"/>
      <c r="P448" s="86"/>
      <c r="Q448" s="86"/>
      <c r="R448" s="86"/>
      <c r="S448" s="86"/>
      <c r="T448" s="86"/>
      <c r="U448" s="87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146</v>
      </c>
      <c r="AU448" s="19" t="s">
        <v>144</v>
      </c>
    </row>
    <row r="449" spans="1:51" s="13" customFormat="1" ht="12">
      <c r="A449" s="13"/>
      <c r="B449" s="225"/>
      <c r="C449" s="226"/>
      <c r="D449" s="227" t="s">
        <v>148</v>
      </c>
      <c r="E449" s="228" t="s">
        <v>19</v>
      </c>
      <c r="F449" s="229" t="s">
        <v>723</v>
      </c>
      <c r="G449" s="226"/>
      <c r="H449" s="228" t="s">
        <v>19</v>
      </c>
      <c r="I449" s="230"/>
      <c r="J449" s="226"/>
      <c r="K449" s="226"/>
      <c r="L449" s="231"/>
      <c r="M449" s="232"/>
      <c r="N449" s="233"/>
      <c r="O449" s="233"/>
      <c r="P449" s="233"/>
      <c r="Q449" s="233"/>
      <c r="R449" s="233"/>
      <c r="S449" s="233"/>
      <c r="T449" s="233"/>
      <c r="U449" s="234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5" t="s">
        <v>148</v>
      </c>
      <c r="AU449" s="235" t="s">
        <v>144</v>
      </c>
      <c r="AV449" s="13" t="s">
        <v>80</v>
      </c>
      <c r="AW449" s="13" t="s">
        <v>33</v>
      </c>
      <c r="AX449" s="13" t="s">
        <v>72</v>
      </c>
      <c r="AY449" s="235" t="s">
        <v>136</v>
      </c>
    </row>
    <row r="450" spans="1:51" s="14" customFormat="1" ht="12">
      <c r="A450" s="14"/>
      <c r="B450" s="236"/>
      <c r="C450" s="237"/>
      <c r="D450" s="227" t="s">
        <v>148</v>
      </c>
      <c r="E450" s="238" t="s">
        <v>19</v>
      </c>
      <c r="F450" s="239" t="s">
        <v>321</v>
      </c>
      <c r="G450" s="237"/>
      <c r="H450" s="240">
        <v>0.83</v>
      </c>
      <c r="I450" s="241"/>
      <c r="J450" s="237"/>
      <c r="K450" s="237"/>
      <c r="L450" s="242"/>
      <c r="M450" s="243"/>
      <c r="N450" s="244"/>
      <c r="O450" s="244"/>
      <c r="P450" s="244"/>
      <c r="Q450" s="244"/>
      <c r="R450" s="244"/>
      <c r="S450" s="244"/>
      <c r="T450" s="244"/>
      <c r="U450" s="245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6" t="s">
        <v>148</v>
      </c>
      <c r="AU450" s="246" t="s">
        <v>144</v>
      </c>
      <c r="AV450" s="14" t="s">
        <v>144</v>
      </c>
      <c r="AW450" s="14" t="s">
        <v>33</v>
      </c>
      <c r="AX450" s="14" t="s">
        <v>72</v>
      </c>
      <c r="AY450" s="246" t="s">
        <v>136</v>
      </c>
    </row>
    <row r="451" spans="1:51" s="13" customFormat="1" ht="12">
      <c r="A451" s="13"/>
      <c r="B451" s="225"/>
      <c r="C451" s="226"/>
      <c r="D451" s="227" t="s">
        <v>148</v>
      </c>
      <c r="E451" s="228" t="s">
        <v>19</v>
      </c>
      <c r="F451" s="229" t="s">
        <v>339</v>
      </c>
      <c r="G451" s="226"/>
      <c r="H451" s="228" t="s">
        <v>19</v>
      </c>
      <c r="I451" s="230"/>
      <c r="J451" s="226"/>
      <c r="K451" s="226"/>
      <c r="L451" s="231"/>
      <c r="M451" s="232"/>
      <c r="N451" s="233"/>
      <c r="O451" s="233"/>
      <c r="P451" s="233"/>
      <c r="Q451" s="233"/>
      <c r="R451" s="233"/>
      <c r="S451" s="233"/>
      <c r="T451" s="233"/>
      <c r="U451" s="234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5" t="s">
        <v>148</v>
      </c>
      <c r="AU451" s="235" t="s">
        <v>144</v>
      </c>
      <c r="AV451" s="13" t="s">
        <v>80</v>
      </c>
      <c r="AW451" s="13" t="s">
        <v>33</v>
      </c>
      <c r="AX451" s="13" t="s">
        <v>72</v>
      </c>
      <c r="AY451" s="235" t="s">
        <v>136</v>
      </c>
    </row>
    <row r="452" spans="1:51" s="14" customFormat="1" ht="12">
      <c r="A452" s="14"/>
      <c r="B452" s="236"/>
      <c r="C452" s="237"/>
      <c r="D452" s="227" t="s">
        <v>148</v>
      </c>
      <c r="E452" s="238" t="s">
        <v>19</v>
      </c>
      <c r="F452" s="239" t="s">
        <v>320</v>
      </c>
      <c r="G452" s="237"/>
      <c r="H452" s="240">
        <v>5.1</v>
      </c>
      <c r="I452" s="241"/>
      <c r="J452" s="237"/>
      <c r="K452" s="237"/>
      <c r="L452" s="242"/>
      <c r="M452" s="243"/>
      <c r="N452" s="244"/>
      <c r="O452" s="244"/>
      <c r="P452" s="244"/>
      <c r="Q452" s="244"/>
      <c r="R452" s="244"/>
      <c r="S452" s="244"/>
      <c r="T452" s="244"/>
      <c r="U452" s="245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6" t="s">
        <v>148</v>
      </c>
      <c r="AU452" s="246" t="s">
        <v>144</v>
      </c>
      <c r="AV452" s="14" t="s">
        <v>144</v>
      </c>
      <c r="AW452" s="14" t="s">
        <v>33</v>
      </c>
      <c r="AX452" s="14" t="s">
        <v>72</v>
      </c>
      <c r="AY452" s="246" t="s">
        <v>136</v>
      </c>
    </row>
    <row r="453" spans="1:51" s="13" customFormat="1" ht="12">
      <c r="A453" s="13"/>
      <c r="B453" s="225"/>
      <c r="C453" s="226"/>
      <c r="D453" s="227" t="s">
        <v>148</v>
      </c>
      <c r="E453" s="228" t="s">
        <v>19</v>
      </c>
      <c r="F453" s="229" t="s">
        <v>724</v>
      </c>
      <c r="G453" s="226"/>
      <c r="H453" s="228" t="s">
        <v>19</v>
      </c>
      <c r="I453" s="230"/>
      <c r="J453" s="226"/>
      <c r="K453" s="226"/>
      <c r="L453" s="231"/>
      <c r="M453" s="232"/>
      <c r="N453" s="233"/>
      <c r="O453" s="233"/>
      <c r="P453" s="233"/>
      <c r="Q453" s="233"/>
      <c r="R453" s="233"/>
      <c r="S453" s="233"/>
      <c r="T453" s="233"/>
      <c r="U453" s="234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5" t="s">
        <v>148</v>
      </c>
      <c r="AU453" s="235" t="s">
        <v>144</v>
      </c>
      <c r="AV453" s="13" t="s">
        <v>80</v>
      </c>
      <c r="AW453" s="13" t="s">
        <v>33</v>
      </c>
      <c r="AX453" s="13" t="s">
        <v>72</v>
      </c>
      <c r="AY453" s="235" t="s">
        <v>136</v>
      </c>
    </row>
    <row r="454" spans="1:51" s="14" customFormat="1" ht="12">
      <c r="A454" s="14"/>
      <c r="B454" s="236"/>
      <c r="C454" s="237"/>
      <c r="D454" s="227" t="s">
        <v>148</v>
      </c>
      <c r="E454" s="238" t="s">
        <v>19</v>
      </c>
      <c r="F454" s="239" t="s">
        <v>725</v>
      </c>
      <c r="G454" s="237"/>
      <c r="H454" s="240">
        <v>2.5</v>
      </c>
      <c r="I454" s="241"/>
      <c r="J454" s="237"/>
      <c r="K454" s="237"/>
      <c r="L454" s="242"/>
      <c r="M454" s="243"/>
      <c r="N454" s="244"/>
      <c r="O454" s="244"/>
      <c r="P454" s="244"/>
      <c r="Q454" s="244"/>
      <c r="R454" s="244"/>
      <c r="S454" s="244"/>
      <c r="T454" s="244"/>
      <c r="U454" s="245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6" t="s">
        <v>148</v>
      </c>
      <c r="AU454" s="246" t="s">
        <v>144</v>
      </c>
      <c r="AV454" s="14" t="s">
        <v>144</v>
      </c>
      <c r="AW454" s="14" t="s">
        <v>33</v>
      </c>
      <c r="AX454" s="14" t="s">
        <v>72</v>
      </c>
      <c r="AY454" s="246" t="s">
        <v>136</v>
      </c>
    </row>
    <row r="455" spans="1:51" s="15" customFormat="1" ht="12">
      <c r="A455" s="15"/>
      <c r="B455" s="247"/>
      <c r="C455" s="248"/>
      <c r="D455" s="227" t="s">
        <v>148</v>
      </c>
      <c r="E455" s="249" t="s">
        <v>19</v>
      </c>
      <c r="F455" s="250" t="s">
        <v>152</v>
      </c>
      <c r="G455" s="248"/>
      <c r="H455" s="251">
        <v>8.43</v>
      </c>
      <c r="I455" s="252"/>
      <c r="J455" s="248"/>
      <c r="K455" s="248"/>
      <c r="L455" s="253"/>
      <c r="M455" s="254"/>
      <c r="N455" s="255"/>
      <c r="O455" s="255"/>
      <c r="P455" s="255"/>
      <c r="Q455" s="255"/>
      <c r="R455" s="255"/>
      <c r="S455" s="255"/>
      <c r="T455" s="255"/>
      <c r="U455" s="256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57" t="s">
        <v>148</v>
      </c>
      <c r="AU455" s="257" t="s">
        <v>144</v>
      </c>
      <c r="AV455" s="15" t="s">
        <v>143</v>
      </c>
      <c r="AW455" s="15" t="s">
        <v>33</v>
      </c>
      <c r="AX455" s="15" t="s">
        <v>80</v>
      </c>
      <c r="AY455" s="257" t="s">
        <v>136</v>
      </c>
    </row>
    <row r="456" spans="1:65" s="2" customFormat="1" ht="16.5" customHeight="1">
      <c r="A456" s="40"/>
      <c r="B456" s="41"/>
      <c r="C456" s="206" t="s">
        <v>726</v>
      </c>
      <c r="D456" s="206" t="s">
        <v>139</v>
      </c>
      <c r="E456" s="207" t="s">
        <v>727</v>
      </c>
      <c r="F456" s="208" t="s">
        <v>728</v>
      </c>
      <c r="G456" s="209" t="s">
        <v>155</v>
      </c>
      <c r="H456" s="210">
        <v>3</v>
      </c>
      <c r="I456" s="211"/>
      <c r="J456" s="212">
        <f>ROUND(I456*H456,2)</f>
        <v>0</v>
      </c>
      <c r="K456" s="213"/>
      <c r="L456" s="46"/>
      <c r="M456" s="214" t="s">
        <v>19</v>
      </c>
      <c r="N456" s="215" t="s">
        <v>44</v>
      </c>
      <c r="O456" s="86"/>
      <c r="P456" s="216">
        <f>O456*H456</f>
        <v>0</v>
      </c>
      <c r="Q456" s="216">
        <v>3E-05</v>
      </c>
      <c r="R456" s="216">
        <f>Q456*H456</f>
        <v>9E-05</v>
      </c>
      <c r="S456" s="216">
        <v>0</v>
      </c>
      <c r="T456" s="216">
        <f>S456*H456</f>
        <v>0</v>
      </c>
      <c r="U456" s="217" t="s">
        <v>19</v>
      </c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18" t="s">
        <v>262</v>
      </c>
      <c r="AT456" s="218" t="s">
        <v>139</v>
      </c>
      <c r="AU456" s="218" t="s">
        <v>144</v>
      </c>
      <c r="AY456" s="19" t="s">
        <v>136</v>
      </c>
      <c r="BE456" s="219">
        <f>IF(N456="základní",J456,0)</f>
        <v>0</v>
      </c>
      <c r="BF456" s="219">
        <f>IF(N456="snížená",J456,0)</f>
        <v>0</v>
      </c>
      <c r="BG456" s="219">
        <f>IF(N456="zákl. přenesená",J456,0)</f>
        <v>0</v>
      </c>
      <c r="BH456" s="219">
        <f>IF(N456="sníž. přenesená",J456,0)</f>
        <v>0</v>
      </c>
      <c r="BI456" s="219">
        <f>IF(N456="nulová",J456,0)</f>
        <v>0</v>
      </c>
      <c r="BJ456" s="19" t="s">
        <v>144</v>
      </c>
      <c r="BK456" s="219">
        <f>ROUND(I456*H456,2)</f>
        <v>0</v>
      </c>
      <c r="BL456" s="19" t="s">
        <v>262</v>
      </c>
      <c r="BM456" s="218" t="s">
        <v>729</v>
      </c>
    </row>
    <row r="457" spans="1:47" s="2" customFormat="1" ht="12">
      <c r="A457" s="40"/>
      <c r="B457" s="41"/>
      <c r="C457" s="42"/>
      <c r="D457" s="220" t="s">
        <v>146</v>
      </c>
      <c r="E457" s="42"/>
      <c r="F457" s="221" t="s">
        <v>730</v>
      </c>
      <c r="G457" s="42"/>
      <c r="H457" s="42"/>
      <c r="I457" s="222"/>
      <c r="J457" s="42"/>
      <c r="K457" s="42"/>
      <c r="L457" s="46"/>
      <c r="M457" s="223"/>
      <c r="N457" s="224"/>
      <c r="O457" s="86"/>
      <c r="P457" s="86"/>
      <c r="Q457" s="86"/>
      <c r="R457" s="86"/>
      <c r="S457" s="86"/>
      <c r="T457" s="86"/>
      <c r="U457" s="87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146</v>
      </c>
      <c r="AU457" s="19" t="s">
        <v>144</v>
      </c>
    </row>
    <row r="458" spans="1:65" s="2" customFormat="1" ht="16.5" customHeight="1">
      <c r="A458" s="40"/>
      <c r="B458" s="41"/>
      <c r="C458" s="258" t="s">
        <v>731</v>
      </c>
      <c r="D458" s="258" t="s">
        <v>273</v>
      </c>
      <c r="E458" s="259" t="s">
        <v>732</v>
      </c>
      <c r="F458" s="260" t="s">
        <v>733</v>
      </c>
      <c r="G458" s="261" t="s">
        <v>155</v>
      </c>
      <c r="H458" s="262">
        <v>3</v>
      </c>
      <c r="I458" s="263"/>
      <c r="J458" s="264">
        <f>ROUND(I458*H458,2)</f>
        <v>0</v>
      </c>
      <c r="K458" s="265"/>
      <c r="L458" s="266"/>
      <c r="M458" s="267" t="s">
        <v>19</v>
      </c>
      <c r="N458" s="268" t="s">
        <v>44</v>
      </c>
      <c r="O458" s="86"/>
      <c r="P458" s="216">
        <f>O458*H458</f>
        <v>0</v>
      </c>
      <c r="Q458" s="216">
        <v>0.0022</v>
      </c>
      <c r="R458" s="216">
        <f>Q458*H458</f>
        <v>0.0066</v>
      </c>
      <c r="S458" s="216">
        <v>0</v>
      </c>
      <c r="T458" s="216">
        <f>S458*H458</f>
        <v>0</v>
      </c>
      <c r="U458" s="217" t="s">
        <v>19</v>
      </c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18" t="s">
        <v>379</v>
      </c>
      <c r="AT458" s="218" t="s">
        <v>273</v>
      </c>
      <c r="AU458" s="218" t="s">
        <v>144</v>
      </c>
      <c r="AY458" s="19" t="s">
        <v>136</v>
      </c>
      <c r="BE458" s="219">
        <f>IF(N458="základní",J458,0)</f>
        <v>0</v>
      </c>
      <c r="BF458" s="219">
        <f>IF(N458="snížená",J458,0)</f>
        <v>0</v>
      </c>
      <c r="BG458" s="219">
        <f>IF(N458="zákl. přenesená",J458,0)</f>
        <v>0</v>
      </c>
      <c r="BH458" s="219">
        <f>IF(N458="sníž. přenesená",J458,0)</f>
        <v>0</v>
      </c>
      <c r="BI458" s="219">
        <f>IF(N458="nulová",J458,0)</f>
        <v>0</v>
      </c>
      <c r="BJ458" s="19" t="s">
        <v>144</v>
      </c>
      <c r="BK458" s="219">
        <f>ROUND(I458*H458,2)</f>
        <v>0</v>
      </c>
      <c r="BL458" s="19" t="s">
        <v>262</v>
      </c>
      <c r="BM458" s="218" t="s">
        <v>734</v>
      </c>
    </row>
    <row r="459" spans="1:65" s="2" customFormat="1" ht="16.5" customHeight="1">
      <c r="A459" s="40"/>
      <c r="B459" s="41"/>
      <c r="C459" s="206" t="s">
        <v>735</v>
      </c>
      <c r="D459" s="206" t="s">
        <v>139</v>
      </c>
      <c r="E459" s="207" t="s">
        <v>736</v>
      </c>
      <c r="F459" s="208" t="s">
        <v>737</v>
      </c>
      <c r="G459" s="209" t="s">
        <v>160</v>
      </c>
      <c r="H459" s="210">
        <v>1.4</v>
      </c>
      <c r="I459" s="211"/>
      <c r="J459" s="212">
        <f>ROUND(I459*H459,2)</f>
        <v>0</v>
      </c>
      <c r="K459" s="213"/>
      <c r="L459" s="46"/>
      <c r="M459" s="214" t="s">
        <v>19</v>
      </c>
      <c r="N459" s="215" t="s">
        <v>44</v>
      </c>
      <c r="O459" s="86"/>
      <c r="P459" s="216">
        <f>O459*H459</f>
        <v>0</v>
      </c>
      <c r="Q459" s="216">
        <v>0.00515</v>
      </c>
      <c r="R459" s="216">
        <f>Q459*H459</f>
        <v>0.007209999999999999</v>
      </c>
      <c r="S459" s="216">
        <v>0</v>
      </c>
      <c r="T459" s="216">
        <f>S459*H459</f>
        <v>0</v>
      </c>
      <c r="U459" s="217" t="s">
        <v>19</v>
      </c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18" t="s">
        <v>262</v>
      </c>
      <c r="AT459" s="218" t="s">
        <v>139</v>
      </c>
      <c r="AU459" s="218" t="s">
        <v>144</v>
      </c>
      <c r="AY459" s="19" t="s">
        <v>136</v>
      </c>
      <c r="BE459" s="219">
        <f>IF(N459="základní",J459,0)</f>
        <v>0</v>
      </c>
      <c r="BF459" s="219">
        <f>IF(N459="snížená",J459,0)</f>
        <v>0</v>
      </c>
      <c r="BG459" s="219">
        <f>IF(N459="zákl. přenesená",J459,0)</f>
        <v>0</v>
      </c>
      <c r="BH459" s="219">
        <f>IF(N459="sníž. přenesená",J459,0)</f>
        <v>0</v>
      </c>
      <c r="BI459" s="219">
        <f>IF(N459="nulová",J459,0)</f>
        <v>0</v>
      </c>
      <c r="BJ459" s="19" t="s">
        <v>144</v>
      </c>
      <c r="BK459" s="219">
        <f>ROUND(I459*H459,2)</f>
        <v>0</v>
      </c>
      <c r="BL459" s="19" t="s">
        <v>262</v>
      </c>
      <c r="BM459" s="218" t="s">
        <v>738</v>
      </c>
    </row>
    <row r="460" spans="1:47" s="2" customFormat="1" ht="12">
      <c r="A460" s="40"/>
      <c r="B460" s="41"/>
      <c r="C460" s="42"/>
      <c r="D460" s="220" t="s">
        <v>146</v>
      </c>
      <c r="E460" s="42"/>
      <c r="F460" s="221" t="s">
        <v>739</v>
      </c>
      <c r="G460" s="42"/>
      <c r="H460" s="42"/>
      <c r="I460" s="222"/>
      <c r="J460" s="42"/>
      <c r="K460" s="42"/>
      <c r="L460" s="46"/>
      <c r="M460" s="223"/>
      <c r="N460" s="224"/>
      <c r="O460" s="86"/>
      <c r="P460" s="86"/>
      <c r="Q460" s="86"/>
      <c r="R460" s="86"/>
      <c r="S460" s="86"/>
      <c r="T460" s="86"/>
      <c r="U460" s="87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146</v>
      </c>
      <c r="AU460" s="19" t="s">
        <v>144</v>
      </c>
    </row>
    <row r="461" spans="1:51" s="13" customFormat="1" ht="12">
      <c r="A461" s="13"/>
      <c r="B461" s="225"/>
      <c r="C461" s="226"/>
      <c r="D461" s="227" t="s">
        <v>148</v>
      </c>
      <c r="E461" s="228" t="s">
        <v>19</v>
      </c>
      <c r="F461" s="229" t="s">
        <v>740</v>
      </c>
      <c r="G461" s="226"/>
      <c r="H461" s="228" t="s">
        <v>19</v>
      </c>
      <c r="I461" s="230"/>
      <c r="J461" s="226"/>
      <c r="K461" s="226"/>
      <c r="L461" s="231"/>
      <c r="M461" s="232"/>
      <c r="N461" s="233"/>
      <c r="O461" s="233"/>
      <c r="P461" s="233"/>
      <c r="Q461" s="233"/>
      <c r="R461" s="233"/>
      <c r="S461" s="233"/>
      <c r="T461" s="233"/>
      <c r="U461" s="234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5" t="s">
        <v>148</v>
      </c>
      <c r="AU461" s="235" t="s">
        <v>144</v>
      </c>
      <c r="AV461" s="13" t="s">
        <v>80</v>
      </c>
      <c r="AW461" s="13" t="s">
        <v>33</v>
      </c>
      <c r="AX461" s="13" t="s">
        <v>72</v>
      </c>
      <c r="AY461" s="235" t="s">
        <v>136</v>
      </c>
    </row>
    <row r="462" spans="1:51" s="14" customFormat="1" ht="12">
      <c r="A462" s="14"/>
      <c r="B462" s="236"/>
      <c r="C462" s="237"/>
      <c r="D462" s="227" t="s">
        <v>148</v>
      </c>
      <c r="E462" s="238" t="s">
        <v>19</v>
      </c>
      <c r="F462" s="239" t="s">
        <v>741</v>
      </c>
      <c r="G462" s="237"/>
      <c r="H462" s="240">
        <v>1.4</v>
      </c>
      <c r="I462" s="241"/>
      <c r="J462" s="237"/>
      <c r="K462" s="237"/>
      <c r="L462" s="242"/>
      <c r="M462" s="243"/>
      <c r="N462" s="244"/>
      <c r="O462" s="244"/>
      <c r="P462" s="244"/>
      <c r="Q462" s="244"/>
      <c r="R462" s="244"/>
      <c r="S462" s="244"/>
      <c r="T462" s="244"/>
      <c r="U462" s="245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6" t="s">
        <v>148</v>
      </c>
      <c r="AU462" s="246" t="s">
        <v>144</v>
      </c>
      <c r="AV462" s="14" t="s">
        <v>144</v>
      </c>
      <c r="AW462" s="14" t="s">
        <v>33</v>
      </c>
      <c r="AX462" s="14" t="s">
        <v>72</v>
      </c>
      <c r="AY462" s="246" t="s">
        <v>136</v>
      </c>
    </row>
    <row r="463" spans="1:51" s="15" customFormat="1" ht="12">
      <c r="A463" s="15"/>
      <c r="B463" s="247"/>
      <c r="C463" s="248"/>
      <c r="D463" s="227" t="s">
        <v>148</v>
      </c>
      <c r="E463" s="249" t="s">
        <v>19</v>
      </c>
      <c r="F463" s="250" t="s">
        <v>152</v>
      </c>
      <c r="G463" s="248"/>
      <c r="H463" s="251">
        <v>1.4</v>
      </c>
      <c r="I463" s="252"/>
      <c r="J463" s="248"/>
      <c r="K463" s="248"/>
      <c r="L463" s="253"/>
      <c r="M463" s="254"/>
      <c r="N463" s="255"/>
      <c r="O463" s="255"/>
      <c r="P463" s="255"/>
      <c r="Q463" s="255"/>
      <c r="R463" s="255"/>
      <c r="S463" s="255"/>
      <c r="T463" s="255"/>
      <c r="U463" s="256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57" t="s">
        <v>148</v>
      </c>
      <c r="AU463" s="257" t="s">
        <v>144</v>
      </c>
      <c r="AV463" s="15" t="s">
        <v>143</v>
      </c>
      <c r="AW463" s="15" t="s">
        <v>33</v>
      </c>
      <c r="AX463" s="15" t="s">
        <v>80</v>
      </c>
      <c r="AY463" s="257" t="s">
        <v>136</v>
      </c>
    </row>
    <row r="464" spans="1:65" s="2" customFormat="1" ht="16.5" customHeight="1">
      <c r="A464" s="40"/>
      <c r="B464" s="41"/>
      <c r="C464" s="206" t="s">
        <v>742</v>
      </c>
      <c r="D464" s="206" t="s">
        <v>139</v>
      </c>
      <c r="E464" s="207" t="s">
        <v>743</v>
      </c>
      <c r="F464" s="208" t="s">
        <v>744</v>
      </c>
      <c r="G464" s="209" t="s">
        <v>142</v>
      </c>
      <c r="H464" s="210">
        <v>8.43</v>
      </c>
      <c r="I464" s="211"/>
      <c r="J464" s="212">
        <f>ROUND(I464*H464,2)</f>
        <v>0</v>
      </c>
      <c r="K464" s="213"/>
      <c r="L464" s="46"/>
      <c r="M464" s="214" t="s">
        <v>19</v>
      </c>
      <c r="N464" s="215" t="s">
        <v>44</v>
      </c>
      <c r="O464" s="86"/>
      <c r="P464" s="216">
        <f>O464*H464</f>
        <v>0</v>
      </c>
      <c r="Q464" s="216">
        <v>0.0001</v>
      </c>
      <c r="R464" s="216">
        <f>Q464*H464</f>
        <v>0.000843</v>
      </c>
      <c r="S464" s="216">
        <v>0</v>
      </c>
      <c r="T464" s="216">
        <f>S464*H464</f>
        <v>0</v>
      </c>
      <c r="U464" s="217" t="s">
        <v>19</v>
      </c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18" t="s">
        <v>262</v>
      </c>
      <c r="AT464" s="218" t="s">
        <v>139</v>
      </c>
      <c r="AU464" s="218" t="s">
        <v>144</v>
      </c>
      <c r="AY464" s="19" t="s">
        <v>136</v>
      </c>
      <c r="BE464" s="219">
        <f>IF(N464="základní",J464,0)</f>
        <v>0</v>
      </c>
      <c r="BF464" s="219">
        <f>IF(N464="snížená",J464,0)</f>
        <v>0</v>
      </c>
      <c r="BG464" s="219">
        <f>IF(N464="zákl. přenesená",J464,0)</f>
        <v>0</v>
      </c>
      <c r="BH464" s="219">
        <f>IF(N464="sníž. přenesená",J464,0)</f>
        <v>0</v>
      </c>
      <c r="BI464" s="219">
        <f>IF(N464="nulová",J464,0)</f>
        <v>0</v>
      </c>
      <c r="BJ464" s="19" t="s">
        <v>144</v>
      </c>
      <c r="BK464" s="219">
        <f>ROUND(I464*H464,2)</f>
        <v>0</v>
      </c>
      <c r="BL464" s="19" t="s">
        <v>262</v>
      </c>
      <c r="BM464" s="218" t="s">
        <v>745</v>
      </c>
    </row>
    <row r="465" spans="1:47" s="2" customFormat="1" ht="12">
      <c r="A465" s="40"/>
      <c r="B465" s="41"/>
      <c r="C465" s="42"/>
      <c r="D465" s="220" t="s">
        <v>146</v>
      </c>
      <c r="E465" s="42"/>
      <c r="F465" s="221" t="s">
        <v>746</v>
      </c>
      <c r="G465" s="42"/>
      <c r="H465" s="42"/>
      <c r="I465" s="222"/>
      <c r="J465" s="42"/>
      <c r="K465" s="42"/>
      <c r="L465" s="46"/>
      <c r="M465" s="223"/>
      <c r="N465" s="224"/>
      <c r="O465" s="86"/>
      <c r="P465" s="86"/>
      <c r="Q465" s="86"/>
      <c r="R465" s="86"/>
      <c r="S465" s="86"/>
      <c r="T465" s="86"/>
      <c r="U465" s="87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146</v>
      </c>
      <c r="AU465" s="19" t="s">
        <v>144</v>
      </c>
    </row>
    <row r="466" spans="1:65" s="2" customFormat="1" ht="16.5" customHeight="1">
      <c r="A466" s="40"/>
      <c r="B466" s="41"/>
      <c r="C466" s="206" t="s">
        <v>747</v>
      </c>
      <c r="D466" s="206" t="s">
        <v>139</v>
      </c>
      <c r="E466" s="207" t="s">
        <v>748</v>
      </c>
      <c r="F466" s="208" t="s">
        <v>749</v>
      </c>
      <c r="G466" s="209" t="s">
        <v>250</v>
      </c>
      <c r="H466" s="210">
        <v>0.121</v>
      </c>
      <c r="I466" s="211"/>
      <c r="J466" s="212">
        <f>ROUND(I466*H466,2)</f>
        <v>0</v>
      </c>
      <c r="K466" s="213"/>
      <c r="L466" s="46"/>
      <c r="M466" s="214" t="s">
        <v>19</v>
      </c>
      <c r="N466" s="215" t="s">
        <v>44</v>
      </c>
      <c r="O466" s="86"/>
      <c r="P466" s="216">
        <f>O466*H466</f>
        <v>0</v>
      </c>
      <c r="Q466" s="216">
        <v>0</v>
      </c>
      <c r="R466" s="216">
        <f>Q466*H466</f>
        <v>0</v>
      </c>
      <c r="S466" s="216">
        <v>0</v>
      </c>
      <c r="T466" s="216">
        <f>S466*H466</f>
        <v>0</v>
      </c>
      <c r="U466" s="217" t="s">
        <v>19</v>
      </c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18" t="s">
        <v>262</v>
      </c>
      <c r="AT466" s="218" t="s">
        <v>139</v>
      </c>
      <c r="AU466" s="218" t="s">
        <v>144</v>
      </c>
      <c r="AY466" s="19" t="s">
        <v>136</v>
      </c>
      <c r="BE466" s="219">
        <f>IF(N466="základní",J466,0)</f>
        <v>0</v>
      </c>
      <c r="BF466" s="219">
        <f>IF(N466="snížená",J466,0)</f>
        <v>0</v>
      </c>
      <c r="BG466" s="219">
        <f>IF(N466="zákl. přenesená",J466,0)</f>
        <v>0</v>
      </c>
      <c r="BH466" s="219">
        <f>IF(N466="sníž. přenesená",J466,0)</f>
        <v>0</v>
      </c>
      <c r="BI466" s="219">
        <f>IF(N466="nulová",J466,0)</f>
        <v>0</v>
      </c>
      <c r="BJ466" s="19" t="s">
        <v>144</v>
      </c>
      <c r="BK466" s="219">
        <f>ROUND(I466*H466,2)</f>
        <v>0</v>
      </c>
      <c r="BL466" s="19" t="s">
        <v>262</v>
      </c>
      <c r="BM466" s="218" t="s">
        <v>750</v>
      </c>
    </row>
    <row r="467" spans="1:47" s="2" customFormat="1" ht="12">
      <c r="A467" s="40"/>
      <c r="B467" s="41"/>
      <c r="C467" s="42"/>
      <c r="D467" s="220" t="s">
        <v>146</v>
      </c>
      <c r="E467" s="42"/>
      <c r="F467" s="221" t="s">
        <v>751</v>
      </c>
      <c r="G467" s="42"/>
      <c r="H467" s="42"/>
      <c r="I467" s="222"/>
      <c r="J467" s="42"/>
      <c r="K467" s="42"/>
      <c r="L467" s="46"/>
      <c r="M467" s="223"/>
      <c r="N467" s="224"/>
      <c r="O467" s="86"/>
      <c r="P467" s="86"/>
      <c r="Q467" s="86"/>
      <c r="R467" s="86"/>
      <c r="S467" s="86"/>
      <c r="T467" s="86"/>
      <c r="U467" s="87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146</v>
      </c>
      <c r="AU467" s="19" t="s">
        <v>144</v>
      </c>
    </row>
    <row r="468" spans="1:63" s="12" customFormat="1" ht="22.8" customHeight="1">
      <c r="A468" s="12"/>
      <c r="B468" s="190"/>
      <c r="C468" s="191"/>
      <c r="D468" s="192" t="s">
        <v>71</v>
      </c>
      <c r="E468" s="204" t="s">
        <v>752</v>
      </c>
      <c r="F468" s="204" t="s">
        <v>753</v>
      </c>
      <c r="G468" s="191"/>
      <c r="H468" s="191"/>
      <c r="I468" s="194"/>
      <c r="J468" s="205">
        <f>BK468</f>
        <v>0</v>
      </c>
      <c r="K468" s="191"/>
      <c r="L468" s="196"/>
      <c r="M468" s="197"/>
      <c r="N468" s="198"/>
      <c r="O468" s="198"/>
      <c r="P468" s="199">
        <f>SUM(P469:P488)</f>
        <v>0</v>
      </c>
      <c r="Q468" s="198"/>
      <c r="R468" s="199">
        <f>SUM(R469:R488)</f>
        <v>0.07534600000000001</v>
      </c>
      <c r="S468" s="198"/>
      <c r="T468" s="199">
        <f>SUM(T469:T488)</f>
        <v>0.10608000000000001</v>
      </c>
      <c r="U468" s="200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R468" s="201" t="s">
        <v>144</v>
      </c>
      <c r="AT468" s="202" t="s">
        <v>71</v>
      </c>
      <c r="AU468" s="202" t="s">
        <v>80</v>
      </c>
      <c r="AY468" s="201" t="s">
        <v>136</v>
      </c>
      <c r="BK468" s="203">
        <f>SUM(BK469:BK488)</f>
        <v>0</v>
      </c>
    </row>
    <row r="469" spans="1:65" s="2" customFormat="1" ht="16.5" customHeight="1">
      <c r="A469" s="40"/>
      <c r="B469" s="41"/>
      <c r="C469" s="206" t="s">
        <v>754</v>
      </c>
      <c r="D469" s="206" t="s">
        <v>139</v>
      </c>
      <c r="E469" s="207" t="s">
        <v>755</v>
      </c>
      <c r="F469" s="208" t="s">
        <v>756</v>
      </c>
      <c r="G469" s="209" t="s">
        <v>155</v>
      </c>
      <c r="H469" s="210">
        <v>4</v>
      </c>
      <c r="I469" s="211"/>
      <c r="J469" s="212">
        <f>ROUND(I469*H469,2)</f>
        <v>0</v>
      </c>
      <c r="K469" s="213"/>
      <c r="L469" s="46"/>
      <c r="M469" s="214" t="s">
        <v>19</v>
      </c>
      <c r="N469" s="215" t="s">
        <v>44</v>
      </c>
      <c r="O469" s="86"/>
      <c r="P469" s="216">
        <f>O469*H469</f>
        <v>0</v>
      </c>
      <c r="Q469" s="216">
        <v>0</v>
      </c>
      <c r="R469" s="216">
        <f>Q469*H469</f>
        <v>0</v>
      </c>
      <c r="S469" s="216">
        <v>0.024</v>
      </c>
      <c r="T469" s="216">
        <f>S469*H469</f>
        <v>0.096</v>
      </c>
      <c r="U469" s="217" t="s">
        <v>19</v>
      </c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18" t="s">
        <v>262</v>
      </c>
      <c r="AT469" s="218" t="s">
        <v>139</v>
      </c>
      <c r="AU469" s="218" t="s">
        <v>144</v>
      </c>
      <c r="AY469" s="19" t="s">
        <v>136</v>
      </c>
      <c r="BE469" s="219">
        <f>IF(N469="základní",J469,0)</f>
        <v>0</v>
      </c>
      <c r="BF469" s="219">
        <f>IF(N469="snížená",J469,0)</f>
        <v>0</v>
      </c>
      <c r="BG469" s="219">
        <f>IF(N469="zákl. přenesená",J469,0)</f>
        <v>0</v>
      </c>
      <c r="BH469" s="219">
        <f>IF(N469="sníž. přenesená",J469,0)</f>
        <v>0</v>
      </c>
      <c r="BI469" s="219">
        <f>IF(N469="nulová",J469,0)</f>
        <v>0</v>
      </c>
      <c r="BJ469" s="19" t="s">
        <v>144</v>
      </c>
      <c r="BK469" s="219">
        <f>ROUND(I469*H469,2)</f>
        <v>0</v>
      </c>
      <c r="BL469" s="19" t="s">
        <v>262</v>
      </c>
      <c r="BM469" s="218" t="s">
        <v>757</v>
      </c>
    </row>
    <row r="470" spans="1:47" s="2" customFormat="1" ht="12">
      <c r="A470" s="40"/>
      <c r="B470" s="41"/>
      <c r="C470" s="42"/>
      <c r="D470" s="220" t="s">
        <v>146</v>
      </c>
      <c r="E470" s="42"/>
      <c r="F470" s="221" t="s">
        <v>758</v>
      </c>
      <c r="G470" s="42"/>
      <c r="H470" s="42"/>
      <c r="I470" s="222"/>
      <c r="J470" s="42"/>
      <c r="K470" s="42"/>
      <c r="L470" s="46"/>
      <c r="M470" s="223"/>
      <c r="N470" s="224"/>
      <c r="O470" s="86"/>
      <c r="P470" s="86"/>
      <c r="Q470" s="86"/>
      <c r="R470" s="86"/>
      <c r="S470" s="86"/>
      <c r="T470" s="86"/>
      <c r="U470" s="87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146</v>
      </c>
      <c r="AU470" s="19" t="s">
        <v>144</v>
      </c>
    </row>
    <row r="471" spans="1:65" s="2" customFormat="1" ht="16.5" customHeight="1">
      <c r="A471" s="40"/>
      <c r="B471" s="41"/>
      <c r="C471" s="206" t="s">
        <v>759</v>
      </c>
      <c r="D471" s="206" t="s">
        <v>139</v>
      </c>
      <c r="E471" s="207" t="s">
        <v>760</v>
      </c>
      <c r="F471" s="208" t="s">
        <v>761</v>
      </c>
      <c r="G471" s="209" t="s">
        <v>155</v>
      </c>
      <c r="H471" s="210">
        <v>4</v>
      </c>
      <c r="I471" s="211"/>
      <c r="J471" s="212">
        <f>ROUND(I471*H471,2)</f>
        <v>0</v>
      </c>
      <c r="K471" s="213"/>
      <c r="L471" s="46"/>
      <c r="M471" s="214" t="s">
        <v>19</v>
      </c>
      <c r="N471" s="215" t="s">
        <v>44</v>
      </c>
      <c r="O471" s="86"/>
      <c r="P471" s="216">
        <f>O471*H471</f>
        <v>0</v>
      </c>
      <c r="Q471" s="216">
        <v>0</v>
      </c>
      <c r="R471" s="216">
        <f>Q471*H471</f>
        <v>0</v>
      </c>
      <c r="S471" s="216">
        <v>0</v>
      </c>
      <c r="T471" s="216">
        <f>S471*H471</f>
        <v>0</v>
      </c>
      <c r="U471" s="217" t="s">
        <v>19</v>
      </c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18" t="s">
        <v>262</v>
      </c>
      <c r="AT471" s="218" t="s">
        <v>139</v>
      </c>
      <c r="AU471" s="218" t="s">
        <v>144</v>
      </c>
      <c r="AY471" s="19" t="s">
        <v>136</v>
      </c>
      <c r="BE471" s="219">
        <f>IF(N471="základní",J471,0)</f>
        <v>0</v>
      </c>
      <c r="BF471" s="219">
        <f>IF(N471="snížená",J471,0)</f>
        <v>0</v>
      </c>
      <c r="BG471" s="219">
        <f>IF(N471="zákl. přenesená",J471,0)</f>
        <v>0</v>
      </c>
      <c r="BH471" s="219">
        <f>IF(N471="sníž. přenesená",J471,0)</f>
        <v>0</v>
      </c>
      <c r="BI471" s="219">
        <f>IF(N471="nulová",J471,0)</f>
        <v>0</v>
      </c>
      <c r="BJ471" s="19" t="s">
        <v>144</v>
      </c>
      <c r="BK471" s="219">
        <f>ROUND(I471*H471,2)</f>
        <v>0</v>
      </c>
      <c r="BL471" s="19" t="s">
        <v>262</v>
      </c>
      <c r="BM471" s="218" t="s">
        <v>762</v>
      </c>
    </row>
    <row r="472" spans="1:47" s="2" customFormat="1" ht="12">
      <c r="A472" s="40"/>
      <c r="B472" s="41"/>
      <c r="C472" s="42"/>
      <c r="D472" s="220" t="s">
        <v>146</v>
      </c>
      <c r="E472" s="42"/>
      <c r="F472" s="221" t="s">
        <v>763</v>
      </c>
      <c r="G472" s="42"/>
      <c r="H472" s="42"/>
      <c r="I472" s="222"/>
      <c r="J472" s="42"/>
      <c r="K472" s="42"/>
      <c r="L472" s="46"/>
      <c r="M472" s="223"/>
      <c r="N472" s="224"/>
      <c r="O472" s="86"/>
      <c r="P472" s="86"/>
      <c r="Q472" s="86"/>
      <c r="R472" s="86"/>
      <c r="S472" s="86"/>
      <c r="T472" s="86"/>
      <c r="U472" s="87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9" t="s">
        <v>146</v>
      </c>
      <c r="AU472" s="19" t="s">
        <v>144</v>
      </c>
    </row>
    <row r="473" spans="1:65" s="2" customFormat="1" ht="16.5" customHeight="1">
      <c r="A473" s="40"/>
      <c r="B473" s="41"/>
      <c r="C473" s="258" t="s">
        <v>764</v>
      </c>
      <c r="D473" s="258" t="s">
        <v>273</v>
      </c>
      <c r="E473" s="259" t="s">
        <v>765</v>
      </c>
      <c r="F473" s="260" t="s">
        <v>766</v>
      </c>
      <c r="G473" s="261" t="s">
        <v>155</v>
      </c>
      <c r="H473" s="262">
        <v>2</v>
      </c>
      <c r="I473" s="263"/>
      <c r="J473" s="264">
        <f>ROUND(I473*H473,2)</f>
        <v>0</v>
      </c>
      <c r="K473" s="265"/>
      <c r="L473" s="266"/>
      <c r="M473" s="267" t="s">
        <v>19</v>
      </c>
      <c r="N473" s="268" t="s">
        <v>44</v>
      </c>
      <c r="O473" s="86"/>
      <c r="P473" s="216">
        <f>O473*H473</f>
        <v>0</v>
      </c>
      <c r="Q473" s="216">
        <v>0.0175</v>
      </c>
      <c r="R473" s="216">
        <f>Q473*H473</f>
        <v>0.035</v>
      </c>
      <c r="S473" s="216">
        <v>0</v>
      </c>
      <c r="T473" s="216">
        <f>S473*H473</f>
        <v>0</v>
      </c>
      <c r="U473" s="217" t="s">
        <v>19</v>
      </c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18" t="s">
        <v>379</v>
      </c>
      <c r="AT473" s="218" t="s">
        <v>273</v>
      </c>
      <c r="AU473" s="218" t="s">
        <v>144</v>
      </c>
      <c r="AY473" s="19" t="s">
        <v>136</v>
      </c>
      <c r="BE473" s="219">
        <f>IF(N473="základní",J473,0)</f>
        <v>0</v>
      </c>
      <c r="BF473" s="219">
        <f>IF(N473="snížená",J473,0)</f>
        <v>0</v>
      </c>
      <c r="BG473" s="219">
        <f>IF(N473="zákl. přenesená",J473,0)</f>
        <v>0</v>
      </c>
      <c r="BH473" s="219">
        <f>IF(N473="sníž. přenesená",J473,0)</f>
        <v>0</v>
      </c>
      <c r="BI473" s="219">
        <f>IF(N473="nulová",J473,0)</f>
        <v>0</v>
      </c>
      <c r="BJ473" s="19" t="s">
        <v>144</v>
      </c>
      <c r="BK473" s="219">
        <f>ROUND(I473*H473,2)</f>
        <v>0</v>
      </c>
      <c r="BL473" s="19" t="s">
        <v>262</v>
      </c>
      <c r="BM473" s="218" t="s">
        <v>767</v>
      </c>
    </row>
    <row r="474" spans="1:65" s="2" customFormat="1" ht="16.5" customHeight="1">
      <c r="A474" s="40"/>
      <c r="B474" s="41"/>
      <c r="C474" s="258" t="s">
        <v>768</v>
      </c>
      <c r="D474" s="258" t="s">
        <v>273</v>
      </c>
      <c r="E474" s="259" t="s">
        <v>769</v>
      </c>
      <c r="F474" s="260" t="s">
        <v>770</v>
      </c>
      <c r="G474" s="261" t="s">
        <v>155</v>
      </c>
      <c r="H474" s="262">
        <v>2</v>
      </c>
      <c r="I474" s="263"/>
      <c r="J474" s="264">
        <f>ROUND(I474*H474,2)</f>
        <v>0</v>
      </c>
      <c r="K474" s="265"/>
      <c r="L474" s="266"/>
      <c r="M474" s="267" t="s">
        <v>19</v>
      </c>
      <c r="N474" s="268" t="s">
        <v>44</v>
      </c>
      <c r="O474" s="86"/>
      <c r="P474" s="216">
        <f>O474*H474</f>
        <v>0</v>
      </c>
      <c r="Q474" s="216">
        <v>0.016</v>
      </c>
      <c r="R474" s="216">
        <f>Q474*H474</f>
        <v>0.032</v>
      </c>
      <c r="S474" s="216">
        <v>0</v>
      </c>
      <c r="T474" s="216">
        <f>S474*H474</f>
        <v>0</v>
      </c>
      <c r="U474" s="217" t="s">
        <v>19</v>
      </c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18" t="s">
        <v>379</v>
      </c>
      <c r="AT474" s="218" t="s">
        <v>273</v>
      </c>
      <c r="AU474" s="218" t="s">
        <v>144</v>
      </c>
      <c r="AY474" s="19" t="s">
        <v>136</v>
      </c>
      <c r="BE474" s="219">
        <f>IF(N474="základní",J474,0)</f>
        <v>0</v>
      </c>
      <c r="BF474" s="219">
        <f>IF(N474="snížená",J474,0)</f>
        <v>0</v>
      </c>
      <c r="BG474" s="219">
        <f>IF(N474="zákl. přenesená",J474,0)</f>
        <v>0</v>
      </c>
      <c r="BH474" s="219">
        <f>IF(N474="sníž. přenesená",J474,0)</f>
        <v>0</v>
      </c>
      <c r="BI474" s="219">
        <f>IF(N474="nulová",J474,0)</f>
        <v>0</v>
      </c>
      <c r="BJ474" s="19" t="s">
        <v>144</v>
      </c>
      <c r="BK474" s="219">
        <f>ROUND(I474*H474,2)</f>
        <v>0</v>
      </c>
      <c r="BL474" s="19" t="s">
        <v>262</v>
      </c>
      <c r="BM474" s="218" t="s">
        <v>771</v>
      </c>
    </row>
    <row r="475" spans="1:65" s="2" customFormat="1" ht="16.5" customHeight="1">
      <c r="A475" s="40"/>
      <c r="B475" s="41"/>
      <c r="C475" s="206" t="s">
        <v>772</v>
      </c>
      <c r="D475" s="206" t="s">
        <v>139</v>
      </c>
      <c r="E475" s="207" t="s">
        <v>773</v>
      </c>
      <c r="F475" s="208" t="s">
        <v>774</v>
      </c>
      <c r="G475" s="209" t="s">
        <v>160</v>
      </c>
      <c r="H475" s="210">
        <v>2.016</v>
      </c>
      <c r="I475" s="211"/>
      <c r="J475" s="212">
        <f>ROUND(I475*H475,2)</f>
        <v>0</v>
      </c>
      <c r="K475" s="213"/>
      <c r="L475" s="46"/>
      <c r="M475" s="214" t="s">
        <v>19</v>
      </c>
      <c r="N475" s="215" t="s">
        <v>44</v>
      </c>
      <c r="O475" s="86"/>
      <c r="P475" s="216">
        <f>O475*H475</f>
        <v>0</v>
      </c>
      <c r="Q475" s="216">
        <v>0</v>
      </c>
      <c r="R475" s="216">
        <f>Q475*H475</f>
        <v>0</v>
      </c>
      <c r="S475" s="216">
        <v>0.005</v>
      </c>
      <c r="T475" s="216">
        <f>S475*H475</f>
        <v>0.01008</v>
      </c>
      <c r="U475" s="217" t="s">
        <v>19</v>
      </c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18" t="s">
        <v>262</v>
      </c>
      <c r="AT475" s="218" t="s">
        <v>139</v>
      </c>
      <c r="AU475" s="218" t="s">
        <v>144</v>
      </c>
      <c r="AY475" s="19" t="s">
        <v>136</v>
      </c>
      <c r="BE475" s="219">
        <f>IF(N475="základní",J475,0)</f>
        <v>0</v>
      </c>
      <c r="BF475" s="219">
        <f>IF(N475="snížená",J475,0)</f>
        <v>0</v>
      </c>
      <c r="BG475" s="219">
        <f>IF(N475="zákl. přenesená",J475,0)</f>
        <v>0</v>
      </c>
      <c r="BH475" s="219">
        <f>IF(N475="sníž. přenesená",J475,0)</f>
        <v>0</v>
      </c>
      <c r="BI475" s="219">
        <f>IF(N475="nulová",J475,0)</f>
        <v>0</v>
      </c>
      <c r="BJ475" s="19" t="s">
        <v>144</v>
      </c>
      <c r="BK475" s="219">
        <f>ROUND(I475*H475,2)</f>
        <v>0</v>
      </c>
      <c r="BL475" s="19" t="s">
        <v>262</v>
      </c>
      <c r="BM475" s="218" t="s">
        <v>775</v>
      </c>
    </row>
    <row r="476" spans="1:47" s="2" customFormat="1" ht="12">
      <c r="A476" s="40"/>
      <c r="B476" s="41"/>
      <c r="C476" s="42"/>
      <c r="D476" s="220" t="s">
        <v>146</v>
      </c>
      <c r="E476" s="42"/>
      <c r="F476" s="221" t="s">
        <v>776</v>
      </c>
      <c r="G476" s="42"/>
      <c r="H476" s="42"/>
      <c r="I476" s="222"/>
      <c r="J476" s="42"/>
      <c r="K476" s="42"/>
      <c r="L476" s="46"/>
      <c r="M476" s="223"/>
      <c r="N476" s="224"/>
      <c r="O476" s="86"/>
      <c r="P476" s="86"/>
      <c r="Q476" s="86"/>
      <c r="R476" s="86"/>
      <c r="S476" s="86"/>
      <c r="T476" s="86"/>
      <c r="U476" s="87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146</v>
      </c>
      <c r="AU476" s="19" t="s">
        <v>144</v>
      </c>
    </row>
    <row r="477" spans="1:51" s="13" customFormat="1" ht="12">
      <c r="A477" s="13"/>
      <c r="B477" s="225"/>
      <c r="C477" s="226"/>
      <c r="D477" s="227" t="s">
        <v>148</v>
      </c>
      <c r="E477" s="228" t="s">
        <v>19</v>
      </c>
      <c r="F477" s="229" t="s">
        <v>777</v>
      </c>
      <c r="G477" s="226"/>
      <c r="H477" s="228" t="s">
        <v>19</v>
      </c>
      <c r="I477" s="230"/>
      <c r="J477" s="226"/>
      <c r="K477" s="226"/>
      <c r="L477" s="231"/>
      <c r="M477" s="232"/>
      <c r="N477" s="233"/>
      <c r="O477" s="233"/>
      <c r="P477" s="233"/>
      <c r="Q477" s="233"/>
      <c r="R477" s="233"/>
      <c r="S477" s="233"/>
      <c r="T477" s="233"/>
      <c r="U477" s="234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5" t="s">
        <v>148</v>
      </c>
      <c r="AU477" s="235" t="s">
        <v>144</v>
      </c>
      <c r="AV477" s="13" t="s">
        <v>80</v>
      </c>
      <c r="AW477" s="13" t="s">
        <v>33</v>
      </c>
      <c r="AX477" s="13" t="s">
        <v>72</v>
      </c>
      <c r="AY477" s="235" t="s">
        <v>136</v>
      </c>
    </row>
    <row r="478" spans="1:51" s="14" customFormat="1" ht="12">
      <c r="A478" s="14"/>
      <c r="B478" s="236"/>
      <c r="C478" s="237"/>
      <c r="D478" s="227" t="s">
        <v>148</v>
      </c>
      <c r="E478" s="238" t="s">
        <v>19</v>
      </c>
      <c r="F478" s="239" t="s">
        <v>778</v>
      </c>
      <c r="G478" s="237"/>
      <c r="H478" s="240">
        <v>2.016</v>
      </c>
      <c r="I478" s="241"/>
      <c r="J478" s="237"/>
      <c r="K478" s="237"/>
      <c r="L478" s="242"/>
      <c r="M478" s="243"/>
      <c r="N478" s="244"/>
      <c r="O478" s="244"/>
      <c r="P478" s="244"/>
      <c r="Q478" s="244"/>
      <c r="R478" s="244"/>
      <c r="S478" s="244"/>
      <c r="T478" s="244"/>
      <c r="U478" s="245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6" t="s">
        <v>148</v>
      </c>
      <c r="AU478" s="246" t="s">
        <v>144</v>
      </c>
      <c r="AV478" s="14" t="s">
        <v>144</v>
      </c>
      <c r="AW478" s="14" t="s">
        <v>33</v>
      </c>
      <c r="AX478" s="14" t="s">
        <v>72</v>
      </c>
      <c r="AY478" s="246" t="s">
        <v>136</v>
      </c>
    </row>
    <row r="479" spans="1:51" s="15" customFormat="1" ht="12">
      <c r="A479" s="15"/>
      <c r="B479" s="247"/>
      <c r="C479" s="248"/>
      <c r="D479" s="227" t="s">
        <v>148</v>
      </c>
      <c r="E479" s="249" t="s">
        <v>19</v>
      </c>
      <c r="F479" s="250" t="s">
        <v>152</v>
      </c>
      <c r="G479" s="248"/>
      <c r="H479" s="251">
        <v>2.016</v>
      </c>
      <c r="I479" s="252"/>
      <c r="J479" s="248"/>
      <c r="K479" s="248"/>
      <c r="L479" s="253"/>
      <c r="M479" s="254"/>
      <c r="N479" s="255"/>
      <c r="O479" s="255"/>
      <c r="P479" s="255"/>
      <c r="Q479" s="255"/>
      <c r="R479" s="255"/>
      <c r="S479" s="255"/>
      <c r="T479" s="255"/>
      <c r="U479" s="256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57" t="s">
        <v>148</v>
      </c>
      <c r="AU479" s="257" t="s">
        <v>144</v>
      </c>
      <c r="AV479" s="15" t="s">
        <v>143</v>
      </c>
      <c r="AW479" s="15" t="s">
        <v>33</v>
      </c>
      <c r="AX479" s="15" t="s">
        <v>80</v>
      </c>
      <c r="AY479" s="257" t="s">
        <v>136</v>
      </c>
    </row>
    <row r="480" spans="1:65" s="2" customFormat="1" ht="16.5" customHeight="1">
      <c r="A480" s="40"/>
      <c r="B480" s="41"/>
      <c r="C480" s="206" t="s">
        <v>779</v>
      </c>
      <c r="D480" s="206" t="s">
        <v>139</v>
      </c>
      <c r="E480" s="207" t="s">
        <v>780</v>
      </c>
      <c r="F480" s="208" t="s">
        <v>781</v>
      </c>
      <c r="G480" s="209" t="s">
        <v>160</v>
      </c>
      <c r="H480" s="210">
        <v>1.158</v>
      </c>
      <c r="I480" s="211"/>
      <c r="J480" s="212">
        <f>ROUND(I480*H480,2)</f>
        <v>0</v>
      </c>
      <c r="K480" s="213"/>
      <c r="L480" s="46"/>
      <c r="M480" s="214" t="s">
        <v>19</v>
      </c>
      <c r="N480" s="215" t="s">
        <v>44</v>
      </c>
      <c r="O480" s="86"/>
      <c r="P480" s="216">
        <f>O480*H480</f>
        <v>0</v>
      </c>
      <c r="Q480" s="216">
        <v>0</v>
      </c>
      <c r="R480" s="216">
        <f>Q480*H480</f>
        <v>0</v>
      </c>
      <c r="S480" s="216">
        <v>0</v>
      </c>
      <c r="T480" s="216">
        <f>S480*H480</f>
        <v>0</v>
      </c>
      <c r="U480" s="217" t="s">
        <v>19</v>
      </c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18" t="s">
        <v>262</v>
      </c>
      <c r="AT480" s="218" t="s">
        <v>139</v>
      </c>
      <c r="AU480" s="218" t="s">
        <v>144</v>
      </c>
      <c r="AY480" s="19" t="s">
        <v>136</v>
      </c>
      <c r="BE480" s="219">
        <f>IF(N480="základní",J480,0)</f>
        <v>0</v>
      </c>
      <c r="BF480" s="219">
        <f>IF(N480="snížená",J480,0)</f>
        <v>0</v>
      </c>
      <c r="BG480" s="219">
        <f>IF(N480="zákl. přenesená",J480,0)</f>
        <v>0</v>
      </c>
      <c r="BH480" s="219">
        <f>IF(N480="sníž. přenesená",J480,0)</f>
        <v>0</v>
      </c>
      <c r="BI480" s="219">
        <f>IF(N480="nulová",J480,0)</f>
        <v>0</v>
      </c>
      <c r="BJ480" s="19" t="s">
        <v>144</v>
      </c>
      <c r="BK480" s="219">
        <f>ROUND(I480*H480,2)</f>
        <v>0</v>
      </c>
      <c r="BL480" s="19" t="s">
        <v>262</v>
      </c>
      <c r="BM480" s="218" t="s">
        <v>782</v>
      </c>
    </row>
    <row r="481" spans="1:47" s="2" customFormat="1" ht="12">
      <c r="A481" s="40"/>
      <c r="B481" s="41"/>
      <c r="C481" s="42"/>
      <c r="D481" s="220" t="s">
        <v>146</v>
      </c>
      <c r="E481" s="42"/>
      <c r="F481" s="221" t="s">
        <v>783</v>
      </c>
      <c r="G481" s="42"/>
      <c r="H481" s="42"/>
      <c r="I481" s="222"/>
      <c r="J481" s="42"/>
      <c r="K481" s="42"/>
      <c r="L481" s="46"/>
      <c r="M481" s="223"/>
      <c r="N481" s="224"/>
      <c r="O481" s="86"/>
      <c r="P481" s="86"/>
      <c r="Q481" s="86"/>
      <c r="R481" s="86"/>
      <c r="S481" s="86"/>
      <c r="T481" s="86"/>
      <c r="U481" s="87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9" t="s">
        <v>146</v>
      </c>
      <c r="AU481" s="19" t="s">
        <v>144</v>
      </c>
    </row>
    <row r="482" spans="1:51" s="13" customFormat="1" ht="12">
      <c r="A482" s="13"/>
      <c r="B482" s="225"/>
      <c r="C482" s="226"/>
      <c r="D482" s="227" t="s">
        <v>148</v>
      </c>
      <c r="E482" s="228" t="s">
        <v>19</v>
      </c>
      <c r="F482" s="229" t="s">
        <v>784</v>
      </c>
      <c r="G482" s="226"/>
      <c r="H482" s="228" t="s">
        <v>19</v>
      </c>
      <c r="I482" s="230"/>
      <c r="J482" s="226"/>
      <c r="K482" s="226"/>
      <c r="L482" s="231"/>
      <c r="M482" s="232"/>
      <c r="N482" s="233"/>
      <c r="O482" s="233"/>
      <c r="P482" s="233"/>
      <c r="Q482" s="233"/>
      <c r="R482" s="233"/>
      <c r="S482" s="233"/>
      <c r="T482" s="233"/>
      <c r="U482" s="234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5" t="s">
        <v>148</v>
      </c>
      <c r="AU482" s="235" t="s">
        <v>144</v>
      </c>
      <c r="AV482" s="13" t="s">
        <v>80</v>
      </c>
      <c r="AW482" s="13" t="s">
        <v>33</v>
      </c>
      <c r="AX482" s="13" t="s">
        <v>72</v>
      </c>
      <c r="AY482" s="235" t="s">
        <v>136</v>
      </c>
    </row>
    <row r="483" spans="1:51" s="14" customFormat="1" ht="12">
      <c r="A483" s="14"/>
      <c r="B483" s="236"/>
      <c r="C483" s="237"/>
      <c r="D483" s="227" t="s">
        <v>148</v>
      </c>
      <c r="E483" s="238" t="s">
        <v>19</v>
      </c>
      <c r="F483" s="239" t="s">
        <v>785</v>
      </c>
      <c r="G483" s="237"/>
      <c r="H483" s="240">
        <v>1.158</v>
      </c>
      <c r="I483" s="241"/>
      <c r="J483" s="237"/>
      <c r="K483" s="237"/>
      <c r="L483" s="242"/>
      <c r="M483" s="243"/>
      <c r="N483" s="244"/>
      <c r="O483" s="244"/>
      <c r="P483" s="244"/>
      <c r="Q483" s="244"/>
      <c r="R483" s="244"/>
      <c r="S483" s="244"/>
      <c r="T483" s="244"/>
      <c r="U483" s="245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6" t="s">
        <v>148</v>
      </c>
      <c r="AU483" s="246" t="s">
        <v>144</v>
      </c>
      <c r="AV483" s="14" t="s">
        <v>144</v>
      </c>
      <c r="AW483" s="14" t="s">
        <v>33</v>
      </c>
      <c r="AX483" s="14" t="s">
        <v>72</v>
      </c>
      <c r="AY483" s="246" t="s">
        <v>136</v>
      </c>
    </row>
    <row r="484" spans="1:51" s="15" customFormat="1" ht="12">
      <c r="A484" s="15"/>
      <c r="B484" s="247"/>
      <c r="C484" s="248"/>
      <c r="D484" s="227" t="s">
        <v>148</v>
      </c>
      <c r="E484" s="249" t="s">
        <v>19</v>
      </c>
      <c r="F484" s="250" t="s">
        <v>152</v>
      </c>
      <c r="G484" s="248"/>
      <c r="H484" s="251">
        <v>1.158</v>
      </c>
      <c r="I484" s="252"/>
      <c r="J484" s="248"/>
      <c r="K484" s="248"/>
      <c r="L484" s="253"/>
      <c r="M484" s="254"/>
      <c r="N484" s="255"/>
      <c r="O484" s="255"/>
      <c r="P484" s="255"/>
      <c r="Q484" s="255"/>
      <c r="R484" s="255"/>
      <c r="S484" s="255"/>
      <c r="T484" s="255"/>
      <c r="U484" s="256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57" t="s">
        <v>148</v>
      </c>
      <c r="AU484" s="257" t="s">
        <v>144</v>
      </c>
      <c r="AV484" s="15" t="s">
        <v>143</v>
      </c>
      <c r="AW484" s="15" t="s">
        <v>33</v>
      </c>
      <c r="AX484" s="15" t="s">
        <v>80</v>
      </c>
      <c r="AY484" s="257" t="s">
        <v>136</v>
      </c>
    </row>
    <row r="485" spans="1:65" s="2" customFormat="1" ht="16.5" customHeight="1">
      <c r="A485" s="40"/>
      <c r="B485" s="41"/>
      <c r="C485" s="258" t="s">
        <v>786</v>
      </c>
      <c r="D485" s="258" t="s">
        <v>273</v>
      </c>
      <c r="E485" s="259" t="s">
        <v>787</v>
      </c>
      <c r="F485" s="260" t="s">
        <v>788</v>
      </c>
      <c r="G485" s="261" t="s">
        <v>160</v>
      </c>
      <c r="H485" s="262">
        <v>1.158</v>
      </c>
      <c r="I485" s="263"/>
      <c r="J485" s="264">
        <f>ROUND(I485*H485,2)</f>
        <v>0</v>
      </c>
      <c r="K485" s="265"/>
      <c r="L485" s="266"/>
      <c r="M485" s="267" t="s">
        <v>19</v>
      </c>
      <c r="N485" s="268" t="s">
        <v>44</v>
      </c>
      <c r="O485" s="86"/>
      <c r="P485" s="216">
        <f>O485*H485</f>
        <v>0</v>
      </c>
      <c r="Q485" s="216">
        <v>0.007</v>
      </c>
      <c r="R485" s="216">
        <f>Q485*H485</f>
        <v>0.008106</v>
      </c>
      <c r="S485" s="216">
        <v>0</v>
      </c>
      <c r="T485" s="216">
        <f>S485*H485</f>
        <v>0</v>
      </c>
      <c r="U485" s="217" t="s">
        <v>19</v>
      </c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18" t="s">
        <v>379</v>
      </c>
      <c r="AT485" s="218" t="s">
        <v>273</v>
      </c>
      <c r="AU485" s="218" t="s">
        <v>144</v>
      </c>
      <c r="AY485" s="19" t="s">
        <v>136</v>
      </c>
      <c r="BE485" s="219">
        <f>IF(N485="základní",J485,0)</f>
        <v>0</v>
      </c>
      <c r="BF485" s="219">
        <f>IF(N485="snížená",J485,0)</f>
        <v>0</v>
      </c>
      <c r="BG485" s="219">
        <f>IF(N485="zákl. přenesená",J485,0)</f>
        <v>0</v>
      </c>
      <c r="BH485" s="219">
        <f>IF(N485="sníž. přenesená",J485,0)</f>
        <v>0</v>
      </c>
      <c r="BI485" s="219">
        <f>IF(N485="nulová",J485,0)</f>
        <v>0</v>
      </c>
      <c r="BJ485" s="19" t="s">
        <v>144</v>
      </c>
      <c r="BK485" s="219">
        <f>ROUND(I485*H485,2)</f>
        <v>0</v>
      </c>
      <c r="BL485" s="19" t="s">
        <v>262</v>
      </c>
      <c r="BM485" s="218" t="s">
        <v>789</v>
      </c>
    </row>
    <row r="486" spans="1:65" s="2" customFormat="1" ht="16.5" customHeight="1">
      <c r="A486" s="40"/>
      <c r="B486" s="41"/>
      <c r="C486" s="258" t="s">
        <v>790</v>
      </c>
      <c r="D486" s="258" t="s">
        <v>273</v>
      </c>
      <c r="E486" s="259" t="s">
        <v>791</v>
      </c>
      <c r="F486" s="260" t="s">
        <v>792</v>
      </c>
      <c r="G486" s="261" t="s">
        <v>155</v>
      </c>
      <c r="H486" s="262">
        <v>4</v>
      </c>
      <c r="I486" s="263"/>
      <c r="J486" s="264">
        <f>ROUND(I486*H486,2)</f>
        <v>0</v>
      </c>
      <c r="K486" s="265"/>
      <c r="L486" s="266"/>
      <c r="M486" s="267" t="s">
        <v>19</v>
      </c>
      <c r="N486" s="268" t="s">
        <v>44</v>
      </c>
      <c r="O486" s="86"/>
      <c r="P486" s="216">
        <f>O486*H486</f>
        <v>0</v>
      </c>
      <c r="Q486" s="216">
        <v>6E-05</v>
      </c>
      <c r="R486" s="216">
        <f>Q486*H486</f>
        <v>0.00024</v>
      </c>
      <c r="S486" s="216">
        <v>0</v>
      </c>
      <c r="T486" s="216">
        <f>S486*H486</f>
        <v>0</v>
      </c>
      <c r="U486" s="217" t="s">
        <v>19</v>
      </c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18" t="s">
        <v>379</v>
      </c>
      <c r="AT486" s="218" t="s">
        <v>273</v>
      </c>
      <c r="AU486" s="218" t="s">
        <v>144</v>
      </c>
      <c r="AY486" s="19" t="s">
        <v>136</v>
      </c>
      <c r="BE486" s="219">
        <f>IF(N486="základní",J486,0)</f>
        <v>0</v>
      </c>
      <c r="BF486" s="219">
        <f>IF(N486="snížená",J486,0)</f>
        <v>0</v>
      </c>
      <c r="BG486" s="219">
        <f>IF(N486="zákl. přenesená",J486,0)</f>
        <v>0</v>
      </c>
      <c r="BH486" s="219">
        <f>IF(N486="sníž. přenesená",J486,0)</f>
        <v>0</v>
      </c>
      <c r="BI486" s="219">
        <f>IF(N486="nulová",J486,0)</f>
        <v>0</v>
      </c>
      <c r="BJ486" s="19" t="s">
        <v>144</v>
      </c>
      <c r="BK486" s="219">
        <f>ROUND(I486*H486,2)</f>
        <v>0</v>
      </c>
      <c r="BL486" s="19" t="s">
        <v>262</v>
      </c>
      <c r="BM486" s="218" t="s">
        <v>793</v>
      </c>
    </row>
    <row r="487" spans="1:65" s="2" customFormat="1" ht="16.5" customHeight="1">
      <c r="A487" s="40"/>
      <c r="B487" s="41"/>
      <c r="C487" s="206" t="s">
        <v>794</v>
      </c>
      <c r="D487" s="206" t="s">
        <v>139</v>
      </c>
      <c r="E487" s="207" t="s">
        <v>795</v>
      </c>
      <c r="F487" s="208" t="s">
        <v>796</v>
      </c>
      <c r="G487" s="209" t="s">
        <v>250</v>
      </c>
      <c r="H487" s="210">
        <v>0.075</v>
      </c>
      <c r="I487" s="211"/>
      <c r="J487" s="212">
        <f>ROUND(I487*H487,2)</f>
        <v>0</v>
      </c>
      <c r="K487" s="213"/>
      <c r="L487" s="46"/>
      <c r="M487" s="214" t="s">
        <v>19</v>
      </c>
      <c r="N487" s="215" t="s">
        <v>44</v>
      </c>
      <c r="O487" s="86"/>
      <c r="P487" s="216">
        <f>O487*H487</f>
        <v>0</v>
      </c>
      <c r="Q487" s="216">
        <v>0</v>
      </c>
      <c r="R487" s="216">
        <f>Q487*H487</f>
        <v>0</v>
      </c>
      <c r="S487" s="216">
        <v>0</v>
      </c>
      <c r="T487" s="216">
        <f>S487*H487</f>
        <v>0</v>
      </c>
      <c r="U487" s="217" t="s">
        <v>19</v>
      </c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18" t="s">
        <v>143</v>
      </c>
      <c r="AT487" s="218" t="s">
        <v>139</v>
      </c>
      <c r="AU487" s="218" t="s">
        <v>144</v>
      </c>
      <c r="AY487" s="19" t="s">
        <v>136</v>
      </c>
      <c r="BE487" s="219">
        <f>IF(N487="základní",J487,0)</f>
        <v>0</v>
      </c>
      <c r="BF487" s="219">
        <f>IF(N487="snížená",J487,0)</f>
        <v>0</v>
      </c>
      <c r="BG487" s="219">
        <f>IF(N487="zákl. přenesená",J487,0)</f>
        <v>0</v>
      </c>
      <c r="BH487" s="219">
        <f>IF(N487="sníž. přenesená",J487,0)</f>
        <v>0</v>
      </c>
      <c r="BI487" s="219">
        <f>IF(N487="nulová",J487,0)</f>
        <v>0</v>
      </c>
      <c r="BJ487" s="19" t="s">
        <v>144</v>
      </c>
      <c r="BK487" s="219">
        <f>ROUND(I487*H487,2)</f>
        <v>0</v>
      </c>
      <c r="BL487" s="19" t="s">
        <v>143</v>
      </c>
      <c r="BM487" s="218" t="s">
        <v>797</v>
      </c>
    </row>
    <row r="488" spans="1:47" s="2" customFormat="1" ht="12">
      <c r="A488" s="40"/>
      <c r="B488" s="41"/>
      <c r="C488" s="42"/>
      <c r="D488" s="220" t="s">
        <v>146</v>
      </c>
      <c r="E488" s="42"/>
      <c r="F488" s="221" t="s">
        <v>798</v>
      </c>
      <c r="G488" s="42"/>
      <c r="H488" s="42"/>
      <c r="I488" s="222"/>
      <c r="J488" s="42"/>
      <c r="K488" s="42"/>
      <c r="L488" s="46"/>
      <c r="M488" s="223"/>
      <c r="N488" s="224"/>
      <c r="O488" s="86"/>
      <c r="P488" s="86"/>
      <c r="Q488" s="86"/>
      <c r="R488" s="86"/>
      <c r="S488" s="86"/>
      <c r="T488" s="86"/>
      <c r="U488" s="87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146</v>
      </c>
      <c r="AU488" s="19" t="s">
        <v>144</v>
      </c>
    </row>
    <row r="489" spans="1:63" s="12" customFormat="1" ht="22.8" customHeight="1">
      <c r="A489" s="12"/>
      <c r="B489" s="190"/>
      <c r="C489" s="191"/>
      <c r="D489" s="192" t="s">
        <v>71</v>
      </c>
      <c r="E489" s="204" t="s">
        <v>799</v>
      </c>
      <c r="F489" s="204" t="s">
        <v>800</v>
      </c>
      <c r="G489" s="191"/>
      <c r="H489" s="191"/>
      <c r="I489" s="194"/>
      <c r="J489" s="205">
        <f>BK489</f>
        <v>0</v>
      </c>
      <c r="K489" s="191"/>
      <c r="L489" s="196"/>
      <c r="M489" s="197"/>
      <c r="N489" s="198"/>
      <c r="O489" s="198"/>
      <c r="P489" s="199">
        <f>SUM(P490:P523)</f>
        <v>0</v>
      </c>
      <c r="Q489" s="198"/>
      <c r="R489" s="199">
        <f>SUM(R490:R523)</f>
        <v>0.304367</v>
      </c>
      <c r="S489" s="198"/>
      <c r="T489" s="199">
        <f>SUM(T490:T523)</f>
        <v>0</v>
      </c>
      <c r="U489" s="200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201" t="s">
        <v>144</v>
      </c>
      <c r="AT489" s="202" t="s">
        <v>71</v>
      </c>
      <c r="AU489" s="202" t="s">
        <v>80</v>
      </c>
      <c r="AY489" s="201" t="s">
        <v>136</v>
      </c>
      <c r="BK489" s="203">
        <f>SUM(BK490:BK523)</f>
        <v>0</v>
      </c>
    </row>
    <row r="490" spans="1:65" s="2" customFormat="1" ht="16.5" customHeight="1">
      <c r="A490" s="40"/>
      <c r="B490" s="41"/>
      <c r="C490" s="206" t="s">
        <v>801</v>
      </c>
      <c r="D490" s="206" t="s">
        <v>139</v>
      </c>
      <c r="E490" s="207" t="s">
        <v>802</v>
      </c>
      <c r="F490" s="208" t="s">
        <v>803</v>
      </c>
      <c r="G490" s="209" t="s">
        <v>142</v>
      </c>
      <c r="H490" s="210">
        <v>2.59</v>
      </c>
      <c r="I490" s="211"/>
      <c r="J490" s="212">
        <f>ROUND(I490*H490,2)</f>
        <v>0</v>
      </c>
      <c r="K490" s="213"/>
      <c r="L490" s="46"/>
      <c r="M490" s="214" t="s">
        <v>19</v>
      </c>
      <c r="N490" s="215" t="s">
        <v>44</v>
      </c>
      <c r="O490" s="86"/>
      <c r="P490" s="216">
        <f>O490*H490</f>
        <v>0</v>
      </c>
      <c r="Q490" s="216">
        <v>0.0005</v>
      </c>
      <c r="R490" s="216">
        <f>Q490*H490</f>
        <v>0.001295</v>
      </c>
      <c r="S490" s="216">
        <v>0</v>
      </c>
      <c r="T490" s="216">
        <f>S490*H490</f>
        <v>0</v>
      </c>
      <c r="U490" s="217" t="s">
        <v>19</v>
      </c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18" t="s">
        <v>262</v>
      </c>
      <c r="AT490" s="218" t="s">
        <v>139</v>
      </c>
      <c r="AU490" s="218" t="s">
        <v>144</v>
      </c>
      <c r="AY490" s="19" t="s">
        <v>136</v>
      </c>
      <c r="BE490" s="219">
        <f>IF(N490="základní",J490,0)</f>
        <v>0</v>
      </c>
      <c r="BF490" s="219">
        <f>IF(N490="snížená",J490,0)</f>
        <v>0</v>
      </c>
      <c r="BG490" s="219">
        <f>IF(N490="zákl. přenesená",J490,0)</f>
        <v>0</v>
      </c>
      <c r="BH490" s="219">
        <f>IF(N490="sníž. přenesená",J490,0)</f>
        <v>0</v>
      </c>
      <c r="BI490" s="219">
        <f>IF(N490="nulová",J490,0)</f>
        <v>0</v>
      </c>
      <c r="BJ490" s="19" t="s">
        <v>144</v>
      </c>
      <c r="BK490" s="219">
        <f>ROUND(I490*H490,2)</f>
        <v>0</v>
      </c>
      <c r="BL490" s="19" t="s">
        <v>262</v>
      </c>
      <c r="BM490" s="218" t="s">
        <v>804</v>
      </c>
    </row>
    <row r="491" spans="1:47" s="2" customFormat="1" ht="12">
      <c r="A491" s="40"/>
      <c r="B491" s="41"/>
      <c r="C491" s="42"/>
      <c r="D491" s="220" t="s">
        <v>146</v>
      </c>
      <c r="E491" s="42"/>
      <c r="F491" s="221" t="s">
        <v>805</v>
      </c>
      <c r="G491" s="42"/>
      <c r="H491" s="42"/>
      <c r="I491" s="222"/>
      <c r="J491" s="42"/>
      <c r="K491" s="42"/>
      <c r="L491" s="46"/>
      <c r="M491" s="223"/>
      <c r="N491" s="224"/>
      <c r="O491" s="86"/>
      <c r="P491" s="86"/>
      <c r="Q491" s="86"/>
      <c r="R491" s="86"/>
      <c r="S491" s="86"/>
      <c r="T491" s="86"/>
      <c r="U491" s="87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146</v>
      </c>
      <c r="AU491" s="19" t="s">
        <v>144</v>
      </c>
    </row>
    <row r="492" spans="1:51" s="13" customFormat="1" ht="12">
      <c r="A492" s="13"/>
      <c r="B492" s="225"/>
      <c r="C492" s="226"/>
      <c r="D492" s="227" t="s">
        <v>148</v>
      </c>
      <c r="E492" s="228" t="s">
        <v>19</v>
      </c>
      <c r="F492" s="229" t="s">
        <v>806</v>
      </c>
      <c r="G492" s="226"/>
      <c r="H492" s="228" t="s">
        <v>19</v>
      </c>
      <c r="I492" s="230"/>
      <c r="J492" s="226"/>
      <c r="K492" s="226"/>
      <c r="L492" s="231"/>
      <c r="M492" s="232"/>
      <c r="N492" s="233"/>
      <c r="O492" s="233"/>
      <c r="P492" s="233"/>
      <c r="Q492" s="233"/>
      <c r="R492" s="233"/>
      <c r="S492" s="233"/>
      <c r="T492" s="233"/>
      <c r="U492" s="234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5" t="s">
        <v>148</v>
      </c>
      <c r="AU492" s="235" t="s">
        <v>144</v>
      </c>
      <c r="AV492" s="13" t="s">
        <v>80</v>
      </c>
      <c r="AW492" s="13" t="s">
        <v>33</v>
      </c>
      <c r="AX492" s="13" t="s">
        <v>72</v>
      </c>
      <c r="AY492" s="235" t="s">
        <v>136</v>
      </c>
    </row>
    <row r="493" spans="1:51" s="14" customFormat="1" ht="12">
      <c r="A493" s="14"/>
      <c r="B493" s="236"/>
      <c r="C493" s="237"/>
      <c r="D493" s="227" t="s">
        <v>148</v>
      </c>
      <c r="E493" s="238" t="s">
        <v>19</v>
      </c>
      <c r="F493" s="239" t="s">
        <v>319</v>
      </c>
      <c r="G493" s="237"/>
      <c r="H493" s="240">
        <v>2.59</v>
      </c>
      <c r="I493" s="241"/>
      <c r="J493" s="237"/>
      <c r="K493" s="237"/>
      <c r="L493" s="242"/>
      <c r="M493" s="243"/>
      <c r="N493" s="244"/>
      <c r="O493" s="244"/>
      <c r="P493" s="244"/>
      <c r="Q493" s="244"/>
      <c r="R493" s="244"/>
      <c r="S493" s="244"/>
      <c r="T493" s="244"/>
      <c r="U493" s="245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6" t="s">
        <v>148</v>
      </c>
      <c r="AU493" s="246" t="s">
        <v>144</v>
      </c>
      <c r="AV493" s="14" t="s">
        <v>144</v>
      </c>
      <c r="AW493" s="14" t="s">
        <v>33</v>
      </c>
      <c r="AX493" s="14" t="s">
        <v>72</v>
      </c>
      <c r="AY493" s="246" t="s">
        <v>136</v>
      </c>
    </row>
    <row r="494" spans="1:51" s="15" customFormat="1" ht="12">
      <c r="A494" s="15"/>
      <c r="B494" s="247"/>
      <c r="C494" s="248"/>
      <c r="D494" s="227" t="s">
        <v>148</v>
      </c>
      <c r="E494" s="249" t="s">
        <v>19</v>
      </c>
      <c r="F494" s="250" t="s">
        <v>152</v>
      </c>
      <c r="G494" s="248"/>
      <c r="H494" s="251">
        <v>2.59</v>
      </c>
      <c r="I494" s="252"/>
      <c r="J494" s="248"/>
      <c r="K494" s="248"/>
      <c r="L494" s="253"/>
      <c r="M494" s="254"/>
      <c r="N494" s="255"/>
      <c r="O494" s="255"/>
      <c r="P494" s="255"/>
      <c r="Q494" s="255"/>
      <c r="R494" s="255"/>
      <c r="S494" s="255"/>
      <c r="T494" s="255"/>
      <c r="U494" s="256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T494" s="257" t="s">
        <v>148</v>
      </c>
      <c r="AU494" s="257" t="s">
        <v>144</v>
      </c>
      <c r="AV494" s="15" t="s">
        <v>143</v>
      </c>
      <c r="AW494" s="15" t="s">
        <v>33</v>
      </c>
      <c r="AX494" s="15" t="s">
        <v>80</v>
      </c>
      <c r="AY494" s="257" t="s">
        <v>136</v>
      </c>
    </row>
    <row r="495" spans="1:65" s="2" customFormat="1" ht="16.5" customHeight="1">
      <c r="A495" s="40"/>
      <c r="B495" s="41"/>
      <c r="C495" s="206" t="s">
        <v>807</v>
      </c>
      <c r="D495" s="206" t="s">
        <v>139</v>
      </c>
      <c r="E495" s="207" t="s">
        <v>808</v>
      </c>
      <c r="F495" s="208" t="s">
        <v>809</v>
      </c>
      <c r="G495" s="209" t="s">
        <v>142</v>
      </c>
      <c r="H495" s="210">
        <v>2.59</v>
      </c>
      <c r="I495" s="211"/>
      <c r="J495" s="212">
        <f>ROUND(I495*H495,2)</f>
        <v>0</v>
      </c>
      <c r="K495" s="213"/>
      <c r="L495" s="46"/>
      <c r="M495" s="214" t="s">
        <v>19</v>
      </c>
      <c r="N495" s="215" t="s">
        <v>44</v>
      </c>
      <c r="O495" s="86"/>
      <c r="P495" s="216">
        <f>O495*H495</f>
        <v>0</v>
      </c>
      <c r="Q495" s="216">
        <v>0.012</v>
      </c>
      <c r="R495" s="216">
        <f>Q495*H495</f>
        <v>0.03108</v>
      </c>
      <c r="S495" s="216">
        <v>0</v>
      </c>
      <c r="T495" s="216">
        <f>S495*H495</f>
        <v>0</v>
      </c>
      <c r="U495" s="217" t="s">
        <v>19</v>
      </c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18" t="s">
        <v>262</v>
      </c>
      <c r="AT495" s="218" t="s">
        <v>139</v>
      </c>
      <c r="AU495" s="218" t="s">
        <v>144</v>
      </c>
      <c r="AY495" s="19" t="s">
        <v>136</v>
      </c>
      <c r="BE495" s="219">
        <f>IF(N495="základní",J495,0)</f>
        <v>0</v>
      </c>
      <c r="BF495" s="219">
        <f>IF(N495="snížená",J495,0)</f>
        <v>0</v>
      </c>
      <c r="BG495" s="219">
        <f>IF(N495="zákl. přenesená",J495,0)</f>
        <v>0</v>
      </c>
      <c r="BH495" s="219">
        <f>IF(N495="sníž. přenesená",J495,0)</f>
        <v>0</v>
      </c>
      <c r="BI495" s="219">
        <f>IF(N495="nulová",J495,0)</f>
        <v>0</v>
      </c>
      <c r="BJ495" s="19" t="s">
        <v>144</v>
      </c>
      <c r="BK495" s="219">
        <f>ROUND(I495*H495,2)</f>
        <v>0</v>
      </c>
      <c r="BL495" s="19" t="s">
        <v>262</v>
      </c>
      <c r="BM495" s="218" t="s">
        <v>810</v>
      </c>
    </row>
    <row r="496" spans="1:47" s="2" customFormat="1" ht="12">
      <c r="A496" s="40"/>
      <c r="B496" s="41"/>
      <c r="C496" s="42"/>
      <c r="D496" s="220" t="s">
        <v>146</v>
      </c>
      <c r="E496" s="42"/>
      <c r="F496" s="221" t="s">
        <v>811</v>
      </c>
      <c r="G496" s="42"/>
      <c r="H496" s="42"/>
      <c r="I496" s="222"/>
      <c r="J496" s="42"/>
      <c r="K496" s="42"/>
      <c r="L496" s="46"/>
      <c r="M496" s="223"/>
      <c r="N496" s="224"/>
      <c r="O496" s="86"/>
      <c r="P496" s="86"/>
      <c r="Q496" s="86"/>
      <c r="R496" s="86"/>
      <c r="S496" s="86"/>
      <c r="T496" s="86"/>
      <c r="U496" s="87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T496" s="19" t="s">
        <v>146</v>
      </c>
      <c r="AU496" s="19" t="s">
        <v>144</v>
      </c>
    </row>
    <row r="497" spans="1:65" s="2" customFormat="1" ht="16.5" customHeight="1">
      <c r="A497" s="40"/>
      <c r="B497" s="41"/>
      <c r="C497" s="206" t="s">
        <v>812</v>
      </c>
      <c r="D497" s="206" t="s">
        <v>139</v>
      </c>
      <c r="E497" s="207" t="s">
        <v>813</v>
      </c>
      <c r="F497" s="208" t="s">
        <v>814</v>
      </c>
      <c r="G497" s="209" t="s">
        <v>142</v>
      </c>
      <c r="H497" s="210">
        <v>8.52</v>
      </c>
      <c r="I497" s="211"/>
      <c r="J497" s="212">
        <f>ROUND(I497*H497,2)</f>
        <v>0</v>
      </c>
      <c r="K497" s="213"/>
      <c r="L497" s="46"/>
      <c r="M497" s="214" t="s">
        <v>19</v>
      </c>
      <c r="N497" s="215" t="s">
        <v>44</v>
      </c>
      <c r="O497" s="86"/>
      <c r="P497" s="216">
        <f>O497*H497</f>
        <v>0</v>
      </c>
      <c r="Q497" s="216">
        <v>0.0003</v>
      </c>
      <c r="R497" s="216">
        <f>Q497*H497</f>
        <v>0.0025559999999999997</v>
      </c>
      <c r="S497" s="216">
        <v>0</v>
      </c>
      <c r="T497" s="216">
        <f>S497*H497</f>
        <v>0</v>
      </c>
      <c r="U497" s="217" t="s">
        <v>19</v>
      </c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18" t="s">
        <v>262</v>
      </c>
      <c r="AT497" s="218" t="s">
        <v>139</v>
      </c>
      <c r="AU497" s="218" t="s">
        <v>144</v>
      </c>
      <c r="AY497" s="19" t="s">
        <v>136</v>
      </c>
      <c r="BE497" s="219">
        <f>IF(N497="základní",J497,0)</f>
        <v>0</v>
      </c>
      <c r="BF497" s="219">
        <f>IF(N497="snížená",J497,0)</f>
        <v>0</v>
      </c>
      <c r="BG497" s="219">
        <f>IF(N497="zákl. přenesená",J497,0)</f>
        <v>0</v>
      </c>
      <c r="BH497" s="219">
        <f>IF(N497="sníž. přenesená",J497,0)</f>
        <v>0</v>
      </c>
      <c r="BI497" s="219">
        <f>IF(N497="nulová",J497,0)</f>
        <v>0</v>
      </c>
      <c r="BJ497" s="19" t="s">
        <v>144</v>
      </c>
      <c r="BK497" s="219">
        <f>ROUND(I497*H497,2)</f>
        <v>0</v>
      </c>
      <c r="BL497" s="19" t="s">
        <v>262</v>
      </c>
      <c r="BM497" s="218" t="s">
        <v>815</v>
      </c>
    </row>
    <row r="498" spans="1:47" s="2" customFormat="1" ht="12">
      <c r="A498" s="40"/>
      <c r="B498" s="41"/>
      <c r="C498" s="42"/>
      <c r="D498" s="220" t="s">
        <v>146</v>
      </c>
      <c r="E498" s="42"/>
      <c r="F498" s="221" t="s">
        <v>816</v>
      </c>
      <c r="G498" s="42"/>
      <c r="H498" s="42"/>
      <c r="I498" s="222"/>
      <c r="J498" s="42"/>
      <c r="K498" s="42"/>
      <c r="L498" s="46"/>
      <c r="M498" s="223"/>
      <c r="N498" s="224"/>
      <c r="O498" s="86"/>
      <c r="P498" s="86"/>
      <c r="Q498" s="86"/>
      <c r="R498" s="86"/>
      <c r="S498" s="86"/>
      <c r="T498" s="86"/>
      <c r="U498" s="87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T498" s="19" t="s">
        <v>146</v>
      </c>
      <c r="AU498" s="19" t="s">
        <v>144</v>
      </c>
    </row>
    <row r="499" spans="1:51" s="13" customFormat="1" ht="12">
      <c r="A499" s="13"/>
      <c r="B499" s="225"/>
      <c r="C499" s="226"/>
      <c r="D499" s="227" t="s">
        <v>148</v>
      </c>
      <c r="E499" s="228" t="s">
        <v>19</v>
      </c>
      <c r="F499" s="229" t="s">
        <v>817</v>
      </c>
      <c r="G499" s="226"/>
      <c r="H499" s="228" t="s">
        <v>19</v>
      </c>
      <c r="I499" s="230"/>
      <c r="J499" s="226"/>
      <c r="K499" s="226"/>
      <c r="L499" s="231"/>
      <c r="M499" s="232"/>
      <c r="N499" s="233"/>
      <c r="O499" s="233"/>
      <c r="P499" s="233"/>
      <c r="Q499" s="233"/>
      <c r="R499" s="233"/>
      <c r="S499" s="233"/>
      <c r="T499" s="233"/>
      <c r="U499" s="234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5" t="s">
        <v>148</v>
      </c>
      <c r="AU499" s="235" t="s">
        <v>144</v>
      </c>
      <c r="AV499" s="13" t="s">
        <v>80</v>
      </c>
      <c r="AW499" s="13" t="s">
        <v>33</v>
      </c>
      <c r="AX499" s="13" t="s">
        <v>72</v>
      </c>
      <c r="AY499" s="235" t="s">
        <v>136</v>
      </c>
    </row>
    <row r="500" spans="1:51" s="14" customFormat="1" ht="12">
      <c r="A500" s="14"/>
      <c r="B500" s="236"/>
      <c r="C500" s="237"/>
      <c r="D500" s="227" t="s">
        <v>148</v>
      </c>
      <c r="E500" s="238" t="s">
        <v>19</v>
      </c>
      <c r="F500" s="239" t="s">
        <v>319</v>
      </c>
      <c r="G500" s="237"/>
      <c r="H500" s="240">
        <v>2.59</v>
      </c>
      <c r="I500" s="241"/>
      <c r="J500" s="237"/>
      <c r="K500" s="237"/>
      <c r="L500" s="242"/>
      <c r="M500" s="243"/>
      <c r="N500" s="244"/>
      <c r="O500" s="244"/>
      <c r="P500" s="244"/>
      <c r="Q500" s="244"/>
      <c r="R500" s="244"/>
      <c r="S500" s="244"/>
      <c r="T500" s="244"/>
      <c r="U500" s="245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6" t="s">
        <v>148</v>
      </c>
      <c r="AU500" s="246" t="s">
        <v>144</v>
      </c>
      <c r="AV500" s="14" t="s">
        <v>144</v>
      </c>
      <c r="AW500" s="14" t="s">
        <v>33</v>
      </c>
      <c r="AX500" s="14" t="s">
        <v>72</v>
      </c>
      <c r="AY500" s="246" t="s">
        <v>136</v>
      </c>
    </row>
    <row r="501" spans="1:51" s="14" customFormat="1" ht="12">
      <c r="A501" s="14"/>
      <c r="B501" s="236"/>
      <c r="C501" s="237"/>
      <c r="D501" s="227" t="s">
        <v>148</v>
      </c>
      <c r="E501" s="238" t="s">
        <v>19</v>
      </c>
      <c r="F501" s="239" t="s">
        <v>320</v>
      </c>
      <c r="G501" s="237"/>
      <c r="H501" s="240">
        <v>5.1</v>
      </c>
      <c r="I501" s="241"/>
      <c r="J501" s="237"/>
      <c r="K501" s="237"/>
      <c r="L501" s="242"/>
      <c r="M501" s="243"/>
      <c r="N501" s="244"/>
      <c r="O501" s="244"/>
      <c r="P501" s="244"/>
      <c r="Q501" s="244"/>
      <c r="R501" s="244"/>
      <c r="S501" s="244"/>
      <c r="T501" s="244"/>
      <c r="U501" s="245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6" t="s">
        <v>148</v>
      </c>
      <c r="AU501" s="246" t="s">
        <v>144</v>
      </c>
      <c r="AV501" s="14" t="s">
        <v>144</v>
      </c>
      <c r="AW501" s="14" t="s">
        <v>33</v>
      </c>
      <c r="AX501" s="14" t="s">
        <v>72</v>
      </c>
      <c r="AY501" s="246" t="s">
        <v>136</v>
      </c>
    </row>
    <row r="502" spans="1:51" s="14" customFormat="1" ht="12">
      <c r="A502" s="14"/>
      <c r="B502" s="236"/>
      <c r="C502" s="237"/>
      <c r="D502" s="227" t="s">
        <v>148</v>
      </c>
      <c r="E502" s="238" t="s">
        <v>19</v>
      </c>
      <c r="F502" s="239" t="s">
        <v>321</v>
      </c>
      <c r="G502" s="237"/>
      <c r="H502" s="240">
        <v>0.83</v>
      </c>
      <c r="I502" s="241"/>
      <c r="J502" s="237"/>
      <c r="K502" s="237"/>
      <c r="L502" s="242"/>
      <c r="M502" s="243"/>
      <c r="N502" s="244"/>
      <c r="O502" s="244"/>
      <c r="P502" s="244"/>
      <c r="Q502" s="244"/>
      <c r="R502" s="244"/>
      <c r="S502" s="244"/>
      <c r="T502" s="244"/>
      <c r="U502" s="245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6" t="s">
        <v>148</v>
      </c>
      <c r="AU502" s="246" t="s">
        <v>144</v>
      </c>
      <c r="AV502" s="14" t="s">
        <v>144</v>
      </c>
      <c r="AW502" s="14" t="s">
        <v>33</v>
      </c>
      <c r="AX502" s="14" t="s">
        <v>72</v>
      </c>
      <c r="AY502" s="246" t="s">
        <v>136</v>
      </c>
    </row>
    <row r="503" spans="1:51" s="15" customFormat="1" ht="12">
      <c r="A503" s="15"/>
      <c r="B503" s="247"/>
      <c r="C503" s="248"/>
      <c r="D503" s="227" t="s">
        <v>148</v>
      </c>
      <c r="E503" s="249" t="s">
        <v>19</v>
      </c>
      <c r="F503" s="250" t="s">
        <v>152</v>
      </c>
      <c r="G503" s="248"/>
      <c r="H503" s="251">
        <v>8.52</v>
      </c>
      <c r="I503" s="252"/>
      <c r="J503" s="248"/>
      <c r="K503" s="248"/>
      <c r="L503" s="253"/>
      <c r="M503" s="254"/>
      <c r="N503" s="255"/>
      <c r="O503" s="255"/>
      <c r="P503" s="255"/>
      <c r="Q503" s="255"/>
      <c r="R503" s="255"/>
      <c r="S503" s="255"/>
      <c r="T503" s="255"/>
      <c r="U503" s="256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57" t="s">
        <v>148</v>
      </c>
      <c r="AU503" s="257" t="s">
        <v>144</v>
      </c>
      <c r="AV503" s="15" t="s">
        <v>143</v>
      </c>
      <c r="AW503" s="15" t="s">
        <v>33</v>
      </c>
      <c r="AX503" s="15" t="s">
        <v>80</v>
      </c>
      <c r="AY503" s="257" t="s">
        <v>136</v>
      </c>
    </row>
    <row r="504" spans="1:65" s="2" customFormat="1" ht="16.5" customHeight="1">
      <c r="A504" s="40"/>
      <c r="B504" s="41"/>
      <c r="C504" s="206" t="s">
        <v>818</v>
      </c>
      <c r="D504" s="206" t="s">
        <v>139</v>
      </c>
      <c r="E504" s="207" t="s">
        <v>819</v>
      </c>
      <c r="F504" s="208" t="s">
        <v>820</v>
      </c>
      <c r="G504" s="209" t="s">
        <v>142</v>
      </c>
      <c r="H504" s="210">
        <v>5.1</v>
      </c>
      <c r="I504" s="211"/>
      <c r="J504" s="212">
        <f>ROUND(I504*H504,2)</f>
        <v>0</v>
      </c>
      <c r="K504" s="213"/>
      <c r="L504" s="46"/>
      <c r="M504" s="214" t="s">
        <v>19</v>
      </c>
      <c r="N504" s="215" t="s">
        <v>44</v>
      </c>
      <c r="O504" s="86"/>
      <c r="P504" s="216">
        <f>O504*H504</f>
        <v>0</v>
      </c>
      <c r="Q504" s="216">
        <v>0.0015</v>
      </c>
      <c r="R504" s="216">
        <f>Q504*H504</f>
        <v>0.00765</v>
      </c>
      <c r="S504" s="216">
        <v>0</v>
      </c>
      <c r="T504" s="216">
        <f>S504*H504</f>
        <v>0</v>
      </c>
      <c r="U504" s="217" t="s">
        <v>19</v>
      </c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18" t="s">
        <v>262</v>
      </c>
      <c r="AT504" s="218" t="s">
        <v>139</v>
      </c>
      <c r="AU504" s="218" t="s">
        <v>144</v>
      </c>
      <c r="AY504" s="19" t="s">
        <v>136</v>
      </c>
      <c r="BE504" s="219">
        <f>IF(N504="základní",J504,0)</f>
        <v>0</v>
      </c>
      <c r="BF504" s="219">
        <f>IF(N504="snížená",J504,0)</f>
        <v>0</v>
      </c>
      <c r="BG504" s="219">
        <f>IF(N504="zákl. přenesená",J504,0)</f>
        <v>0</v>
      </c>
      <c r="BH504" s="219">
        <f>IF(N504="sníž. přenesená",J504,0)</f>
        <v>0</v>
      </c>
      <c r="BI504" s="219">
        <f>IF(N504="nulová",J504,0)</f>
        <v>0</v>
      </c>
      <c r="BJ504" s="19" t="s">
        <v>144</v>
      </c>
      <c r="BK504" s="219">
        <f>ROUND(I504*H504,2)</f>
        <v>0</v>
      </c>
      <c r="BL504" s="19" t="s">
        <v>262</v>
      </c>
      <c r="BM504" s="218" t="s">
        <v>821</v>
      </c>
    </row>
    <row r="505" spans="1:47" s="2" customFormat="1" ht="12">
      <c r="A505" s="40"/>
      <c r="B505" s="41"/>
      <c r="C505" s="42"/>
      <c r="D505" s="220" t="s">
        <v>146</v>
      </c>
      <c r="E505" s="42"/>
      <c r="F505" s="221" t="s">
        <v>822</v>
      </c>
      <c r="G505" s="42"/>
      <c r="H505" s="42"/>
      <c r="I505" s="222"/>
      <c r="J505" s="42"/>
      <c r="K505" s="42"/>
      <c r="L505" s="46"/>
      <c r="M505" s="223"/>
      <c r="N505" s="224"/>
      <c r="O505" s="86"/>
      <c r="P505" s="86"/>
      <c r="Q505" s="86"/>
      <c r="R505" s="86"/>
      <c r="S505" s="86"/>
      <c r="T505" s="86"/>
      <c r="U505" s="87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T505" s="19" t="s">
        <v>146</v>
      </c>
      <c r="AU505" s="19" t="s">
        <v>144</v>
      </c>
    </row>
    <row r="506" spans="1:51" s="13" customFormat="1" ht="12">
      <c r="A506" s="13"/>
      <c r="B506" s="225"/>
      <c r="C506" s="226"/>
      <c r="D506" s="227" t="s">
        <v>148</v>
      </c>
      <c r="E506" s="228" t="s">
        <v>19</v>
      </c>
      <c r="F506" s="229" t="s">
        <v>823</v>
      </c>
      <c r="G506" s="226"/>
      <c r="H506" s="228" t="s">
        <v>19</v>
      </c>
      <c r="I506" s="230"/>
      <c r="J506" s="226"/>
      <c r="K506" s="226"/>
      <c r="L506" s="231"/>
      <c r="M506" s="232"/>
      <c r="N506" s="233"/>
      <c r="O506" s="233"/>
      <c r="P506" s="233"/>
      <c r="Q506" s="233"/>
      <c r="R506" s="233"/>
      <c r="S506" s="233"/>
      <c r="T506" s="233"/>
      <c r="U506" s="234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5" t="s">
        <v>148</v>
      </c>
      <c r="AU506" s="235" t="s">
        <v>144</v>
      </c>
      <c r="AV506" s="13" t="s">
        <v>80</v>
      </c>
      <c r="AW506" s="13" t="s">
        <v>33</v>
      </c>
      <c r="AX506" s="13" t="s">
        <v>72</v>
      </c>
      <c r="AY506" s="235" t="s">
        <v>136</v>
      </c>
    </row>
    <row r="507" spans="1:51" s="14" customFormat="1" ht="12">
      <c r="A507" s="14"/>
      <c r="B507" s="236"/>
      <c r="C507" s="237"/>
      <c r="D507" s="227" t="s">
        <v>148</v>
      </c>
      <c r="E507" s="238" t="s">
        <v>19</v>
      </c>
      <c r="F507" s="239" t="s">
        <v>320</v>
      </c>
      <c r="G507" s="237"/>
      <c r="H507" s="240">
        <v>5.1</v>
      </c>
      <c r="I507" s="241"/>
      <c r="J507" s="237"/>
      <c r="K507" s="237"/>
      <c r="L507" s="242"/>
      <c r="M507" s="243"/>
      <c r="N507" s="244"/>
      <c r="O507" s="244"/>
      <c r="P507" s="244"/>
      <c r="Q507" s="244"/>
      <c r="R507" s="244"/>
      <c r="S507" s="244"/>
      <c r="T507" s="244"/>
      <c r="U507" s="245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6" t="s">
        <v>148</v>
      </c>
      <c r="AU507" s="246" t="s">
        <v>144</v>
      </c>
      <c r="AV507" s="14" t="s">
        <v>144</v>
      </c>
      <c r="AW507" s="14" t="s">
        <v>33</v>
      </c>
      <c r="AX507" s="14" t="s">
        <v>72</v>
      </c>
      <c r="AY507" s="246" t="s">
        <v>136</v>
      </c>
    </row>
    <row r="508" spans="1:51" s="15" customFormat="1" ht="12">
      <c r="A508" s="15"/>
      <c r="B508" s="247"/>
      <c r="C508" s="248"/>
      <c r="D508" s="227" t="s">
        <v>148</v>
      </c>
      <c r="E508" s="249" t="s">
        <v>19</v>
      </c>
      <c r="F508" s="250" t="s">
        <v>152</v>
      </c>
      <c r="G508" s="248"/>
      <c r="H508" s="251">
        <v>5.1</v>
      </c>
      <c r="I508" s="252"/>
      <c r="J508" s="248"/>
      <c r="K508" s="248"/>
      <c r="L508" s="253"/>
      <c r="M508" s="254"/>
      <c r="N508" s="255"/>
      <c r="O508" s="255"/>
      <c r="P508" s="255"/>
      <c r="Q508" s="255"/>
      <c r="R508" s="255"/>
      <c r="S508" s="255"/>
      <c r="T508" s="255"/>
      <c r="U508" s="256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257" t="s">
        <v>148</v>
      </c>
      <c r="AU508" s="257" t="s">
        <v>144</v>
      </c>
      <c r="AV508" s="15" t="s">
        <v>143</v>
      </c>
      <c r="AW508" s="15" t="s">
        <v>33</v>
      </c>
      <c r="AX508" s="15" t="s">
        <v>80</v>
      </c>
      <c r="AY508" s="257" t="s">
        <v>136</v>
      </c>
    </row>
    <row r="509" spans="1:65" s="2" customFormat="1" ht="16.5" customHeight="1">
      <c r="A509" s="40"/>
      <c r="B509" s="41"/>
      <c r="C509" s="206" t="s">
        <v>824</v>
      </c>
      <c r="D509" s="206" t="s">
        <v>139</v>
      </c>
      <c r="E509" s="207" t="s">
        <v>825</v>
      </c>
      <c r="F509" s="208" t="s">
        <v>826</v>
      </c>
      <c r="G509" s="209" t="s">
        <v>155</v>
      </c>
      <c r="H509" s="210">
        <v>5</v>
      </c>
      <c r="I509" s="211"/>
      <c r="J509" s="212">
        <f>ROUND(I509*H509,2)</f>
        <v>0</v>
      </c>
      <c r="K509" s="213"/>
      <c r="L509" s="46"/>
      <c r="M509" s="214" t="s">
        <v>19</v>
      </c>
      <c r="N509" s="215" t="s">
        <v>44</v>
      </c>
      <c r="O509" s="86"/>
      <c r="P509" s="216">
        <f>O509*H509</f>
        <v>0</v>
      </c>
      <c r="Q509" s="216">
        <v>0.00021</v>
      </c>
      <c r="R509" s="216">
        <f>Q509*H509</f>
        <v>0.0010500000000000002</v>
      </c>
      <c r="S509" s="216">
        <v>0</v>
      </c>
      <c r="T509" s="216">
        <f>S509*H509</f>
        <v>0</v>
      </c>
      <c r="U509" s="217" t="s">
        <v>19</v>
      </c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R509" s="218" t="s">
        <v>262</v>
      </c>
      <c r="AT509" s="218" t="s">
        <v>139</v>
      </c>
      <c r="AU509" s="218" t="s">
        <v>144</v>
      </c>
      <c r="AY509" s="19" t="s">
        <v>136</v>
      </c>
      <c r="BE509" s="219">
        <f>IF(N509="základní",J509,0)</f>
        <v>0</v>
      </c>
      <c r="BF509" s="219">
        <f>IF(N509="snížená",J509,0)</f>
        <v>0</v>
      </c>
      <c r="BG509" s="219">
        <f>IF(N509="zákl. přenesená",J509,0)</f>
        <v>0</v>
      </c>
      <c r="BH509" s="219">
        <f>IF(N509="sníž. přenesená",J509,0)</f>
        <v>0</v>
      </c>
      <c r="BI509" s="219">
        <f>IF(N509="nulová",J509,0)</f>
        <v>0</v>
      </c>
      <c r="BJ509" s="19" t="s">
        <v>144</v>
      </c>
      <c r="BK509" s="219">
        <f>ROUND(I509*H509,2)</f>
        <v>0</v>
      </c>
      <c r="BL509" s="19" t="s">
        <v>262</v>
      </c>
      <c r="BM509" s="218" t="s">
        <v>827</v>
      </c>
    </row>
    <row r="510" spans="1:47" s="2" customFormat="1" ht="12">
      <c r="A510" s="40"/>
      <c r="B510" s="41"/>
      <c r="C510" s="42"/>
      <c r="D510" s="220" t="s">
        <v>146</v>
      </c>
      <c r="E510" s="42"/>
      <c r="F510" s="221" t="s">
        <v>828</v>
      </c>
      <c r="G510" s="42"/>
      <c r="H510" s="42"/>
      <c r="I510" s="222"/>
      <c r="J510" s="42"/>
      <c r="K510" s="42"/>
      <c r="L510" s="46"/>
      <c r="M510" s="223"/>
      <c r="N510" s="224"/>
      <c r="O510" s="86"/>
      <c r="P510" s="86"/>
      <c r="Q510" s="86"/>
      <c r="R510" s="86"/>
      <c r="S510" s="86"/>
      <c r="T510" s="86"/>
      <c r="U510" s="87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9" t="s">
        <v>146</v>
      </c>
      <c r="AU510" s="19" t="s">
        <v>144</v>
      </c>
    </row>
    <row r="511" spans="1:65" s="2" customFormat="1" ht="16.5" customHeight="1">
      <c r="A511" s="40"/>
      <c r="B511" s="41"/>
      <c r="C511" s="206" t="s">
        <v>829</v>
      </c>
      <c r="D511" s="206" t="s">
        <v>139</v>
      </c>
      <c r="E511" s="207" t="s">
        <v>830</v>
      </c>
      <c r="F511" s="208" t="s">
        <v>831</v>
      </c>
      <c r="G511" s="209" t="s">
        <v>155</v>
      </c>
      <c r="H511" s="210">
        <v>1</v>
      </c>
      <c r="I511" s="211"/>
      <c r="J511" s="212">
        <f>ROUND(I511*H511,2)</f>
        <v>0</v>
      </c>
      <c r="K511" s="213"/>
      <c r="L511" s="46"/>
      <c r="M511" s="214" t="s">
        <v>19</v>
      </c>
      <c r="N511" s="215" t="s">
        <v>44</v>
      </c>
      <c r="O511" s="86"/>
      <c r="P511" s="216">
        <f>O511*H511</f>
        <v>0</v>
      </c>
      <c r="Q511" s="216">
        <v>0.0002</v>
      </c>
      <c r="R511" s="216">
        <f>Q511*H511</f>
        <v>0.0002</v>
      </c>
      <c r="S511" s="216">
        <v>0</v>
      </c>
      <c r="T511" s="216">
        <f>S511*H511</f>
        <v>0</v>
      </c>
      <c r="U511" s="217" t="s">
        <v>19</v>
      </c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18" t="s">
        <v>262</v>
      </c>
      <c r="AT511" s="218" t="s">
        <v>139</v>
      </c>
      <c r="AU511" s="218" t="s">
        <v>144</v>
      </c>
      <c r="AY511" s="19" t="s">
        <v>136</v>
      </c>
      <c r="BE511" s="219">
        <f>IF(N511="základní",J511,0)</f>
        <v>0</v>
      </c>
      <c r="BF511" s="219">
        <f>IF(N511="snížená",J511,0)</f>
        <v>0</v>
      </c>
      <c r="BG511" s="219">
        <f>IF(N511="zákl. přenesená",J511,0)</f>
        <v>0</v>
      </c>
      <c r="BH511" s="219">
        <f>IF(N511="sníž. přenesená",J511,0)</f>
        <v>0</v>
      </c>
      <c r="BI511" s="219">
        <f>IF(N511="nulová",J511,0)</f>
        <v>0</v>
      </c>
      <c r="BJ511" s="19" t="s">
        <v>144</v>
      </c>
      <c r="BK511" s="219">
        <f>ROUND(I511*H511,2)</f>
        <v>0</v>
      </c>
      <c r="BL511" s="19" t="s">
        <v>262</v>
      </c>
      <c r="BM511" s="218" t="s">
        <v>832</v>
      </c>
    </row>
    <row r="512" spans="1:47" s="2" customFormat="1" ht="12">
      <c r="A512" s="40"/>
      <c r="B512" s="41"/>
      <c r="C512" s="42"/>
      <c r="D512" s="220" t="s">
        <v>146</v>
      </c>
      <c r="E512" s="42"/>
      <c r="F512" s="221" t="s">
        <v>833</v>
      </c>
      <c r="G512" s="42"/>
      <c r="H512" s="42"/>
      <c r="I512" s="222"/>
      <c r="J512" s="42"/>
      <c r="K512" s="42"/>
      <c r="L512" s="46"/>
      <c r="M512" s="223"/>
      <c r="N512" s="224"/>
      <c r="O512" s="86"/>
      <c r="P512" s="86"/>
      <c r="Q512" s="86"/>
      <c r="R512" s="86"/>
      <c r="S512" s="86"/>
      <c r="T512" s="86"/>
      <c r="U512" s="87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146</v>
      </c>
      <c r="AU512" s="19" t="s">
        <v>144</v>
      </c>
    </row>
    <row r="513" spans="1:65" s="2" customFormat="1" ht="16.5" customHeight="1">
      <c r="A513" s="40"/>
      <c r="B513" s="41"/>
      <c r="C513" s="206" t="s">
        <v>834</v>
      </c>
      <c r="D513" s="206" t="s">
        <v>139</v>
      </c>
      <c r="E513" s="207" t="s">
        <v>835</v>
      </c>
      <c r="F513" s="208" t="s">
        <v>836</v>
      </c>
      <c r="G513" s="209" t="s">
        <v>160</v>
      </c>
      <c r="H513" s="210">
        <v>10.1</v>
      </c>
      <c r="I513" s="211"/>
      <c r="J513" s="212">
        <f>ROUND(I513*H513,2)</f>
        <v>0</v>
      </c>
      <c r="K513" s="213"/>
      <c r="L513" s="46"/>
      <c r="M513" s="214" t="s">
        <v>19</v>
      </c>
      <c r="N513" s="215" t="s">
        <v>44</v>
      </c>
      <c r="O513" s="86"/>
      <c r="P513" s="216">
        <f>O513*H513</f>
        <v>0</v>
      </c>
      <c r="Q513" s="216">
        <v>0.00032</v>
      </c>
      <c r="R513" s="216">
        <f>Q513*H513</f>
        <v>0.003232</v>
      </c>
      <c r="S513" s="216">
        <v>0</v>
      </c>
      <c r="T513" s="216">
        <f>S513*H513</f>
        <v>0</v>
      </c>
      <c r="U513" s="217" t="s">
        <v>19</v>
      </c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18" t="s">
        <v>262</v>
      </c>
      <c r="AT513" s="218" t="s">
        <v>139</v>
      </c>
      <c r="AU513" s="218" t="s">
        <v>144</v>
      </c>
      <c r="AY513" s="19" t="s">
        <v>136</v>
      </c>
      <c r="BE513" s="219">
        <f>IF(N513="základní",J513,0)</f>
        <v>0</v>
      </c>
      <c r="BF513" s="219">
        <f>IF(N513="snížená",J513,0)</f>
        <v>0</v>
      </c>
      <c r="BG513" s="219">
        <f>IF(N513="zákl. přenesená",J513,0)</f>
        <v>0</v>
      </c>
      <c r="BH513" s="219">
        <f>IF(N513="sníž. přenesená",J513,0)</f>
        <v>0</v>
      </c>
      <c r="BI513" s="219">
        <f>IF(N513="nulová",J513,0)</f>
        <v>0</v>
      </c>
      <c r="BJ513" s="19" t="s">
        <v>144</v>
      </c>
      <c r="BK513" s="219">
        <f>ROUND(I513*H513,2)</f>
        <v>0</v>
      </c>
      <c r="BL513" s="19" t="s">
        <v>262</v>
      </c>
      <c r="BM513" s="218" t="s">
        <v>837</v>
      </c>
    </row>
    <row r="514" spans="1:47" s="2" customFormat="1" ht="12">
      <c r="A514" s="40"/>
      <c r="B514" s="41"/>
      <c r="C514" s="42"/>
      <c r="D514" s="220" t="s">
        <v>146</v>
      </c>
      <c r="E514" s="42"/>
      <c r="F514" s="221" t="s">
        <v>838</v>
      </c>
      <c r="G514" s="42"/>
      <c r="H514" s="42"/>
      <c r="I514" s="222"/>
      <c r="J514" s="42"/>
      <c r="K514" s="42"/>
      <c r="L514" s="46"/>
      <c r="M514" s="223"/>
      <c r="N514" s="224"/>
      <c r="O514" s="86"/>
      <c r="P514" s="86"/>
      <c r="Q514" s="86"/>
      <c r="R514" s="86"/>
      <c r="S514" s="86"/>
      <c r="T514" s="86"/>
      <c r="U514" s="87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146</v>
      </c>
      <c r="AU514" s="19" t="s">
        <v>144</v>
      </c>
    </row>
    <row r="515" spans="1:51" s="13" customFormat="1" ht="12">
      <c r="A515" s="13"/>
      <c r="B515" s="225"/>
      <c r="C515" s="226"/>
      <c r="D515" s="227" t="s">
        <v>148</v>
      </c>
      <c r="E515" s="228" t="s">
        <v>19</v>
      </c>
      <c r="F515" s="229" t="s">
        <v>839</v>
      </c>
      <c r="G515" s="226"/>
      <c r="H515" s="228" t="s">
        <v>19</v>
      </c>
      <c r="I515" s="230"/>
      <c r="J515" s="226"/>
      <c r="K515" s="226"/>
      <c r="L515" s="231"/>
      <c r="M515" s="232"/>
      <c r="N515" s="233"/>
      <c r="O515" s="233"/>
      <c r="P515" s="233"/>
      <c r="Q515" s="233"/>
      <c r="R515" s="233"/>
      <c r="S515" s="233"/>
      <c r="T515" s="233"/>
      <c r="U515" s="234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5" t="s">
        <v>148</v>
      </c>
      <c r="AU515" s="235" t="s">
        <v>144</v>
      </c>
      <c r="AV515" s="13" t="s">
        <v>80</v>
      </c>
      <c r="AW515" s="13" t="s">
        <v>33</v>
      </c>
      <c r="AX515" s="13" t="s">
        <v>72</v>
      </c>
      <c r="AY515" s="235" t="s">
        <v>136</v>
      </c>
    </row>
    <row r="516" spans="1:51" s="14" customFormat="1" ht="12">
      <c r="A516" s="14"/>
      <c r="B516" s="236"/>
      <c r="C516" s="237"/>
      <c r="D516" s="227" t="s">
        <v>148</v>
      </c>
      <c r="E516" s="238" t="s">
        <v>19</v>
      </c>
      <c r="F516" s="239" t="s">
        <v>840</v>
      </c>
      <c r="G516" s="237"/>
      <c r="H516" s="240">
        <v>10.1</v>
      </c>
      <c r="I516" s="241"/>
      <c r="J516" s="237"/>
      <c r="K516" s="237"/>
      <c r="L516" s="242"/>
      <c r="M516" s="243"/>
      <c r="N516" s="244"/>
      <c r="O516" s="244"/>
      <c r="P516" s="244"/>
      <c r="Q516" s="244"/>
      <c r="R516" s="244"/>
      <c r="S516" s="244"/>
      <c r="T516" s="244"/>
      <c r="U516" s="245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6" t="s">
        <v>148</v>
      </c>
      <c r="AU516" s="246" t="s">
        <v>144</v>
      </c>
      <c r="AV516" s="14" t="s">
        <v>144</v>
      </c>
      <c r="AW516" s="14" t="s">
        <v>33</v>
      </c>
      <c r="AX516" s="14" t="s">
        <v>72</v>
      </c>
      <c r="AY516" s="246" t="s">
        <v>136</v>
      </c>
    </row>
    <row r="517" spans="1:51" s="15" customFormat="1" ht="12">
      <c r="A517" s="15"/>
      <c r="B517" s="247"/>
      <c r="C517" s="248"/>
      <c r="D517" s="227" t="s">
        <v>148</v>
      </c>
      <c r="E517" s="249" t="s">
        <v>19</v>
      </c>
      <c r="F517" s="250" t="s">
        <v>152</v>
      </c>
      <c r="G517" s="248"/>
      <c r="H517" s="251">
        <v>10.1</v>
      </c>
      <c r="I517" s="252"/>
      <c r="J517" s="248"/>
      <c r="K517" s="248"/>
      <c r="L517" s="253"/>
      <c r="M517" s="254"/>
      <c r="N517" s="255"/>
      <c r="O517" s="255"/>
      <c r="P517" s="255"/>
      <c r="Q517" s="255"/>
      <c r="R517" s="255"/>
      <c r="S517" s="255"/>
      <c r="T517" s="255"/>
      <c r="U517" s="256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57" t="s">
        <v>148</v>
      </c>
      <c r="AU517" s="257" t="s">
        <v>144</v>
      </c>
      <c r="AV517" s="15" t="s">
        <v>143</v>
      </c>
      <c r="AW517" s="15" t="s">
        <v>33</v>
      </c>
      <c r="AX517" s="15" t="s">
        <v>80</v>
      </c>
      <c r="AY517" s="257" t="s">
        <v>136</v>
      </c>
    </row>
    <row r="518" spans="1:65" s="2" customFormat="1" ht="21.75" customHeight="1">
      <c r="A518" s="40"/>
      <c r="B518" s="41"/>
      <c r="C518" s="206" t="s">
        <v>841</v>
      </c>
      <c r="D518" s="206" t="s">
        <v>139</v>
      </c>
      <c r="E518" s="207" t="s">
        <v>842</v>
      </c>
      <c r="F518" s="208" t="s">
        <v>843</v>
      </c>
      <c r="G518" s="209" t="s">
        <v>142</v>
      </c>
      <c r="H518" s="210">
        <v>8.52</v>
      </c>
      <c r="I518" s="211"/>
      <c r="J518" s="212">
        <f>ROUND(I518*H518,2)</f>
        <v>0</v>
      </c>
      <c r="K518" s="213"/>
      <c r="L518" s="46"/>
      <c r="M518" s="214" t="s">
        <v>19</v>
      </c>
      <c r="N518" s="215" t="s">
        <v>44</v>
      </c>
      <c r="O518" s="86"/>
      <c r="P518" s="216">
        <f>O518*H518</f>
        <v>0</v>
      </c>
      <c r="Q518" s="216">
        <v>0.006</v>
      </c>
      <c r="R518" s="216">
        <f>Q518*H518</f>
        <v>0.05112</v>
      </c>
      <c r="S518" s="216">
        <v>0</v>
      </c>
      <c r="T518" s="216">
        <f>S518*H518</f>
        <v>0</v>
      </c>
      <c r="U518" s="217" t="s">
        <v>19</v>
      </c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R518" s="218" t="s">
        <v>262</v>
      </c>
      <c r="AT518" s="218" t="s">
        <v>139</v>
      </c>
      <c r="AU518" s="218" t="s">
        <v>144</v>
      </c>
      <c r="AY518" s="19" t="s">
        <v>136</v>
      </c>
      <c r="BE518" s="219">
        <f>IF(N518="základní",J518,0)</f>
        <v>0</v>
      </c>
      <c r="BF518" s="219">
        <f>IF(N518="snížená",J518,0)</f>
        <v>0</v>
      </c>
      <c r="BG518" s="219">
        <f>IF(N518="zákl. přenesená",J518,0)</f>
        <v>0</v>
      </c>
      <c r="BH518" s="219">
        <f>IF(N518="sníž. přenesená",J518,0)</f>
        <v>0</v>
      </c>
      <c r="BI518" s="219">
        <f>IF(N518="nulová",J518,0)</f>
        <v>0</v>
      </c>
      <c r="BJ518" s="19" t="s">
        <v>144</v>
      </c>
      <c r="BK518" s="219">
        <f>ROUND(I518*H518,2)</f>
        <v>0</v>
      </c>
      <c r="BL518" s="19" t="s">
        <v>262</v>
      </c>
      <c r="BM518" s="218" t="s">
        <v>844</v>
      </c>
    </row>
    <row r="519" spans="1:47" s="2" customFormat="1" ht="12">
      <c r="A519" s="40"/>
      <c r="B519" s="41"/>
      <c r="C519" s="42"/>
      <c r="D519" s="220" t="s">
        <v>146</v>
      </c>
      <c r="E519" s="42"/>
      <c r="F519" s="221" t="s">
        <v>845</v>
      </c>
      <c r="G519" s="42"/>
      <c r="H519" s="42"/>
      <c r="I519" s="222"/>
      <c r="J519" s="42"/>
      <c r="K519" s="42"/>
      <c r="L519" s="46"/>
      <c r="M519" s="223"/>
      <c r="N519" s="224"/>
      <c r="O519" s="86"/>
      <c r="P519" s="86"/>
      <c r="Q519" s="86"/>
      <c r="R519" s="86"/>
      <c r="S519" s="86"/>
      <c r="T519" s="86"/>
      <c r="U519" s="87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T519" s="19" t="s">
        <v>146</v>
      </c>
      <c r="AU519" s="19" t="s">
        <v>144</v>
      </c>
    </row>
    <row r="520" spans="1:65" s="2" customFormat="1" ht="21.75" customHeight="1">
      <c r="A520" s="40"/>
      <c r="B520" s="41"/>
      <c r="C520" s="258" t="s">
        <v>846</v>
      </c>
      <c r="D520" s="258" t="s">
        <v>273</v>
      </c>
      <c r="E520" s="259" t="s">
        <v>847</v>
      </c>
      <c r="F520" s="260" t="s">
        <v>848</v>
      </c>
      <c r="G520" s="261" t="s">
        <v>142</v>
      </c>
      <c r="H520" s="262">
        <v>9.372</v>
      </c>
      <c r="I520" s="263"/>
      <c r="J520" s="264">
        <f>ROUND(I520*H520,2)</f>
        <v>0</v>
      </c>
      <c r="K520" s="265"/>
      <c r="L520" s="266"/>
      <c r="M520" s="267" t="s">
        <v>19</v>
      </c>
      <c r="N520" s="268" t="s">
        <v>44</v>
      </c>
      <c r="O520" s="86"/>
      <c r="P520" s="216">
        <f>O520*H520</f>
        <v>0</v>
      </c>
      <c r="Q520" s="216">
        <v>0.022</v>
      </c>
      <c r="R520" s="216">
        <f>Q520*H520</f>
        <v>0.20618399999999998</v>
      </c>
      <c r="S520" s="216">
        <v>0</v>
      </c>
      <c r="T520" s="216">
        <f>S520*H520</f>
        <v>0</v>
      </c>
      <c r="U520" s="217" t="s">
        <v>19</v>
      </c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18" t="s">
        <v>379</v>
      </c>
      <c r="AT520" s="218" t="s">
        <v>273</v>
      </c>
      <c r="AU520" s="218" t="s">
        <v>144</v>
      </c>
      <c r="AY520" s="19" t="s">
        <v>136</v>
      </c>
      <c r="BE520" s="219">
        <f>IF(N520="základní",J520,0)</f>
        <v>0</v>
      </c>
      <c r="BF520" s="219">
        <f>IF(N520="snížená",J520,0)</f>
        <v>0</v>
      </c>
      <c r="BG520" s="219">
        <f>IF(N520="zákl. přenesená",J520,0)</f>
        <v>0</v>
      </c>
      <c r="BH520" s="219">
        <f>IF(N520="sníž. přenesená",J520,0)</f>
        <v>0</v>
      </c>
      <c r="BI520" s="219">
        <f>IF(N520="nulová",J520,0)</f>
        <v>0</v>
      </c>
      <c r="BJ520" s="19" t="s">
        <v>144</v>
      </c>
      <c r="BK520" s="219">
        <f>ROUND(I520*H520,2)</f>
        <v>0</v>
      </c>
      <c r="BL520" s="19" t="s">
        <v>262</v>
      </c>
      <c r="BM520" s="218" t="s">
        <v>849</v>
      </c>
    </row>
    <row r="521" spans="1:51" s="14" customFormat="1" ht="12">
      <c r="A521" s="14"/>
      <c r="B521" s="236"/>
      <c r="C521" s="237"/>
      <c r="D521" s="227" t="s">
        <v>148</v>
      </c>
      <c r="E521" s="237"/>
      <c r="F521" s="239" t="s">
        <v>850</v>
      </c>
      <c r="G521" s="237"/>
      <c r="H521" s="240">
        <v>9.372</v>
      </c>
      <c r="I521" s="241"/>
      <c r="J521" s="237"/>
      <c r="K521" s="237"/>
      <c r="L521" s="242"/>
      <c r="M521" s="243"/>
      <c r="N521" s="244"/>
      <c r="O521" s="244"/>
      <c r="P521" s="244"/>
      <c r="Q521" s="244"/>
      <c r="R521" s="244"/>
      <c r="S521" s="244"/>
      <c r="T521" s="244"/>
      <c r="U521" s="245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46" t="s">
        <v>148</v>
      </c>
      <c r="AU521" s="246" t="s">
        <v>144</v>
      </c>
      <c r="AV521" s="14" t="s">
        <v>144</v>
      </c>
      <c r="AW521" s="14" t="s">
        <v>4</v>
      </c>
      <c r="AX521" s="14" t="s">
        <v>80</v>
      </c>
      <c r="AY521" s="246" t="s">
        <v>136</v>
      </c>
    </row>
    <row r="522" spans="1:65" s="2" customFormat="1" ht="16.5" customHeight="1">
      <c r="A522" s="40"/>
      <c r="B522" s="41"/>
      <c r="C522" s="206" t="s">
        <v>851</v>
      </c>
      <c r="D522" s="206" t="s">
        <v>139</v>
      </c>
      <c r="E522" s="207" t="s">
        <v>852</v>
      </c>
      <c r="F522" s="208" t="s">
        <v>853</v>
      </c>
      <c r="G522" s="209" t="s">
        <v>250</v>
      </c>
      <c r="H522" s="210">
        <v>0.304</v>
      </c>
      <c r="I522" s="211"/>
      <c r="J522" s="212">
        <f>ROUND(I522*H522,2)</f>
        <v>0</v>
      </c>
      <c r="K522" s="213"/>
      <c r="L522" s="46"/>
      <c r="M522" s="214" t="s">
        <v>19</v>
      </c>
      <c r="N522" s="215" t="s">
        <v>44</v>
      </c>
      <c r="O522" s="86"/>
      <c r="P522" s="216">
        <f>O522*H522</f>
        <v>0</v>
      </c>
      <c r="Q522" s="216">
        <v>0</v>
      </c>
      <c r="R522" s="216">
        <f>Q522*H522</f>
        <v>0</v>
      </c>
      <c r="S522" s="216">
        <v>0</v>
      </c>
      <c r="T522" s="216">
        <f>S522*H522</f>
        <v>0</v>
      </c>
      <c r="U522" s="217" t="s">
        <v>19</v>
      </c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R522" s="218" t="s">
        <v>262</v>
      </c>
      <c r="AT522" s="218" t="s">
        <v>139</v>
      </c>
      <c r="AU522" s="218" t="s">
        <v>144</v>
      </c>
      <c r="AY522" s="19" t="s">
        <v>136</v>
      </c>
      <c r="BE522" s="219">
        <f>IF(N522="základní",J522,0)</f>
        <v>0</v>
      </c>
      <c r="BF522" s="219">
        <f>IF(N522="snížená",J522,0)</f>
        <v>0</v>
      </c>
      <c r="BG522" s="219">
        <f>IF(N522="zákl. přenesená",J522,0)</f>
        <v>0</v>
      </c>
      <c r="BH522" s="219">
        <f>IF(N522="sníž. přenesená",J522,0)</f>
        <v>0</v>
      </c>
      <c r="BI522" s="219">
        <f>IF(N522="nulová",J522,0)</f>
        <v>0</v>
      </c>
      <c r="BJ522" s="19" t="s">
        <v>144</v>
      </c>
      <c r="BK522" s="219">
        <f>ROUND(I522*H522,2)</f>
        <v>0</v>
      </c>
      <c r="BL522" s="19" t="s">
        <v>262</v>
      </c>
      <c r="BM522" s="218" t="s">
        <v>854</v>
      </c>
    </row>
    <row r="523" spans="1:47" s="2" customFormat="1" ht="12">
      <c r="A523" s="40"/>
      <c r="B523" s="41"/>
      <c r="C523" s="42"/>
      <c r="D523" s="220" t="s">
        <v>146</v>
      </c>
      <c r="E523" s="42"/>
      <c r="F523" s="221" t="s">
        <v>855</v>
      </c>
      <c r="G523" s="42"/>
      <c r="H523" s="42"/>
      <c r="I523" s="222"/>
      <c r="J523" s="42"/>
      <c r="K523" s="42"/>
      <c r="L523" s="46"/>
      <c r="M523" s="223"/>
      <c r="N523" s="224"/>
      <c r="O523" s="86"/>
      <c r="P523" s="86"/>
      <c r="Q523" s="86"/>
      <c r="R523" s="86"/>
      <c r="S523" s="86"/>
      <c r="T523" s="86"/>
      <c r="U523" s="87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T523" s="19" t="s">
        <v>146</v>
      </c>
      <c r="AU523" s="19" t="s">
        <v>144</v>
      </c>
    </row>
    <row r="524" spans="1:63" s="12" customFormat="1" ht="22.8" customHeight="1">
      <c r="A524" s="12"/>
      <c r="B524" s="190"/>
      <c r="C524" s="191"/>
      <c r="D524" s="192" t="s">
        <v>71</v>
      </c>
      <c r="E524" s="204" t="s">
        <v>856</v>
      </c>
      <c r="F524" s="204" t="s">
        <v>857</v>
      </c>
      <c r="G524" s="191"/>
      <c r="H524" s="191"/>
      <c r="I524" s="194"/>
      <c r="J524" s="205">
        <f>BK524</f>
        <v>0</v>
      </c>
      <c r="K524" s="191"/>
      <c r="L524" s="196"/>
      <c r="M524" s="197"/>
      <c r="N524" s="198"/>
      <c r="O524" s="198"/>
      <c r="P524" s="199">
        <f>SUM(P525:P608)</f>
        <v>0</v>
      </c>
      <c r="Q524" s="198"/>
      <c r="R524" s="199">
        <f>SUM(R525:R608)</f>
        <v>1.20500401</v>
      </c>
      <c r="S524" s="198"/>
      <c r="T524" s="199">
        <f>SUM(T525:T608)</f>
        <v>0</v>
      </c>
      <c r="U524" s="200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R524" s="201" t="s">
        <v>144</v>
      </c>
      <c r="AT524" s="202" t="s">
        <v>71</v>
      </c>
      <c r="AU524" s="202" t="s">
        <v>80</v>
      </c>
      <c r="AY524" s="201" t="s">
        <v>136</v>
      </c>
      <c r="BK524" s="203">
        <f>SUM(BK525:BK608)</f>
        <v>0</v>
      </c>
    </row>
    <row r="525" spans="1:65" s="2" customFormat="1" ht="16.5" customHeight="1">
      <c r="A525" s="40"/>
      <c r="B525" s="41"/>
      <c r="C525" s="206" t="s">
        <v>858</v>
      </c>
      <c r="D525" s="206" t="s">
        <v>139</v>
      </c>
      <c r="E525" s="207" t="s">
        <v>859</v>
      </c>
      <c r="F525" s="208" t="s">
        <v>860</v>
      </c>
      <c r="G525" s="209" t="s">
        <v>142</v>
      </c>
      <c r="H525" s="210">
        <v>38.14</v>
      </c>
      <c r="I525" s="211"/>
      <c r="J525" s="212">
        <f>ROUND(I525*H525,2)</f>
        <v>0</v>
      </c>
      <c r="K525" s="213"/>
      <c r="L525" s="46"/>
      <c r="M525" s="214" t="s">
        <v>19</v>
      </c>
      <c r="N525" s="215" t="s">
        <v>44</v>
      </c>
      <c r="O525" s="86"/>
      <c r="P525" s="216">
        <f>O525*H525</f>
        <v>0</v>
      </c>
      <c r="Q525" s="216">
        <v>0</v>
      </c>
      <c r="R525" s="216">
        <f>Q525*H525</f>
        <v>0</v>
      </c>
      <c r="S525" s="216">
        <v>0</v>
      </c>
      <c r="T525" s="216">
        <f>S525*H525</f>
        <v>0</v>
      </c>
      <c r="U525" s="217" t="s">
        <v>19</v>
      </c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18" t="s">
        <v>262</v>
      </c>
      <c r="AT525" s="218" t="s">
        <v>139</v>
      </c>
      <c r="AU525" s="218" t="s">
        <v>144</v>
      </c>
      <c r="AY525" s="19" t="s">
        <v>136</v>
      </c>
      <c r="BE525" s="219">
        <f>IF(N525="základní",J525,0)</f>
        <v>0</v>
      </c>
      <c r="BF525" s="219">
        <f>IF(N525="snížená",J525,0)</f>
        <v>0</v>
      </c>
      <c r="BG525" s="219">
        <f>IF(N525="zákl. přenesená",J525,0)</f>
        <v>0</v>
      </c>
      <c r="BH525" s="219">
        <f>IF(N525="sníž. přenesená",J525,0)</f>
        <v>0</v>
      </c>
      <c r="BI525" s="219">
        <f>IF(N525="nulová",J525,0)</f>
        <v>0</v>
      </c>
      <c r="BJ525" s="19" t="s">
        <v>144</v>
      </c>
      <c r="BK525" s="219">
        <f>ROUND(I525*H525,2)</f>
        <v>0</v>
      </c>
      <c r="BL525" s="19" t="s">
        <v>262</v>
      </c>
      <c r="BM525" s="218" t="s">
        <v>861</v>
      </c>
    </row>
    <row r="526" spans="1:47" s="2" customFormat="1" ht="12">
      <c r="A526" s="40"/>
      <c r="B526" s="41"/>
      <c r="C526" s="42"/>
      <c r="D526" s="220" t="s">
        <v>146</v>
      </c>
      <c r="E526" s="42"/>
      <c r="F526" s="221" t="s">
        <v>862</v>
      </c>
      <c r="G526" s="42"/>
      <c r="H526" s="42"/>
      <c r="I526" s="222"/>
      <c r="J526" s="42"/>
      <c r="K526" s="42"/>
      <c r="L526" s="46"/>
      <c r="M526" s="223"/>
      <c r="N526" s="224"/>
      <c r="O526" s="86"/>
      <c r="P526" s="86"/>
      <c r="Q526" s="86"/>
      <c r="R526" s="86"/>
      <c r="S526" s="86"/>
      <c r="T526" s="86"/>
      <c r="U526" s="87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9" t="s">
        <v>146</v>
      </c>
      <c r="AU526" s="19" t="s">
        <v>144</v>
      </c>
    </row>
    <row r="527" spans="1:51" s="13" customFormat="1" ht="12">
      <c r="A527" s="13"/>
      <c r="B527" s="225"/>
      <c r="C527" s="226"/>
      <c r="D527" s="227" t="s">
        <v>148</v>
      </c>
      <c r="E527" s="228" t="s">
        <v>19</v>
      </c>
      <c r="F527" s="229" t="s">
        <v>863</v>
      </c>
      <c r="G527" s="226"/>
      <c r="H527" s="228" t="s">
        <v>19</v>
      </c>
      <c r="I527" s="230"/>
      <c r="J527" s="226"/>
      <c r="K527" s="226"/>
      <c r="L527" s="231"/>
      <c r="M527" s="232"/>
      <c r="N527" s="233"/>
      <c r="O527" s="233"/>
      <c r="P527" s="233"/>
      <c r="Q527" s="233"/>
      <c r="R527" s="233"/>
      <c r="S527" s="233"/>
      <c r="T527" s="233"/>
      <c r="U527" s="234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5" t="s">
        <v>148</v>
      </c>
      <c r="AU527" s="235" t="s">
        <v>144</v>
      </c>
      <c r="AV527" s="13" t="s">
        <v>80</v>
      </c>
      <c r="AW527" s="13" t="s">
        <v>33</v>
      </c>
      <c r="AX527" s="13" t="s">
        <v>72</v>
      </c>
      <c r="AY527" s="235" t="s">
        <v>136</v>
      </c>
    </row>
    <row r="528" spans="1:51" s="14" customFormat="1" ht="12">
      <c r="A528" s="14"/>
      <c r="B528" s="236"/>
      <c r="C528" s="237"/>
      <c r="D528" s="227" t="s">
        <v>148</v>
      </c>
      <c r="E528" s="238" t="s">
        <v>19</v>
      </c>
      <c r="F528" s="239" t="s">
        <v>334</v>
      </c>
      <c r="G528" s="237"/>
      <c r="H528" s="240">
        <v>13.947</v>
      </c>
      <c r="I528" s="241"/>
      <c r="J528" s="237"/>
      <c r="K528" s="237"/>
      <c r="L528" s="242"/>
      <c r="M528" s="243"/>
      <c r="N528" s="244"/>
      <c r="O528" s="244"/>
      <c r="P528" s="244"/>
      <c r="Q528" s="244"/>
      <c r="R528" s="244"/>
      <c r="S528" s="244"/>
      <c r="T528" s="244"/>
      <c r="U528" s="245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6" t="s">
        <v>148</v>
      </c>
      <c r="AU528" s="246" t="s">
        <v>144</v>
      </c>
      <c r="AV528" s="14" t="s">
        <v>144</v>
      </c>
      <c r="AW528" s="14" t="s">
        <v>33</v>
      </c>
      <c r="AX528" s="14" t="s">
        <v>72</v>
      </c>
      <c r="AY528" s="246" t="s">
        <v>136</v>
      </c>
    </row>
    <row r="529" spans="1:51" s="14" customFormat="1" ht="12">
      <c r="A529" s="14"/>
      <c r="B529" s="236"/>
      <c r="C529" s="237"/>
      <c r="D529" s="227" t="s">
        <v>148</v>
      </c>
      <c r="E529" s="238" t="s">
        <v>19</v>
      </c>
      <c r="F529" s="239" t="s">
        <v>335</v>
      </c>
      <c r="G529" s="237"/>
      <c r="H529" s="240">
        <v>-1.2</v>
      </c>
      <c r="I529" s="241"/>
      <c r="J529" s="237"/>
      <c r="K529" s="237"/>
      <c r="L529" s="242"/>
      <c r="M529" s="243"/>
      <c r="N529" s="244"/>
      <c r="O529" s="244"/>
      <c r="P529" s="244"/>
      <c r="Q529" s="244"/>
      <c r="R529" s="244"/>
      <c r="S529" s="244"/>
      <c r="T529" s="244"/>
      <c r="U529" s="245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46" t="s">
        <v>148</v>
      </c>
      <c r="AU529" s="246" t="s">
        <v>144</v>
      </c>
      <c r="AV529" s="14" t="s">
        <v>144</v>
      </c>
      <c r="AW529" s="14" t="s">
        <v>33</v>
      </c>
      <c r="AX529" s="14" t="s">
        <v>72</v>
      </c>
      <c r="AY529" s="246" t="s">
        <v>136</v>
      </c>
    </row>
    <row r="530" spans="1:51" s="14" customFormat="1" ht="12">
      <c r="A530" s="14"/>
      <c r="B530" s="236"/>
      <c r="C530" s="237"/>
      <c r="D530" s="227" t="s">
        <v>148</v>
      </c>
      <c r="E530" s="238" t="s">
        <v>19</v>
      </c>
      <c r="F530" s="239" t="s">
        <v>336</v>
      </c>
      <c r="G530" s="237"/>
      <c r="H530" s="240">
        <v>-2.1</v>
      </c>
      <c r="I530" s="241"/>
      <c r="J530" s="237"/>
      <c r="K530" s="237"/>
      <c r="L530" s="242"/>
      <c r="M530" s="243"/>
      <c r="N530" s="244"/>
      <c r="O530" s="244"/>
      <c r="P530" s="244"/>
      <c r="Q530" s="244"/>
      <c r="R530" s="244"/>
      <c r="S530" s="244"/>
      <c r="T530" s="244"/>
      <c r="U530" s="245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6" t="s">
        <v>148</v>
      </c>
      <c r="AU530" s="246" t="s">
        <v>144</v>
      </c>
      <c r="AV530" s="14" t="s">
        <v>144</v>
      </c>
      <c r="AW530" s="14" t="s">
        <v>33</v>
      </c>
      <c r="AX530" s="14" t="s">
        <v>72</v>
      </c>
      <c r="AY530" s="246" t="s">
        <v>136</v>
      </c>
    </row>
    <row r="531" spans="1:51" s="13" customFormat="1" ht="12">
      <c r="A531" s="13"/>
      <c r="B531" s="225"/>
      <c r="C531" s="226"/>
      <c r="D531" s="227" t="s">
        <v>148</v>
      </c>
      <c r="E531" s="228" t="s">
        <v>19</v>
      </c>
      <c r="F531" s="229" t="s">
        <v>337</v>
      </c>
      <c r="G531" s="226"/>
      <c r="H531" s="228" t="s">
        <v>19</v>
      </c>
      <c r="I531" s="230"/>
      <c r="J531" s="226"/>
      <c r="K531" s="226"/>
      <c r="L531" s="231"/>
      <c r="M531" s="232"/>
      <c r="N531" s="233"/>
      <c r="O531" s="233"/>
      <c r="P531" s="233"/>
      <c r="Q531" s="233"/>
      <c r="R531" s="233"/>
      <c r="S531" s="233"/>
      <c r="T531" s="233"/>
      <c r="U531" s="234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5" t="s">
        <v>148</v>
      </c>
      <c r="AU531" s="235" t="s">
        <v>144</v>
      </c>
      <c r="AV531" s="13" t="s">
        <v>80</v>
      </c>
      <c r="AW531" s="13" t="s">
        <v>33</v>
      </c>
      <c r="AX531" s="13" t="s">
        <v>72</v>
      </c>
      <c r="AY531" s="235" t="s">
        <v>136</v>
      </c>
    </row>
    <row r="532" spans="1:51" s="14" customFormat="1" ht="12">
      <c r="A532" s="14"/>
      <c r="B532" s="236"/>
      <c r="C532" s="237"/>
      <c r="D532" s="227" t="s">
        <v>148</v>
      </c>
      <c r="E532" s="238" t="s">
        <v>19</v>
      </c>
      <c r="F532" s="239" t="s">
        <v>338</v>
      </c>
      <c r="G532" s="237"/>
      <c r="H532" s="240">
        <v>4.47</v>
      </c>
      <c r="I532" s="241"/>
      <c r="J532" s="237"/>
      <c r="K532" s="237"/>
      <c r="L532" s="242"/>
      <c r="M532" s="243"/>
      <c r="N532" s="244"/>
      <c r="O532" s="244"/>
      <c r="P532" s="244"/>
      <c r="Q532" s="244"/>
      <c r="R532" s="244"/>
      <c r="S532" s="244"/>
      <c r="T532" s="244"/>
      <c r="U532" s="245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6" t="s">
        <v>148</v>
      </c>
      <c r="AU532" s="246" t="s">
        <v>144</v>
      </c>
      <c r="AV532" s="14" t="s">
        <v>144</v>
      </c>
      <c r="AW532" s="14" t="s">
        <v>33</v>
      </c>
      <c r="AX532" s="14" t="s">
        <v>72</v>
      </c>
      <c r="AY532" s="246" t="s">
        <v>136</v>
      </c>
    </row>
    <row r="533" spans="1:51" s="13" customFormat="1" ht="12">
      <c r="A533" s="13"/>
      <c r="B533" s="225"/>
      <c r="C533" s="226"/>
      <c r="D533" s="227" t="s">
        <v>148</v>
      </c>
      <c r="E533" s="228" t="s">
        <v>19</v>
      </c>
      <c r="F533" s="229" t="s">
        <v>339</v>
      </c>
      <c r="G533" s="226"/>
      <c r="H533" s="228" t="s">
        <v>19</v>
      </c>
      <c r="I533" s="230"/>
      <c r="J533" s="226"/>
      <c r="K533" s="226"/>
      <c r="L533" s="231"/>
      <c r="M533" s="232"/>
      <c r="N533" s="233"/>
      <c r="O533" s="233"/>
      <c r="P533" s="233"/>
      <c r="Q533" s="233"/>
      <c r="R533" s="233"/>
      <c r="S533" s="233"/>
      <c r="T533" s="233"/>
      <c r="U533" s="234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5" t="s">
        <v>148</v>
      </c>
      <c r="AU533" s="235" t="s">
        <v>144</v>
      </c>
      <c r="AV533" s="13" t="s">
        <v>80</v>
      </c>
      <c r="AW533" s="13" t="s">
        <v>33</v>
      </c>
      <c r="AX533" s="13" t="s">
        <v>72</v>
      </c>
      <c r="AY533" s="235" t="s">
        <v>136</v>
      </c>
    </row>
    <row r="534" spans="1:51" s="14" customFormat="1" ht="12">
      <c r="A534" s="14"/>
      <c r="B534" s="236"/>
      <c r="C534" s="237"/>
      <c r="D534" s="227" t="s">
        <v>148</v>
      </c>
      <c r="E534" s="238" t="s">
        <v>19</v>
      </c>
      <c r="F534" s="239" t="s">
        <v>340</v>
      </c>
      <c r="G534" s="237"/>
      <c r="H534" s="240">
        <v>25.346</v>
      </c>
      <c r="I534" s="241"/>
      <c r="J534" s="237"/>
      <c r="K534" s="237"/>
      <c r="L534" s="242"/>
      <c r="M534" s="243"/>
      <c r="N534" s="244"/>
      <c r="O534" s="244"/>
      <c r="P534" s="244"/>
      <c r="Q534" s="244"/>
      <c r="R534" s="244"/>
      <c r="S534" s="244"/>
      <c r="T534" s="244"/>
      <c r="U534" s="245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6" t="s">
        <v>148</v>
      </c>
      <c r="AU534" s="246" t="s">
        <v>144</v>
      </c>
      <c r="AV534" s="14" t="s">
        <v>144</v>
      </c>
      <c r="AW534" s="14" t="s">
        <v>33</v>
      </c>
      <c r="AX534" s="14" t="s">
        <v>72</v>
      </c>
      <c r="AY534" s="246" t="s">
        <v>136</v>
      </c>
    </row>
    <row r="535" spans="1:51" s="14" customFormat="1" ht="12">
      <c r="A535" s="14"/>
      <c r="B535" s="236"/>
      <c r="C535" s="237"/>
      <c r="D535" s="227" t="s">
        <v>148</v>
      </c>
      <c r="E535" s="238" t="s">
        <v>19</v>
      </c>
      <c r="F535" s="239" t="s">
        <v>151</v>
      </c>
      <c r="G535" s="237"/>
      <c r="H535" s="240">
        <v>-1.4</v>
      </c>
      <c r="I535" s="241"/>
      <c r="J535" s="237"/>
      <c r="K535" s="237"/>
      <c r="L535" s="242"/>
      <c r="M535" s="243"/>
      <c r="N535" s="244"/>
      <c r="O535" s="244"/>
      <c r="P535" s="244"/>
      <c r="Q535" s="244"/>
      <c r="R535" s="244"/>
      <c r="S535" s="244"/>
      <c r="T535" s="244"/>
      <c r="U535" s="245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6" t="s">
        <v>148</v>
      </c>
      <c r="AU535" s="246" t="s">
        <v>144</v>
      </c>
      <c r="AV535" s="14" t="s">
        <v>144</v>
      </c>
      <c r="AW535" s="14" t="s">
        <v>33</v>
      </c>
      <c r="AX535" s="14" t="s">
        <v>72</v>
      </c>
      <c r="AY535" s="246" t="s">
        <v>136</v>
      </c>
    </row>
    <row r="536" spans="1:51" s="14" customFormat="1" ht="12">
      <c r="A536" s="14"/>
      <c r="B536" s="236"/>
      <c r="C536" s="237"/>
      <c r="D536" s="227" t="s">
        <v>148</v>
      </c>
      <c r="E536" s="238" t="s">
        <v>19</v>
      </c>
      <c r="F536" s="239" t="s">
        <v>197</v>
      </c>
      <c r="G536" s="237"/>
      <c r="H536" s="240">
        <v>-1.6</v>
      </c>
      <c r="I536" s="241"/>
      <c r="J536" s="237"/>
      <c r="K536" s="237"/>
      <c r="L536" s="242"/>
      <c r="M536" s="243"/>
      <c r="N536" s="244"/>
      <c r="O536" s="244"/>
      <c r="P536" s="244"/>
      <c r="Q536" s="244"/>
      <c r="R536" s="244"/>
      <c r="S536" s="244"/>
      <c r="T536" s="244"/>
      <c r="U536" s="245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6" t="s">
        <v>148</v>
      </c>
      <c r="AU536" s="246" t="s">
        <v>144</v>
      </c>
      <c r="AV536" s="14" t="s">
        <v>144</v>
      </c>
      <c r="AW536" s="14" t="s">
        <v>33</v>
      </c>
      <c r="AX536" s="14" t="s">
        <v>72</v>
      </c>
      <c r="AY536" s="246" t="s">
        <v>136</v>
      </c>
    </row>
    <row r="537" spans="1:51" s="14" customFormat="1" ht="12">
      <c r="A537" s="14"/>
      <c r="B537" s="236"/>
      <c r="C537" s="237"/>
      <c r="D537" s="227" t="s">
        <v>148</v>
      </c>
      <c r="E537" s="238" t="s">
        <v>19</v>
      </c>
      <c r="F537" s="239" t="s">
        <v>341</v>
      </c>
      <c r="G537" s="237"/>
      <c r="H537" s="240">
        <v>-0.614</v>
      </c>
      <c r="I537" s="241"/>
      <c r="J537" s="237"/>
      <c r="K537" s="237"/>
      <c r="L537" s="242"/>
      <c r="M537" s="243"/>
      <c r="N537" s="244"/>
      <c r="O537" s="244"/>
      <c r="P537" s="244"/>
      <c r="Q537" s="244"/>
      <c r="R537" s="244"/>
      <c r="S537" s="244"/>
      <c r="T537" s="244"/>
      <c r="U537" s="245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6" t="s">
        <v>148</v>
      </c>
      <c r="AU537" s="246" t="s">
        <v>144</v>
      </c>
      <c r="AV537" s="14" t="s">
        <v>144</v>
      </c>
      <c r="AW537" s="14" t="s">
        <v>33</v>
      </c>
      <c r="AX537" s="14" t="s">
        <v>72</v>
      </c>
      <c r="AY537" s="246" t="s">
        <v>136</v>
      </c>
    </row>
    <row r="538" spans="1:51" s="14" customFormat="1" ht="12">
      <c r="A538" s="14"/>
      <c r="B538" s="236"/>
      <c r="C538" s="237"/>
      <c r="D538" s="227" t="s">
        <v>148</v>
      </c>
      <c r="E538" s="238" t="s">
        <v>19</v>
      </c>
      <c r="F538" s="239" t="s">
        <v>342</v>
      </c>
      <c r="G538" s="237"/>
      <c r="H538" s="240">
        <v>1.291</v>
      </c>
      <c r="I538" s="241"/>
      <c r="J538" s="237"/>
      <c r="K538" s="237"/>
      <c r="L538" s="242"/>
      <c r="M538" s="243"/>
      <c r="N538" s="244"/>
      <c r="O538" s="244"/>
      <c r="P538" s="244"/>
      <c r="Q538" s="244"/>
      <c r="R538" s="244"/>
      <c r="S538" s="244"/>
      <c r="T538" s="244"/>
      <c r="U538" s="245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6" t="s">
        <v>148</v>
      </c>
      <c r="AU538" s="246" t="s">
        <v>144</v>
      </c>
      <c r="AV538" s="14" t="s">
        <v>144</v>
      </c>
      <c r="AW538" s="14" t="s">
        <v>33</v>
      </c>
      <c r="AX538" s="14" t="s">
        <v>72</v>
      </c>
      <c r="AY538" s="246" t="s">
        <v>136</v>
      </c>
    </row>
    <row r="539" spans="1:51" s="15" customFormat="1" ht="12">
      <c r="A539" s="15"/>
      <c r="B539" s="247"/>
      <c r="C539" s="248"/>
      <c r="D539" s="227" t="s">
        <v>148</v>
      </c>
      <c r="E539" s="249" t="s">
        <v>19</v>
      </c>
      <c r="F539" s="250" t="s">
        <v>152</v>
      </c>
      <c r="G539" s="248"/>
      <c r="H539" s="251">
        <v>38.14</v>
      </c>
      <c r="I539" s="252"/>
      <c r="J539" s="248"/>
      <c r="K539" s="248"/>
      <c r="L539" s="253"/>
      <c r="M539" s="254"/>
      <c r="N539" s="255"/>
      <c r="O539" s="255"/>
      <c r="P539" s="255"/>
      <c r="Q539" s="255"/>
      <c r="R539" s="255"/>
      <c r="S539" s="255"/>
      <c r="T539" s="255"/>
      <c r="U539" s="256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57" t="s">
        <v>148</v>
      </c>
      <c r="AU539" s="257" t="s">
        <v>144</v>
      </c>
      <c r="AV539" s="15" t="s">
        <v>143</v>
      </c>
      <c r="AW539" s="15" t="s">
        <v>33</v>
      </c>
      <c r="AX539" s="15" t="s">
        <v>80</v>
      </c>
      <c r="AY539" s="257" t="s">
        <v>136</v>
      </c>
    </row>
    <row r="540" spans="1:65" s="2" customFormat="1" ht="16.5" customHeight="1">
      <c r="A540" s="40"/>
      <c r="B540" s="41"/>
      <c r="C540" s="206" t="s">
        <v>864</v>
      </c>
      <c r="D540" s="206" t="s">
        <v>139</v>
      </c>
      <c r="E540" s="207" t="s">
        <v>865</v>
      </c>
      <c r="F540" s="208" t="s">
        <v>866</v>
      </c>
      <c r="G540" s="209" t="s">
        <v>142</v>
      </c>
      <c r="H540" s="210">
        <v>38.14</v>
      </c>
      <c r="I540" s="211"/>
      <c r="J540" s="212">
        <f>ROUND(I540*H540,2)</f>
        <v>0</v>
      </c>
      <c r="K540" s="213"/>
      <c r="L540" s="46"/>
      <c r="M540" s="214" t="s">
        <v>19</v>
      </c>
      <c r="N540" s="215" t="s">
        <v>44</v>
      </c>
      <c r="O540" s="86"/>
      <c r="P540" s="216">
        <f>O540*H540</f>
        <v>0</v>
      </c>
      <c r="Q540" s="216">
        <v>0.0003</v>
      </c>
      <c r="R540" s="216">
        <f>Q540*H540</f>
        <v>0.011441999999999999</v>
      </c>
      <c r="S540" s="216">
        <v>0</v>
      </c>
      <c r="T540" s="216">
        <f>S540*H540</f>
        <v>0</v>
      </c>
      <c r="U540" s="217" t="s">
        <v>19</v>
      </c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18" t="s">
        <v>262</v>
      </c>
      <c r="AT540" s="218" t="s">
        <v>139</v>
      </c>
      <c r="AU540" s="218" t="s">
        <v>144</v>
      </c>
      <c r="AY540" s="19" t="s">
        <v>136</v>
      </c>
      <c r="BE540" s="219">
        <f>IF(N540="základní",J540,0)</f>
        <v>0</v>
      </c>
      <c r="BF540" s="219">
        <f>IF(N540="snížená",J540,0)</f>
        <v>0</v>
      </c>
      <c r="BG540" s="219">
        <f>IF(N540="zákl. přenesená",J540,0)</f>
        <v>0</v>
      </c>
      <c r="BH540" s="219">
        <f>IF(N540="sníž. přenesená",J540,0)</f>
        <v>0</v>
      </c>
      <c r="BI540" s="219">
        <f>IF(N540="nulová",J540,0)</f>
        <v>0</v>
      </c>
      <c r="BJ540" s="19" t="s">
        <v>144</v>
      </c>
      <c r="BK540" s="219">
        <f>ROUND(I540*H540,2)</f>
        <v>0</v>
      </c>
      <c r="BL540" s="19" t="s">
        <v>262</v>
      </c>
      <c r="BM540" s="218" t="s">
        <v>867</v>
      </c>
    </row>
    <row r="541" spans="1:47" s="2" customFormat="1" ht="12">
      <c r="A541" s="40"/>
      <c r="B541" s="41"/>
      <c r="C541" s="42"/>
      <c r="D541" s="220" t="s">
        <v>146</v>
      </c>
      <c r="E541" s="42"/>
      <c r="F541" s="221" t="s">
        <v>868</v>
      </c>
      <c r="G541" s="42"/>
      <c r="H541" s="42"/>
      <c r="I541" s="222"/>
      <c r="J541" s="42"/>
      <c r="K541" s="42"/>
      <c r="L541" s="46"/>
      <c r="M541" s="223"/>
      <c r="N541" s="224"/>
      <c r="O541" s="86"/>
      <c r="P541" s="86"/>
      <c r="Q541" s="86"/>
      <c r="R541" s="86"/>
      <c r="S541" s="86"/>
      <c r="T541" s="86"/>
      <c r="U541" s="87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T541" s="19" t="s">
        <v>146</v>
      </c>
      <c r="AU541" s="19" t="s">
        <v>144</v>
      </c>
    </row>
    <row r="542" spans="1:65" s="2" customFormat="1" ht="16.5" customHeight="1">
      <c r="A542" s="40"/>
      <c r="B542" s="41"/>
      <c r="C542" s="206" t="s">
        <v>869</v>
      </c>
      <c r="D542" s="206" t="s">
        <v>139</v>
      </c>
      <c r="E542" s="207" t="s">
        <v>870</v>
      </c>
      <c r="F542" s="208" t="s">
        <v>871</v>
      </c>
      <c r="G542" s="209" t="s">
        <v>142</v>
      </c>
      <c r="H542" s="210">
        <v>24.702</v>
      </c>
      <c r="I542" s="211"/>
      <c r="J542" s="212">
        <f>ROUND(I542*H542,2)</f>
        <v>0</v>
      </c>
      <c r="K542" s="213"/>
      <c r="L542" s="46"/>
      <c r="M542" s="214" t="s">
        <v>19</v>
      </c>
      <c r="N542" s="215" t="s">
        <v>44</v>
      </c>
      <c r="O542" s="86"/>
      <c r="P542" s="216">
        <f>O542*H542</f>
        <v>0</v>
      </c>
      <c r="Q542" s="216">
        <v>0.0045</v>
      </c>
      <c r="R542" s="216">
        <f>Q542*H542</f>
        <v>0.111159</v>
      </c>
      <c r="S542" s="216">
        <v>0</v>
      </c>
      <c r="T542" s="216">
        <f>S542*H542</f>
        <v>0</v>
      </c>
      <c r="U542" s="217" t="s">
        <v>19</v>
      </c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R542" s="218" t="s">
        <v>262</v>
      </c>
      <c r="AT542" s="218" t="s">
        <v>139</v>
      </c>
      <c r="AU542" s="218" t="s">
        <v>144</v>
      </c>
      <c r="AY542" s="19" t="s">
        <v>136</v>
      </c>
      <c r="BE542" s="219">
        <f>IF(N542="základní",J542,0)</f>
        <v>0</v>
      </c>
      <c r="BF542" s="219">
        <f>IF(N542="snížená",J542,0)</f>
        <v>0</v>
      </c>
      <c r="BG542" s="219">
        <f>IF(N542="zákl. přenesená",J542,0)</f>
        <v>0</v>
      </c>
      <c r="BH542" s="219">
        <f>IF(N542="sníž. přenesená",J542,0)</f>
        <v>0</v>
      </c>
      <c r="BI542" s="219">
        <f>IF(N542="nulová",J542,0)</f>
        <v>0</v>
      </c>
      <c r="BJ542" s="19" t="s">
        <v>144</v>
      </c>
      <c r="BK542" s="219">
        <f>ROUND(I542*H542,2)</f>
        <v>0</v>
      </c>
      <c r="BL542" s="19" t="s">
        <v>262</v>
      </c>
      <c r="BM542" s="218" t="s">
        <v>872</v>
      </c>
    </row>
    <row r="543" spans="1:47" s="2" customFormat="1" ht="12">
      <c r="A543" s="40"/>
      <c r="B543" s="41"/>
      <c r="C543" s="42"/>
      <c r="D543" s="220" t="s">
        <v>146</v>
      </c>
      <c r="E543" s="42"/>
      <c r="F543" s="221" t="s">
        <v>873</v>
      </c>
      <c r="G543" s="42"/>
      <c r="H543" s="42"/>
      <c r="I543" s="222"/>
      <c r="J543" s="42"/>
      <c r="K543" s="42"/>
      <c r="L543" s="46"/>
      <c r="M543" s="223"/>
      <c r="N543" s="224"/>
      <c r="O543" s="86"/>
      <c r="P543" s="86"/>
      <c r="Q543" s="86"/>
      <c r="R543" s="86"/>
      <c r="S543" s="86"/>
      <c r="T543" s="86"/>
      <c r="U543" s="87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T543" s="19" t="s">
        <v>146</v>
      </c>
      <c r="AU543" s="19" t="s">
        <v>144</v>
      </c>
    </row>
    <row r="544" spans="1:51" s="13" customFormat="1" ht="12">
      <c r="A544" s="13"/>
      <c r="B544" s="225"/>
      <c r="C544" s="226"/>
      <c r="D544" s="227" t="s">
        <v>148</v>
      </c>
      <c r="E544" s="228" t="s">
        <v>19</v>
      </c>
      <c r="F544" s="229" t="s">
        <v>874</v>
      </c>
      <c r="G544" s="226"/>
      <c r="H544" s="228" t="s">
        <v>19</v>
      </c>
      <c r="I544" s="230"/>
      <c r="J544" s="226"/>
      <c r="K544" s="226"/>
      <c r="L544" s="231"/>
      <c r="M544" s="232"/>
      <c r="N544" s="233"/>
      <c r="O544" s="233"/>
      <c r="P544" s="233"/>
      <c r="Q544" s="233"/>
      <c r="R544" s="233"/>
      <c r="S544" s="233"/>
      <c r="T544" s="233"/>
      <c r="U544" s="234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5" t="s">
        <v>148</v>
      </c>
      <c r="AU544" s="235" t="s">
        <v>144</v>
      </c>
      <c r="AV544" s="13" t="s">
        <v>80</v>
      </c>
      <c r="AW544" s="13" t="s">
        <v>33</v>
      </c>
      <c r="AX544" s="13" t="s">
        <v>72</v>
      </c>
      <c r="AY544" s="235" t="s">
        <v>136</v>
      </c>
    </row>
    <row r="545" spans="1:51" s="13" customFormat="1" ht="12">
      <c r="A545" s="13"/>
      <c r="B545" s="225"/>
      <c r="C545" s="226"/>
      <c r="D545" s="227" t="s">
        <v>148</v>
      </c>
      <c r="E545" s="228" t="s">
        <v>19</v>
      </c>
      <c r="F545" s="229" t="s">
        <v>337</v>
      </c>
      <c r="G545" s="226"/>
      <c r="H545" s="228" t="s">
        <v>19</v>
      </c>
      <c r="I545" s="230"/>
      <c r="J545" s="226"/>
      <c r="K545" s="226"/>
      <c r="L545" s="231"/>
      <c r="M545" s="232"/>
      <c r="N545" s="233"/>
      <c r="O545" s="233"/>
      <c r="P545" s="233"/>
      <c r="Q545" s="233"/>
      <c r="R545" s="233"/>
      <c r="S545" s="233"/>
      <c r="T545" s="233"/>
      <c r="U545" s="234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5" t="s">
        <v>148</v>
      </c>
      <c r="AU545" s="235" t="s">
        <v>144</v>
      </c>
      <c r="AV545" s="13" t="s">
        <v>80</v>
      </c>
      <c r="AW545" s="13" t="s">
        <v>33</v>
      </c>
      <c r="AX545" s="13" t="s">
        <v>72</v>
      </c>
      <c r="AY545" s="235" t="s">
        <v>136</v>
      </c>
    </row>
    <row r="546" spans="1:51" s="14" customFormat="1" ht="12">
      <c r="A546" s="14"/>
      <c r="B546" s="236"/>
      <c r="C546" s="237"/>
      <c r="D546" s="227" t="s">
        <v>148</v>
      </c>
      <c r="E546" s="238" t="s">
        <v>19</v>
      </c>
      <c r="F546" s="239" t="s">
        <v>875</v>
      </c>
      <c r="G546" s="237"/>
      <c r="H546" s="240">
        <v>1.679</v>
      </c>
      <c r="I546" s="241"/>
      <c r="J546" s="237"/>
      <c r="K546" s="237"/>
      <c r="L546" s="242"/>
      <c r="M546" s="243"/>
      <c r="N546" s="244"/>
      <c r="O546" s="244"/>
      <c r="P546" s="244"/>
      <c r="Q546" s="244"/>
      <c r="R546" s="244"/>
      <c r="S546" s="244"/>
      <c r="T546" s="244"/>
      <c r="U546" s="245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6" t="s">
        <v>148</v>
      </c>
      <c r="AU546" s="246" t="s">
        <v>144</v>
      </c>
      <c r="AV546" s="14" t="s">
        <v>144</v>
      </c>
      <c r="AW546" s="14" t="s">
        <v>33</v>
      </c>
      <c r="AX546" s="14" t="s">
        <v>72</v>
      </c>
      <c r="AY546" s="246" t="s">
        <v>136</v>
      </c>
    </row>
    <row r="547" spans="1:51" s="13" customFormat="1" ht="12">
      <c r="A547" s="13"/>
      <c r="B547" s="225"/>
      <c r="C547" s="226"/>
      <c r="D547" s="227" t="s">
        <v>148</v>
      </c>
      <c r="E547" s="228" t="s">
        <v>19</v>
      </c>
      <c r="F547" s="229" t="s">
        <v>339</v>
      </c>
      <c r="G547" s="226"/>
      <c r="H547" s="228" t="s">
        <v>19</v>
      </c>
      <c r="I547" s="230"/>
      <c r="J547" s="226"/>
      <c r="K547" s="226"/>
      <c r="L547" s="231"/>
      <c r="M547" s="232"/>
      <c r="N547" s="233"/>
      <c r="O547" s="233"/>
      <c r="P547" s="233"/>
      <c r="Q547" s="233"/>
      <c r="R547" s="233"/>
      <c r="S547" s="233"/>
      <c r="T547" s="233"/>
      <c r="U547" s="234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5" t="s">
        <v>148</v>
      </c>
      <c r="AU547" s="235" t="s">
        <v>144</v>
      </c>
      <c r="AV547" s="13" t="s">
        <v>80</v>
      </c>
      <c r="AW547" s="13" t="s">
        <v>33</v>
      </c>
      <c r="AX547" s="13" t="s">
        <v>72</v>
      </c>
      <c r="AY547" s="235" t="s">
        <v>136</v>
      </c>
    </row>
    <row r="548" spans="1:51" s="14" customFormat="1" ht="12">
      <c r="A548" s="14"/>
      <c r="B548" s="236"/>
      <c r="C548" s="237"/>
      <c r="D548" s="227" t="s">
        <v>148</v>
      </c>
      <c r="E548" s="238" t="s">
        <v>19</v>
      </c>
      <c r="F548" s="239" t="s">
        <v>340</v>
      </c>
      <c r="G548" s="237"/>
      <c r="H548" s="240">
        <v>25.346</v>
      </c>
      <c r="I548" s="241"/>
      <c r="J548" s="237"/>
      <c r="K548" s="237"/>
      <c r="L548" s="242"/>
      <c r="M548" s="243"/>
      <c r="N548" s="244"/>
      <c r="O548" s="244"/>
      <c r="P548" s="244"/>
      <c r="Q548" s="244"/>
      <c r="R548" s="244"/>
      <c r="S548" s="244"/>
      <c r="T548" s="244"/>
      <c r="U548" s="245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6" t="s">
        <v>148</v>
      </c>
      <c r="AU548" s="246" t="s">
        <v>144</v>
      </c>
      <c r="AV548" s="14" t="s">
        <v>144</v>
      </c>
      <c r="AW548" s="14" t="s">
        <v>33</v>
      </c>
      <c r="AX548" s="14" t="s">
        <v>72</v>
      </c>
      <c r="AY548" s="246" t="s">
        <v>136</v>
      </c>
    </row>
    <row r="549" spans="1:51" s="14" customFormat="1" ht="12">
      <c r="A549" s="14"/>
      <c r="B549" s="236"/>
      <c r="C549" s="237"/>
      <c r="D549" s="227" t="s">
        <v>148</v>
      </c>
      <c r="E549" s="238" t="s">
        <v>19</v>
      </c>
      <c r="F549" s="239" t="s">
        <v>151</v>
      </c>
      <c r="G549" s="237"/>
      <c r="H549" s="240">
        <v>-1.4</v>
      </c>
      <c r="I549" s="241"/>
      <c r="J549" s="237"/>
      <c r="K549" s="237"/>
      <c r="L549" s="242"/>
      <c r="M549" s="243"/>
      <c r="N549" s="244"/>
      <c r="O549" s="244"/>
      <c r="P549" s="244"/>
      <c r="Q549" s="244"/>
      <c r="R549" s="244"/>
      <c r="S549" s="244"/>
      <c r="T549" s="244"/>
      <c r="U549" s="245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6" t="s">
        <v>148</v>
      </c>
      <c r="AU549" s="246" t="s">
        <v>144</v>
      </c>
      <c r="AV549" s="14" t="s">
        <v>144</v>
      </c>
      <c r="AW549" s="14" t="s">
        <v>33</v>
      </c>
      <c r="AX549" s="14" t="s">
        <v>72</v>
      </c>
      <c r="AY549" s="246" t="s">
        <v>136</v>
      </c>
    </row>
    <row r="550" spans="1:51" s="14" customFormat="1" ht="12">
      <c r="A550" s="14"/>
      <c r="B550" s="236"/>
      <c r="C550" s="237"/>
      <c r="D550" s="227" t="s">
        <v>148</v>
      </c>
      <c r="E550" s="238" t="s">
        <v>19</v>
      </c>
      <c r="F550" s="239" t="s">
        <v>197</v>
      </c>
      <c r="G550" s="237"/>
      <c r="H550" s="240">
        <v>-1.6</v>
      </c>
      <c r="I550" s="241"/>
      <c r="J550" s="237"/>
      <c r="K550" s="237"/>
      <c r="L550" s="242"/>
      <c r="M550" s="243"/>
      <c r="N550" s="244"/>
      <c r="O550" s="244"/>
      <c r="P550" s="244"/>
      <c r="Q550" s="244"/>
      <c r="R550" s="244"/>
      <c r="S550" s="244"/>
      <c r="T550" s="244"/>
      <c r="U550" s="245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6" t="s">
        <v>148</v>
      </c>
      <c r="AU550" s="246" t="s">
        <v>144</v>
      </c>
      <c r="AV550" s="14" t="s">
        <v>144</v>
      </c>
      <c r="AW550" s="14" t="s">
        <v>33</v>
      </c>
      <c r="AX550" s="14" t="s">
        <v>72</v>
      </c>
      <c r="AY550" s="246" t="s">
        <v>136</v>
      </c>
    </row>
    <row r="551" spans="1:51" s="14" customFormat="1" ht="12">
      <c r="A551" s="14"/>
      <c r="B551" s="236"/>
      <c r="C551" s="237"/>
      <c r="D551" s="227" t="s">
        <v>148</v>
      </c>
      <c r="E551" s="238" t="s">
        <v>19</v>
      </c>
      <c r="F551" s="239" t="s">
        <v>341</v>
      </c>
      <c r="G551" s="237"/>
      <c r="H551" s="240">
        <v>-0.614</v>
      </c>
      <c r="I551" s="241"/>
      <c r="J551" s="237"/>
      <c r="K551" s="237"/>
      <c r="L551" s="242"/>
      <c r="M551" s="243"/>
      <c r="N551" s="244"/>
      <c r="O551" s="244"/>
      <c r="P551" s="244"/>
      <c r="Q551" s="244"/>
      <c r="R551" s="244"/>
      <c r="S551" s="244"/>
      <c r="T551" s="244"/>
      <c r="U551" s="245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6" t="s">
        <v>148</v>
      </c>
      <c r="AU551" s="246" t="s">
        <v>144</v>
      </c>
      <c r="AV551" s="14" t="s">
        <v>144</v>
      </c>
      <c r="AW551" s="14" t="s">
        <v>33</v>
      </c>
      <c r="AX551" s="14" t="s">
        <v>72</v>
      </c>
      <c r="AY551" s="246" t="s">
        <v>136</v>
      </c>
    </row>
    <row r="552" spans="1:51" s="14" customFormat="1" ht="12">
      <c r="A552" s="14"/>
      <c r="B552" s="236"/>
      <c r="C552" s="237"/>
      <c r="D552" s="227" t="s">
        <v>148</v>
      </c>
      <c r="E552" s="238" t="s">
        <v>19</v>
      </c>
      <c r="F552" s="239" t="s">
        <v>342</v>
      </c>
      <c r="G552" s="237"/>
      <c r="H552" s="240">
        <v>1.291</v>
      </c>
      <c r="I552" s="241"/>
      <c r="J552" s="237"/>
      <c r="K552" s="237"/>
      <c r="L552" s="242"/>
      <c r="M552" s="243"/>
      <c r="N552" s="244"/>
      <c r="O552" s="244"/>
      <c r="P552" s="244"/>
      <c r="Q552" s="244"/>
      <c r="R552" s="244"/>
      <c r="S552" s="244"/>
      <c r="T552" s="244"/>
      <c r="U552" s="245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46" t="s">
        <v>148</v>
      </c>
      <c r="AU552" s="246" t="s">
        <v>144</v>
      </c>
      <c r="AV552" s="14" t="s">
        <v>144</v>
      </c>
      <c r="AW552" s="14" t="s">
        <v>33</v>
      </c>
      <c r="AX552" s="14" t="s">
        <v>72</v>
      </c>
      <c r="AY552" s="246" t="s">
        <v>136</v>
      </c>
    </row>
    <row r="553" spans="1:51" s="15" customFormat="1" ht="12">
      <c r="A553" s="15"/>
      <c r="B553" s="247"/>
      <c r="C553" s="248"/>
      <c r="D553" s="227" t="s">
        <v>148</v>
      </c>
      <c r="E553" s="249" t="s">
        <v>19</v>
      </c>
      <c r="F553" s="250" t="s">
        <v>152</v>
      </c>
      <c r="G553" s="248"/>
      <c r="H553" s="251">
        <v>24.702</v>
      </c>
      <c r="I553" s="252"/>
      <c r="J553" s="248"/>
      <c r="K553" s="248"/>
      <c r="L553" s="253"/>
      <c r="M553" s="254"/>
      <c r="N553" s="255"/>
      <c r="O553" s="255"/>
      <c r="P553" s="255"/>
      <c r="Q553" s="255"/>
      <c r="R553" s="255"/>
      <c r="S553" s="255"/>
      <c r="T553" s="255"/>
      <c r="U553" s="256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T553" s="257" t="s">
        <v>148</v>
      </c>
      <c r="AU553" s="257" t="s">
        <v>144</v>
      </c>
      <c r="AV553" s="15" t="s">
        <v>143</v>
      </c>
      <c r="AW553" s="15" t="s">
        <v>33</v>
      </c>
      <c r="AX553" s="15" t="s">
        <v>80</v>
      </c>
      <c r="AY553" s="257" t="s">
        <v>136</v>
      </c>
    </row>
    <row r="554" spans="1:65" s="2" customFormat="1" ht="16.5" customHeight="1">
      <c r="A554" s="40"/>
      <c r="B554" s="41"/>
      <c r="C554" s="206" t="s">
        <v>876</v>
      </c>
      <c r="D554" s="206" t="s">
        <v>139</v>
      </c>
      <c r="E554" s="207" t="s">
        <v>877</v>
      </c>
      <c r="F554" s="208" t="s">
        <v>878</v>
      </c>
      <c r="G554" s="209" t="s">
        <v>142</v>
      </c>
      <c r="H554" s="210">
        <v>49.404</v>
      </c>
      <c r="I554" s="211"/>
      <c r="J554" s="212">
        <f>ROUND(I554*H554,2)</f>
        <v>0</v>
      </c>
      <c r="K554" s="213"/>
      <c r="L554" s="46"/>
      <c r="M554" s="214" t="s">
        <v>19</v>
      </c>
      <c r="N554" s="215" t="s">
        <v>44</v>
      </c>
      <c r="O554" s="86"/>
      <c r="P554" s="216">
        <f>O554*H554</f>
        <v>0</v>
      </c>
      <c r="Q554" s="216">
        <v>0.00145</v>
      </c>
      <c r="R554" s="216">
        <f>Q554*H554</f>
        <v>0.0716358</v>
      </c>
      <c r="S554" s="216">
        <v>0</v>
      </c>
      <c r="T554" s="216">
        <f>S554*H554</f>
        <v>0</v>
      </c>
      <c r="U554" s="217" t="s">
        <v>19</v>
      </c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R554" s="218" t="s">
        <v>262</v>
      </c>
      <c r="AT554" s="218" t="s">
        <v>139</v>
      </c>
      <c r="AU554" s="218" t="s">
        <v>144</v>
      </c>
      <c r="AY554" s="19" t="s">
        <v>136</v>
      </c>
      <c r="BE554" s="219">
        <f>IF(N554="základní",J554,0)</f>
        <v>0</v>
      </c>
      <c r="BF554" s="219">
        <f>IF(N554="snížená",J554,0)</f>
        <v>0</v>
      </c>
      <c r="BG554" s="219">
        <f>IF(N554="zákl. přenesená",J554,0)</f>
        <v>0</v>
      </c>
      <c r="BH554" s="219">
        <f>IF(N554="sníž. přenesená",J554,0)</f>
        <v>0</v>
      </c>
      <c r="BI554" s="219">
        <f>IF(N554="nulová",J554,0)</f>
        <v>0</v>
      </c>
      <c r="BJ554" s="19" t="s">
        <v>144</v>
      </c>
      <c r="BK554" s="219">
        <f>ROUND(I554*H554,2)</f>
        <v>0</v>
      </c>
      <c r="BL554" s="19" t="s">
        <v>262</v>
      </c>
      <c r="BM554" s="218" t="s">
        <v>879</v>
      </c>
    </row>
    <row r="555" spans="1:47" s="2" customFormat="1" ht="12">
      <c r="A555" s="40"/>
      <c r="B555" s="41"/>
      <c r="C555" s="42"/>
      <c r="D555" s="220" t="s">
        <v>146</v>
      </c>
      <c r="E555" s="42"/>
      <c r="F555" s="221" t="s">
        <v>880</v>
      </c>
      <c r="G555" s="42"/>
      <c r="H555" s="42"/>
      <c r="I555" s="222"/>
      <c r="J555" s="42"/>
      <c r="K555" s="42"/>
      <c r="L555" s="46"/>
      <c r="M555" s="223"/>
      <c r="N555" s="224"/>
      <c r="O555" s="86"/>
      <c r="P555" s="86"/>
      <c r="Q555" s="86"/>
      <c r="R555" s="86"/>
      <c r="S555" s="86"/>
      <c r="T555" s="86"/>
      <c r="U555" s="87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T555" s="19" t="s">
        <v>146</v>
      </c>
      <c r="AU555" s="19" t="s">
        <v>144</v>
      </c>
    </row>
    <row r="556" spans="1:51" s="13" customFormat="1" ht="12">
      <c r="A556" s="13"/>
      <c r="B556" s="225"/>
      <c r="C556" s="226"/>
      <c r="D556" s="227" t="s">
        <v>148</v>
      </c>
      <c r="E556" s="228" t="s">
        <v>19</v>
      </c>
      <c r="F556" s="229" t="s">
        <v>881</v>
      </c>
      <c r="G556" s="226"/>
      <c r="H556" s="228" t="s">
        <v>19</v>
      </c>
      <c r="I556" s="230"/>
      <c r="J556" s="226"/>
      <c r="K556" s="226"/>
      <c r="L556" s="231"/>
      <c r="M556" s="232"/>
      <c r="N556" s="233"/>
      <c r="O556" s="233"/>
      <c r="P556" s="233"/>
      <c r="Q556" s="233"/>
      <c r="R556" s="233"/>
      <c r="S556" s="233"/>
      <c r="T556" s="233"/>
      <c r="U556" s="234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5" t="s">
        <v>148</v>
      </c>
      <c r="AU556" s="235" t="s">
        <v>144</v>
      </c>
      <c r="AV556" s="13" t="s">
        <v>80</v>
      </c>
      <c r="AW556" s="13" t="s">
        <v>33</v>
      </c>
      <c r="AX556" s="13" t="s">
        <v>72</v>
      </c>
      <c r="AY556" s="235" t="s">
        <v>136</v>
      </c>
    </row>
    <row r="557" spans="1:51" s="14" customFormat="1" ht="12">
      <c r="A557" s="14"/>
      <c r="B557" s="236"/>
      <c r="C557" s="237"/>
      <c r="D557" s="227" t="s">
        <v>148</v>
      </c>
      <c r="E557" s="238" t="s">
        <v>19</v>
      </c>
      <c r="F557" s="239" t="s">
        <v>882</v>
      </c>
      <c r="G557" s="237"/>
      <c r="H557" s="240">
        <v>49.404</v>
      </c>
      <c r="I557" s="241"/>
      <c r="J557" s="237"/>
      <c r="K557" s="237"/>
      <c r="L557" s="242"/>
      <c r="M557" s="243"/>
      <c r="N557" s="244"/>
      <c r="O557" s="244"/>
      <c r="P557" s="244"/>
      <c r="Q557" s="244"/>
      <c r="R557" s="244"/>
      <c r="S557" s="244"/>
      <c r="T557" s="244"/>
      <c r="U557" s="245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6" t="s">
        <v>148</v>
      </c>
      <c r="AU557" s="246" t="s">
        <v>144</v>
      </c>
      <c r="AV557" s="14" t="s">
        <v>144</v>
      </c>
      <c r="AW557" s="14" t="s">
        <v>33</v>
      </c>
      <c r="AX557" s="14" t="s">
        <v>72</v>
      </c>
      <c r="AY557" s="246" t="s">
        <v>136</v>
      </c>
    </row>
    <row r="558" spans="1:51" s="15" customFormat="1" ht="12">
      <c r="A558" s="15"/>
      <c r="B558" s="247"/>
      <c r="C558" s="248"/>
      <c r="D558" s="227" t="s">
        <v>148</v>
      </c>
      <c r="E558" s="249" t="s">
        <v>19</v>
      </c>
      <c r="F558" s="250" t="s">
        <v>152</v>
      </c>
      <c r="G558" s="248"/>
      <c r="H558" s="251">
        <v>49.404</v>
      </c>
      <c r="I558" s="252"/>
      <c r="J558" s="248"/>
      <c r="K558" s="248"/>
      <c r="L558" s="253"/>
      <c r="M558" s="254"/>
      <c r="N558" s="255"/>
      <c r="O558" s="255"/>
      <c r="P558" s="255"/>
      <c r="Q558" s="255"/>
      <c r="R558" s="255"/>
      <c r="S558" s="255"/>
      <c r="T558" s="255"/>
      <c r="U558" s="256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T558" s="257" t="s">
        <v>148</v>
      </c>
      <c r="AU558" s="257" t="s">
        <v>144</v>
      </c>
      <c r="AV558" s="15" t="s">
        <v>143</v>
      </c>
      <c r="AW558" s="15" t="s">
        <v>33</v>
      </c>
      <c r="AX558" s="15" t="s">
        <v>80</v>
      </c>
      <c r="AY558" s="257" t="s">
        <v>136</v>
      </c>
    </row>
    <row r="559" spans="1:65" s="2" customFormat="1" ht="16.5" customHeight="1">
      <c r="A559" s="40"/>
      <c r="B559" s="41"/>
      <c r="C559" s="206" t="s">
        <v>883</v>
      </c>
      <c r="D559" s="206" t="s">
        <v>139</v>
      </c>
      <c r="E559" s="207" t="s">
        <v>884</v>
      </c>
      <c r="F559" s="208" t="s">
        <v>885</v>
      </c>
      <c r="G559" s="209" t="s">
        <v>142</v>
      </c>
      <c r="H559" s="210">
        <v>7.11</v>
      </c>
      <c r="I559" s="211"/>
      <c r="J559" s="212">
        <f>ROUND(I559*H559,2)</f>
        <v>0</v>
      </c>
      <c r="K559" s="213"/>
      <c r="L559" s="46"/>
      <c r="M559" s="214" t="s">
        <v>19</v>
      </c>
      <c r="N559" s="215" t="s">
        <v>44</v>
      </c>
      <c r="O559" s="86"/>
      <c r="P559" s="216">
        <f>O559*H559</f>
        <v>0</v>
      </c>
      <c r="Q559" s="216">
        <v>0.0015</v>
      </c>
      <c r="R559" s="216">
        <f>Q559*H559</f>
        <v>0.010665000000000001</v>
      </c>
      <c r="S559" s="216">
        <v>0</v>
      </c>
      <c r="T559" s="216">
        <f>S559*H559</f>
        <v>0</v>
      </c>
      <c r="U559" s="217" t="s">
        <v>19</v>
      </c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18" t="s">
        <v>262</v>
      </c>
      <c r="AT559" s="218" t="s">
        <v>139</v>
      </c>
      <c r="AU559" s="218" t="s">
        <v>144</v>
      </c>
      <c r="AY559" s="19" t="s">
        <v>136</v>
      </c>
      <c r="BE559" s="219">
        <f>IF(N559="základní",J559,0)</f>
        <v>0</v>
      </c>
      <c r="BF559" s="219">
        <f>IF(N559="snížená",J559,0)</f>
        <v>0</v>
      </c>
      <c r="BG559" s="219">
        <f>IF(N559="zákl. přenesená",J559,0)</f>
        <v>0</v>
      </c>
      <c r="BH559" s="219">
        <f>IF(N559="sníž. přenesená",J559,0)</f>
        <v>0</v>
      </c>
      <c r="BI559" s="219">
        <f>IF(N559="nulová",J559,0)</f>
        <v>0</v>
      </c>
      <c r="BJ559" s="19" t="s">
        <v>144</v>
      </c>
      <c r="BK559" s="219">
        <f>ROUND(I559*H559,2)</f>
        <v>0</v>
      </c>
      <c r="BL559" s="19" t="s">
        <v>262</v>
      </c>
      <c r="BM559" s="218" t="s">
        <v>886</v>
      </c>
    </row>
    <row r="560" spans="1:47" s="2" customFormat="1" ht="12">
      <c r="A560" s="40"/>
      <c r="B560" s="41"/>
      <c r="C560" s="42"/>
      <c r="D560" s="220" t="s">
        <v>146</v>
      </c>
      <c r="E560" s="42"/>
      <c r="F560" s="221" t="s">
        <v>887</v>
      </c>
      <c r="G560" s="42"/>
      <c r="H560" s="42"/>
      <c r="I560" s="222"/>
      <c r="J560" s="42"/>
      <c r="K560" s="42"/>
      <c r="L560" s="46"/>
      <c r="M560" s="223"/>
      <c r="N560" s="224"/>
      <c r="O560" s="86"/>
      <c r="P560" s="86"/>
      <c r="Q560" s="86"/>
      <c r="R560" s="86"/>
      <c r="S560" s="86"/>
      <c r="T560" s="86"/>
      <c r="U560" s="87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T560" s="19" t="s">
        <v>146</v>
      </c>
      <c r="AU560" s="19" t="s">
        <v>144</v>
      </c>
    </row>
    <row r="561" spans="1:51" s="13" customFormat="1" ht="12">
      <c r="A561" s="13"/>
      <c r="B561" s="225"/>
      <c r="C561" s="226"/>
      <c r="D561" s="227" t="s">
        <v>148</v>
      </c>
      <c r="E561" s="228" t="s">
        <v>19</v>
      </c>
      <c r="F561" s="229" t="s">
        <v>888</v>
      </c>
      <c r="G561" s="226"/>
      <c r="H561" s="228" t="s">
        <v>19</v>
      </c>
      <c r="I561" s="230"/>
      <c r="J561" s="226"/>
      <c r="K561" s="226"/>
      <c r="L561" s="231"/>
      <c r="M561" s="232"/>
      <c r="N561" s="233"/>
      <c r="O561" s="233"/>
      <c r="P561" s="233"/>
      <c r="Q561" s="233"/>
      <c r="R561" s="233"/>
      <c r="S561" s="233"/>
      <c r="T561" s="233"/>
      <c r="U561" s="234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35" t="s">
        <v>148</v>
      </c>
      <c r="AU561" s="235" t="s">
        <v>144</v>
      </c>
      <c r="AV561" s="13" t="s">
        <v>80</v>
      </c>
      <c r="AW561" s="13" t="s">
        <v>33</v>
      </c>
      <c r="AX561" s="13" t="s">
        <v>72</v>
      </c>
      <c r="AY561" s="235" t="s">
        <v>136</v>
      </c>
    </row>
    <row r="562" spans="1:51" s="14" customFormat="1" ht="12">
      <c r="A562" s="14"/>
      <c r="B562" s="236"/>
      <c r="C562" s="237"/>
      <c r="D562" s="227" t="s">
        <v>148</v>
      </c>
      <c r="E562" s="238" t="s">
        <v>19</v>
      </c>
      <c r="F562" s="239" t="s">
        <v>889</v>
      </c>
      <c r="G562" s="237"/>
      <c r="H562" s="240">
        <v>0.86</v>
      </c>
      <c r="I562" s="241"/>
      <c r="J562" s="237"/>
      <c r="K562" s="237"/>
      <c r="L562" s="242"/>
      <c r="M562" s="243"/>
      <c r="N562" s="244"/>
      <c r="O562" s="244"/>
      <c r="P562" s="244"/>
      <c r="Q562" s="244"/>
      <c r="R562" s="244"/>
      <c r="S562" s="244"/>
      <c r="T562" s="244"/>
      <c r="U562" s="245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46" t="s">
        <v>148</v>
      </c>
      <c r="AU562" s="246" t="s">
        <v>144</v>
      </c>
      <c r="AV562" s="14" t="s">
        <v>144</v>
      </c>
      <c r="AW562" s="14" t="s">
        <v>33</v>
      </c>
      <c r="AX562" s="14" t="s">
        <v>72</v>
      </c>
      <c r="AY562" s="246" t="s">
        <v>136</v>
      </c>
    </row>
    <row r="563" spans="1:51" s="14" customFormat="1" ht="12">
      <c r="A563" s="14"/>
      <c r="B563" s="236"/>
      <c r="C563" s="237"/>
      <c r="D563" s="227" t="s">
        <v>148</v>
      </c>
      <c r="E563" s="238" t="s">
        <v>19</v>
      </c>
      <c r="F563" s="239" t="s">
        <v>890</v>
      </c>
      <c r="G563" s="237"/>
      <c r="H563" s="240">
        <v>6.25</v>
      </c>
      <c r="I563" s="241"/>
      <c r="J563" s="237"/>
      <c r="K563" s="237"/>
      <c r="L563" s="242"/>
      <c r="M563" s="243"/>
      <c r="N563" s="244"/>
      <c r="O563" s="244"/>
      <c r="P563" s="244"/>
      <c r="Q563" s="244"/>
      <c r="R563" s="244"/>
      <c r="S563" s="244"/>
      <c r="T563" s="244"/>
      <c r="U563" s="245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6" t="s">
        <v>148</v>
      </c>
      <c r="AU563" s="246" t="s">
        <v>144</v>
      </c>
      <c r="AV563" s="14" t="s">
        <v>144</v>
      </c>
      <c r="AW563" s="14" t="s">
        <v>33</v>
      </c>
      <c r="AX563" s="14" t="s">
        <v>72</v>
      </c>
      <c r="AY563" s="246" t="s">
        <v>136</v>
      </c>
    </row>
    <row r="564" spans="1:51" s="15" customFormat="1" ht="12">
      <c r="A564" s="15"/>
      <c r="B564" s="247"/>
      <c r="C564" s="248"/>
      <c r="D564" s="227" t="s">
        <v>148</v>
      </c>
      <c r="E564" s="249" t="s">
        <v>19</v>
      </c>
      <c r="F564" s="250" t="s">
        <v>152</v>
      </c>
      <c r="G564" s="248"/>
      <c r="H564" s="251">
        <v>7.11</v>
      </c>
      <c r="I564" s="252"/>
      <c r="J564" s="248"/>
      <c r="K564" s="248"/>
      <c r="L564" s="253"/>
      <c r="M564" s="254"/>
      <c r="N564" s="255"/>
      <c r="O564" s="255"/>
      <c r="P564" s="255"/>
      <c r="Q564" s="255"/>
      <c r="R564" s="255"/>
      <c r="S564" s="255"/>
      <c r="T564" s="255"/>
      <c r="U564" s="256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T564" s="257" t="s">
        <v>148</v>
      </c>
      <c r="AU564" s="257" t="s">
        <v>144</v>
      </c>
      <c r="AV564" s="15" t="s">
        <v>143</v>
      </c>
      <c r="AW564" s="15" t="s">
        <v>33</v>
      </c>
      <c r="AX564" s="15" t="s">
        <v>80</v>
      </c>
      <c r="AY564" s="257" t="s">
        <v>136</v>
      </c>
    </row>
    <row r="565" spans="1:65" s="2" customFormat="1" ht="16.5" customHeight="1">
      <c r="A565" s="40"/>
      <c r="B565" s="41"/>
      <c r="C565" s="206" t="s">
        <v>891</v>
      </c>
      <c r="D565" s="206" t="s">
        <v>139</v>
      </c>
      <c r="E565" s="207" t="s">
        <v>892</v>
      </c>
      <c r="F565" s="208" t="s">
        <v>893</v>
      </c>
      <c r="G565" s="209" t="s">
        <v>160</v>
      </c>
      <c r="H565" s="210">
        <v>2.5</v>
      </c>
      <c r="I565" s="211"/>
      <c r="J565" s="212">
        <f>ROUND(I565*H565,2)</f>
        <v>0</v>
      </c>
      <c r="K565" s="213"/>
      <c r="L565" s="46"/>
      <c r="M565" s="214" t="s">
        <v>19</v>
      </c>
      <c r="N565" s="215" t="s">
        <v>44</v>
      </c>
      <c r="O565" s="86"/>
      <c r="P565" s="216">
        <f>O565*H565</f>
        <v>0</v>
      </c>
      <c r="Q565" s="216">
        <v>0.00032</v>
      </c>
      <c r="R565" s="216">
        <f>Q565*H565</f>
        <v>0.0008</v>
      </c>
      <c r="S565" s="216">
        <v>0</v>
      </c>
      <c r="T565" s="216">
        <f>S565*H565</f>
        <v>0</v>
      </c>
      <c r="U565" s="217" t="s">
        <v>19</v>
      </c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18" t="s">
        <v>262</v>
      </c>
      <c r="AT565" s="218" t="s">
        <v>139</v>
      </c>
      <c r="AU565" s="218" t="s">
        <v>144</v>
      </c>
      <c r="AY565" s="19" t="s">
        <v>136</v>
      </c>
      <c r="BE565" s="219">
        <f>IF(N565="základní",J565,0)</f>
        <v>0</v>
      </c>
      <c r="BF565" s="219">
        <f>IF(N565="snížená",J565,0)</f>
        <v>0</v>
      </c>
      <c r="BG565" s="219">
        <f>IF(N565="zákl. přenesená",J565,0)</f>
        <v>0</v>
      </c>
      <c r="BH565" s="219">
        <f>IF(N565="sníž. přenesená",J565,0)</f>
        <v>0</v>
      </c>
      <c r="BI565" s="219">
        <f>IF(N565="nulová",J565,0)</f>
        <v>0</v>
      </c>
      <c r="BJ565" s="19" t="s">
        <v>144</v>
      </c>
      <c r="BK565" s="219">
        <f>ROUND(I565*H565,2)</f>
        <v>0</v>
      </c>
      <c r="BL565" s="19" t="s">
        <v>262</v>
      </c>
      <c r="BM565" s="218" t="s">
        <v>894</v>
      </c>
    </row>
    <row r="566" spans="1:47" s="2" customFormat="1" ht="12">
      <c r="A566" s="40"/>
      <c r="B566" s="41"/>
      <c r="C566" s="42"/>
      <c r="D566" s="220" t="s">
        <v>146</v>
      </c>
      <c r="E566" s="42"/>
      <c r="F566" s="221" t="s">
        <v>895</v>
      </c>
      <c r="G566" s="42"/>
      <c r="H566" s="42"/>
      <c r="I566" s="222"/>
      <c r="J566" s="42"/>
      <c r="K566" s="42"/>
      <c r="L566" s="46"/>
      <c r="M566" s="223"/>
      <c r="N566" s="224"/>
      <c r="O566" s="86"/>
      <c r="P566" s="86"/>
      <c r="Q566" s="86"/>
      <c r="R566" s="86"/>
      <c r="S566" s="86"/>
      <c r="T566" s="86"/>
      <c r="U566" s="87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T566" s="19" t="s">
        <v>146</v>
      </c>
      <c r="AU566" s="19" t="s">
        <v>144</v>
      </c>
    </row>
    <row r="567" spans="1:51" s="13" customFormat="1" ht="12">
      <c r="A567" s="13"/>
      <c r="B567" s="225"/>
      <c r="C567" s="226"/>
      <c r="D567" s="227" t="s">
        <v>148</v>
      </c>
      <c r="E567" s="228" t="s">
        <v>19</v>
      </c>
      <c r="F567" s="229" t="s">
        <v>896</v>
      </c>
      <c r="G567" s="226"/>
      <c r="H567" s="228" t="s">
        <v>19</v>
      </c>
      <c r="I567" s="230"/>
      <c r="J567" s="226"/>
      <c r="K567" s="226"/>
      <c r="L567" s="231"/>
      <c r="M567" s="232"/>
      <c r="N567" s="233"/>
      <c r="O567" s="233"/>
      <c r="P567" s="233"/>
      <c r="Q567" s="233"/>
      <c r="R567" s="233"/>
      <c r="S567" s="233"/>
      <c r="T567" s="233"/>
      <c r="U567" s="234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35" t="s">
        <v>148</v>
      </c>
      <c r="AU567" s="235" t="s">
        <v>144</v>
      </c>
      <c r="AV567" s="13" t="s">
        <v>80</v>
      </c>
      <c r="AW567" s="13" t="s">
        <v>33</v>
      </c>
      <c r="AX567" s="13" t="s">
        <v>72</v>
      </c>
      <c r="AY567" s="235" t="s">
        <v>136</v>
      </c>
    </row>
    <row r="568" spans="1:51" s="14" customFormat="1" ht="12">
      <c r="A568" s="14"/>
      <c r="B568" s="236"/>
      <c r="C568" s="237"/>
      <c r="D568" s="227" t="s">
        <v>148</v>
      </c>
      <c r="E568" s="238" t="s">
        <v>19</v>
      </c>
      <c r="F568" s="239" t="s">
        <v>725</v>
      </c>
      <c r="G568" s="237"/>
      <c r="H568" s="240">
        <v>2.5</v>
      </c>
      <c r="I568" s="241"/>
      <c r="J568" s="237"/>
      <c r="K568" s="237"/>
      <c r="L568" s="242"/>
      <c r="M568" s="243"/>
      <c r="N568" s="244"/>
      <c r="O568" s="244"/>
      <c r="P568" s="244"/>
      <c r="Q568" s="244"/>
      <c r="R568" s="244"/>
      <c r="S568" s="244"/>
      <c r="T568" s="244"/>
      <c r="U568" s="245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46" t="s">
        <v>148</v>
      </c>
      <c r="AU568" s="246" t="s">
        <v>144</v>
      </c>
      <c r="AV568" s="14" t="s">
        <v>144</v>
      </c>
      <c r="AW568" s="14" t="s">
        <v>33</v>
      </c>
      <c r="AX568" s="14" t="s">
        <v>72</v>
      </c>
      <c r="AY568" s="246" t="s">
        <v>136</v>
      </c>
    </row>
    <row r="569" spans="1:51" s="15" customFormat="1" ht="12">
      <c r="A569" s="15"/>
      <c r="B569" s="247"/>
      <c r="C569" s="248"/>
      <c r="D569" s="227" t="s">
        <v>148</v>
      </c>
      <c r="E569" s="249" t="s">
        <v>19</v>
      </c>
      <c r="F569" s="250" t="s">
        <v>152</v>
      </c>
      <c r="G569" s="248"/>
      <c r="H569" s="251">
        <v>2.5</v>
      </c>
      <c r="I569" s="252"/>
      <c r="J569" s="248"/>
      <c r="K569" s="248"/>
      <c r="L569" s="253"/>
      <c r="M569" s="254"/>
      <c r="N569" s="255"/>
      <c r="O569" s="255"/>
      <c r="P569" s="255"/>
      <c r="Q569" s="255"/>
      <c r="R569" s="255"/>
      <c r="S569" s="255"/>
      <c r="T569" s="255"/>
      <c r="U569" s="256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57" t="s">
        <v>148</v>
      </c>
      <c r="AU569" s="257" t="s">
        <v>144</v>
      </c>
      <c r="AV569" s="15" t="s">
        <v>143</v>
      </c>
      <c r="AW569" s="15" t="s">
        <v>33</v>
      </c>
      <c r="AX569" s="15" t="s">
        <v>80</v>
      </c>
      <c r="AY569" s="257" t="s">
        <v>136</v>
      </c>
    </row>
    <row r="570" spans="1:65" s="2" customFormat="1" ht="16.5" customHeight="1">
      <c r="A570" s="40"/>
      <c r="B570" s="41"/>
      <c r="C570" s="206" t="s">
        <v>897</v>
      </c>
      <c r="D570" s="206" t="s">
        <v>139</v>
      </c>
      <c r="E570" s="207" t="s">
        <v>898</v>
      </c>
      <c r="F570" s="208" t="s">
        <v>899</v>
      </c>
      <c r="G570" s="209" t="s">
        <v>160</v>
      </c>
      <c r="H570" s="210">
        <v>38.02</v>
      </c>
      <c r="I570" s="211"/>
      <c r="J570" s="212">
        <f>ROUND(I570*H570,2)</f>
        <v>0</v>
      </c>
      <c r="K570" s="213"/>
      <c r="L570" s="46"/>
      <c r="M570" s="214" t="s">
        <v>19</v>
      </c>
      <c r="N570" s="215" t="s">
        <v>44</v>
      </c>
      <c r="O570" s="86"/>
      <c r="P570" s="216">
        <f>O570*H570</f>
        <v>0</v>
      </c>
      <c r="Q570" s="216">
        <v>0.0002</v>
      </c>
      <c r="R570" s="216">
        <f>Q570*H570</f>
        <v>0.007604000000000001</v>
      </c>
      <c r="S570" s="216">
        <v>0</v>
      </c>
      <c r="T570" s="216">
        <f>S570*H570</f>
        <v>0</v>
      </c>
      <c r="U570" s="217" t="s">
        <v>19</v>
      </c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R570" s="218" t="s">
        <v>262</v>
      </c>
      <c r="AT570" s="218" t="s">
        <v>139</v>
      </c>
      <c r="AU570" s="218" t="s">
        <v>144</v>
      </c>
      <c r="AY570" s="19" t="s">
        <v>136</v>
      </c>
      <c r="BE570" s="219">
        <f>IF(N570="základní",J570,0)</f>
        <v>0</v>
      </c>
      <c r="BF570" s="219">
        <f>IF(N570="snížená",J570,0)</f>
        <v>0</v>
      </c>
      <c r="BG570" s="219">
        <f>IF(N570="zákl. přenesená",J570,0)</f>
        <v>0</v>
      </c>
      <c r="BH570" s="219">
        <f>IF(N570="sníž. přenesená",J570,0)</f>
        <v>0</v>
      </c>
      <c r="BI570" s="219">
        <f>IF(N570="nulová",J570,0)</f>
        <v>0</v>
      </c>
      <c r="BJ570" s="19" t="s">
        <v>144</v>
      </c>
      <c r="BK570" s="219">
        <f>ROUND(I570*H570,2)</f>
        <v>0</v>
      </c>
      <c r="BL570" s="19" t="s">
        <v>262</v>
      </c>
      <c r="BM570" s="218" t="s">
        <v>900</v>
      </c>
    </row>
    <row r="571" spans="1:47" s="2" customFormat="1" ht="12">
      <c r="A571" s="40"/>
      <c r="B571" s="41"/>
      <c r="C571" s="42"/>
      <c r="D571" s="220" t="s">
        <v>146</v>
      </c>
      <c r="E571" s="42"/>
      <c r="F571" s="221" t="s">
        <v>901</v>
      </c>
      <c r="G571" s="42"/>
      <c r="H571" s="42"/>
      <c r="I571" s="222"/>
      <c r="J571" s="42"/>
      <c r="K571" s="42"/>
      <c r="L571" s="46"/>
      <c r="M571" s="223"/>
      <c r="N571" s="224"/>
      <c r="O571" s="86"/>
      <c r="P571" s="86"/>
      <c r="Q571" s="86"/>
      <c r="R571" s="86"/>
      <c r="S571" s="86"/>
      <c r="T571" s="86"/>
      <c r="U571" s="87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T571" s="19" t="s">
        <v>146</v>
      </c>
      <c r="AU571" s="19" t="s">
        <v>144</v>
      </c>
    </row>
    <row r="572" spans="1:51" s="13" customFormat="1" ht="12">
      <c r="A572" s="13"/>
      <c r="B572" s="225"/>
      <c r="C572" s="226"/>
      <c r="D572" s="227" t="s">
        <v>148</v>
      </c>
      <c r="E572" s="228" t="s">
        <v>19</v>
      </c>
      <c r="F572" s="229" t="s">
        <v>902</v>
      </c>
      <c r="G572" s="226"/>
      <c r="H572" s="228" t="s">
        <v>19</v>
      </c>
      <c r="I572" s="230"/>
      <c r="J572" s="226"/>
      <c r="K572" s="226"/>
      <c r="L572" s="231"/>
      <c r="M572" s="232"/>
      <c r="N572" s="233"/>
      <c r="O572" s="233"/>
      <c r="P572" s="233"/>
      <c r="Q572" s="233"/>
      <c r="R572" s="233"/>
      <c r="S572" s="233"/>
      <c r="T572" s="233"/>
      <c r="U572" s="234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5" t="s">
        <v>148</v>
      </c>
      <c r="AU572" s="235" t="s">
        <v>144</v>
      </c>
      <c r="AV572" s="13" t="s">
        <v>80</v>
      </c>
      <c r="AW572" s="13" t="s">
        <v>33</v>
      </c>
      <c r="AX572" s="13" t="s">
        <v>72</v>
      </c>
      <c r="AY572" s="235" t="s">
        <v>136</v>
      </c>
    </row>
    <row r="573" spans="1:51" s="14" customFormat="1" ht="12">
      <c r="A573" s="14"/>
      <c r="B573" s="236"/>
      <c r="C573" s="237"/>
      <c r="D573" s="227" t="s">
        <v>148</v>
      </c>
      <c r="E573" s="238" t="s">
        <v>19</v>
      </c>
      <c r="F573" s="239" t="s">
        <v>903</v>
      </c>
      <c r="G573" s="237"/>
      <c r="H573" s="240">
        <v>3.872</v>
      </c>
      <c r="I573" s="241"/>
      <c r="J573" s="237"/>
      <c r="K573" s="237"/>
      <c r="L573" s="242"/>
      <c r="M573" s="243"/>
      <c r="N573" s="244"/>
      <c r="O573" s="244"/>
      <c r="P573" s="244"/>
      <c r="Q573" s="244"/>
      <c r="R573" s="244"/>
      <c r="S573" s="244"/>
      <c r="T573" s="244"/>
      <c r="U573" s="245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46" t="s">
        <v>148</v>
      </c>
      <c r="AU573" s="246" t="s">
        <v>144</v>
      </c>
      <c r="AV573" s="14" t="s">
        <v>144</v>
      </c>
      <c r="AW573" s="14" t="s">
        <v>33</v>
      </c>
      <c r="AX573" s="14" t="s">
        <v>72</v>
      </c>
      <c r="AY573" s="246" t="s">
        <v>136</v>
      </c>
    </row>
    <row r="574" spans="1:51" s="13" customFormat="1" ht="12">
      <c r="A574" s="13"/>
      <c r="B574" s="225"/>
      <c r="C574" s="226"/>
      <c r="D574" s="227" t="s">
        <v>148</v>
      </c>
      <c r="E574" s="228" t="s">
        <v>19</v>
      </c>
      <c r="F574" s="229" t="s">
        <v>904</v>
      </c>
      <c r="G574" s="226"/>
      <c r="H574" s="228" t="s">
        <v>19</v>
      </c>
      <c r="I574" s="230"/>
      <c r="J574" s="226"/>
      <c r="K574" s="226"/>
      <c r="L574" s="231"/>
      <c r="M574" s="232"/>
      <c r="N574" s="233"/>
      <c r="O574" s="233"/>
      <c r="P574" s="233"/>
      <c r="Q574" s="233"/>
      <c r="R574" s="233"/>
      <c r="S574" s="233"/>
      <c r="T574" s="233"/>
      <c r="U574" s="234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5" t="s">
        <v>148</v>
      </c>
      <c r="AU574" s="235" t="s">
        <v>144</v>
      </c>
      <c r="AV574" s="13" t="s">
        <v>80</v>
      </c>
      <c r="AW574" s="13" t="s">
        <v>33</v>
      </c>
      <c r="AX574" s="13" t="s">
        <v>72</v>
      </c>
      <c r="AY574" s="235" t="s">
        <v>136</v>
      </c>
    </row>
    <row r="575" spans="1:51" s="14" customFormat="1" ht="12">
      <c r="A575" s="14"/>
      <c r="B575" s="236"/>
      <c r="C575" s="237"/>
      <c r="D575" s="227" t="s">
        <v>148</v>
      </c>
      <c r="E575" s="238" t="s">
        <v>19</v>
      </c>
      <c r="F575" s="239" t="s">
        <v>905</v>
      </c>
      <c r="G575" s="237"/>
      <c r="H575" s="240">
        <v>3.148</v>
      </c>
      <c r="I575" s="241"/>
      <c r="J575" s="237"/>
      <c r="K575" s="237"/>
      <c r="L575" s="242"/>
      <c r="M575" s="243"/>
      <c r="N575" s="244"/>
      <c r="O575" s="244"/>
      <c r="P575" s="244"/>
      <c r="Q575" s="244"/>
      <c r="R575" s="244"/>
      <c r="S575" s="244"/>
      <c r="T575" s="244"/>
      <c r="U575" s="245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6" t="s">
        <v>148</v>
      </c>
      <c r="AU575" s="246" t="s">
        <v>144</v>
      </c>
      <c r="AV575" s="14" t="s">
        <v>144</v>
      </c>
      <c r="AW575" s="14" t="s">
        <v>33</v>
      </c>
      <c r="AX575" s="14" t="s">
        <v>72</v>
      </c>
      <c r="AY575" s="246" t="s">
        <v>136</v>
      </c>
    </row>
    <row r="576" spans="1:51" s="13" customFormat="1" ht="12">
      <c r="A576" s="13"/>
      <c r="B576" s="225"/>
      <c r="C576" s="226"/>
      <c r="D576" s="227" t="s">
        <v>148</v>
      </c>
      <c r="E576" s="228" t="s">
        <v>19</v>
      </c>
      <c r="F576" s="229" t="s">
        <v>906</v>
      </c>
      <c r="G576" s="226"/>
      <c r="H576" s="228" t="s">
        <v>19</v>
      </c>
      <c r="I576" s="230"/>
      <c r="J576" s="226"/>
      <c r="K576" s="226"/>
      <c r="L576" s="231"/>
      <c r="M576" s="232"/>
      <c r="N576" s="233"/>
      <c r="O576" s="233"/>
      <c r="P576" s="233"/>
      <c r="Q576" s="233"/>
      <c r="R576" s="233"/>
      <c r="S576" s="233"/>
      <c r="T576" s="233"/>
      <c r="U576" s="234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5" t="s">
        <v>148</v>
      </c>
      <c r="AU576" s="235" t="s">
        <v>144</v>
      </c>
      <c r="AV576" s="13" t="s">
        <v>80</v>
      </c>
      <c r="AW576" s="13" t="s">
        <v>33</v>
      </c>
      <c r="AX576" s="13" t="s">
        <v>72</v>
      </c>
      <c r="AY576" s="235" t="s">
        <v>136</v>
      </c>
    </row>
    <row r="577" spans="1:51" s="14" customFormat="1" ht="12">
      <c r="A577" s="14"/>
      <c r="B577" s="236"/>
      <c r="C577" s="237"/>
      <c r="D577" s="227" t="s">
        <v>148</v>
      </c>
      <c r="E577" s="238" t="s">
        <v>19</v>
      </c>
      <c r="F577" s="239" t="s">
        <v>907</v>
      </c>
      <c r="G577" s="237"/>
      <c r="H577" s="240">
        <v>12</v>
      </c>
      <c r="I577" s="241"/>
      <c r="J577" s="237"/>
      <c r="K577" s="237"/>
      <c r="L577" s="242"/>
      <c r="M577" s="243"/>
      <c r="N577" s="244"/>
      <c r="O577" s="244"/>
      <c r="P577" s="244"/>
      <c r="Q577" s="244"/>
      <c r="R577" s="244"/>
      <c r="S577" s="244"/>
      <c r="T577" s="244"/>
      <c r="U577" s="245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46" t="s">
        <v>148</v>
      </c>
      <c r="AU577" s="246" t="s">
        <v>144</v>
      </c>
      <c r="AV577" s="14" t="s">
        <v>144</v>
      </c>
      <c r="AW577" s="14" t="s">
        <v>33</v>
      </c>
      <c r="AX577" s="14" t="s">
        <v>72</v>
      </c>
      <c r="AY577" s="246" t="s">
        <v>136</v>
      </c>
    </row>
    <row r="578" spans="1:51" s="14" customFormat="1" ht="12">
      <c r="A578" s="14"/>
      <c r="B578" s="236"/>
      <c r="C578" s="237"/>
      <c r="D578" s="227" t="s">
        <v>148</v>
      </c>
      <c r="E578" s="238" t="s">
        <v>19</v>
      </c>
      <c r="F578" s="239" t="s">
        <v>908</v>
      </c>
      <c r="G578" s="237"/>
      <c r="H578" s="240">
        <v>9.6</v>
      </c>
      <c r="I578" s="241"/>
      <c r="J578" s="237"/>
      <c r="K578" s="237"/>
      <c r="L578" s="242"/>
      <c r="M578" s="243"/>
      <c r="N578" s="244"/>
      <c r="O578" s="244"/>
      <c r="P578" s="244"/>
      <c r="Q578" s="244"/>
      <c r="R578" s="244"/>
      <c r="S578" s="244"/>
      <c r="T578" s="244"/>
      <c r="U578" s="245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6" t="s">
        <v>148</v>
      </c>
      <c r="AU578" s="246" t="s">
        <v>144</v>
      </c>
      <c r="AV578" s="14" t="s">
        <v>144</v>
      </c>
      <c r="AW578" s="14" t="s">
        <v>33</v>
      </c>
      <c r="AX578" s="14" t="s">
        <v>72</v>
      </c>
      <c r="AY578" s="246" t="s">
        <v>136</v>
      </c>
    </row>
    <row r="579" spans="1:51" s="14" customFormat="1" ht="12">
      <c r="A579" s="14"/>
      <c r="B579" s="236"/>
      <c r="C579" s="237"/>
      <c r="D579" s="227" t="s">
        <v>148</v>
      </c>
      <c r="E579" s="238" t="s">
        <v>19</v>
      </c>
      <c r="F579" s="239" t="s">
        <v>909</v>
      </c>
      <c r="G579" s="237"/>
      <c r="H579" s="240">
        <v>9.4</v>
      </c>
      <c r="I579" s="241"/>
      <c r="J579" s="237"/>
      <c r="K579" s="237"/>
      <c r="L579" s="242"/>
      <c r="M579" s="243"/>
      <c r="N579" s="244"/>
      <c r="O579" s="244"/>
      <c r="P579" s="244"/>
      <c r="Q579" s="244"/>
      <c r="R579" s="244"/>
      <c r="S579" s="244"/>
      <c r="T579" s="244"/>
      <c r="U579" s="245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6" t="s">
        <v>148</v>
      </c>
      <c r="AU579" s="246" t="s">
        <v>144</v>
      </c>
      <c r="AV579" s="14" t="s">
        <v>144</v>
      </c>
      <c r="AW579" s="14" t="s">
        <v>33</v>
      </c>
      <c r="AX579" s="14" t="s">
        <v>72</v>
      </c>
      <c r="AY579" s="246" t="s">
        <v>136</v>
      </c>
    </row>
    <row r="580" spans="1:51" s="15" customFormat="1" ht="12">
      <c r="A580" s="15"/>
      <c r="B580" s="247"/>
      <c r="C580" s="248"/>
      <c r="D580" s="227" t="s">
        <v>148</v>
      </c>
      <c r="E580" s="249" t="s">
        <v>19</v>
      </c>
      <c r="F580" s="250" t="s">
        <v>152</v>
      </c>
      <c r="G580" s="248"/>
      <c r="H580" s="251">
        <v>38.02</v>
      </c>
      <c r="I580" s="252"/>
      <c r="J580" s="248"/>
      <c r="K580" s="248"/>
      <c r="L580" s="253"/>
      <c r="M580" s="254"/>
      <c r="N580" s="255"/>
      <c r="O580" s="255"/>
      <c r="P580" s="255"/>
      <c r="Q580" s="255"/>
      <c r="R580" s="255"/>
      <c r="S580" s="255"/>
      <c r="T580" s="255"/>
      <c r="U580" s="256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T580" s="257" t="s">
        <v>148</v>
      </c>
      <c r="AU580" s="257" t="s">
        <v>144</v>
      </c>
      <c r="AV580" s="15" t="s">
        <v>143</v>
      </c>
      <c r="AW580" s="15" t="s">
        <v>33</v>
      </c>
      <c r="AX580" s="15" t="s">
        <v>80</v>
      </c>
      <c r="AY580" s="257" t="s">
        <v>136</v>
      </c>
    </row>
    <row r="581" spans="1:65" s="2" customFormat="1" ht="16.5" customHeight="1">
      <c r="A581" s="40"/>
      <c r="B581" s="41"/>
      <c r="C581" s="258" t="s">
        <v>910</v>
      </c>
      <c r="D581" s="258" t="s">
        <v>273</v>
      </c>
      <c r="E581" s="259" t="s">
        <v>911</v>
      </c>
      <c r="F581" s="260" t="s">
        <v>912</v>
      </c>
      <c r="G581" s="261" t="s">
        <v>160</v>
      </c>
      <c r="H581" s="262">
        <v>41.822</v>
      </c>
      <c r="I581" s="263"/>
      <c r="J581" s="264">
        <f>ROUND(I581*H581,2)</f>
        <v>0</v>
      </c>
      <c r="K581" s="265"/>
      <c r="L581" s="266"/>
      <c r="M581" s="267" t="s">
        <v>19</v>
      </c>
      <c r="N581" s="268" t="s">
        <v>44</v>
      </c>
      <c r="O581" s="86"/>
      <c r="P581" s="216">
        <f>O581*H581</f>
        <v>0</v>
      </c>
      <c r="Q581" s="216">
        <v>0.00012</v>
      </c>
      <c r="R581" s="216">
        <f>Q581*H581</f>
        <v>0.00501864</v>
      </c>
      <c r="S581" s="216">
        <v>0</v>
      </c>
      <c r="T581" s="216">
        <f>S581*H581</f>
        <v>0</v>
      </c>
      <c r="U581" s="217" t="s">
        <v>19</v>
      </c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R581" s="218" t="s">
        <v>379</v>
      </c>
      <c r="AT581" s="218" t="s">
        <v>273</v>
      </c>
      <c r="AU581" s="218" t="s">
        <v>144</v>
      </c>
      <c r="AY581" s="19" t="s">
        <v>136</v>
      </c>
      <c r="BE581" s="219">
        <f>IF(N581="základní",J581,0)</f>
        <v>0</v>
      </c>
      <c r="BF581" s="219">
        <f>IF(N581="snížená",J581,0)</f>
        <v>0</v>
      </c>
      <c r="BG581" s="219">
        <f>IF(N581="zákl. přenesená",J581,0)</f>
        <v>0</v>
      </c>
      <c r="BH581" s="219">
        <f>IF(N581="sníž. přenesená",J581,0)</f>
        <v>0</v>
      </c>
      <c r="BI581" s="219">
        <f>IF(N581="nulová",J581,0)</f>
        <v>0</v>
      </c>
      <c r="BJ581" s="19" t="s">
        <v>144</v>
      </c>
      <c r="BK581" s="219">
        <f>ROUND(I581*H581,2)</f>
        <v>0</v>
      </c>
      <c r="BL581" s="19" t="s">
        <v>262</v>
      </c>
      <c r="BM581" s="218" t="s">
        <v>913</v>
      </c>
    </row>
    <row r="582" spans="1:51" s="14" customFormat="1" ht="12">
      <c r="A582" s="14"/>
      <c r="B582" s="236"/>
      <c r="C582" s="237"/>
      <c r="D582" s="227" t="s">
        <v>148</v>
      </c>
      <c r="E582" s="237"/>
      <c r="F582" s="239" t="s">
        <v>914</v>
      </c>
      <c r="G582" s="237"/>
      <c r="H582" s="240">
        <v>41.822</v>
      </c>
      <c r="I582" s="241"/>
      <c r="J582" s="237"/>
      <c r="K582" s="237"/>
      <c r="L582" s="242"/>
      <c r="M582" s="243"/>
      <c r="N582" s="244"/>
      <c r="O582" s="244"/>
      <c r="P582" s="244"/>
      <c r="Q582" s="244"/>
      <c r="R582" s="244"/>
      <c r="S582" s="244"/>
      <c r="T582" s="244"/>
      <c r="U582" s="245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46" t="s">
        <v>148</v>
      </c>
      <c r="AU582" s="246" t="s">
        <v>144</v>
      </c>
      <c r="AV582" s="14" t="s">
        <v>144</v>
      </c>
      <c r="AW582" s="14" t="s">
        <v>4</v>
      </c>
      <c r="AX582" s="14" t="s">
        <v>80</v>
      </c>
      <c r="AY582" s="246" t="s">
        <v>136</v>
      </c>
    </row>
    <row r="583" spans="1:65" s="2" customFormat="1" ht="21.75" customHeight="1">
      <c r="A583" s="40"/>
      <c r="B583" s="41"/>
      <c r="C583" s="206" t="s">
        <v>915</v>
      </c>
      <c r="D583" s="206" t="s">
        <v>139</v>
      </c>
      <c r="E583" s="207" t="s">
        <v>916</v>
      </c>
      <c r="F583" s="208" t="s">
        <v>917</v>
      </c>
      <c r="G583" s="209" t="s">
        <v>142</v>
      </c>
      <c r="H583" s="210">
        <v>36.132</v>
      </c>
      <c r="I583" s="211"/>
      <c r="J583" s="212">
        <f>ROUND(I583*H583,2)</f>
        <v>0</v>
      </c>
      <c r="K583" s="213"/>
      <c r="L583" s="46"/>
      <c r="M583" s="214" t="s">
        <v>19</v>
      </c>
      <c r="N583" s="215" t="s">
        <v>44</v>
      </c>
      <c r="O583" s="86"/>
      <c r="P583" s="216">
        <f>O583*H583</f>
        <v>0</v>
      </c>
      <c r="Q583" s="216">
        <v>0.006</v>
      </c>
      <c r="R583" s="216">
        <f>Q583*H583</f>
        <v>0.21679199999999998</v>
      </c>
      <c r="S583" s="216">
        <v>0</v>
      </c>
      <c r="T583" s="216">
        <f>S583*H583</f>
        <v>0</v>
      </c>
      <c r="U583" s="217" t="s">
        <v>19</v>
      </c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18" t="s">
        <v>262</v>
      </c>
      <c r="AT583" s="218" t="s">
        <v>139</v>
      </c>
      <c r="AU583" s="218" t="s">
        <v>144</v>
      </c>
      <c r="AY583" s="19" t="s">
        <v>136</v>
      </c>
      <c r="BE583" s="219">
        <f>IF(N583="základní",J583,0)</f>
        <v>0</v>
      </c>
      <c r="BF583" s="219">
        <f>IF(N583="snížená",J583,0)</f>
        <v>0</v>
      </c>
      <c r="BG583" s="219">
        <f>IF(N583="zákl. přenesená",J583,0)</f>
        <v>0</v>
      </c>
      <c r="BH583" s="219">
        <f>IF(N583="sníž. přenesená",J583,0)</f>
        <v>0</v>
      </c>
      <c r="BI583" s="219">
        <f>IF(N583="nulová",J583,0)</f>
        <v>0</v>
      </c>
      <c r="BJ583" s="19" t="s">
        <v>144</v>
      </c>
      <c r="BK583" s="219">
        <f>ROUND(I583*H583,2)</f>
        <v>0</v>
      </c>
      <c r="BL583" s="19" t="s">
        <v>262</v>
      </c>
      <c r="BM583" s="218" t="s">
        <v>918</v>
      </c>
    </row>
    <row r="584" spans="1:47" s="2" customFormat="1" ht="12">
      <c r="A584" s="40"/>
      <c r="B584" s="41"/>
      <c r="C584" s="42"/>
      <c r="D584" s="220" t="s">
        <v>146</v>
      </c>
      <c r="E584" s="42"/>
      <c r="F584" s="221" t="s">
        <v>919</v>
      </c>
      <c r="G584" s="42"/>
      <c r="H584" s="42"/>
      <c r="I584" s="222"/>
      <c r="J584" s="42"/>
      <c r="K584" s="42"/>
      <c r="L584" s="46"/>
      <c r="M584" s="223"/>
      <c r="N584" s="224"/>
      <c r="O584" s="86"/>
      <c r="P584" s="86"/>
      <c r="Q584" s="86"/>
      <c r="R584" s="86"/>
      <c r="S584" s="86"/>
      <c r="T584" s="86"/>
      <c r="U584" s="87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T584" s="19" t="s">
        <v>146</v>
      </c>
      <c r="AU584" s="19" t="s">
        <v>144</v>
      </c>
    </row>
    <row r="585" spans="1:51" s="13" customFormat="1" ht="12">
      <c r="A585" s="13"/>
      <c r="B585" s="225"/>
      <c r="C585" s="226"/>
      <c r="D585" s="227" t="s">
        <v>148</v>
      </c>
      <c r="E585" s="228" t="s">
        <v>19</v>
      </c>
      <c r="F585" s="229" t="s">
        <v>863</v>
      </c>
      <c r="G585" s="226"/>
      <c r="H585" s="228" t="s">
        <v>19</v>
      </c>
      <c r="I585" s="230"/>
      <c r="J585" s="226"/>
      <c r="K585" s="226"/>
      <c r="L585" s="231"/>
      <c r="M585" s="232"/>
      <c r="N585" s="233"/>
      <c r="O585" s="233"/>
      <c r="P585" s="233"/>
      <c r="Q585" s="233"/>
      <c r="R585" s="233"/>
      <c r="S585" s="233"/>
      <c r="T585" s="233"/>
      <c r="U585" s="234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5" t="s">
        <v>148</v>
      </c>
      <c r="AU585" s="235" t="s">
        <v>144</v>
      </c>
      <c r="AV585" s="13" t="s">
        <v>80</v>
      </c>
      <c r="AW585" s="13" t="s">
        <v>33</v>
      </c>
      <c r="AX585" s="13" t="s">
        <v>72</v>
      </c>
      <c r="AY585" s="235" t="s">
        <v>136</v>
      </c>
    </row>
    <row r="586" spans="1:51" s="14" customFormat="1" ht="12">
      <c r="A586" s="14"/>
      <c r="B586" s="236"/>
      <c r="C586" s="237"/>
      <c r="D586" s="227" t="s">
        <v>148</v>
      </c>
      <c r="E586" s="238" t="s">
        <v>19</v>
      </c>
      <c r="F586" s="239" t="s">
        <v>920</v>
      </c>
      <c r="G586" s="237"/>
      <c r="H586" s="240">
        <v>13.587</v>
      </c>
      <c r="I586" s="241"/>
      <c r="J586" s="237"/>
      <c r="K586" s="237"/>
      <c r="L586" s="242"/>
      <c r="M586" s="243"/>
      <c r="N586" s="244"/>
      <c r="O586" s="244"/>
      <c r="P586" s="244"/>
      <c r="Q586" s="244"/>
      <c r="R586" s="244"/>
      <c r="S586" s="244"/>
      <c r="T586" s="244"/>
      <c r="U586" s="245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46" t="s">
        <v>148</v>
      </c>
      <c r="AU586" s="246" t="s">
        <v>144</v>
      </c>
      <c r="AV586" s="14" t="s">
        <v>144</v>
      </c>
      <c r="AW586" s="14" t="s">
        <v>33</v>
      </c>
      <c r="AX586" s="14" t="s">
        <v>72</v>
      </c>
      <c r="AY586" s="246" t="s">
        <v>136</v>
      </c>
    </row>
    <row r="587" spans="1:51" s="14" customFormat="1" ht="12">
      <c r="A587" s="14"/>
      <c r="B587" s="236"/>
      <c r="C587" s="237"/>
      <c r="D587" s="227" t="s">
        <v>148</v>
      </c>
      <c r="E587" s="238" t="s">
        <v>19</v>
      </c>
      <c r="F587" s="239" t="s">
        <v>335</v>
      </c>
      <c r="G587" s="237"/>
      <c r="H587" s="240">
        <v>-1.2</v>
      </c>
      <c r="I587" s="241"/>
      <c r="J587" s="237"/>
      <c r="K587" s="237"/>
      <c r="L587" s="242"/>
      <c r="M587" s="243"/>
      <c r="N587" s="244"/>
      <c r="O587" s="244"/>
      <c r="P587" s="244"/>
      <c r="Q587" s="244"/>
      <c r="R587" s="244"/>
      <c r="S587" s="244"/>
      <c r="T587" s="244"/>
      <c r="U587" s="245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46" t="s">
        <v>148</v>
      </c>
      <c r="AU587" s="246" t="s">
        <v>144</v>
      </c>
      <c r="AV587" s="14" t="s">
        <v>144</v>
      </c>
      <c r="AW587" s="14" t="s">
        <v>33</v>
      </c>
      <c r="AX587" s="14" t="s">
        <v>72</v>
      </c>
      <c r="AY587" s="246" t="s">
        <v>136</v>
      </c>
    </row>
    <row r="588" spans="1:51" s="14" customFormat="1" ht="12">
      <c r="A588" s="14"/>
      <c r="B588" s="236"/>
      <c r="C588" s="237"/>
      <c r="D588" s="227" t="s">
        <v>148</v>
      </c>
      <c r="E588" s="238" t="s">
        <v>19</v>
      </c>
      <c r="F588" s="239" t="s">
        <v>336</v>
      </c>
      <c r="G588" s="237"/>
      <c r="H588" s="240">
        <v>-2.1</v>
      </c>
      <c r="I588" s="241"/>
      <c r="J588" s="237"/>
      <c r="K588" s="237"/>
      <c r="L588" s="242"/>
      <c r="M588" s="243"/>
      <c r="N588" s="244"/>
      <c r="O588" s="244"/>
      <c r="P588" s="244"/>
      <c r="Q588" s="244"/>
      <c r="R588" s="244"/>
      <c r="S588" s="244"/>
      <c r="T588" s="244"/>
      <c r="U588" s="245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46" t="s">
        <v>148</v>
      </c>
      <c r="AU588" s="246" t="s">
        <v>144</v>
      </c>
      <c r="AV588" s="14" t="s">
        <v>144</v>
      </c>
      <c r="AW588" s="14" t="s">
        <v>33</v>
      </c>
      <c r="AX588" s="14" t="s">
        <v>72</v>
      </c>
      <c r="AY588" s="246" t="s">
        <v>136</v>
      </c>
    </row>
    <row r="589" spans="1:51" s="13" customFormat="1" ht="12">
      <c r="A589" s="13"/>
      <c r="B589" s="225"/>
      <c r="C589" s="226"/>
      <c r="D589" s="227" t="s">
        <v>148</v>
      </c>
      <c r="E589" s="228" t="s">
        <v>19</v>
      </c>
      <c r="F589" s="229" t="s">
        <v>337</v>
      </c>
      <c r="G589" s="226"/>
      <c r="H589" s="228" t="s">
        <v>19</v>
      </c>
      <c r="I589" s="230"/>
      <c r="J589" s="226"/>
      <c r="K589" s="226"/>
      <c r="L589" s="231"/>
      <c r="M589" s="232"/>
      <c r="N589" s="233"/>
      <c r="O589" s="233"/>
      <c r="P589" s="233"/>
      <c r="Q589" s="233"/>
      <c r="R589" s="233"/>
      <c r="S589" s="233"/>
      <c r="T589" s="233"/>
      <c r="U589" s="234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35" t="s">
        <v>148</v>
      </c>
      <c r="AU589" s="235" t="s">
        <v>144</v>
      </c>
      <c r="AV589" s="13" t="s">
        <v>80</v>
      </c>
      <c r="AW589" s="13" t="s">
        <v>33</v>
      </c>
      <c r="AX589" s="13" t="s">
        <v>72</v>
      </c>
      <c r="AY589" s="235" t="s">
        <v>136</v>
      </c>
    </row>
    <row r="590" spans="1:51" s="14" customFormat="1" ht="12">
      <c r="A590" s="14"/>
      <c r="B590" s="236"/>
      <c r="C590" s="237"/>
      <c r="D590" s="227" t="s">
        <v>148</v>
      </c>
      <c r="E590" s="238" t="s">
        <v>19</v>
      </c>
      <c r="F590" s="239" t="s">
        <v>921</v>
      </c>
      <c r="G590" s="237"/>
      <c r="H590" s="240">
        <v>4.113</v>
      </c>
      <c r="I590" s="241"/>
      <c r="J590" s="237"/>
      <c r="K590" s="237"/>
      <c r="L590" s="242"/>
      <c r="M590" s="243"/>
      <c r="N590" s="244"/>
      <c r="O590" s="244"/>
      <c r="P590" s="244"/>
      <c r="Q590" s="244"/>
      <c r="R590" s="244"/>
      <c r="S590" s="244"/>
      <c r="T590" s="244"/>
      <c r="U590" s="245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46" t="s">
        <v>148</v>
      </c>
      <c r="AU590" s="246" t="s">
        <v>144</v>
      </c>
      <c r="AV590" s="14" t="s">
        <v>144</v>
      </c>
      <c r="AW590" s="14" t="s">
        <v>33</v>
      </c>
      <c r="AX590" s="14" t="s">
        <v>72</v>
      </c>
      <c r="AY590" s="246" t="s">
        <v>136</v>
      </c>
    </row>
    <row r="591" spans="1:51" s="13" customFormat="1" ht="12">
      <c r="A591" s="13"/>
      <c r="B591" s="225"/>
      <c r="C591" s="226"/>
      <c r="D591" s="227" t="s">
        <v>148</v>
      </c>
      <c r="E591" s="228" t="s">
        <v>19</v>
      </c>
      <c r="F591" s="229" t="s">
        <v>339</v>
      </c>
      <c r="G591" s="226"/>
      <c r="H591" s="228" t="s">
        <v>19</v>
      </c>
      <c r="I591" s="230"/>
      <c r="J591" s="226"/>
      <c r="K591" s="226"/>
      <c r="L591" s="231"/>
      <c r="M591" s="232"/>
      <c r="N591" s="233"/>
      <c r="O591" s="233"/>
      <c r="P591" s="233"/>
      <c r="Q591" s="233"/>
      <c r="R591" s="233"/>
      <c r="S591" s="233"/>
      <c r="T591" s="233"/>
      <c r="U591" s="234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5" t="s">
        <v>148</v>
      </c>
      <c r="AU591" s="235" t="s">
        <v>144</v>
      </c>
      <c r="AV591" s="13" t="s">
        <v>80</v>
      </c>
      <c r="AW591" s="13" t="s">
        <v>33</v>
      </c>
      <c r="AX591" s="13" t="s">
        <v>72</v>
      </c>
      <c r="AY591" s="235" t="s">
        <v>136</v>
      </c>
    </row>
    <row r="592" spans="1:51" s="14" customFormat="1" ht="12">
      <c r="A592" s="14"/>
      <c r="B592" s="236"/>
      <c r="C592" s="237"/>
      <c r="D592" s="227" t="s">
        <v>148</v>
      </c>
      <c r="E592" s="238" t="s">
        <v>19</v>
      </c>
      <c r="F592" s="239" t="s">
        <v>340</v>
      </c>
      <c r="G592" s="237"/>
      <c r="H592" s="240">
        <v>25.346</v>
      </c>
      <c r="I592" s="241"/>
      <c r="J592" s="237"/>
      <c r="K592" s="237"/>
      <c r="L592" s="242"/>
      <c r="M592" s="243"/>
      <c r="N592" s="244"/>
      <c r="O592" s="244"/>
      <c r="P592" s="244"/>
      <c r="Q592" s="244"/>
      <c r="R592" s="244"/>
      <c r="S592" s="244"/>
      <c r="T592" s="244"/>
      <c r="U592" s="245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6" t="s">
        <v>148</v>
      </c>
      <c r="AU592" s="246" t="s">
        <v>144</v>
      </c>
      <c r="AV592" s="14" t="s">
        <v>144</v>
      </c>
      <c r="AW592" s="14" t="s">
        <v>33</v>
      </c>
      <c r="AX592" s="14" t="s">
        <v>72</v>
      </c>
      <c r="AY592" s="246" t="s">
        <v>136</v>
      </c>
    </row>
    <row r="593" spans="1:51" s="14" customFormat="1" ht="12">
      <c r="A593" s="14"/>
      <c r="B593" s="236"/>
      <c r="C593" s="237"/>
      <c r="D593" s="227" t="s">
        <v>148</v>
      </c>
      <c r="E593" s="238" t="s">
        <v>19</v>
      </c>
      <c r="F593" s="239" t="s">
        <v>151</v>
      </c>
      <c r="G593" s="237"/>
      <c r="H593" s="240">
        <v>-1.4</v>
      </c>
      <c r="I593" s="241"/>
      <c r="J593" s="237"/>
      <c r="K593" s="237"/>
      <c r="L593" s="242"/>
      <c r="M593" s="243"/>
      <c r="N593" s="244"/>
      <c r="O593" s="244"/>
      <c r="P593" s="244"/>
      <c r="Q593" s="244"/>
      <c r="R593" s="244"/>
      <c r="S593" s="244"/>
      <c r="T593" s="244"/>
      <c r="U593" s="245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6" t="s">
        <v>148</v>
      </c>
      <c r="AU593" s="246" t="s">
        <v>144</v>
      </c>
      <c r="AV593" s="14" t="s">
        <v>144</v>
      </c>
      <c r="AW593" s="14" t="s">
        <v>33</v>
      </c>
      <c r="AX593" s="14" t="s">
        <v>72</v>
      </c>
      <c r="AY593" s="246" t="s">
        <v>136</v>
      </c>
    </row>
    <row r="594" spans="1:51" s="14" customFormat="1" ht="12">
      <c r="A594" s="14"/>
      <c r="B594" s="236"/>
      <c r="C594" s="237"/>
      <c r="D594" s="227" t="s">
        <v>148</v>
      </c>
      <c r="E594" s="238" t="s">
        <v>19</v>
      </c>
      <c r="F594" s="239" t="s">
        <v>197</v>
      </c>
      <c r="G594" s="237"/>
      <c r="H594" s="240">
        <v>-1.6</v>
      </c>
      <c r="I594" s="241"/>
      <c r="J594" s="237"/>
      <c r="K594" s="237"/>
      <c r="L594" s="242"/>
      <c r="M594" s="243"/>
      <c r="N594" s="244"/>
      <c r="O594" s="244"/>
      <c r="P594" s="244"/>
      <c r="Q594" s="244"/>
      <c r="R594" s="244"/>
      <c r="S594" s="244"/>
      <c r="T594" s="244"/>
      <c r="U594" s="245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46" t="s">
        <v>148</v>
      </c>
      <c r="AU594" s="246" t="s">
        <v>144</v>
      </c>
      <c r="AV594" s="14" t="s">
        <v>144</v>
      </c>
      <c r="AW594" s="14" t="s">
        <v>33</v>
      </c>
      <c r="AX594" s="14" t="s">
        <v>72</v>
      </c>
      <c r="AY594" s="246" t="s">
        <v>136</v>
      </c>
    </row>
    <row r="595" spans="1:51" s="14" customFormat="1" ht="12">
      <c r="A595" s="14"/>
      <c r="B595" s="236"/>
      <c r="C595" s="237"/>
      <c r="D595" s="227" t="s">
        <v>148</v>
      </c>
      <c r="E595" s="238" t="s">
        <v>19</v>
      </c>
      <c r="F595" s="239" t="s">
        <v>341</v>
      </c>
      <c r="G595" s="237"/>
      <c r="H595" s="240">
        <v>-0.614</v>
      </c>
      <c r="I595" s="241"/>
      <c r="J595" s="237"/>
      <c r="K595" s="237"/>
      <c r="L595" s="242"/>
      <c r="M595" s="243"/>
      <c r="N595" s="244"/>
      <c r="O595" s="244"/>
      <c r="P595" s="244"/>
      <c r="Q595" s="244"/>
      <c r="R595" s="244"/>
      <c r="S595" s="244"/>
      <c r="T595" s="244"/>
      <c r="U595" s="245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46" t="s">
        <v>148</v>
      </c>
      <c r="AU595" s="246" t="s">
        <v>144</v>
      </c>
      <c r="AV595" s="14" t="s">
        <v>144</v>
      </c>
      <c r="AW595" s="14" t="s">
        <v>33</v>
      </c>
      <c r="AX595" s="14" t="s">
        <v>72</v>
      </c>
      <c r="AY595" s="246" t="s">
        <v>136</v>
      </c>
    </row>
    <row r="596" spans="1:51" s="15" customFormat="1" ht="12">
      <c r="A596" s="15"/>
      <c r="B596" s="247"/>
      <c r="C596" s="248"/>
      <c r="D596" s="227" t="s">
        <v>148</v>
      </c>
      <c r="E596" s="249" t="s">
        <v>19</v>
      </c>
      <c r="F596" s="250" t="s">
        <v>152</v>
      </c>
      <c r="G596" s="248"/>
      <c r="H596" s="251">
        <v>36.132</v>
      </c>
      <c r="I596" s="252"/>
      <c r="J596" s="248"/>
      <c r="K596" s="248"/>
      <c r="L596" s="253"/>
      <c r="M596" s="254"/>
      <c r="N596" s="255"/>
      <c r="O596" s="255"/>
      <c r="P596" s="255"/>
      <c r="Q596" s="255"/>
      <c r="R596" s="255"/>
      <c r="S596" s="255"/>
      <c r="T596" s="255"/>
      <c r="U596" s="256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T596" s="257" t="s">
        <v>148</v>
      </c>
      <c r="AU596" s="257" t="s">
        <v>144</v>
      </c>
      <c r="AV596" s="15" t="s">
        <v>143</v>
      </c>
      <c r="AW596" s="15" t="s">
        <v>33</v>
      </c>
      <c r="AX596" s="15" t="s">
        <v>80</v>
      </c>
      <c r="AY596" s="257" t="s">
        <v>136</v>
      </c>
    </row>
    <row r="597" spans="1:65" s="2" customFormat="1" ht="16.5" customHeight="1">
      <c r="A597" s="40"/>
      <c r="B597" s="41"/>
      <c r="C597" s="206" t="s">
        <v>922</v>
      </c>
      <c r="D597" s="206" t="s">
        <v>139</v>
      </c>
      <c r="E597" s="207" t="s">
        <v>923</v>
      </c>
      <c r="F597" s="208" t="s">
        <v>924</v>
      </c>
      <c r="G597" s="209" t="s">
        <v>160</v>
      </c>
      <c r="H597" s="210">
        <v>3.148</v>
      </c>
      <c r="I597" s="211"/>
      <c r="J597" s="212">
        <f>ROUND(I597*H597,2)</f>
        <v>0</v>
      </c>
      <c r="K597" s="213"/>
      <c r="L597" s="46"/>
      <c r="M597" s="214" t="s">
        <v>19</v>
      </c>
      <c r="N597" s="215" t="s">
        <v>44</v>
      </c>
      <c r="O597" s="86"/>
      <c r="P597" s="216">
        <f>O597*H597</f>
        <v>0</v>
      </c>
      <c r="Q597" s="216">
        <v>0.002</v>
      </c>
      <c r="R597" s="216">
        <f>Q597*H597</f>
        <v>0.006296</v>
      </c>
      <c r="S597" s="216">
        <v>0</v>
      </c>
      <c r="T597" s="216">
        <f>S597*H597</f>
        <v>0</v>
      </c>
      <c r="U597" s="217" t="s">
        <v>19</v>
      </c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R597" s="218" t="s">
        <v>262</v>
      </c>
      <c r="AT597" s="218" t="s">
        <v>139</v>
      </c>
      <c r="AU597" s="218" t="s">
        <v>144</v>
      </c>
      <c r="AY597" s="19" t="s">
        <v>136</v>
      </c>
      <c r="BE597" s="219">
        <f>IF(N597="základní",J597,0)</f>
        <v>0</v>
      </c>
      <c r="BF597" s="219">
        <f>IF(N597="snížená",J597,0)</f>
        <v>0</v>
      </c>
      <c r="BG597" s="219">
        <f>IF(N597="zákl. přenesená",J597,0)</f>
        <v>0</v>
      </c>
      <c r="BH597" s="219">
        <f>IF(N597="sníž. přenesená",J597,0)</f>
        <v>0</v>
      </c>
      <c r="BI597" s="219">
        <f>IF(N597="nulová",J597,0)</f>
        <v>0</v>
      </c>
      <c r="BJ597" s="19" t="s">
        <v>144</v>
      </c>
      <c r="BK597" s="219">
        <f>ROUND(I597*H597,2)</f>
        <v>0</v>
      </c>
      <c r="BL597" s="19" t="s">
        <v>262</v>
      </c>
      <c r="BM597" s="218" t="s">
        <v>925</v>
      </c>
    </row>
    <row r="598" spans="1:47" s="2" customFormat="1" ht="12">
      <c r="A598" s="40"/>
      <c r="B598" s="41"/>
      <c r="C598" s="42"/>
      <c r="D598" s="220" t="s">
        <v>146</v>
      </c>
      <c r="E598" s="42"/>
      <c r="F598" s="221" t="s">
        <v>926</v>
      </c>
      <c r="G598" s="42"/>
      <c r="H598" s="42"/>
      <c r="I598" s="222"/>
      <c r="J598" s="42"/>
      <c r="K598" s="42"/>
      <c r="L598" s="46"/>
      <c r="M598" s="223"/>
      <c r="N598" s="224"/>
      <c r="O598" s="86"/>
      <c r="P598" s="86"/>
      <c r="Q598" s="86"/>
      <c r="R598" s="86"/>
      <c r="S598" s="86"/>
      <c r="T598" s="86"/>
      <c r="U598" s="87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T598" s="19" t="s">
        <v>146</v>
      </c>
      <c r="AU598" s="19" t="s">
        <v>144</v>
      </c>
    </row>
    <row r="599" spans="1:51" s="13" customFormat="1" ht="12">
      <c r="A599" s="13"/>
      <c r="B599" s="225"/>
      <c r="C599" s="226"/>
      <c r="D599" s="227" t="s">
        <v>148</v>
      </c>
      <c r="E599" s="228" t="s">
        <v>19</v>
      </c>
      <c r="F599" s="229" t="s">
        <v>927</v>
      </c>
      <c r="G599" s="226"/>
      <c r="H599" s="228" t="s">
        <v>19</v>
      </c>
      <c r="I599" s="230"/>
      <c r="J599" s="226"/>
      <c r="K599" s="226"/>
      <c r="L599" s="231"/>
      <c r="M599" s="232"/>
      <c r="N599" s="233"/>
      <c r="O599" s="233"/>
      <c r="P599" s="233"/>
      <c r="Q599" s="233"/>
      <c r="R599" s="233"/>
      <c r="S599" s="233"/>
      <c r="T599" s="233"/>
      <c r="U599" s="234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5" t="s">
        <v>148</v>
      </c>
      <c r="AU599" s="235" t="s">
        <v>144</v>
      </c>
      <c r="AV599" s="13" t="s">
        <v>80</v>
      </c>
      <c r="AW599" s="13" t="s">
        <v>33</v>
      </c>
      <c r="AX599" s="13" t="s">
        <v>72</v>
      </c>
      <c r="AY599" s="235" t="s">
        <v>136</v>
      </c>
    </row>
    <row r="600" spans="1:51" s="14" customFormat="1" ht="12">
      <c r="A600" s="14"/>
      <c r="B600" s="236"/>
      <c r="C600" s="237"/>
      <c r="D600" s="227" t="s">
        <v>148</v>
      </c>
      <c r="E600" s="238" t="s">
        <v>19</v>
      </c>
      <c r="F600" s="239" t="s">
        <v>905</v>
      </c>
      <c r="G600" s="237"/>
      <c r="H600" s="240">
        <v>3.148</v>
      </c>
      <c r="I600" s="241"/>
      <c r="J600" s="237"/>
      <c r="K600" s="237"/>
      <c r="L600" s="242"/>
      <c r="M600" s="243"/>
      <c r="N600" s="244"/>
      <c r="O600" s="244"/>
      <c r="P600" s="244"/>
      <c r="Q600" s="244"/>
      <c r="R600" s="244"/>
      <c r="S600" s="244"/>
      <c r="T600" s="244"/>
      <c r="U600" s="245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46" t="s">
        <v>148</v>
      </c>
      <c r="AU600" s="246" t="s">
        <v>144</v>
      </c>
      <c r="AV600" s="14" t="s">
        <v>144</v>
      </c>
      <c r="AW600" s="14" t="s">
        <v>33</v>
      </c>
      <c r="AX600" s="14" t="s">
        <v>72</v>
      </c>
      <c r="AY600" s="246" t="s">
        <v>136</v>
      </c>
    </row>
    <row r="601" spans="1:51" s="15" customFormat="1" ht="12">
      <c r="A601" s="15"/>
      <c r="B601" s="247"/>
      <c r="C601" s="248"/>
      <c r="D601" s="227" t="s">
        <v>148</v>
      </c>
      <c r="E601" s="249" t="s">
        <v>19</v>
      </c>
      <c r="F601" s="250" t="s">
        <v>152</v>
      </c>
      <c r="G601" s="248"/>
      <c r="H601" s="251">
        <v>3.148</v>
      </c>
      <c r="I601" s="252"/>
      <c r="J601" s="248"/>
      <c r="K601" s="248"/>
      <c r="L601" s="253"/>
      <c r="M601" s="254"/>
      <c r="N601" s="255"/>
      <c r="O601" s="255"/>
      <c r="P601" s="255"/>
      <c r="Q601" s="255"/>
      <c r="R601" s="255"/>
      <c r="S601" s="255"/>
      <c r="T601" s="255"/>
      <c r="U601" s="256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T601" s="257" t="s">
        <v>148</v>
      </c>
      <c r="AU601" s="257" t="s">
        <v>144</v>
      </c>
      <c r="AV601" s="15" t="s">
        <v>143</v>
      </c>
      <c r="AW601" s="15" t="s">
        <v>33</v>
      </c>
      <c r="AX601" s="15" t="s">
        <v>80</v>
      </c>
      <c r="AY601" s="257" t="s">
        <v>136</v>
      </c>
    </row>
    <row r="602" spans="1:65" s="2" customFormat="1" ht="16.5" customHeight="1">
      <c r="A602" s="40"/>
      <c r="B602" s="41"/>
      <c r="C602" s="258" t="s">
        <v>928</v>
      </c>
      <c r="D602" s="258" t="s">
        <v>273</v>
      </c>
      <c r="E602" s="259" t="s">
        <v>929</v>
      </c>
      <c r="F602" s="260" t="s">
        <v>930</v>
      </c>
      <c r="G602" s="261" t="s">
        <v>142</v>
      </c>
      <c r="H602" s="262">
        <v>41.477</v>
      </c>
      <c r="I602" s="263"/>
      <c r="J602" s="264">
        <f>ROUND(I602*H602,2)</f>
        <v>0</v>
      </c>
      <c r="K602" s="265"/>
      <c r="L602" s="266"/>
      <c r="M602" s="267" t="s">
        <v>19</v>
      </c>
      <c r="N602" s="268" t="s">
        <v>44</v>
      </c>
      <c r="O602" s="86"/>
      <c r="P602" s="216">
        <f>O602*H602</f>
        <v>0</v>
      </c>
      <c r="Q602" s="216">
        <v>0.01841</v>
      </c>
      <c r="R602" s="216">
        <f>Q602*H602</f>
        <v>0.7635915699999999</v>
      </c>
      <c r="S602" s="216">
        <v>0</v>
      </c>
      <c r="T602" s="216">
        <f>S602*H602</f>
        <v>0</v>
      </c>
      <c r="U602" s="217" t="s">
        <v>19</v>
      </c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R602" s="218" t="s">
        <v>379</v>
      </c>
      <c r="AT602" s="218" t="s">
        <v>273</v>
      </c>
      <c r="AU602" s="218" t="s">
        <v>144</v>
      </c>
      <c r="AY602" s="19" t="s">
        <v>136</v>
      </c>
      <c r="BE602" s="219">
        <f>IF(N602="základní",J602,0)</f>
        <v>0</v>
      </c>
      <c r="BF602" s="219">
        <f>IF(N602="snížená",J602,0)</f>
        <v>0</v>
      </c>
      <c r="BG602" s="219">
        <f>IF(N602="zákl. přenesená",J602,0)</f>
        <v>0</v>
      </c>
      <c r="BH602" s="219">
        <f>IF(N602="sníž. přenesená",J602,0)</f>
        <v>0</v>
      </c>
      <c r="BI602" s="219">
        <f>IF(N602="nulová",J602,0)</f>
        <v>0</v>
      </c>
      <c r="BJ602" s="19" t="s">
        <v>144</v>
      </c>
      <c r="BK602" s="219">
        <f>ROUND(I602*H602,2)</f>
        <v>0</v>
      </c>
      <c r="BL602" s="19" t="s">
        <v>262</v>
      </c>
      <c r="BM602" s="218" t="s">
        <v>931</v>
      </c>
    </row>
    <row r="603" spans="1:51" s="14" customFormat="1" ht="12">
      <c r="A603" s="14"/>
      <c r="B603" s="236"/>
      <c r="C603" s="237"/>
      <c r="D603" s="227" t="s">
        <v>148</v>
      </c>
      <c r="E603" s="238" t="s">
        <v>19</v>
      </c>
      <c r="F603" s="239" t="s">
        <v>932</v>
      </c>
      <c r="G603" s="237"/>
      <c r="H603" s="240">
        <v>36.132</v>
      </c>
      <c r="I603" s="241"/>
      <c r="J603" s="237"/>
      <c r="K603" s="237"/>
      <c r="L603" s="242"/>
      <c r="M603" s="243"/>
      <c r="N603" s="244"/>
      <c r="O603" s="244"/>
      <c r="P603" s="244"/>
      <c r="Q603" s="244"/>
      <c r="R603" s="244"/>
      <c r="S603" s="244"/>
      <c r="T603" s="244"/>
      <c r="U603" s="245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46" t="s">
        <v>148</v>
      </c>
      <c r="AU603" s="246" t="s">
        <v>144</v>
      </c>
      <c r="AV603" s="14" t="s">
        <v>144</v>
      </c>
      <c r="AW603" s="14" t="s">
        <v>33</v>
      </c>
      <c r="AX603" s="14" t="s">
        <v>72</v>
      </c>
      <c r="AY603" s="246" t="s">
        <v>136</v>
      </c>
    </row>
    <row r="604" spans="1:51" s="14" customFormat="1" ht="12">
      <c r="A604" s="14"/>
      <c r="B604" s="236"/>
      <c r="C604" s="237"/>
      <c r="D604" s="227" t="s">
        <v>148</v>
      </c>
      <c r="E604" s="238" t="s">
        <v>19</v>
      </c>
      <c r="F604" s="239" t="s">
        <v>933</v>
      </c>
      <c r="G604" s="237"/>
      <c r="H604" s="240">
        <v>1.574</v>
      </c>
      <c r="I604" s="241"/>
      <c r="J604" s="237"/>
      <c r="K604" s="237"/>
      <c r="L604" s="242"/>
      <c r="M604" s="243"/>
      <c r="N604" s="244"/>
      <c r="O604" s="244"/>
      <c r="P604" s="244"/>
      <c r="Q604" s="244"/>
      <c r="R604" s="244"/>
      <c r="S604" s="244"/>
      <c r="T604" s="244"/>
      <c r="U604" s="245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46" t="s">
        <v>148</v>
      </c>
      <c r="AU604" s="246" t="s">
        <v>144</v>
      </c>
      <c r="AV604" s="14" t="s">
        <v>144</v>
      </c>
      <c r="AW604" s="14" t="s">
        <v>33</v>
      </c>
      <c r="AX604" s="14" t="s">
        <v>72</v>
      </c>
      <c r="AY604" s="246" t="s">
        <v>136</v>
      </c>
    </row>
    <row r="605" spans="1:51" s="15" customFormat="1" ht="12">
      <c r="A605" s="15"/>
      <c r="B605" s="247"/>
      <c r="C605" s="248"/>
      <c r="D605" s="227" t="s">
        <v>148</v>
      </c>
      <c r="E605" s="249" t="s">
        <v>19</v>
      </c>
      <c r="F605" s="250" t="s">
        <v>152</v>
      </c>
      <c r="G605" s="248"/>
      <c r="H605" s="251">
        <v>37.706</v>
      </c>
      <c r="I605" s="252"/>
      <c r="J605" s="248"/>
      <c r="K605" s="248"/>
      <c r="L605" s="253"/>
      <c r="M605" s="254"/>
      <c r="N605" s="255"/>
      <c r="O605" s="255"/>
      <c r="P605" s="255"/>
      <c r="Q605" s="255"/>
      <c r="R605" s="255"/>
      <c r="S605" s="255"/>
      <c r="T605" s="255"/>
      <c r="U605" s="256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T605" s="257" t="s">
        <v>148</v>
      </c>
      <c r="AU605" s="257" t="s">
        <v>144</v>
      </c>
      <c r="AV605" s="15" t="s">
        <v>143</v>
      </c>
      <c r="AW605" s="15" t="s">
        <v>33</v>
      </c>
      <c r="AX605" s="15" t="s">
        <v>80</v>
      </c>
      <c r="AY605" s="257" t="s">
        <v>136</v>
      </c>
    </row>
    <row r="606" spans="1:51" s="14" customFormat="1" ht="12">
      <c r="A606" s="14"/>
      <c r="B606" s="236"/>
      <c r="C606" s="237"/>
      <c r="D606" s="227" t="s">
        <v>148</v>
      </c>
      <c r="E606" s="237"/>
      <c r="F606" s="239" t="s">
        <v>934</v>
      </c>
      <c r="G606" s="237"/>
      <c r="H606" s="240">
        <v>41.477</v>
      </c>
      <c r="I606" s="241"/>
      <c r="J606" s="237"/>
      <c r="K606" s="237"/>
      <c r="L606" s="242"/>
      <c r="M606" s="243"/>
      <c r="N606" s="244"/>
      <c r="O606" s="244"/>
      <c r="P606" s="244"/>
      <c r="Q606" s="244"/>
      <c r="R606" s="244"/>
      <c r="S606" s="244"/>
      <c r="T606" s="244"/>
      <c r="U606" s="245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46" t="s">
        <v>148</v>
      </c>
      <c r="AU606" s="246" t="s">
        <v>144</v>
      </c>
      <c r="AV606" s="14" t="s">
        <v>144</v>
      </c>
      <c r="AW606" s="14" t="s">
        <v>4</v>
      </c>
      <c r="AX606" s="14" t="s">
        <v>80</v>
      </c>
      <c r="AY606" s="246" t="s">
        <v>136</v>
      </c>
    </row>
    <row r="607" spans="1:65" s="2" customFormat="1" ht="16.5" customHeight="1">
      <c r="A607" s="40"/>
      <c r="B607" s="41"/>
      <c r="C607" s="206" t="s">
        <v>935</v>
      </c>
      <c r="D607" s="206" t="s">
        <v>139</v>
      </c>
      <c r="E607" s="207" t="s">
        <v>936</v>
      </c>
      <c r="F607" s="208" t="s">
        <v>937</v>
      </c>
      <c r="G607" s="209" t="s">
        <v>250</v>
      </c>
      <c r="H607" s="210">
        <v>1.205</v>
      </c>
      <c r="I607" s="211"/>
      <c r="J607" s="212">
        <f>ROUND(I607*H607,2)</f>
        <v>0</v>
      </c>
      <c r="K607" s="213"/>
      <c r="L607" s="46"/>
      <c r="M607" s="214" t="s">
        <v>19</v>
      </c>
      <c r="N607" s="215" t="s">
        <v>44</v>
      </c>
      <c r="O607" s="86"/>
      <c r="P607" s="216">
        <f>O607*H607</f>
        <v>0</v>
      </c>
      <c r="Q607" s="216">
        <v>0</v>
      </c>
      <c r="R607" s="216">
        <f>Q607*H607</f>
        <v>0</v>
      </c>
      <c r="S607" s="216">
        <v>0</v>
      </c>
      <c r="T607" s="216">
        <f>S607*H607</f>
        <v>0</v>
      </c>
      <c r="U607" s="217" t="s">
        <v>19</v>
      </c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18" t="s">
        <v>262</v>
      </c>
      <c r="AT607" s="218" t="s">
        <v>139</v>
      </c>
      <c r="AU607" s="218" t="s">
        <v>144</v>
      </c>
      <c r="AY607" s="19" t="s">
        <v>136</v>
      </c>
      <c r="BE607" s="219">
        <f>IF(N607="základní",J607,0)</f>
        <v>0</v>
      </c>
      <c r="BF607" s="219">
        <f>IF(N607="snížená",J607,0)</f>
        <v>0</v>
      </c>
      <c r="BG607" s="219">
        <f>IF(N607="zákl. přenesená",J607,0)</f>
        <v>0</v>
      </c>
      <c r="BH607" s="219">
        <f>IF(N607="sníž. přenesená",J607,0)</f>
        <v>0</v>
      </c>
      <c r="BI607" s="219">
        <f>IF(N607="nulová",J607,0)</f>
        <v>0</v>
      </c>
      <c r="BJ607" s="19" t="s">
        <v>144</v>
      </c>
      <c r="BK607" s="219">
        <f>ROUND(I607*H607,2)</f>
        <v>0</v>
      </c>
      <c r="BL607" s="19" t="s">
        <v>262</v>
      </c>
      <c r="BM607" s="218" t="s">
        <v>938</v>
      </c>
    </row>
    <row r="608" spans="1:47" s="2" customFormat="1" ht="12">
      <c r="A608" s="40"/>
      <c r="B608" s="41"/>
      <c r="C608" s="42"/>
      <c r="D608" s="220" t="s">
        <v>146</v>
      </c>
      <c r="E608" s="42"/>
      <c r="F608" s="221" t="s">
        <v>939</v>
      </c>
      <c r="G608" s="42"/>
      <c r="H608" s="42"/>
      <c r="I608" s="222"/>
      <c r="J608" s="42"/>
      <c r="K608" s="42"/>
      <c r="L608" s="46"/>
      <c r="M608" s="223"/>
      <c r="N608" s="224"/>
      <c r="O608" s="86"/>
      <c r="P608" s="86"/>
      <c r="Q608" s="86"/>
      <c r="R608" s="86"/>
      <c r="S608" s="86"/>
      <c r="T608" s="86"/>
      <c r="U608" s="87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T608" s="19" t="s">
        <v>146</v>
      </c>
      <c r="AU608" s="19" t="s">
        <v>144</v>
      </c>
    </row>
    <row r="609" spans="1:63" s="12" customFormat="1" ht="22.8" customHeight="1">
      <c r="A609" s="12"/>
      <c r="B609" s="190"/>
      <c r="C609" s="191"/>
      <c r="D609" s="192" t="s">
        <v>71</v>
      </c>
      <c r="E609" s="204" t="s">
        <v>940</v>
      </c>
      <c r="F609" s="204" t="s">
        <v>941</v>
      </c>
      <c r="G609" s="191"/>
      <c r="H609" s="191"/>
      <c r="I609" s="194"/>
      <c r="J609" s="205">
        <f>BK609</f>
        <v>0</v>
      </c>
      <c r="K609" s="191"/>
      <c r="L609" s="196"/>
      <c r="M609" s="197"/>
      <c r="N609" s="198"/>
      <c r="O609" s="198"/>
      <c r="P609" s="199">
        <f>SUM(P610:P613)</f>
        <v>0</v>
      </c>
      <c r="Q609" s="198"/>
      <c r="R609" s="199">
        <f>SUM(R610:R613)</f>
        <v>0.0005184</v>
      </c>
      <c r="S609" s="198"/>
      <c r="T609" s="199">
        <f>SUM(T610:T613)</f>
        <v>0</v>
      </c>
      <c r="U609" s="200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R609" s="201" t="s">
        <v>144</v>
      </c>
      <c r="AT609" s="202" t="s">
        <v>71</v>
      </c>
      <c r="AU609" s="202" t="s">
        <v>80</v>
      </c>
      <c r="AY609" s="201" t="s">
        <v>136</v>
      </c>
      <c r="BK609" s="203">
        <f>SUM(BK610:BK613)</f>
        <v>0</v>
      </c>
    </row>
    <row r="610" spans="1:65" s="2" customFormat="1" ht="16.5" customHeight="1">
      <c r="A610" s="40"/>
      <c r="B610" s="41"/>
      <c r="C610" s="206" t="s">
        <v>942</v>
      </c>
      <c r="D610" s="206" t="s">
        <v>139</v>
      </c>
      <c r="E610" s="207" t="s">
        <v>943</v>
      </c>
      <c r="F610" s="208" t="s">
        <v>944</v>
      </c>
      <c r="G610" s="209" t="s">
        <v>142</v>
      </c>
      <c r="H610" s="210">
        <v>4.32</v>
      </c>
      <c r="I610" s="211"/>
      <c r="J610" s="212">
        <f>ROUND(I610*H610,2)</f>
        <v>0</v>
      </c>
      <c r="K610" s="213"/>
      <c r="L610" s="46"/>
      <c r="M610" s="214" t="s">
        <v>19</v>
      </c>
      <c r="N610" s="215" t="s">
        <v>44</v>
      </c>
      <c r="O610" s="86"/>
      <c r="P610" s="216">
        <f>O610*H610</f>
        <v>0</v>
      </c>
      <c r="Q610" s="216">
        <v>0.00012</v>
      </c>
      <c r="R610" s="216">
        <f>Q610*H610</f>
        <v>0.0005184</v>
      </c>
      <c r="S610" s="216">
        <v>0</v>
      </c>
      <c r="T610" s="216">
        <f>S610*H610</f>
        <v>0</v>
      </c>
      <c r="U610" s="217" t="s">
        <v>19</v>
      </c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R610" s="218" t="s">
        <v>262</v>
      </c>
      <c r="AT610" s="218" t="s">
        <v>139</v>
      </c>
      <c r="AU610" s="218" t="s">
        <v>144</v>
      </c>
      <c r="AY610" s="19" t="s">
        <v>136</v>
      </c>
      <c r="BE610" s="219">
        <f>IF(N610="základní",J610,0)</f>
        <v>0</v>
      </c>
      <c r="BF610" s="219">
        <f>IF(N610="snížená",J610,0)</f>
        <v>0</v>
      </c>
      <c r="BG610" s="219">
        <f>IF(N610="zákl. přenesená",J610,0)</f>
        <v>0</v>
      </c>
      <c r="BH610" s="219">
        <f>IF(N610="sníž. přenesená",J610,0)</f>
        <v>0</v>
      </c>
      <c r="BI610" s="219">
        <f>IF(N610="nulová",J610,0)</f>
        <v>0</v>
      </c>
      <c r="BJ610" s="19" t="s">
        <v>144</v>
      </c>
      <c r="BK610" s="219">
        <f>ROUND(I610*H610,2)</f>
        <v>0</v>
      </c>
      <c r="BL610" s="19" t="s">
        <v>262</v>
      </c>
      <c r="BM610" s="218" t="s">
        <v>945</v>
      </c>
    </row>
    <row r="611" spans="1:47" s="2" customFormat="1" ht="12">
      <c r="A611" s="40"/>
      <c r="B611" s="41"/>
      <c r="C611" s="42"/>
      <c r="D611" s="220" t="s">
        <v>146</v>
      </c>
      <c r="E611" s="42"/>
      <c r="F611" s="221" t="s">
        <v>946</v>
      </c>
      <c r="G611" s="42"/>
      <c r="H611" s="42"/>
      <c r="I611" s="222"/>
      <c r="J611" s="42"/>
      <c r="K611" s="42"/>
      <c r="L611" s="46"/>
      <c r="M611" s="223"/>
      <c r="N611" s="224"/>
      <c r="O611" s="86"/>
      <c r="P611" s="86"/>
      <c r="Q611" s="86"/>
      <c r="R611" s="86"/>
      <c r="S611" s="86"/>
      <c r="T611" s="86"/>
      <c r="U611" s="87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T611" s="19" t="s">
        <v>146</v>
      </c>
      <c r="AU611" s="19" t="s">
        <v>144</v>
      </c>
    </row>
    <row r="612" spans="1:51" s="13" customFormat="1" ht="12">
      <c r="A612" s="13"/>
      <c r="B612" s="225"/>
      <c r="C612" s="226"/>
      <c r="D612" s="227" t="s">
        <v>148</v>
      </c>
      <c r="E612" s="228" t="s">
        <v>19</v>
      </c>
      <c r="F612" s="229" t="s">
        <v>947</v>
      </c>
      <c r="G612" s="226"/>
      <c r="H612" s="228" t="s">
        <v>19</v>
      </c>
      <c r="I612" s="230"/>
      <c r="J612" s="226"/>
      <c r="K612" s="226"/>
      <c r="L612" s="231"/>
      <c r="M612" s="232"/>
      <c r="N612" s="233"/>
      <c r="O612" s="233"/>
      <c r="P612" s="233"/>
      <c r="Q612" s="233"/>
      <c r="R612" s="233"/>
      <c r="S612" s="233"/>
      <c r="T612" s="233"/>
      <c r="U612" s="234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5" t="s">
        <v>148</v>
      </c>
      <c r="AU612" s="235" t="s">
        <v>144</v>
      </c>
      <c r="AV612" s="13" t="s">
        <v>80</v>
      </c>
      <c r="AW612" s="13" t="s">
        <v>33</v>
      </c>
      <c r="AX612" s="13" t="s">
        <v>72</v>
      </c>
      <c r="AY612" s="235" t="s">
        <v>136</v>
      </c>
    </row>
    <row r="613" spans="1:51" s="14" customFormat="1" ht="12">
      <c r="A613" s="14"/>
      <c r="B613" s="236"/>
      <c r="C613" s="237"/>
      <c r="D613" s="227" t="s">
        <v>148</v>
      </c>
      <c r="E613" s="238" t="s">
        <v>19</v>
      </c>
      <c r="F613" s="239" t="s">
        <v>948</v>
      </c>
      <c r="G613" s="237"/>
      <c r="H613" s="240">
        <v>4.32</v>
      </c>
      <c r="I613" s="241"/>
      <c r="J613" s="237"/>
      <c r="K613" s="237"/>
      <c r="L613" s="242"/>
      <c r="M613" s="243"/>
      <c r="N613" s="244"/>
      <c r="O613" s="244"/>
      <c r="P613" s="244"/>
      <c r="Q613" s="244"/>
      <c r="R613" s="244"/>
      <c r="S613" s="244"/>
      <c r="T613" s="244"/>
      <c r="U613" s="245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46" t="s">
        <v>148</v>
      </c>
      <c r="AU613" s="246" t="s">
        <v>144</v>
      </c>
      <c r="AV613" s="14" t="s">
        <v>144</v>
      </c>
      <c r="AW613" s="14" t="s">
        <v>33</v>
      </c>
      <c r="AX613" s="14" t="s">
        <v>80</v>
      </c>
      <c r="AY613" s="246" t="s">
        <v>136</v>
      </c>
    </row>
    <row r="614" spans="1:63" s="12" customFormat="1" ht="22.8" customHeight="1">
      <c r="A614" s="12"/>
      <c r="B614" s="190"/>
      <c r="C614" s="191"/>
      <c r="D614" s="192" t="s">
        <v>71</v>
      </c>
      <c r="E614" s="204" t="s">
        <v>949</v>
      </c>
      <c r="F614" s="204" t="s">
        <v>950</v>
      </c>
      <c r="G614" s="191"/>
      <c r="H614" s="191"/>
      <c r="I614" s="194"/>
      <c r="J614" s="205">
        <f>BK614</f>
        <v>0</v>
      </c>
      <c r="K614" s="191"/>
      <c r="L614" s="196"/>
      <c r="M614" s="197"/>
      <c r="N614" s="198"/>
      <c r="O614" s="198"/>
      <c r="P614" s="199">
        <f>SUM(P615:P628)</f>
        <v>0</v>
      </c>
      <c r="Q614" s="198"/>
      <c r="R614" s="199">
        <f>SUM(R615:R628)</f>
        <v>0.0028068299999999997</v>
      </c>
      <c r="S614" s="198"/>
      <c r="T614" s="199">
        <f>SUM(T615:T628)</f>
        <v>0</v>
      </c>
      <c r="U614" s="200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R614" s="201" t="s">
        <v>144</v>
      </c>
      <c r="AT614" s="202" t="s">
        <v>71</v>
      </c>
      <c r="AU614" s="202" t="s">
        <v>80</v>
      </c>
      <c r="AY614" s="201" t="s">
        <v>136</v>
      </c>
      <c r="BK614" s="203">
        <f>SUM(BK615:BK628)</f>
        <v>0</v>
      </c>
    </row>
    <row r="615" spans="1:65" s="2" customFormat="1" ht="21.75" customHeight="1">
      <c r="A615" s="40"/>
      <c r="B615" s="41"/>
      <c r="C615" s="206" t="s">
        <v>951</v>
      </c>
      <c r="D615" s="206" t="s">
        <v>139</v>
      </c>
      <c r="E615" s="207" t="s">
        <v>952</v>
      </c>
      <c r="F615" s="208" t="s">
        <v>953</v>
      </c>
      <c r="G615" s="209" t="s">
        <v>142</v>
      </c>
      <c r="H615" s="210">
        <v>21.591</v>
      </c>
      <c r="I615" s="211"/>
      <c r="J615" s="212">
        <f>ROUND(I615*H615,2)</f>
        <v>0</v>
      </c>
      <c r="K615" s="213"/>
      <c r="L615" s="46"/>
      <c r="M615" s="214" t="s">
        <v>19</v>
      </c>
      <c r="N615" s="215" t="s">
        <v>44</v>
      </c>
      <c r="O615" s="86"/>
      <c r="P615" s="216">
        <f>O615*H615</f>
        <v>0</v>
      </c>
      <c r="Q615" s="216">
        <v>0.00013</v>
      </c>
      <c r="R615" s="216">
        <f>Q615*H615</f>
        <v>0.0028068299999999997</v>
      </c>
      <c r="S615" s="216">
        <v>0</v>
      </c>
      <c r="T615" s="216">
        <f>S615*H615</f>
        <v>0</v>
      </c>
      <c r="U615" s="217" t="s">
        <v>19</v>
      </c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18" t="s">
        <v>262</v>
      </c>
      <c r="AT615" s="218" t="s">
        <v>139</v>
      </c>
      <c r="AU615" s="218" t="s">
        <v>144</v>
      </c>
      <c r="AY615" s="19" t="s">
        <v>136</v>
      </c>
      <c r="BE615" s="219">
        <f>IF(N615="základní",J615,0)</f>
        <v>0</v>
      </c>
      <c r="BF615" s="219">
        <f>IF(N615="snížená",J615,0)</f>
        <v>0</v>
      </c>
      <c r="BG615" s="219">
        <f>IF(N615="zákl. přenesená",J615,0)</f>
        <v>0</v>
      </c>
      <c r="BH615" s="219">
        <f>IF(N615="sníž. přenesená",J615,0)</f>
        <v>0</v>
      </c>
      <c r="BI615" s="219">
        <f>IF(N615="nulová",J615,0)</f>
        <v>0</v>
      </c>
      <c r="BJ615" s="19" t="s">
        <v>144</v>
      </c>
      <c r="BK615" s="219">
        <f>ROUND(I615*H615,2)</f>
        <v>0</v>
      </c>
      <c r="BL615" s="19" t="s">
        <v>262</v>
      </c>
      <c r="BM615" s="218" t="s">
        <v>954</v>
      </c>
    </row>
    <row r="616" spans="1:47" s="2" customFormat="1" ht="12">
      <c r="A616" s="40"/>
      <c r="B616" s="41"/>
      <c r="C616" s="42"/>
      <c r="D616" s="220" t="s">
        <v>146</v>
      </c>
      <c r="E616" s="42"/>
      <c r="F616" s="221" t="s">
        <v>955</v>
      </c>
      <c r="G616" s="42"/>
      <c r="H616" s="42"/>
      <c r="I616" s="222"/>
      <c r="J616" s="42"/>
      <c r="K616" s="42"/>
      <c r="L616" s="46"/>
      <c r="M616" s="223"/>
      <c r="N616" s="224"/>
      <c r="O616" s="86"/>
      <c r="P616" s="86"/>
      <c r="Q616" s="86"/>
      <c r="R616" s="86"/>
      <c r="S616" s="86"/>
      <c r="T616" s="86"/>
      <c r="U616" s="87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T616" s="19" t="s">
        <v>146</v>
      </c>
      <c r="AU616" s="19" t="s">
        <v>144</v>
      </c>
    </row>
    <row r="617" spans="1:51" s="13" customFormat="1" ht="12">
      <c r="A617" s="13"/>
      <c r="B617" s="225"/>
      <c r="C617" s="226"/>
      <c r="D617" s="227" t="s">
        <v>148</v>
      </c>
      <c r="E617" s="228" t="s">
        <v>19</v>
      </c>
      <c r="F617" s="229" t="s">
        <v>206</v>
      </c>
      <c r="G617" s="226"/>
      <c r="H617" s="228" t="s">
        <v>19</v>
      </c>
      <c r="I617" s="230"/>
      <c r="J617" s="226"/>
      <c r="K617" s="226"/>
      <c r="L617" s="231"/>
      <c r="M617" s="232"/>
      <c r="N617" s="233"/>
      <c r="O617" s="233"/>
      <c r="P617" s="233"/>
      <c r="Q617" s="233"/>
      <c r="R617" s="233"/>
      <c r="S617" s="233"/>
      <c r="T617" s="233"/>
      <c r="U617" s="234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5" t="s">
        <v>148</v>
      </c>
      <c r="AU617" s="235" t="s">
        <v>144</v>
      </c>
      <c r="AV617" s="13" t="s">
        <v>80</v>
      </c>
      <c r="AW617" s="13" t="s">
        <v>33</v>
      </c>
      <c r="AX617" s="13" t="s">
        <v>72</v>
      </c>
      <c r="AY617" s="235" t="s">
        <v>136</v>
      </c>
    </row>
    <row r="618" spans="1:51" s="14" customFormat="1" ht="12">
      <c r="A618" s="14"/>
      <c r="B618" s="236"/>
      <c r="C618" s="237"/>
      <c r="D618" s="227" t="s">
        <v>148</v>
      </c>
      <c r="E618" s="238" t="s">
        <v>19</v>
      </c>
      <c r="F618" s="239" t="s">
        <v>207</v>
      </c>
      <c r="G618" s="237"/>
      <c r="H618" s="240">
        <v>10.228</v>
      </c>
      <c r="I618" s="241"/>
      <c r="J618" s="237"/>
      <c r="K618" s="237"/>
      <c r="L618" s="242"/>
      <c r="M618" s="243"/>
      <c r="N618" s="244"/>
      <c r="O618" s="244"/>
      <c r="P618" s="244"/>
      <c r="Q618" s="244"/>
      <c r="R618" s="244"/>
      <c r="S618" s="244"/>
      <c r="T618" s="244"/>
      <c r="U618" s="245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46" t="s">
        <v>148</v>
      </c>
      <c r="AU618" s="246" t="s">
        <v>144</v>
      </c>
      <c r="AV618" s="14" t="s">
        <v>144</v>
      </c>
      <c r="AW618" s="14" t="s">
        <v>33</v>
      </c>
      <c r="AX618" s="14" t="s">
        <v>72</v>
      </c>
      <c r="AY618" s="246" t="s">
        <v>136</v>
      </c>
    </row>
    <row r="619" spans="1:51" s="14" customFormat="1" ht="12">
      <c r="A619" s="14"/>
      <c r="B619" s="236"/>
      <c r="C619" s="237"/>
      <c r="D619" s="227" t="s">
        <v>148</v>
      </c>
      <c r="E619" s="238" t="s">
        <v>19</v>
      </c>
      <c r="F619" s="239" t="s">
        <v>208</v>
      </c>
      <c r="G619" s="237"/>
      <c r="H619" s="240">
        <v>-0.4</v>
      </c>
      <c r="I619" s="241"/>
      <c r="J619" s="237"/>
      <c r="K619" s="237"/>
      <c r="L619" s="242"/>
      <c r="M619" s="243"/>
      <c r="N619" s="244"/>
      <c r="O619" s="244"/>
      <c r="P619" s="244"/>
      <c r="Q619" s="244"/>
      <c r="R619" s="244"/>
      <c r="S619" s="244"/>
      <c r="T619" s="244"/>
      <c r="U619" s="245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46" t="s">
        <v>148</v>
      </c>
      <c r="AU619" s="246" t="s">
        <v>144</v>
      </c>
      <c r="AV619" s="14" t="s">
        <v>144</v>
      </c>
      <c r="AW619" s="14" t="s">
        <v>33</v>
      </c>
      <c r="AX619" s="14" t="s">
        <v>72</v>
      </c>
      <c r="AY619" s="246" t="s">
        <v>136</v>
      </c>
    </row>
    <row r="620" spans="1:51" s="14" customFormat="1" ht="12">
      <c r="A620" s="14"/>
      <c r="B620" s="236"/>
      <c r="C620" s="237"/>
      <c r="D620" s="227" t="s">
        <v>148</v>
      </c>
      <c r="E620" s="238" t="s">
        <v>19</v>
      </c>
      <c r="F620" s="239" t="s">
        <v>209</v>
      </c>
      <c r="G620" s="237"/>
      <c r="H620" s="240">
        <v>-0.7</v>
      </c>
      <c r="I620" s="241"/>
      <c r="J620" s="237"/>
      <c r="K620" s="237"/>
      <c r="L620" s="242"/>
      <c r="M620" s="243"/>
      <c r="N620" s="244"/>
      <c r="O620" s="244"/>
      <c r="P620" s="244"/>
      <c r="Q620" s="244"/>
      <c r="R620" s="244"/>
      <c r="S620" s="244"/>
      <c r="T620" s="244"/>
      <c r="U620" s="245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46" t="s">
        <v>148</v>
      </c>
      <c r="AU620" s="246" t="s">
        <v>144</v>
      </c>
      <c r="AV620" s="14" t="s">
        <v>144</v>
      </c>
      <c r="AW620" s="14" t="s">
        <v>33</v>
      </c>
      <c r="AX620" s="14" t="s">
        <v>72</v>
      </c>
      <c r="AY620" s="246" t="s">
        <v>136</v>
      </c>
    </row>
    <row r="621" spans="1:51" s="14" customFormat="1" ht="12">
      <c r="A621" s="14"/>
      <c r="B621" s="236"/>
      <c r="C621" s="237"/>
      <c r="D621" s="227" t="s">
        <v>148</v>
      </c>
      <c r="E621" s="238" t="s">
        <v>19</v>
      </c>
      <c r="F621" s="239" t="s">
        <v>199</v>
      </c>
      <c r="G621" s="237"/>
      <c r="H621" s="240">
        <v>-0.482</v>
      </c>
      <c r="I621" s="241"/>
      <c r="J621" s="237"/>
      <c r="K621" s="237"/>
      <c r="L621" s="242"/>
      <c r="M621" s="243"/>
      <c r="N621" s="244"/>
      <c r="O621" s="244"/>
      <c r="P621" s="244"/>
      <c r="Q621" s="244"/>
      <c r="R621" s="244"/>
      <c r="S621" s="244"/>
      <c r="T621" s="244"/>
      <c r="U621" s="245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46" t="s">
        <v>148</v>
      </c>
      <c r="AU621" s="246" t="s">
        <v>144</v>
      </c>
      <c r="AV621" s="14" t="s">
        <v>144</v>
      </c>
      <c r="AW621" s="14" t="s">
        <v>33</v>
      </c>
      <c r="AX621" s="14" t="s">
        <v>72</v>
      </c>
      <c r="AY621" s="246" t="s">
        <v>136</v>
      </c>
    </row>
    <row r="622" spans="1:51" s="14" customFormat="1" ht="12">
      <c r="A622" s="14"/>
      <c r="B622" s="236"/>
      <c r="C622" s="237"/>
      <c r="D622" s="227" t="s">
        <v>148</v>
      </c>
      <c r="E622" s="238" t="s">
        <v>19</v>
      </c>
      <c r="F622" s="239" t="s">
        <v>200</v>
      </c>
      <c r="G622" s="237"/>
      <c r="H622" s="240">
        <v>1.143</v>
      </c>
      <c r="I622" s="241"/>
      <c r="J622" s="237"/>
      <c r="K622" s="237"/>
      <c r="L622" s="242"/>
      <c r="M622" s="243"/>
      <c r="N622" s="244"/>
      <c r="O622" s="244"/>
      <c r="P622" s="244"/>
      <c r="Q622" s="244"/>
      <c r="R622" s="244"/>
      <c r="S622" s="244"/>
      <c r="T622" s="244"/>
      <c r="U622" s="245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46" t="s">
        <v>148</v>
      </c>
      <c r="AU622" s="246" t="s">
        <v>144</v>
      </c>
      <c r="AV622" s="14" t="s">
        <v>144</v>
      </c>
      <c r="AW622" s="14" t="s">
        <v>33</v>
      </c>
      <c r="AX622" s="14" t="s">
        <v>72</v>
      </c>
      <c r="AY622" s="246" t="s">
        <v>136</v>
      </c>
    </row>
    <row r="623" spans="1:51" s="13" customFormat="1" ht="12">
      <c r="A623" s="13"/>
      <c r="B623" s="225"/>
      <c r="C623" s="226"/>
      <c r="D623" s="227" t="s">
        <v>148</v>
      </c>
      <c r="E623" s="228" t="s">
        <v>19</v>
      </c>
      <c r="F623" s="229" t="s">
        <v>210</v>
      </c>
      <c r="G623" s="226"/>
      <c r="H623" s="228" t="s">
        <v>19</v>
      </c>
      <c r="I623" s="230"/>
      <c r="J623" s="226"/>
      <c r="K623" s="226"/>
      <c r="L623" s="231"/>
      <c r="M623" s="232"/>
      <c r="N623" s="233"/>
      <c r="O623" s="233"/>
      <c r="P623" s="233"/>
      <c r="Q623" s="233"/>
      <c r="R623" s="233"/>
      <c r="S623" s="233"/>
      <c r="T623" s="233"/>
      <c r="U623" s="234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35" t="s">
        <v>148</v>
      </c>
      <c r="AU623" s="235" t="s">
        <v>144</v>
      </c>
      <c r="AV623" s="13" t="s">
        <v>80</v>
      </c>
      <c r="AW623" s="13" t="s">
        <v>33</v>
      </c>
      <c r="AX623" s="13" t="s">
        <v>72</v>
      </c>
      <c r="AY623" s="235" t="s">
        <v>136</v>
      </c>
    </row>
    <row r="624" spans="1:51" s="14" customFormat="1" ht="12">
      <c r="A624" s="14"/>
      <c r="B624" s="236"/>
      <c r="C624" s="237"/>
      <c r="D624" s="227" t="s">
        <v>148</v>
      </c>
      <c r="E624" s="238" t="s">
        <v>19</v>
      </c>
      <c r="F624" s="239" t="s">
        <v>956</v>
      </c>
      <c r="G624" s="237"/>
      <c r="H624" s="240">
        <v>3.722</v>
      </c>
      <c r="I624" s="241"/>
      <c r="J624" s="237"/>
      <c r="K624" s="237"/>
      <c r="L624" s="242"/>
      <c r="M624" s="243"/>
      <c r="N624" s="244"/>
      <c r="O624" s="244"/>
      <c r="P624" s="244"/>
      <c r="Q624" s="244"/>
      <c r="R624" s="244"/>
      <c r="S624" s="244"/>
      <c r="T624" s="244"/>
      <c r="U624" s="245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46" t="s">
        <v>148</v>
      </c>
      <c r="AU624" s="246" t="s">
        <v>144</v>
      </c>
      <c r="AV624" s="14" t="s">
        <v>144</v>
      </c>
      <c r="AW624" s="14" t="s">
        <v>33</v>
      </c>
      <c r="AX624" s="14" t="s">
        <v>72</v>
      </c>
      <c r="AY624" s="246" t="s">
        <v>136</v>
      </c>
    </row>
    <row r="625" spans="1:51" s="14" customFormat="1" ht="12">
      <c r="A625" s="14"/>
      <c r="B625" s="236"/>
      <c r="C625" s="237"/>
      <c r="D625" s="227" t="s">
        <v>148</v>
      </c>
      <c r="E625" s="238" t="s">
        <v>19</v>
      </c>
      <c r="F625" s="239" t="s">
        <v>212</v>
      </c>
      <c r="G625" s="237"/>
      <c r="H625" s="240">
        <v>-0.35</v>
      </c>
      <c r="I625" s="241"/>
      <c r="J625" s="237"/>
      <c r="K625" s="237"/>
      <c r="L625" s="242"/>
      <c r="M625" s="243"/>
      <c r="N625" s="244"/>
      <c r="O625" s="244"/>
      <c r="P625" s="244"/>
      <c r="Q625" s="244"/>
      <c r="R625" s="244"/>
      <c r="S625" s="244"/>
      <c r="T625" s="244"/>
      <c r="U625" s="245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46" t="s">
        <v>148</v>
      </c>
      <c r="AU625" s="246" t="s">
        <v>144</v>
      </c>
      <c r="AV625" s="14" t="s">
        <v>144</v>
      </c>
      <c r="AW625" s="14" t="s">
        <v>33</v>
      </c>
      <c r="AX625" s="14" t="s">
        <v>72</v>
      </c>
      <c r="AY625" s="246" t="s">
        <v>136</v>
      </c>
    </row>
    <row r="626" spans="1:51" s="13" customFormat="1" ht="12">
      <c r="A626" s="13"/>
      <c r="B626" s="225"/>
      <c r="C626" s="226"/>
      <c r="D626" s="227" t="s">
        <v>148</v>
      </c>
      <c r="E626" s="228" t="s">
        <v>19</v>
      </c>
      <c r="F626" s="229" t="s">
        <v>957</v>
      </c>
      <c r="G626" s="226"/>
      <c r="H626" s="228" t="s">
        <v>19</v>
      </c>
      <c r="I626" s="230"/>
      <c r="J626" s="226"/>
      <c r="K626" s="226"/>
      <c r="L626" s="231"/>
      <c r="M626" s="232"/>
      <c r="N626" s="233"/>
      <c r="O626" s="233"/>
      <c r="P626" s="233"/>
      <c r="Q626" s="233"/>
      <c r="R626" s="233"/>
      <c r="S626" s="233"/>
      <c r="T626" s="233"/>
      <c r="U626" s="234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35" t="s">
        <v>148</v>
      </c>
      <c r="AU626" s="235" t="s">
        <v>144</v>
      </c>
      <c r="AV626" s="13" t="s">
        <v>80</v>
      </c>
      <c r="AW626" s="13" t="s">
        <v>33</v>
      </c>
      <c r="AX626" s="13" t="s">
        <v>72</v>
      </c>
      <c r="AY626" s="235" t="s">
        <v>136</v>
      </c>
    </row>
    <row r="627" spans="1:51" s="14" customFormat="1" ht="12">
      <c r="A627" s="14"/>
      <c r="B627" s="236"/>
      <c r="C627" s="237"/>
      <c r="D627" s="227" t="s">
        <v>148</v>
      </c>
      <c r="E627" s="238" t="s">
        <v>19</v>
      </c>
      <c r="F627" s="239" t="s">
        <v>958</v>
      </c>
      <c r="G627" s="237"/>
      <c r="H627" s="240">
        <v>8.43</v>
      </c>
      <c r="I627" s="241"/>
      <c r="J627" s="237"/>
      <c r="K627" s="237"/>
      <c r="L627" s="242"/>
      <c r="M627" s="243"/>
      <c r="N627" s="244"/>
      <c r="O627" s="244"/>
      <c r="P627" s="244"/>
      <c r="Q627" s="244"/>
      <c r="R627" s="244"/>
      <c r="S627" s="244"/>
      <c r="T627" s="244"/>
      <c r="U627" s="245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46" t="s">
        <v>148</v>
      </c>
      <c r="AU627" s="246" t="s">
        <v>144</v>
      </c>
      <c r="AV627" s="14" t="s">
        <v>144</v>
      </c>
      <c r="AW627" s="14" t="s">
        <v>33</v>
      </c>
      <c r="AX627" s="14" t="s">
        <v>72</v>
      </c>
      <c r="AY627" s="246" t="s">
        <v>136</v>
      </c>
    </row>
    <row r="628" spans="1:51" s="15" customFormat="1" ht="12">
      <c r="A628" s="15"/>
      <c r="B628" s="247"/>
      <c r="C628" s="248"/>
      <c r="D628" s="227" t="s">
        <v>148</v>
      </c>
      <c r="E628" s="249" t="s">
        <v>19</v>
      </c>
      <c r="F628" s="250" t="s">
        <v>152</v>
      </c>
      <c r="G628" s="248"/>
      <c r="H628" s="251">
        <v>21.591</v>
      </c>
      <c r="I628" s="252"/>
      <c r="J628" s="248"/>
      <c r="K628" s="248"/>
      <c r="L628" s="253"/>
      <c r="M628" s="270"/>
      <c r="N628" s="271"/>
      <c r="O628" s="271"/>
      <c r="P628" s="271"/>
      <c r="Q628" s="271"/>
      <c r="R628" s="271"/>
      <c r="S628" s="271"/>
      <c r="T628" s="271"/>
      <c r="U628" s="272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57" t="s">
        <v>148</v>
      </c>
      <c r="AU628" s="257" t="s">
        <v>144</v>
      </c>
      <c r="AV628" s="15" t="s">
        <v>143</v>
      </c>
      <c r="AW628" s="15" t="s">
        <v>33</v>
      </c>
      <c r="AX628" s="15" t="s">
        <v>80</v>
      </c>
      <c r="AY628" s="257" t="s">
        <v>136</v>
      </c>
    </row>
    <row r="629" spans="1:31" s="2" customFormat="1" ht="6.95" customHeight="1">
      <c r="A629" s="40"/>
      <c r="B629" s="61"/>
      <c r="C629" s="62"/>
      <c r="D629" s="62"/>
      <c r="E629" s="62"/>
      <c r="F629" s="62"/>
      <c r="G629" s="62"/>
      <c r="H629" s="62"/>
      <c r="I629" s="62"/>
      <c r="J629" s="62"/>
      <c r="K629" s="62"/>
      <c r="L629" s="46"/>
      <c r="M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</row>
  </sheetData>
  <sheetProtection password="CC35" sheet="1" objects="1" scenarios="1" formatColumns="0" formatRows="0" autoFilter="0"/>
  <autoFilter ref="C100:K628"/>
  <mergeCells count="9">
    <mergeCell ref="E7:H7"/>
    <mergeCell ref="E9:H9"/>
    <mergeCell ref="E18:H18"/>
    <mergeCell ref="E27:H27"/>
    <mergeCell ref="E48:H48"/>
    <mergeCell ref="E50:H50"/>
    <mergeCell ref="E91:H91"/>
    <mergeCell ref="E93:H93"/>
    <mergeCell ref="L2:V2"/>
  </mergeCells>
  <hyperlinks>
    <hyperlink ref="F105" r:id="rId1" display="https://podminky.urs.cz/item/CS_URS_2024_01/342272225"/>
    <hyperlink ref="F111" r:id="rId2" display="https://podminky.urs.cz/item/CS_URS_2024_01/317142420"/>
    <hyperlink ref="F113" r:id="rId3" display="https://podminky.urs.cz/item/CS_URS_2024_01/342291111"/>
    <hyperlink ref="F118" r:id="rId4" display="https://podminky.urs.cz/item/CS_URS_2024_01/342291121"/>
    <hyperlink ref="F125" r:id="rId5" display="https://podminky.urs.cz/item/CS_URS_2024_01/346272256"/>
    <hyperlink ref="F132" r:id="rId6" display="https://podminky.urs.cz/item/CS_URS_2024_01/612142001"/>
    <hyperlink ref="F143" r:id="rId7" display="https://podminky.urs.cz/item/CS_URS_2024_01/612321121"/>
    <hyperlink ref="F152" r:id="rId8" display="https://podminky.urs.cz/item/CS_URS_2024_01/612321131"/>
    <hyperlink ref="F164" r:id="rId9" display="https://podminky.urs.cz/item/CS_URS_2024_01/619995001"/>
    <hyperlink ref="F172" r:id="rId10" display="https://podminky.urs.cz/item/CS_URS_2024_01/631311115"/>
    <hyperlink ref="F180" r:id="rId11" display="https://podminky.urs.cz/item/CS_URS_2024_01/631319011"/>
    <hyperlink ref="F182" r:id="rId12" display="https://podminky.urs.cz/item/CS_URS_2024_01/631319171"/>
    <hyperlink ref="F184" r:id="rId13" display="https://podminky.urs.cz/item/CS_URS_2024_01/631319195"/>
    <hyperlink ref="F186" r:id="rId14" display="https://podminky.urs.cz/item/CS_URS_2024_01/631362021"/>
    <hyperlink ref="F191" r:id="rId15" display="https://podminky.urs.cz/item/CS_URS_2024_01/634112113"/>
    <hyperlink ref="F195" r:id="rId16" display="https://podminky.urs.cz/item/CS_URS_2024_01/642942111"/>
    <hyperlink ref="F197" r:id="rId17" display="https://podminky.urs.cz/item/CS_URS_2024_01/642944121"/>
    <hyperlink ref="F201" r:id="rId18" display="https://podminky.urs.cz/item/CS_URS_2024_01/632681115"/>
    <hyperlink ref="F207" r:id="rId19" display="https://podminky.urs.cz/item/CS_URS_2024_01/953962112"/>
    <hyperlink ref="F211" r:id="rId20" display="https://podminky.urs.cz/item/CS_URS_2024_01/962086110"/>
    <hyperlink ref="F217" r:id="rId21" display="https://podminky.urs.cz/item/CS_URS_2024_01/965042121"/>
    <hyperlink ref="F221" r:id="rId22" display="https://podminky.urs.cz/item/CS_URS_2024_01/965042241"/>
    <hyperlink ref="F226" r:id="rId23" display="https://podminky.urs.cz/item/CS_URS_2024_01/965081213"/>
    <hyperlink ref="F233" r:id="rId24" display="https://podminky.urs.cz/item/CS_URS_2024_01/978013191"/>
    <hyperlink ref="F242" r:id="rId25" display="https://podminky.urs.cz/item/CS_URS_2024_01/978059541"/>
    <hyperlink ref="F257" r:id="rId26" display="https://podminky.urs.cz/item/CS_URS_2024_01/968062455"/>
    <hyperlink ref="F263" r:id="rId27" display="https://podminky.urs.cz/item/CS_URS_2024_01/968072455"/>
    <hyperlink ref="F267" r:id="rId28" display="https://podminky.urs.cz/item/CS_URS_2024_01/969021112"/>
    <hyperlink ref="F274" r:id="rId29" display="https://podminky.urs.cz/item/CS_URS_2024_01/974031132"/>
    <hyperlink ref="F280" r:id="rId30" display="https://podminky.urs.cz/item/CS_URS_2024_01/949101111"/>
    <hyperlink ref="F286" r:id="rId31" display="https://podminky.urs.cz/item/CS_URS_2024_01/952901111"/>
    <hyperlink ref="F289" r:id="rId32" display="https://podminky.urs.cz/item/CS_URS_2024_01/997013213"/>
    <hyperlink ref="F291" r:id="rId33" display="https://podminky.urs.cz/item/CS_URS_2024_01/997013501"/>
    <hyperlink ref="F293" r:id="rId34" display="https://podminky.urs.cz/item/CS_URS_2024_01/997013509"/>
    <hyperlink ref="F297" r:id="rId35" display="https://podminky.urs.cz/item/CS_URS_2024_01/997013631"/>
    <hyperlink ref="F303" r:id="rId36" display="https://podminky.urs.cz/item/CS_URS_2024_01/997013871"/>
    <hyperlink ref="F307" r:id="rId37" display="https://podminky.urs.cz/item/CS_URS_2024_01/998018002"/>
    <hyperlink ref="F311" r:id="rId38" display="https://podminky.urs.cz/item/CS_URS_2024_01/711131811"/>
    <hyperlink ref="F313" r:id="rId39" display="https://podminky.urs.cz/item/CS_URS_2024_01/711111002"/>
    <hyperlink ref="F320" r:id="rId40" display="https://podminky.urs.cz/item/CS_URS_2024_01/711141559"/>
    <hyperlink ref="F324" r:id="rId41" display="https://podminky.urs.cz/item/CS_URS_2024_01/998711121"/>
    <hyperlink ref="F327" r:id="rId42" display="https://podminky.urs.cz/item/CS_URS_2024_01/721174025"/>
    <hyperlink ref="F331" r:id="rId43" display="https://podminky.urs.cz/item/CS_URS_2024_01/721174045"/>
    <hyperlink ref="F336" r:id="rId44" display="https://podminky.urs.cz/item/CS_URS_2024_01/721173723"/>
    <hyperlink ref="F343" r:id="rId45" display="https://podminky.urs.cz/item/CS_URS_2024_01/721211401"/>
    <hyperlink ref="F345" r:id="rId46" display="https://podminky.urs.cz/item/CS_URS_2024_01/721290111"/>
    <hyperlink ref="F349" r:id="rId47" display="https://podminky.urs.cz/item/CS_URS_2024_01/998721122"/>
    <hyperlink ref="F352" r:id="rId48" display="https://podminky.urs.cz/item/CS_URS_2024_01/722130802"/>
    <hyperlink ref="F356" r:id="rId49" display="https://podminky.urs.cz/item/CS_URS_2024_01/722170801"/>
    <hyperlink ref="F360" r:id="rId50" display="https://podminky.urs.cz/item/CS_URS_2024_01/722174003"/>
    <hyperlink ref="F364" r:id="rId51" display="https://podminky.urs.cz/item/CS_URS_2024_01/722179191"/>
    <hyperlink ref="F366" r:id="rId52" display="https://podminky.urs.cz/item/CS_URS_2024_01/722179192"/>
    <hyperlink ref="F368" r:id="rId53" display="https://podminky.urs.cz/item/CS_URS_2024_01/722190402"/>
    <hyperlink ref="F372" r:id="rId54" display="https://podminky.urs.cz/item/CS_URS_2024_01/722181222"/>
    <hyperlink ref="F374" r:id="rId55" display="https://podminky.urs.cz/item/CS_URS_2024_01/998722122"/>
    <hyperlink ref="F377" r:id="rId56" display="https://podminky.urs.cz/item/CS_URS_2024_01/725110811"/>
    <hyperlink ref="F379" r:id="rId57" display="https://podminky.urs.cz/item/CS_URS_2024_01/725240812"/>
    <hyperlink ref="F381" r:id="rId58" display="https://podminky.urs.cz/item/CS_URS_2024_01/725240811"/>
    <hyperlink ref="F383" r:id="rId59" display="https://podminky.urs.cz/item/CS_URS_2024_01/725210821"/>
    <hyperlink ref="F385" r:id="rId60" display="https://podminky.urs.cz/item/CS_URS_2024_01/725820801"/>
    <hyperlink ref="F387" r:id="rId61" display="https://podminky.urs.cz/item/CS_URS_2024_01/725840850"/>
    <hyperlink ref="F389" r:id="rId62" display="https://podminky.urs.cz/item/CS_URS_2024_01/725112022"/>
    <hyperlink ref="F391" r:id="rId63" display="https://podminky.urs.cz/item/CS_URS_2024_01/725211601"/>
    <hyperlink ref="F393" r:id="rId64" display="https://podminky.urs.cz/item/CS_URS_2024_01/725241513"/>
    <hyperlink ref="F395" r:id="rId65" display="https://podminky.urs.cz/item/CS_URS_2024_01/725244813"/>
    <hyperlink ref="F397" r:id="rId66" display="https://podminky.urs.cz/item/CS_URS_2024_01/725822613"/>
    <hyperlink ref="F399" r:id="rId67" display="https://podminky.urs.cz/item/CS_URS_2024_01/725829121"/>
    <hyperlink ref="F402" r:id="rId68" display="https://podminky.urs.cz/item/CS_URS_2024_01/725849412"/>
    <hyperlink ref="F405" r:id="rId69" display="https://podminky.urs.cz/item/CS_URS_2024_01/998725122"/>
    <hyperlink ref="F408" r:id="rId70" display="https://podminky.urs.cz/item/CS_URS_2024_01/726111031"/>
    <hyperlink ref="F410" r:id="rId71" display="https://podminky.urs.cz/item/CS_URS_2024_01/726191001"/>
    <hyperlink ref="F412" r:id="rId72" display="https://podminky.urs.cz/item/CS_URS_2024_01/726191011"/>
    <hyperlink ref="F415" r:id="rId73" display="https://podminky.urs.cz/item/CS_URS_2024_01/998726132"/>
    <hyperlink ref="F418" r:id="rId74" display="https://podminky.urs.cz/item/CS_URS_2024_01/733221103"/>
    <hyperlink ref="F422" r:id="rId75" display="https://podminky.urs.cz/item/CS_URS_2024_01/998733122"/>
    <hyperlink ref="F425" r:id="rId76" display="https://podminky.urs.cz/item/CS_URS_2024_01/734221543"/>
    <hyperlink ref="F428" r:id="rId77" display="https://podminky.urs.cz/item/CS_URS_2024_01/735151811"/>
    <hyperlink ref="F430" r:id="rId78" display="https://podminky.urs.cz/item/CS_URS_2024_01/735160143"/>
    <hyperlink ref="F432" r:id="rId79" display="https://podminky.urs.cz/item/CS_URS_2024_01/998735122"/>
    <hyperlink ref="F435" r:id="rId80" display="https://podminky.urs.cz/item/CS_URS_2024_01/751111811"/>
    <hyperlink ref="F437" r:id="rId81" display="https://podminky.urs.cz/item/CS_URS_2024_01/751111011"/>
    <hyperlink ref="F441" r:id="rId82" display="https://podminky.urs.cz/item/CS_URS_2024_01/763131821"/>
    <hyperlink ref="F448" r:id="rId83" display="https://podminky.urs.cz/item/CS_URS_2024_01/763131451"/>
    <hyperlink ref="F457" r:id="rId84" display="https://podminky.urs.cz/item/CS_URS_2024_01/763172353"/>
    <hyperlink ref="F460" r:id="rId85" display="https://podminky.urs.cz/item/CS_URS_2024_01/763164521"/>
    <hyperlink ref="F465" r:id="rId86" display="https://podminky.urs.cz/item/CS_URS_2024_01/763131714"/>
    <hyperlink ref="F467" r:id="rId87" display="https://podminky.urs.cz/item/CS_URS_2024_01/998763332"/>
    <hyperlink ref="F470" r:id="rId88" display="https://podminky.urs.cz/item/CS_URS_2024_01/766691914"/>
    <hyperlink ref="F472" r:id="rId89" display="https://podminky.urs.cz/item/CS_URS_2024_01/766660001"/>
    <hyperlink ref="F476" r:id="rId90" display="https://podminky.urs.cz/item/CS_URS_2024_01/766691812"/>
    <hyperlink ref="F481" r:id="rId91" display="https://podminky.urs.cz/item/CS_URS_2024_01/766694126"/>
    <hyperlink ref="F488" r:id="rId92" display="https://podminky.urs.cz/item/CS_URS_2024_01/998766122"/>
    <hyperlink ref="F491" r:id="rId93" display="https://podminky.urs.cz/item/CS_URS_2024_01/771121015"/>
    <hyperlink ref="F496" r:id="rId94" display="https://podminky.urs.cz/item/CS_URS_2024_01/771151023"/>
    <hyperlink ref="F498" r:id="rId95" display="https://podminky.urs.cz/item/CS_URS_2024_01/771121011"/>
    <hyperlink ref="F505" r:id="rId96" display="https://podminky.urs.cz/item/CS_URS_2024_01/771591112"/>
    <hyperlink ref="F510" r:id="rId97" display="https://podminky.urs.cz/item/CS_URS_2024_01/771591241"/>
    <hyperlink ref="F512" r:id="rId98" display="https://podminky.urs.cz/item/CS_URS_2024_01/771591242"/>
    <hyperlink ref="F514" r:id="rId99" display="https://podminky.urs.cz/item/CS_URS_2024_01/771591264"/>
    <hyperlink ref="F519" r:id="rId100" display="https://podminky.urs.cz/item/CS_URS_2024_01/771574416"/>
    <hyperlink ref="F523" r:id="rId101" display="https://podminky.urs.cz/item/CS_URS_2024_01/998771122"/>
    <hyperlink ref="F526" r:id="rId102" display="https://podminky.urs.cz/item/CS_URS_2024_01/781111011"/>
    <hyperlink ref="F541" r:id="rId103" display="https://podminky.urs.cz/item/CS_URS_2024_01/781121011"/>
    <hyperlink ref="F543" r:id="rId104" display="https://podminky.urs.cz/item/CS_URS_2024_01/781151031"/>
    <hyperlink ref="F555" r:id="rId105" display="https://podminky.urs.cz/item/CS_URS_2024_01/781151041"/>
    <hyperlink ref="F560" r:id="rId106" display="https://podminky.urs.cz/item/CS_URS_2024_01/781131112"/>
    <hyperlink ref="F566" r:id="rId107" display="https://podminky.urs.cz/item/CS_URS_2024_01/781131264"/>
    <hyperlink ref="F571" r:id="rId108" display="https://podminky.urs.cz/item/CS_URS_2024_01/781161021"/>
    <hyperlink ref="F584" r:id="rId109" display="https://podminky.urs.cz/item/CS_URS_2024_01/781472216"/>
    <hyperlink ref="F598" r:id="rId110" display="https://podminky.urs.cz/item/CS_URS_2024_01/781571141"/>
    <hyperlink ref="F608" r:id="rId111" display="https://podminky.urs.cz/item/CS_URS_2024_01/998781122"/>
    <hyperlink ref="F611" r:id="rId112" display="https://podminky.urs.cz/item/CS_URS_2024_01/783317101"/>
    <hyperlink ref="F616" r:id="rId113" display="https://podminky.urs.cz/item/CS_URS_2024_01/784211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80</v>
      </c>
    </row>
    <row r="4" spans="2:46" s="1" customFormat="1" ht="24.95" customHeight="1">
      <c r="B4" s="22"/>
      <c r="D4" s="132" t="s">
        <v>91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zakázky'!K6</f>
        <v>Oprava stoupacího potrubí, koupelen a WC DD Dagmar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959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zakázky'!AN8</f>
        <v>15. 2. 2024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zakázky'!AN13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zakázky'!E14</f>
        <v>Vyplň údaj</v>
      </c>
      <c r="F18" s="138"/>
      <c r="G18" s="138"/>
      <c r="H18" s="138"/>
      <c r="I18" s="134" t="s">
        <v>28</v>
      </c>
      <c r="J18" s="35" t="str">
        <f>'Rekapitulace zakázky'!AN14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zakázky'!AN16="","",'Rekapitulace zakázky'!AN16)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zakázky'!E17="","",'Rekapitulace zakázky'!E17)</f>
        <v xml:space="preserve"> </v>
      </c>
      <c r="F21" s="40"/>
      <c r="G21" s="40"/>
      <c r="H21" s="40"/>
      <c r="I21" s="134" t="s">
        <v>28</v>
      </c>
      <c r="J21" s="138" t="str">
        <f>IF('Rekapitulace zakázky'!AN17="","",'Rekapitulace zakázky'!AN17)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ROUND(J100,2)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ROUND((SUM(BE100:BE519)),2)</f>
        <v>0</v>
      </c>
      <c r="G33" s="40"/>
      <c r="H33" s="40"/>
      <c r="I33" s="150">
        <v>0.21</v>
      </c>
      <c r="J33" s="149">
        <f>ROUND(((SUM(BE100:BE519))*I33),2)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ROUND((SUM(BF100:BF519)),2)</f>
        <v>0</v>
      </c>
      <c r="G34" s="40"/>
      <c r="H34" s="40"/>
      <c r="I34" s="150">
        <v>0.12</v>
      </c>
      <c r="J34" s="149">
        <f>ROUND(((SUM(BF100:BF519))*I34),2)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ROUND((SUM(BG100:BG519)),2)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ROUND((SUM(BH100:BH519)),2)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ROUND((SUM(BI100:BI519)),2)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Oprava stoupacího potrubí, koupelen a WC DD Dagmar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X9877.2 - 2NP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Zeleného 825/51 Brno 616 00 </v>
      </c>
      <c r="G52" s="42"/>
      <c r="H52" s="42"/>
      <c r="I52" s="34" t="s">
        <v>23</v>
      </c>
      <c r="J52" s="74" t="str">
        <f>IF(J12="","",J12)</f>
        <v>15. 2. 2024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Dětský Domov Dagmar Zeleného 825/51 Brno 616 00 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BDI group s.r.o. - Ing. Petr Štrich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95</v>
      </c>
      <c r="D57" s="164"/>
      <c r="E57" s="164"/>
      <c r="F57" s="164"/>
      <c r="G57" s="164"/>
      <c r="H57" s="164"/>
      <c r="I57" s="164"/>
      <c r="J57" s="165" t="s">
        <v>96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J100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97</v>
      </c>
    </row>
    <row r="60" spans="1:31" s="9" customFormat="1" ht="24.95" customHeight="1">
      <c r="A60" s="9"/>
      <c r="B60" s="167"/>
      <c r="C60" s="168"/>
      <c r="D60" s="169" t="s">
        <v>98</v>
      </c>
      <c r="E60" s="170"/>
      <c r="F60" s="170"/>
      <c r="G60" s="170"/>
      <c r="H60" s="170"/>
      <c r="I60" s="170"/>
      <c r="J60" s="171">
        <f>J101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99</v>
      </c>
      <c r="E61" s="176"/>
      <c r="F61" s="176"/>
      <c r="G61" s="176"/>
      <c r="H61" s="176"/>
      <c r="I61" s="176"/>
      <c r="J61" s="177">
        <f>J102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100</v>
      </c>
      <c r="E62" s="176"/>
      <c r="F62" s="176"/>
      <c r="G62" s="176"/>
      <c r="H62" s="176"/>
      <c r="I62" s="176"/>
      <c r="J62" s="177">
        <f>J109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101</v>
      </c>
      <c r="E63" s="176"/>
      <c r="F63" s="176"/>
      <c r="G63" s="176"/>
      <c r="H63" s="176"/>
      <c r="I63" s="176"/>
      <c r="J63" s="177">
        <f>J146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102</v>
      </c>
      <c r="E64" s="176"/>
      <c r="F64" s="176"/>
      <c r="G64" s="176"/>
      <c r="H64" s="176"/>
      <c r="I64" s="176"/>
      <c r="J64" s="177">
        <f>J209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103</v>
      </c>
      <c r="E65" s="176"/>
      <c r="F65" s="176"/>
      <c r="G65" s="176"/>
      <c r="H65" s="176"/>
      <c r="I65" s="176"/>
      <c r="J65" s="177">
        <f>J228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104</v>
      </c>
      <c r="E66" s="170"/>
      <c r="F66" s="170"/>
      <c r="G66" s="170"/>
      <c r="H66" s="170"/>
      <c r="I66" s="170"/>
      <c r="J66" s="171">
        <f>J231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106</v>
      </c>
      <c r="E67" s="176"/>
      <c r="F67" s="176"/>
      <c r="G67" s="176"/>
      <c r="H67" s="176"/>
      <c r="I67" s="176"/>
      <c r="J67" s="177">
        <f>J232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107</v>
      </c>
      <c r="E68" s="176"/>
      <c r="F68" s="176"/>
      <c r="G68" s="176"/>
      <c r="H68" s="176"/>
      <c r="I68" s="176"/>
      <c r="J68" s="177">
        <f>J258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108</v>
      </c>
      <c r="E69" s="176"/>
      <c r="F69" s="176"/>
      <c r="G69" s="176"/>
      <c r="H69" s="176"/>
      <c r="I69" s="176"/>
      <c r="J69" s="177">
        <f>J283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109</v>
      </c>
      <c r="E70" s="176"/>
      <c r="F70" s="176"/>
      <c r="G70" s="176"/>
      <c r="H70" s="176"/>
      <c r="I70" s="176"/>
      <c r="J70" s="177">
        <f>J314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110</v>
      </c>
      <c r="E71" s="176"/>
      <c r="F71" s="176"/>
      <c r="G71" s="176"/>
      <c r="H71" s="176"/>
      <c r="I71" s="176"/>
      <c r="J71" s="177">
        <f>J324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111</v>
      </c>
      <c r="E72" s="176"/>
      <c r="F72" s="176"/>
      <c r="G72" s="176"/>
      <c r="H72" s="176"/>
      <c r="I72" s="176"/>
      <c r="J72" s="177">
        <f>J332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112</v>
      </c>
      <c r="E73" s="176"/>
      <c r="F73" s="176"/>
      <c r="G73" s="176"/>
      <c r="H73" s="176"/>
      <c r="I73" s="176"/>
      <c r="J73" s="177">
        <f>J335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113</v>
      </c>
      <c r="E74" s="176"/>
      <c r="F74" s="176"/>
      <c r="G74" s="176"/>
      <c r="H74" s="176"/>
      <c r="I74" s="176"/>
      <c r="J74" s="177">
        <f>J342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114</v>
      </c>
      <c r="E75" s="176"/>
      <c r="F75" s="176"/>
      <c r="G75" s="176"/>
      <c r="H75" s="176"/>
      <c r="I75" s="176"/>
      <c r="J75" s="177">
        <f>J348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115</v>
      </c>
      <c r="E76" s="176"/>
      <c r="F76" s="176"/>
      <c r="G76" s="176"/>
      <c r="H76" s="176"/>
      <c r="I76" s="176"/>
      <c r="J76" s="177">
        <f>J365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3"/>
      <c r="C77" s="174"/>
      <c r="D77" s="175" t="s">
        <v>116</v>
      </c>
      <c r="E77" s="176"/>
      <c r="F77" s="176"/>
      <c r="G77" s="176"/>
      <c r="H77" s="176"/>
      <c r="I77" s="176"/>
      <c r="J77" s="177">
        <f>J386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3"/>
      <c r="C78" s="174"/>
      <c r="D78" s="175" t="s">
        <v>117</v>
      </c>
      <c r="E78" s="176"/>
      <c r="F78" s="176"/>
      <c r="G78" s="176"/>
      <c r="H78" s="176"/>
      <c r="I78" s="176"/>
      <c r="J78" s="177">
        <f>J418</f>
        <v>0</v>
      </c>
      <c r="K78" s="174"/>
      <c r="L78" s="17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3"/>
      <c r="C79" s="174"/>
      <c r="D79" s="175" t="s">
        <v>118</v>
      </c>
      <c r="E79" s="176"/>
      <c r="F79" s="176"/>
      <c r="G79" s="176"/>
      <c r="H79" s="176"/>
      <c r="I79" s="176"/>
      <c r="J79" s="177">
        <f>J500</f>
        <v>0</v>
      </c>
      <c r="K79" s="174"/>
      <c r="L79" s="17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3"/>
      <c r="C80" s="174"/>
      <c r="D80" s="175" t="s">
        <v>119</v>
      </c>
      <c r="E80" s="176"/>
      <c r="F80" s="176"/>
      <c r="G80" s="176"/>
      <c r="H80" s="176"/>
      <c r="I80" s="176"/>
      <c r="J80" s="177">
        <f>J505</f>
        <v>0</v>
      </c>
      <c r="K80" s="174"/>
      <c r="L80" s="17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2" customFormat="1" ht="21.8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6" spans="1:31" s="2" customFormat="1" ht="6.95" customHeight="1">
      <c r="A86" s="40"/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24.95" customHeight="1">
      <c r="A87" s="40"/>
      <c r="B87" s="41"/>
      <c r="C87" s="25" t="s">
        <v>120</v>
      </c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16</v>
      </c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162" t="str">
        <f>E7</f>
        <v>Oprava stoupacího potrubí, koupelen a WC DD Dagmar</v>
      </c>
      <c r="F90" s="34"/>
      <c r="G90" s="34"/>
      <c r="H90" s="34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92</v>
      </c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6.5" customHeight="1">
      <c r="A92" s="40"/>
      <c r="B92" s="41"/>
      <c r="C92" s="42"/>
      <c r="D92" s="42"/>
      <c r="E92" s="71" t="str">
        <f>E9</f>
        <v>X9877.2 - 2NP</v>
      </c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2" customHeight="1">
      <c r="A94" s="40"/>
      <c r="B94" s="41"/>
      <c r="C94" s="34" t="s">
        <v>21</v>
      </c>
      <c r="D94" s="42"/>
      <c r="E94" s="42"/>
      <c r="F94" s="29" t="str">
        <f>F12</f>
        <v xml:space="preserve">Zeleného 825/51 Brno 616 00 </v>
      </c>
      <c r="G94" s="42"/>
      <c r="H94" s="42"/>
      <c r="I94" s="34" t="s">
        <v>23</v>
      </c>
      <c r="J94" s="74" t="str">
        <f>IF(J12="","",J12)</f>
        <v>15. 2. 2024</v>
      </c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5.15" customHeight="1">
      <c r="A96" s="40"/>
      <c r="B96" s="41"/>
      <c r="C96" s="34" t="s">
        <v>25</v>
      </c>
      <c r="D96" s="42"/>
      <c r="E96" s="42"/>
      <c r="F96" s="29" t="str">
        <f>E15</f>
        <v xml:space="preserve">Dětský Domov Dagmar Zeleného 825/51 Brno 616 00 </v>
      </c>
      <c r="G96" s="42"/>
      <c r="H96" s="42"/>
      <c r="I96" s="34" t="s">
        <v>31</v>
      </c>
      <c r="J96" s="38" t="str">
        <f>E21</f>
        <v xml:space="preserve"> </v>
      </c>
      <c r="K96" s="42"/>
      <c r="L96" s="13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25.65" customHeight="1">
      <c r="A97" s="40"/>
      <c r="B97" s="41"/>
      <c r="C97" s="34" t="s">
        <v>29</v>
      </c>
      <c r="D97" s="42"/>
      <c r="E97" s="42"/>
      <c r="F97" s="29" t="str">
        <f>IF(E18="","",E18)</f>
        <v>Vyplň údaj</v>
      </c>
      <c r="G97" s="42"/>
      <c r="H97" s="42"/>
      <c r="I97" s="34" t="s">
        <v>34</v>
      </c>
      <c r="J97" s="38" t="str">
        <f>E24</f>
        <v xml:space="preserve">BDI group s.r.o. - Ing. Petr Štrich </v>
      </c>
      <c r="K97" s="42"/>
      <c r="L97" s="13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0.3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136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11" customFormat="1" ht="29.25" customHeight="1">
      <c r="A99" s="179"/>
      <c r="B99" s="180"/>
      <c r="C99" s="181" t="s">
        <v>121</v>
      </c>
      <c r="D99" s="182" t="s">
        <v>57</v>
      </c>
      <c r="E99" s="182" t="s">
        <v>53</v>
      </c>
      <c r="F99" s="182" t="s">
        <v>54</v>
      </c>
      <c r="G99" s="182" t="s">
        <v>122</v>
      </c>
      <c r="H99" s="182" t="s">
        <v>123</v>
      </c>
      <c r="I99" s="182" t="s">
        <v>124</v>
      </c>
      <c r="J99" s="183" t="s">
        <v>96</v>
      </c>
      <c r="K99" s="184" t="s">
        <v>125</v>
      </c>
      <c r="L99" s="185"/>
      <c r="M99" s="94" t="s">
        <v>19</v>
      </c>
      <c r="N99" s="95" t="s">
        <v>42</v>
      </c>
      <c r="O99" s="95" t="s">
        <v>126</v>
      </c>
      <c r="P99" s="95" t="s">
        <v>127</v>
      </c>
      <c r="Q99" s="95" t="s">
        <v>128</v>
      </c>
      <c r="R99" s="95" t="s">
        <v>129</v>
      </c>
      <c r="S99" s="95" t="s">
        <v>130</v>
      </c>
      <c r="T99" s="95" t="s">
        <v>131</v>
      </c>
      <c r="U99" s="96" t="s">
        <v>132</v>
      </c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</row>
    <row r="100" spans="1:63" s="2" customFormat="1" ht="22.8" customHeight="1">
      <c r="A100" s="40"/>
      <c r="B100" s="41"/>
      <c r="C100" s="101" t="s">
        <v>133</v>
      </c>
      <c r="D100" s="42"/>
      <c r="E100" s="42"/>
      <c r="F100" s="42"/>
      <c r="G100" s="42"/>
      <c r="H100" s="42"/>
      <c r="I100" s="42"/>
      <c r="J100" s="186">
        <f>BK100</f>
        <v>0</v>
      </c>
      <c r="K100" s="42"/>
      <c r="L100" s="46"/>
      <c r="M100" s="97"/>
      <c r="N100" s="187"/>
      <c r="O100" s="98"/>
      <c r="P100" s="188">
        <f>P101+P231</f>
        <v>0</v>
      </c>
      <c r="Q100" s="98"/>
      <c r="R100" s="188">
        <f>R101+R231</f>
        <v>2.65945001</v>
      </c>
      <c r="S100" s="98"/>
      <c r="T100" s="188">
        <f>T101+T231</f>
        <v>5.005460599999999</v>
      </c>
      <c r="U100" s="99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71</v>
      </c>
      <c r="AU100" s="19" t="s">
        <v>97</v>
      </c>
      <c r="BK100" s="189">
        <f>BK101+BK231</f>
        <v>0</v>
      </c>
    </row>
    <row r="101" spans="1:63" s="12" customFormat="1" ht="25.9" customHeight="1">
      <c r="A101" s="12"/>
      <c r="B101" s="190"/>
      <c r="C101" s="191"/>
      <c r="D101" s="192" t="s">
        <v>71</v>
      </c>
      <c r="E101" s="193" t="s">
        <v>134</v>
      </c>
      <c r="F101" s="193" t="s">
        <v>135</v>
      </c>
      <c r="G101" s="191"/>
      <c r="H101" s="191"/>
      <c r="I101" s="194"/>
      <c r="J101" s="195">
        <f>BK101</f>
        <v>0</v>
      </c>
      <c r="K101" s="191"/>
      <c r="L101" s="196"/>
      <c r="M101" s="197"/>
      <c r="N101" s="198"/>
      <c r="O101" s="198"/>
      <c r="P101" s="199">
        <f>P102+P109+P146+P209+P228</f>
        <v>0</v>
      </c>
      <c r="Q101" s="198"/>
      <c r="R101" s="199">
        <f>R102+R109+R146+R209+R228</f>
        <v>0.6885838</v>
      </c>
      <c r="S101" s="198"/>
      <c r="T101" s="199">
        <f>T102+T109+T146+T209+T228</f>
        <v>4.640714999999999</v>
      </c>
      <c r="U101" s="200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80</v>
      </c>
      <c r="AT101" s="202" t="s">
        <v>71</v>
      </c>
      <c r="AU101" s="202" t="s">
        <v>72</v>
      </c>
      <c r="AY101" s="201" t="s">
        <v>136</v>
      </c>
      <c r="BK101" s="203">
        <f>BK102+BK109+BK146+BK209+BK228</f>
        <v>0</v>
      </c>
    </row>
    <row r="102" spans="1:63" s="12" customFormat="1" ht="22.8" customHeight="1">
      <c r="A102" s="12"/>
      <c r="B102" s="190"/>
      <c r="C102" s="191"/>
      <c r="D102" s="192" t="s">
        <v>71</v>
      </c>
      <c r="E102" s="204" t="s">
        <v>137</v>
      </c>
      <c r="F102" s="204" t="s">
        <v>138</v>
      </c>
      <c r="G102" s="191"/>
      <c r="H102" s="191"/>
      <c r="I102" s="194"/>
      <c r="J102" s="205">
        <f>BK102</f>
        <v>0</v>
      </c>
      <c r="K102" s="191"/>
      <c r="L102" s="196"/>
      <c r="M102" s="197"/>
      <c r="N102" s="198"/>
      <c r="O102" s="198"/>
      <c r="P102" s="199">
        <f>SUM(P103:P108)</f>
        <v>0</v>
      </c>
      <c r="Q102" s="198"/>
      <c r="R102" s="199">
        <f>SUM(R103:R108)</f>
        <v>0.150138</v>
      </c>
      <c r="S102" s="198"/>
      <c r="T102" s="199">
        <f>SUM(T103:T108)</f>
        <v>0</v>
      </c>
      <c r="U102" s="200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1" t="s">
        <v>80</v>
      </c>
      <c r="AT102" s="202" t="s">
        <v>71</v>
      </c>
      <c r="AU102" s="202" t="s">
        <v>80</v>
      </c>
      <c r="AY102" s="201" t="s">
        <v>136</v>
      </c>
      <c r="BK102" s="203">
        <f>SUM(BK103:BK108)</f>
        <v>0</v>
      </c>
    </row>
    <row r="103" spans="1:65" s="2" customFormat="1" ht="16.5" customHeight="1">
      <c r="A103" s="40"/>
      <c r="B103" s="41"/>
      <c r="C103" s="206" t="s">
        <v>80</v>
      </c>
      <c r="D103" s="206" t="s">
        <v>139</v>
      </c>
      <c r="E103" s="207" t="s">
        <v>174</v>
      </c>
      <c r="F103" s="208" t="s">
        <v>175</v>
      </c>
      <c r="G103" s="209" t="s">
        <v>142</v>
      </c>
      <c r="H103" s="210">
        <v>1.8</v>
      </c>
      <c r="I103" s="211"/>
      <c r="J103" s="212">
        <f>ROUND(I103*H103,2)</f>
        <v>0</v>
      </c>
      <c r="K103" s="213"/>
      <c r="L103" s="46"/>
      <c r="M103" s="214" t="s">
        <v>19</v>
      </c>
      <c r="N103" s="215" t="s">
        <v>44</v>
      </c>
      <c r="O103" s="86"/>
      <c r="P103" s="216">
        <f>O103*H103</f>
        <v>0</v>
      </c>
      <c r="Q103" s="216">
        <v>0.08341</v>
      </c>
      <c r="R103" s="216">
        <f>Q103*H103</f>
        <v>0.150138</v>
      </c>
      <c r="S103" s="216">
        <v>0</v>
      </c>
      <c r="T103" s="216">
        <f>S103*H103</f>
        <v>0</v>
      </c>
      <c r="U103" s="217" t="s">
        <v>19</v>
      </c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8" t="s">
        <v>143</v>
      </c>
      <c r="AT103" s="218" t="s">
        <v>139</v>
      </c>
      <c r="AU103" s="218" t="s">
        <v>144</v>
      </c>
      <c r="AY103" s="19" t="s">
        <v>136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9" t="s">
        <v>144</v>
      </c>
      <c r="BK103" s="219">
        <f>ROUND(I103*H103,2)</f>
        <v>0</v>
      </c>
      <c r="BL103" s="19" t="s">
        <v>143</v>
      </c>
      <c r="BM103" s="218" t="s">
        <v>960</v>
      </c>
    </row>
    <row r="104" spans="1:47" s="2" customFormat="1" ht="12">
      <c r="A104" s="40"/>
      <c r="B104" s="41"/>
      <c r="C104" s="42"/>
      <c r="D104" s="220" t="s">
        <v>146</v>
      </c>
      <c r="E104" s="42"/>
      <c r="F104" s="221" t="s">
        <v>177</v>
      </c>
      <c r="G104" s="42"/>
      <c r="H104" s="42"/>
      <c r="I104" s="222"/>
      <c r="J104" s="42"/>
      <c r="K104" s="42"/>
      <c r="L104" s="46"/>
      <c r="M104" s="223"/>
      <c r="N104" s="224"/>
      <c r="O104" s="86"/>
      <c r="P104" s="86"/>
      <c r="Q104" s="86"/>
      <c r="R104" s="86"/>
      <c r="S104" s="86"/>
      <c r="T104" s="86"/>
      <c r="U104" s="87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146</v>
      </c>
      <c r="AU104" s="19" t="s">
        <v>144</v>
      </c>
    </row>
    <row r="105" spans="1:51" s="13" customFormat="1" ht="12">
      <c r="A105" s="13"/>
      <c r="B105" s="225"/>
      <c r="C105" s="226"/>
      <c r="D105" s="227" t="s">
        <v>148</v>
      </c>
      <c r="E105" s="228" t="s">
        <v>19</v>
      </c>
      <c r="F105" s="229" t="s">
        <v>178</v>
      </c>
      <c r="G105" s="226"/>
      <c r="H105" s="228" t="s">
        <v>19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3"/>
      <c r="U105" s="234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148</v>
      </c>
      <c r="AU105" s="235" t="s">
        <v>144</v>
      </c>
      <c r="AV105" s="13" t="s">
        <v>80</v>
      </c>
      <c r="AW105" s="13" t="s">
        <v>33</v>
      </c>
      <c r="AX105" s="13" t="s">
        <v>72</v>
      </c>
      <c r="AY105" s="235" t="s">
        <v>136</v>
      </c>
    </row>
    <row r="106" spans="1:51" s="14" customFormat="1" ht="12">
      <c r="A106" s="14"/>
      <c r="B106" s="236"/>
      <c r="C106" s="237"/>
      <c r="D106" s="227" t="s">
        <v>148</v>
      </c>
      <c r="E106" s="238" t="s">
        <v>19</v>
      </c>
      <c r="F106" s="239" t="s">
        <v>179</v>
      </c>
      <c r="G106" s="237"/>
      <c r="H106" s="240">
        <v>0.912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4"/>
      <c r="U106" s="245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148</v>
      </c>
      <c r="AU106" s="246" t="s">
        <v>144</v>
      </c>
      <c r="AV106" s="14" t="s">
        <v>144</v>
      </c>
      <c r="AW106" s="14" t="s">
        <v>33</v>
      </c>
      <c r="AX106" s="14" t="s">
        <v>72</v>
      </c>
      <c r="AY106" s="246" t="s">
        <v>136</v>
      </c>
    </row>
    <row r="107" spans="1:51" s="14" customFormat="1" ht="12">
      <c r="A107" s="14"/>
      <c r="B107" s="236"/>
      <c r="C107" s="237"/>
      <c r="D107" s="227" t="s">
        <v>148</v>
      </c>
      <c r="E107" s="238" t="s">
        <v>19</v>
      </c>
      <c r="F107" s="239" t="s">
        <v>180</v>
      </c>
      <c r="G107" s="237"/>
      <c r="H107" s="240">
        <v>0.888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4"/>
      <c r="U107" s="245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148</v>
      </c>
      <c r="AU107" s="246" t="s">
        <v>144</v>
      </c>
      <c r="AV107" s="14" t="s">
        <v>144</v>
      </c>
      <c r="AW107" s="14" t="s">
        <v>33</v>
      </c>
      <c r="AX107" s="14" t="s">
        <v>72</v>
      </c>
      <c r="AY107" s="246" t="s">
        <v>136</v>
      </c>
    </row>
    <row r="108" spans="1:51" s="15" customFormat="1" ht="12">
      <c r="A108" s="15"/>
      <c r="B108" s="247"/>
      <c r="C108" s="248"/>
      <c r="D108" s="227" t="s">
        <v>148</v>
      </c>
      <c r="E108" s="249" t="s">
        <v>19</v>
      </c>
      <c r="F108" s="250" t="s">
        <v>152</v>
      </c>
      <c r="G108" s="248"/>
      <c r="H108" s="251">
        <v>1.8</v>
      </c>
      <c r="I108" s="252"/>
      <c r="J108" s="248"/>
      <c r="K108" s="248"/>
      <c r="L108" s="253"/>
      <c r="M108" s="254"/>
      <c r="N108" s="255"/>
      <c r="O108" s="255"/>
      <c r="P108" s="255"/>
      <c r="Q108" s="255"/>
      <c r="R108" s="255"/>
      <c r="S108" s="255"/>
      <c r="T108" s="255"/>
      <c r="U108" s="256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7" t="s">
        <v>148</v>
      </c>
      <c r="AU108" s="257" t="s">
        <v>144</v>
      </c>
      <c r="AV108" s="15" t="s">
        <v>143</v>
      </c>
      <c r="AW108" s="15" t="s">
        <v>33</v>
      </c>
      <c r="AX108" s="15" t="s">
        <v>80</v>
      </c>
      <c r="AY108" s="257" t="s">
        <v>136</v>
      </c>
    </row>
    <row r="109" spans="1:63" s="12" customFormat="1" ht="22.8" customHeight="1">
      <c r="A109" s="12"/>
      <c r="B109" s="190"/>
      <c r="C109" s="191"/>
      <c r="D109" s="192" t="s">
        <v>71</v>
      </c>
      <c r="E109" s="204" t="s">
        <v>181</v>
      </c>
      <c r="F109" s="204" t="s">
        <v>182</v>
      </c>
      <c r="G109" s="191"/>
      <c r="H109" s="191"/>
      <c r="I109" s="194"/>
      <c r="J109" s="205">
        <f>BK109</f>
        <v>0</v>
      </c>
      <c r="K109" s="191"/>
      <c r="L109" s="196"/>
      <c r="M109" s="197"/>
      <c r="N109" s="198"/>
      <c r="O109" s="198"/>
      <c r="P109" s="199">
        <f>SUM(P110:P145)</f>
        <v>0</v>
      </c>
      <c r="Q109" s="198"/>
      <c r="R109" s="199">
        <f>SUM(R110:R145)</f>
        <v>0.5366628</v>
      </c>
      <c r="S109" s="198"/>
      <c r="T109" s="199">
        <f>SUM(T110:T145)</f>
        <v>0</v>
      </c>
      <c r="U109" s="200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1" t="s">
        <v>80</v>
      </c>
      <c r="AT109" s="202" t="s">
        <v>71</v>
      </c>
      <c r="AU109" s="202" t="s">
        <v>80</v>
      </c>
      <c r="AY109" s="201" t="s">
        <v>136</v>
      </c>
      <c r="BK109" s="203">
        <f>SUM(BK110:BK145)</f>
        <v>0</v>
      </c>
    </row>
    <row r="110" spans="1:65" s="2" customFormat="1" ht="16.5" customHeight="1">
      <c r="A110" s="40"/>
      <c r="B110" s="41"/>
      <c r="C110" s="206" t="s">
        <v>144</v>
      </c>
      <c r="D110" s="206" t="s">
        <v>139</v>
      </c>
      <c r="E110" s="207" t="s">
        <v>183</v>
      </c>
      <c r="F110" s="208" t="s">
        <v>184</v>
      </c>
      <c r="G110" s="209" t="s">
        <v>142</v>
      </c>
      <c r="H110" s="210">
        <v>1.8</v>
      </c>
      <c r="I110" s="211"/>
      <c r="J110" s="212">
        <f>ROUND(I110*H110,2)</f>
        <v>0</v>
      </c>
      <c r="K110" s="213"/>
      <c r="L110" s="46"/>
      <c r="M110" s="214" t="s">
        <v>19</v>
      </c>
      <c r="N110" s="215" t="s">
        <v>44</v>
      </c>
      <c r="O110" s="86"/>
      <c r="P110" s="216">
        <f>O110*H110</f>
        <v>0</v>
      </c>
      <c r="Q110" s="216">
        <v>0.00438</v>
      </c>
      <c r="R110" s="216">
        <f>Q110*H110</f>
        <v>0.007884</v>
      </c>
      <c r="S110" s="216">
        <v>0</v>
      </c>
      <c r="T110" s="216">
        <f>S110*H110</f>
        <v>0</v>
      </c>
      <c r="U110" s="217" t="s">
        <v>19</v>
      </c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8" t="s">
        <v>143</v>
      </c>
      <c r="AT110" s="218" t="s">
        <v>139</v>
      </c>
      <c r="AU110" s="218" t="s">
        <v>144</v>
      </c>
      <c r="AY110" s="19" t="s">
        <v>136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144</v>
      </c>
      <c r="BK110" s="219">
        <f>ROUND(I110*H110,2)</f>
        <v>0</v>
      </c>
      <c r="BL110" s="19" t="s">
        <v>143</v>
      </c>
      <c r="BM110" s="218" t="s">
        <v>961</v>
      </c>
    </row>
    <row r="111" spans="1:47" s="2" customFormat="1" ht="12">
      <c r="A111" s="40"/>
      <c r="B111" s="41"/>
      <c r="C111" s="42"/>
      <c r="D111" s="220" t="s">
        <v>146</v>
      </c>
      <c r="E111" s="42"/>
      <c r="F111" s="221" t="s">
        <v>186</v>
      </c>
      <c r="G111" s="42"/>
      <c r="H111" s="42"/>
      <c r="I111" s="222"/>
      <c r="J111" s="42"/>
      <c r="K111" s="42"/>
      <c r="L111" s="46"/>
      <c r="M111" s="223"/>
      <c r="N111" s="224"/>
      <c r="O111" s="86"/>
      <c r="P111" s="86"/>
      <c r="Q111" s="86"/>
      <c r="R111" s="86"/>
      <c r="S111" s="86"/>
      <c r="T111" s="86"/>
      <c r="U111" s="87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146</v>
      </c>
      <c r="AU111" s="19" t="s">
        <v>144</v>
      </c>
    </row>
    <row r="112" spans="1:51" s="13" customFormat="1" ht="12">
      <c r="A112" s="13"/>
      <c r="B112" s="225"/>
      <c r="C112" s="226"/>
      <c r="D112" s="227" t="s">
        <v>148</v>
      </c>
      <c r="E112" s="228" t="s">
        <v>19</v>
      </c>
      <c r="F112" s="229" t="s">
        <v>189</v>
      </c>
      <c r="G112" s="226"/>
      <c r="H112" s="228" t="s">
        <v>19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3"/>
      <c r="U112" s="234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148</v>
      </c>
      <c r="AU112" s="235" t="s">
        <v>144</v>
      </c>
      <c r="AV112" s="13" t="s">
        <v>80</v>
      </c>
      <c r="AW112" s="13" t="s">
        <v>33</v>
      </c>
      <c r="AX112" s="13" t="s">
        <v>72</v>
      </c>
      <c r="AY112" s="235" t="s">
        <v>136</v>
      </c>
    </row>
    <row r="113" spans="1:51" s="14" customFormat="1" ht="12">
      <c r="A113" s="14"/>
      <c r="B113" s="236"/>
      <c r="C113" s="237"/>
      <c r="D113" s="227" t="s">
        <v>148</v>
      </c>
      <c r="E113" s="238" t="s">
        <v>19</v>
      </c>
      <c r="F113" s="239" t="s">
        <v>179</v>
      </c>
      <c r="G113" s="237"/>
      <c r="H113" s="240">
        <v>0.912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4"/>
      <c r="U113" s="245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148</v>
      </c>
      <c r="AU113" s="246" t="s">
        <v>144</v>
      </c>
      <c r="AV113" s="14" t="s">
        <v>144</v>
      </c>
      <c r="AW113" s="14" t="s">
        <v>33</v>
      </c>
      <c r="AX113" s="14" t="s">
        <v>72</v>
      </c>
      <c r="AY113" s="246" t="s">
        <v>136</v>
      </c>
    </row>
    <row r="114" spans="1:51" s="14" customFormat="1" ht="12">
      <c r="A114" s="14"/>
      <c r="B114" s="236"/>
      <c r="C114" s="237"/>
      <c r="D114" s="227" t="s">
        <v>148</v>
      </c>
      <c r="E114" s="238" t="s">
        <v>19</v>
      </c>
      <c r="F114" s="239" t="s">
        <v>180</v>
      </c>
      <c r="G114" s="237"/>
      <c r="H114" s="240">
        <v>0.888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4"/>
      <c r="U114" s="245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148</v>
      </c>
      <c r="AU114" s="246" t="s">
        <v>144</v>
      </c>
      <c r="AV114" s="14" t="s">
        <v>144</v>
      </c>
      <c r="AW114" s="14" t="s">
        <v>33</v>
      </c>
      <c r="AX114" s="14" t="s">
        <v>72</v>
      </c>
      <c r="AY114" s="246" t="s">
        <v>136</v>
      </c>
    </row>
    <row r="115" spans="1:51" s="15" customFormat="1" ht="12">
      <c r="A115" s="15"/>
      <c r="B115" s="247"/>
      <c r="C115" s="248"/>
      <c r="D115" s="227" t="s">
        <v>148</v>
      </c>
      <c r="E115" s="249" t="s">
        <v>19</v>
      </c>
      <c r="F115" s="250" t="s">
        <v>152</v>
      </c>
      <c r="G115" s="248"/>
      <c r="H115" s="251">
        <v>1.8</v>
      </c>
      <c r="I115" s="252"/>
      <c r="J115" s="248"/>
      <c r="K115" s="248"/>
      <c r="L115" s="253"/>
      <c r="M115" s="254"/>
      <c r="N115" s="255"/>
      <c r="O115" s="255"/>
      <c r="P115" s="255"/>
      <c r="Q115" s="255"/>
      <c r="R115" s="255"/>
      <c r="S115" s="255"/>
      <c r="T115" s="255"/>
      <c r="U115" s="256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7" t="s">
        <v>148</v>
      </c>
      <c r="AU115" s="257" t="s">
        <v>144</v>
      </c>
      <c r="AV115" s="15" t="s">
        <v>143</v>
      </c>
      <c r="AW115" s="15" t="s">
        <v>33</v>
      </c>
      <c r="AX115" s="15" t="s">
        <v>80</v>
      </c>
      <c r="AY115" s="257" t="s">
        <v>136</v>
      </c>
    </row>
    <row r="116" spans="1:65" s="2" customFormat="1" ht="16.5" customHeight="1">
      <c r="A116" s="40"/>
      <c r="B116" s="41"/>
      <c r="C116" s="206" t="s">
        <v>137</v>
      </c>
      <c r="D116" s="206" t="s">
        <v>139</v>
      </c>
      <c r="E116" s="207" t="s">
        <v>191</v>
      </c>
      <c r="F116" s="208" t="s">
        <v>192</v>
      </c>
      <c r="G116" s="209" t="s">
        <v>142</v>
      </c>
      <c r="H116" s="210">
        <v>23.762</v>
      </c>
      <c r="I116" s="211"/>
      <c r="J116" s="212">
        <f>ROUND(I116*H116,2)</f>
        <v>0</v>
      </c>
      <c r="K116" s="213"/>
      <c r="L116" s="46"/>
      <c r="M116" s="214" t="s">
        <v>19</v>
      </c>
      <c r="N116" s="215" t="s">
        <v>44</v>
      </c>
      <c r="O116" s="86"/>
      <c r="P116" s="216">
        <f>O116*H116</f>
        <v>0</v>
      </c>
      <c r="Q116" s="216">
        <v>0.0154</v>
      </c>
      <c r="R116" s="216">
        <f>Q116*H116</f>
        <v>0.3659348</v>
      </c>
      <c r="S116" s="216">
        <v>0</v>
      </c>
      <c r="T116" s="216">
        <f>S116*H116</f>
        <v>0</v>
      </c>
      <c r="U116" s="217" t="s">
        <v>19</v>
      </c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8" t="s">
        <v>143</v>
      </c>
      <c r="AT116" s="218" t="s">
        <v>139</v>
      </c>
      <c r="AU116" s="218" t="s">
        <v>144</v>
      </c>
      <c r="AY116" s="19" t="s">
        <v>136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9" t="s">
        <v>144</v>
      </c>
      <c r="BK116" s="219">
        <f>ROUND(I116*H116,2)</f>
        <v>0</v>
      </c>
      <c r="BL116" s="19" t="s">
        <v>143</v>
      </c>
      <c r="BM116" s="218" t="s">
        <v>962</v>
      </c>
    </row>
    <row r="117" spans="1:47" s="2" customFormat="1" ht="12">
      <c r="A117" s="40"/>
      <c r="B117" s="41"/>
      <c r="C117" s="42"/>
      <c r="D117" s="220" t="s">
        <v>146</v>
      </c>
      <c r="E117" s="42"/>
      <c r="F117" s="221" t="s">
        <v>194</v>
      </c>
      <c r="G117" s="42"/>
      <c r="H117" s="42"/>
      <c r="I117" s="222"/>
      <c r="J117" s="42"/>
      <c r="K117" s="42"/>
      <c r="L117" s="46"/>
      <c r="M117" s="223"/>
      <c r="N117" s="224"/>
      <c r="O117" s="86"/>
      <c r="P117" s="86"/>
      <c r="Q117" s="86"/>
      <c r="R117" s="86"/>
      <c r="S117" s="86"/>
      <c r="T117" s="86"/>
      <c r="U117" s="87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146</v>
      </c>
      <c r="AU117" s="19" t="s">
        <v>144</v>
      </c>
    </row>
    <row r="118" spans="1:51" s="13" customFormat="1" ht="12">
      <c r="A118" s="13"/>
      <c r="B118" s="225"/>
      <c r="C118" s="226"/>
      <c r="D118" s="227" t="s">
        <v>148</v>
      </c>
      <c r="E118" s="228" t="s">
        <v>19</v>
      </c>
      <c r="F118" s="229" t="s">
        <v>963</v>
      </c>
      <c r="G118" s="226"/>
      <c r="H118" s="228" t="s">
        <v>19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3"/>
      <c r="U118" s="234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148</v>
      </c>
      <c r="AU118" s="235" t="s">
        <v>144</v>
      </c>
      <c r="AV118" s="13" t="s">
        <v>80</v>
      </c>
      <c r="AW118" s="13" t="s">
        <v>33</v>
      </c>
      <c r="AX118" s="13" t="s">
        <v>72</v>
      </c>
      <c r="AY118" s="235" t="s">
        <v>136</v>
      </c>
    </row>
    <row r="119" spans="1:51" s="14" customFormat="1" ht="12">
      <c r="A119" s="14"/>
      <c r="B119" s="236"/>
      <c r="C119" s="237"/>
      <c r="D119" s="227" t="s">
        <v>148</v>
      </c>
      <c r="E119" s="238" t="s">
        <v>19</v>
      </c>
      <c r="F119" s="239" t="s">
        <v>964</v>
      </c>
      <c r="G119" s="237"/>
      <c r="H119" s="240">
        <v>27.488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4"/>
      <c r="U119" s="245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148</v>
      </c>
      <c r="AU119" s="246" t="s">
        <v>144</v>
      </c>
      <c r="AV119" s="14" t="s">
        <v>144</v>
      </c>
      <c r="AW119" s="14" t="s">
        <v>33</v>
      </c>
      <c r="AX119" s="14" t="s">
        <v>72</v>
      </c>
      <c r="AY119" s="246" t="s">
        <v>136</v>
      </c>
    </row>
    <row r="120" spans="1:51" s="14" customFormat="1" ht="12">
      <c r="A120" s="14"/>
      <c r="B120" s="236"/>
      <c r="C120" s="237"/>
      <c r="D120" s="227" t="s">
        <v>148</v>
      </c>
      <c r="E120" s="238" t="s">
        <v>19</v>
      </c>
      <c r="F120" s="239" t="s">
        <v>197</v>
      </c>
      <c r="G120" s="237"/>
      <c r="H120" s="240">
        <v>-1.6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4"/>
      <c r="U120" s="245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148</v>
      </c>
      <c r="AU120" s="246" t="s">
        <v>144</v>
      </c>
      <c r="AV120" s="14" t="s">
        <v>144</v>
      </c>
      <c r="AW120" s="14" t="s">
        <v>33</v>
      </c>
      <c r="AX120" s="14" t="s">
        <v>72</v>
      </c>
      <c r="AY120" s="246" t="s">
        <v>136</v>
      </c>
    </row>
    <row r="121" spans="1:51" s="14" customFormat="1" ht="12">
      <c r="A121" s="14"/>
      <c r="B121" s="236"/>
      <c r="C121" s="237"/>
      <c r="D121" s="227" t="s">
        <v>148</v>
      </c>
      <c r="E121" s="238" t="s">
        <v>19</v>
      </c>
      <c r="F121" s="239" t="s">
        <v>198</v>
      </c>
      <c r="G121" s="237"/>
      <c r="H121" s="240">
        <v>-2.8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4"/>
      <c r="U121" s="245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148</v>
      </c>
      <c r="AU121" s="246" t="s">
        <v>144</v>
      </c>
      <c r="AV121" s="14" t="s">
        <v>144</v>
      </c>
      <c r="AW121" s="14" t="s">
        <v>33</v>
      </c>
      <c r="AX121" s="14" t="s">
        <v>72</v>
      </c>
      <c r="AY121" s="246" t="s">
        <v>136</v>
      </c>
    </row>
    <row r="122" spans="1:51" s="14" customFormat="1" ht="12">
      <c r="A122" s="14"/>
      <c r="B122" s="236"/>
      <c r="C122" s="237"/>
      <c r="D122" s="227" t="s">
        <v>148</v>
      </c>
      <c r="E122" s="238" t="s">
        <v>19</v>
      </c>
      <c r="F122" s="239" t="s">
        <v>965</v>
      </c>
      <c r="G122" s="237"/>
      <c r="H122" s="240">
        <v>-0.524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4"/>
      <c r="U122" s="245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148</v>
      </c>
      <c r="AU122" s="246" t="s">
        <v>144</v>
      </c>
      <c r="AV122" s="14" t="s">
        <v>144</v>
      </c>
      <c r="AW122" s="14" t="s">
        <v>33</v>
      </c>
      <c r="AX122" s="14" t="s">
        <v>72</v>
      </c>
      <c r="AY122" s="246" t="s">
        <v>136</v>
      </c>
    </row>
    <row r="123" spans="1:51" s="14" customFormat="1" ht="12">
      <c r="A123" s="14"/>
      <c r="B123" s="236"/>
      <c r="C123" s="237"/>
      <c r="D123" s="227" t="s">
        <v>148</v>
      </c>
      <c r="E123" s="238" t="s">
        <v>19</v>
      </c>
      <c r="F123" s="239" t="s">
        <v>966</v>
      </c>
      <c r="G123" s="237"/>
      <c r="H123" s="240">
        <v>1.198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4"/>
      <c r="U123" s="245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148</v>
      </c>
      <c r="AU123" s="246" t="s">
        <v>144</v>
      </c>
      <c r="AV123" s="14" t="s">
        <v>144</v>
      </c>
      <c r="AW123" s="14" t="s">
        <v>33</v>
      </c>
      <c r="AX123" s="14" t="s">
        <v>72</v>
      </c>
      <c r="AY123" s="246" t="s">
        <v>136</v>
      </c>
    </row>
    <row r="124" spans="1:51" s="15" customFormat="1" ht="12">
      <c r="A124" s="15"/>
      <c r="B124" s="247"/>
      <c r="C124" s="248"/>
      <c r="D124" s="227" t="s">
        <v>148</v>
      </c>
      <c r="E124" s="249" t="s">
        <v>19</v>
      </c>
      <c r="F124" s="250" t="s">
        <v>152</v>
      </c>
      <c r="G124" s="248"/>
      <c r="H124" s="251">
        <v>23.762</v>
      </c>
      <c r="I124" s="252"/>
      <c r="J124" s="248"/>
      <c r="K124" s="248"/>
      <c r="L124" s="253"/>
      <c r="M124" s="254"/>
      <c r="N124" s="255"/>
      <c r="O124" s="255"/>
      <c r="P124" s="255"/>
      <c r="Q124" s="255"/>
      <c r="R124" s="255"/>
      <c r="S124" s="255"/>
      <c r="T124" s="255"/>
      <c r="U124" s="256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7" t="s">
        <v>148</v>
      </c>
      <c r="AU124" s="257" t="s">
        <v>144</v>
      </c>
      <c r="AV124" s="15" t="s">
        <v>143</v>
      </c>
      <c r="AW124" s="15" t="s">
        <v>33</v>
      </c>
      <c r="AX124" s="15" t="s">
        <v>80</v>
      </c>
      <c r="AY124" s="257" t="s">
        <v>136</v>
      </c>
    </row>
    <row r="125" spans="1:65" s="2" customFormat="1" ht="16.5" customHeight="1">
      <c r="A125" s="40"/>
      <c r="B125" s="41"/>
      <c r="C125" s="206" t="s">
        <v>143</v>
      </c>
      <c r="D125" s="206" t="s">
        <v>139</v>
      </c>
      <c r="E125" s="207" t="s">
        <v>202</v>
      </c>
      <c r="F125" s="208" t="s">
        <v>203</v>
      </c>
      <c r="G125" s="209" t="s">
        <v>142</v>
      </c>
      <c r="H125" s="210">
        <v>9.965</v>
      </c>
      <c r="I125" s="211"/>
      <c r="J125" s="212">
        <f>ROUND(I125*H125,2)</f>
        <v>0</v>
      </c>
      <c r="K125" s="213"/>
      <c r="L125" s="46"/>
      <c r="M125" s="214" t="s">
        <v>19</v>
      </c>
      <c r="N125" s="215" t="s">
        <v>44</v>
      </c>
      <c r="O125" s="86"/>
      <c r="P125" s="216">
        <f>O125*H125</f>
        <v>0</v>
      </c>
      <c r="Q125" s="216">
        <v>0.003</v>
      </c>
      <c r="R125" s="216">
        <f>Q125*H125</f>
        <v>0.029895</v>
      </c>
      <c r="S125" s="216">
        <v>0</v>
      </c>
      <c r="T125" s="216">
        <f>S125*H125</f>
        <v>0</v>
      </c>
      <c r="U125" s="217" t="s">
        <v>19</v>
      </c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8" t="s">
        <v>143</v>
      </c>
      <c r="AT125" s="218" t="s">
        <v>139</v>
      </c>
      <c r="AU125" s="218" t="s">
        <v>144</v>
      </c>
      <c r="AY125" s="19" t="s">
        <v>136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9" t="s">
        <v>144</v>
      </c>
      <c r="BK125" s="219">
        <f>ROUND(I125*H125,2)</f>
        <v>0</v>
      </c>
      <c r="BL125" s="19" t="s">
        <v>143</v>
      </c>
      <c r="BM125" s="218" t="s">
        <v>967</v>
      </c>
    </row>
    <row r="126" spans="1:47" s="2" customFormat="1" ht="12">
      <c r="A126" s="40"/>
      <c r="B126" s="41"/>
      <c r="C126" s="42"/>
      <c r="D126" s="220" t="s">
        <v>146</v>
      </c>
      <c r="E126" s="42"/>
      <c r="F126" s="221" t="s">
        <v>205</v>
      </c>
      <c r="G126" s="42"/>
      <c r="H126" s="42"/>
      <c r="I126" s="222"/>
      <c r="J126" s="42"/>
      <c r="K126" s="42"/>
      <c r="L126" s="46"/>
      <c r="M126" s="223"/>
      <c r="N126" s="224"/>
      <c r="O126" s="86"/>
      <c r="P126" s="86"/>
      <c r="Q126" s="86"/>
      <c r="R126" s="86"/>
      <c r="S126" s="86"/>
      <c r="T126" s="86"/>
      <c r="U126" s="87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146</v>
      </c>
      <c r="AU126" s="19" t="s">
        <v>144</v>
      </c>
    </row>
    <row r="127" spans="1:51" s="13" customFormat="1" ht="12">
      <c r="A127" s="13"/>
      <c r="B127" s="225"/>
      <c r="C127" s="226"/>
      <c r="D127" s="227" t="s">
        <v>148</v>
      </c>
      <c r="E127" s="228" t="s">
        <v>19</v>
      </c>
      <c r="F127" s="229" t="s">
        <v>968</v>
      </c>
      <c r="G127" s="226"/>
      <c r="H127" s="228" t="s">
        <v>19</v>
      </c>
      <c r="I127" s="230"/>
      <c r="J127" s="226"/>
      <c r="K127" s="226"/>
      <c r="L127" s="231"/>
      <c r="M127" s="232"/>
      <c r="N127" s="233"/>
      <c r="O127" s="233"/>
      <c r="P127" s="233"/>
      <c r="Q127" s="233"/>
      <c r="R127" s="233"/>
      <c r="S127" s="233"/>
      <c r="T127" s="233"/>
      <c r="U127" s="234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148</v>
      </c>
      <c r="AU127" s="235" t="s">
        <v>144</v>
      </c>
      <c r="AV127" s="13" t="s">
        <v>80</v>
      </c>
      <c r="AW127" s="13" t="s">
        <v>33</v>
      </c>
      <c r="AX127" s="13" t="s">
        <v>72</v>
      </c>
      <c r="AY127" s="235" t="s">
        <v>136</v>
      </c>
    </row>
    <row r="128" spans="1:51" s="14" customFormat="1" ht="12">
      <c r="A128" s="14"/>
      <c r="B128" s="236"/>
      <c r="C128" s="237"/>
      <c r="D128" s="227" t="s">
        <v>148</v>
      </c>
      <c r="E128" s="238" t="s">
        <v>19</v>
      </c>
      <c r="F128" s="239" t="s">
        <v>969</v>
      </c>
      <c r="G128" s="237"/>
      <c r="H128" s="240">
        <v>10.391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4"/>
      <c r="U128" s="245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6" t="s">
        <v>148</v>
      </c>
      <c r="AU128" s="246" t="s">
        <v>144</v>
      </c>
      <c r="AV128" s="14" t="s">
        <v>144</v>
      </c>
      <c r="AW128" s="14" t="s">
        <v>33</v>
      </c>
      <c r="AX128" s="14" t="s">
        <v>72</v>
      </c>
      <c r="AY128" s="246" t="s">
        <v>136</v>
      </c>
    </row>
    <row r="129" spans="1:51" s="14" customFormat="1" ht="12">
      <c r="A129" s="14"/>
      <c r="B129" s="236"/>
      <c r="C129" s="237"/>
      <c r="D129" s="227" t="s">
        <v>148</v>
      </c>
      <c r="E129" s="238" t="s">
        <v>19</v>
      </c>
      <c r="F129" s="239" t="s">
        <v>208</v>
      </c>
      <c r="G129" s="237"/>
      <c r="H129" s="240">
        <v>-0.4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4"/>
      <c r="U129" s="245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148</v>
      </c>
      <c r="AU129" s="246" t="s">
        <v>144</v>
      </c>
      <c r="AV129" s="14" t="s">
        <v>144</v>
      </c>
      <c r="AW129" s="14" t="s">
        <v>33</v>
      </c>
      <c r="AX129" s="14" t="s">
        <v>72</v>
      </c>
      <c r="AY129" s="246" t="s">
        <v>136</v>
      </c>
    </row>
    <row r="130" spans="1:51" s="14" customFormat="1" ht="12">
      <c r="A130" s="14"/>
      <c r="B130" s="236"/>
      <c r="C130" s="237"/>
      <c r="D130" s="227" t="s">
        <v>148</v>
      </c>
      <c r="E130" s="238" t="s">
        <v>19</v>
      </c>
      <c r="F130" s="239" t="s">
        <v>209</v>
      </c>
      <c r="G130" s="237"/>
      <c r="H130" s="240">
        <v>-0.7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4"/>
      <c r="U130" s="245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148</v>
      </c>
      <c r="AU130" s="246" t="s">
        <v>144</v>
      </c>
      <c r="AV130" s="14" t="s">
        <v>144</v>
      </c>
      <c r="AW130" s="14" t="s">
        <v>33</v>
      </c>
      <c r="AX130" s="14" t="s">
        <v>72</v>
      </c>
      <c r="AY130" s="246" t="s">
        <v>136</v>
      </c>
    </row>
    <row r="131" spans="1:51" s="14" customFormat="1" ht="12">
      <c r="A131" s="14"/>
      <c r="B131" s="236"/>
      <c r="C131" s="237"/>
      <c r="D131" s="227" t="s">
        <v>148</v>
      </c>
      <c r="E131" s="238" t="s">
        <v>19</v>
      </c>
      <c r="F131" s="239" t="s">
        <v>965</v>
      </c>
      <c r="G131" s="237"/>
      <c r="H131" s="240">
        <v>-0.524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4"/>
      <c r="U131" s="245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148</v>
      </c>
      <c r="AU131" s="246" t="s">
        <v>144</v>
      </c>
      <c r="AV131" s="14" t="s">
        <v>144</v>
      </c>
      <c r="AW131" s="14" t="s">
        <v>33</v>
      </c>
      <c r="AX131" s="14" t="s">
        <v>72</v>
      </c>
      <c r="AY131" s="246" t="s">
        <v>136</v>
      </c>
    </row>
    <row r="132" spans="1:51" s="14" customFormat="1" ht="12">
      <c r="A132" s="14"/>
      <c r="B132" s="236"/>
      <c r="C132" s="237"/>
      <c r="D132" s="227" t="s">
        <v>148</v>
      </c>
      <c r="E132" s="238" t="s">
        <v>19</v>
      </c>
      <c r="F132" s="239" t="s">
        <v>970</v>
      </c>
      <c r="G132" s="237"/>
      <c r="H132" s="240">
        <v>1.198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4"/>
      <c r="U132" s="245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148</v>
      </c>
      <c r="AU132" s="246" t="s">
        <v>144</v>
      </c>
      <c r="AV132" s="14" t="s">
        <v>144</v>
      </c>
      <c r="AW132" s="14" t="s">
        <v>33</v>
      </c>
      <c r="AX132" s="14" t="s">
        <v>72</v>
      </c>
      <c r="AY132" s="246" t="s">
        <v>136</v>
      </c>
    </row>
    <row r="133" spans="1:51" s="15" customFormat="1" ht="12">
      <c r="A133" s="15"/>
      <c r="B133" s="247"/>
      <c r="C133" s="248"/>
      <c r="D133" s="227" t="s">
        <v>148</v>
      </c>
      <c r="E133" s="249" t="s">
        <v>19</v>
      </c>
      <c r="F133" s="250" t="s">
        <v>152</v>
      </c>
      <c r="G133" s="248"/>
      <c r="H133" s="251">
        <v>9.965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5"/>
      <c r="U133" s="256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7" t="s">
        <v>148</v>
      </c>
      <c r="AU133" s="257" t="s">
        <v>144</v>
      </c>
      <c r="AV133" s="15" t="s">
        <v>143</v>
      </c>
      <c r="AW133" s="15" t="s">
        <v>33</v>
      </c>
      <c r="AX133" s="15" t="s">
        <v>80</v>
      </c>
      <c r="AY133" s="257" t="s">
        <v>136</v>
      </c>
    </row>
    <row r="134" spans="1:65" s="2" customFormat="1" ht="16.5" customHeight="1">
      <c r="A134" s="40"/>
      <c r="B134" s="41"/>
      <c r="C134" s="206" t="s">
        <v>173</v>
      </c>
      <c r="D134" s="206" t="s">
        <v>139</v>
      </c>
      <c r="E134" s="207" t="s">
        <v>214</v>
      </c>
      <c r="F134" s="208" t="s">
        <v>215</v>
      </c>
      <c r="G134" s="209" t="s">
        <v>160</v>
      </c>
      <c r="H134" s="210">
        <v>10.166</v>
      </c>
      <c r="I134" s="211"/>
      <c r="J134" s="212">
        <f>ROUND(I134*H134,2)</f>
        <v>0</v>
      </c>
      <c r="K134" s="213"/>
      <c r="L134" s="46"/>
      <c r="M134" s="214" t="s">
        <v>19</v>
      </c>
      <c r="N134" s="215" t="s">
        <v>44</v>
      </c>
      <c r="O134" s="86"/>
      <c r="P134" s="216">
        <f>O134*H134</f>
        <v>0</v>
      </c>
      <c r="Q134" s="216">
        <v>0.0015</v>
      </c>
      <c r="R134" s="216">
        <f>Q134*H134</f>
        <v>0.015249</v>
      </c>
      <c r="S134" s="216">
        <v>0</v>
      </c>
      <c r="T134" s="216">
        <f>S134*H134</f>
        <v>0</v>
      </c>
      <c r="U134" s="217" t="s">
        <v>19</v>
      </c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8" t="s">
        <v>143</v>
      </c>
      <c r="AT134" s="218" t="s">
        <v>139</v>
      </c>
      <c r="AU134" s="218" t="s">
        <v>144</v>
      </c>
      <c r="AY134" s="19" t="s">
        <v>136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9" t="s">
        <v>144</v>
      </c>
      <c r="BK134" s="219">
        <f>ROUND(I134*H134,2)</f>
        <v>0</v>
      </c>
      <c r="BL134" s="19" t="s">
        <v>143</v>
      </c>
      <c r="BM134" s="218" t="s">
        <v>971</v>
      </c>
    </row>
    <row r="135" spans="1:47" s="2" customFormat="1" ht="12">
      <c r="A135" s="40"/>
      <c r="B135" s="41"/>
      <c r="C135" s="42"/>
      <c r="D135" s="220" t="s">
        <v>146</v>
      </c>
      <c r="E135" s="42"/>
      <c r="F135" s="221" t="s">
        <v>217</v>
      </c>
      <c r="G135" s="42"/>
      <c r="H135" s="42"/>
      <c r="I135" s="222"/>
      <c r="J135" s="42"/>
      <c r="K135" s="42"/>
      <c r="L135" s="46"/>
      <c r="M135" s="223"/>
      <c r="N135" s="224"/>
      <c r="O135" s="86"/>
      <c r="P135" s="86"/>
      <c r="Q135" s="86"/>
      <c r="R135" s="86"/>
      <c r="S135" s="86"/>
      <c r="T135" s="86"/>
      <c r="U135" s="87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146</v>
      </c>
      <c r="AU135" s="19" t="s">
        <v>144</v>
      </c>
    </row>
    <row r="136" spans="1:51" s="13" customFormat="1" ht="12">
      <c r="A136" s="13"/>
      <c r="B136" s="225"/>
      <c r="C136" s="226"/>
      <c r="D136" s="227" t="s">
        <v>148</v>
      </c>
      <c r="E136" s="228" t="s">
        <v>19</v>
      </c>
      <c r="F136" s="229" t="s">
        <v>218</v>
      </c>
      <c r="G136" s="226"/>
      <c r="H136" s="228" t="s">
        <v>19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3"/>
      <c r="U136" s="234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148</v>
      </c>
      <c r="AU136" s="235" t="s">
        <v>144</v>
      </c>
      <c r="AV136" s="13" t="s">
        <v>80</v>
      </c>
      <c r="AW136" s="13" t="s">
        <v>33</v>
      </c>
      <c r="AX136" s="13" t="s">
        <v>72</v>
      </c>
      <c r="AY136" s="235" t="s">
        <v>136</v>
      </c>
    </row>
    <row r="137" spans="1:51" s="14" customFormat="1" ht="12">
      <c r="A137" s="14"/>
      <c r="B137" s="236"/>
      <c r="C137" s="237"/>
      <c r="D137" s="227" t="s">
        <v>148</v>
      </c>
      <c r="E137" s="238" t="s">
        <v>19</v>
      </c>
      <c r="F137" s="239" t="s">
        <v>972</v>
      </c>
      <c r="G137" s="237"/>
      <c r="H137" s="240">
        <v>9.446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4"/>
      <c r="U137" s="245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148</v>
      </c>
      <c r="AU137" s="246" t="s">
        <v>144</v>
      </c>
      <c r="AV137" s="14" t="s">
        <v>144</v>
      </c>
      <c r="AW137" s="14" t="s">
        <v>33</v>
      </c>
      <c r="AX137" s="14" t="s">
        <v>72</v>
      </c>
      <c r="AY137" s="246" t="s">
        <v>136</v>
      </c>
    </row>
    <row r="138" spans="1:51" s="14" customFormat="1" ht="12">
      <c r="A138" s="14"/>
      <c r="B138" s="236"/>
      <c r="C138" s="237"/>
      <c r="D138" s="227" t="s">
        <v>148</v>
      </c>
      <c r="E138" s="238" t="s">
        <v>19</v>
      </c>
      <c r="F138" s="239" t="s">
        <v>220</v>
      </c>
      <c r="G138" s="237"/>
      <c r="H138" s="240">
        <v>-0.8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4"/>
      <c r="U138" s="245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6" t="s">
        <v>148</v>
      </c>
      <c r="AU138" s="246" t="s">
        <v>144</v>
      </c>
      <c r="AV138" s="14" t="s">
        <v>144</v>
      </c>
      <c r="AW138" s="14" t="s">
        <v>33</v>
      </c>
      <c r="AX138" s="14" t="s">
        <v>72</v>
      </c>
      <c r="AY138" s="246" t="s">
        <v>136</v>
      </c>
    </row>
    <row r="139" spans="1:51" s="14" customFormat="1" ht="12">
      <c r="A139" s="14"/>
      <c r="B139" s="236"/>
      <c r="C139" s="237"/>
      <c r="D139" s="227" t="s">
        <v>148</v>
      </c>
      <c r="E139" s="238" t="s">
        <v>19</v>
      </c>
      <c r="F139" s="239" t="s">
        <v>151</v>
      </c>
      <c r="G139" s="237"/>
      <c r="H139" s="240">
        <v>-1.4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4"/>
      <c r="U139" s="245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148</v>
      </c>
      <c r="AU139" s="246" t="s">
        <v>144</v>
      </c>
      <c r="AV139" s="14" t="s">
        <v>144</v>
      </c>
      <c r="AW139" s="14" t="s">
        <v>33</v>
      </c>
      <c r="AX139" s="14" t="s">
        <v>72</v>
      </c>
      <c r="AY139" s="246" t="s">
        <v>136</v>
      </c>
    </row>
    <row r="140" spans="1:51" s="14" customFormat="1" ht="12">
      <c r="A140" s="14"/>
      <c r="B140" s="236"/>
      <c r="C140" s="237"/>
      <c r="D140" s="227" t="s">
        <v>148</v>
      </c>
      <c r="E140" s="238" t="s">
        <v>19</v>
      </c>
      <c r="F140" s="239" t="s">
        <v>973</v>
      </c>
      <c r="G140" s="237"/>
      <c r="H140" s="240">
        <v>2.92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4"/>
      <c r="U140" s="245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148</v>
      </c>
      <c r="AU140" s="246" t="s">
        <v>144</v>
      </c>
      <c r="AV140" s="14" t="s">
        <v>144</v>
      </c>
      <c r="AW140" s="14" t="s">
        <v>33</v>
      </c>
      <c r="AX140" s="14" t="s">
        <v>72</v>
      </c>
      <c r="AY140" s="246" t="s">
        <v>136</v>
      </c>
    </row>
    <row r="141" spans="1:51" s="15" customFormat="1" ht="12">
      <c r="A141" s="15"/>
      <c r="B141" s="247"/>
      <c r="C141" s="248"/>
      <c r="D141" s="227" t="s">
        <v>148</v>
      </c>
      <c r="E141" s="249" t="s">
        <v>19</v>
      </c>
      <c r="F141" s="250" t="s">
        <v>152</v>
      </c>
      <c r="G141" s="248"/>
      <c r="H141" s="251">
        <v>10.166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5"/>
      <c r="U141" s="256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7" t="s">
        <v>148</v>
      </c>
      <c r="AU141" s="257" t="s">
        <v>144</v>
      </c>
      <c r="AV141" s="15" t="s">
        <v>143</v>
      </c>
      <c r="AW141" s="15" t="s">
        <v>33</v>
      </c>
      <c r="AX141" s="15" t="s">
        <v>80</v>
      </c>
      <c r="AY141" s="257" t="s">
        <v>136</v>
      </c>
    </row>
    <row r="142" spans="1:65" s="2" customFormat="1" ht="16.5" customHeight="1">
      <c r="A142" s="40"/>
      <c r="B142" s="41"/>
      <c r="C142" s="206" t="s">
        <v>181</v>
      </c>
      <c r="D142" s="206" t="s">
        <v>139</v>
      </c>
      <c r="E142" s="207" t="s">
        <v>268</v>
      </c>
      <c r="F142" s="208" t="s">
        <v>269</v>
      </c>
      <c r="G142" s="209" t="s">
        <v>155</v>
      </c>
      <c r="H142" s="210">
        <v>2</v>
      </c>
      <c r="I142" s="211"/>
      <c r="J142" s="212">
        <f>ROUND(I142*H142,2)</f>
        <v>0</v>
      </c>
      <c r="K142" s="213"/>
      <c r="L142" s="46"/>
      <c r="M142" s="214" t="s">
        <v>19</v>
      </c>
      <c r="N142" s="215" t="s">
        <v>44</v>
      </c>
      <c r="O142" s="86"/>
      <c r="P142" s="216">
        <f>O142*H142</f>
        <v>0</v>
      </c>
      <c r="Q142" s="216">
        <v>0.04684</v>
      </c>
      <c r="R142" s="216">
        <f>Q142*H142</f>
        <v>0.09368</v>
      </c>
      <c r="S142" s="216">
        <v>0</v>
      </c>
      <c r="T142" s="216">
        <f>S142*H142</f>
        <v>0</v>
      </c>
      <c r="U142" s="217" t="s">
        <v>19</v>
      </c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8" t="s">
        <v>143</v>
      </c>
      <c r="AT142" s="218" t="s">
        <v>139</v>
      </c>
      <c r="AU142" s="218" t="s">
        <v>144</v>
      </c>
      <c r="AY142" s="19" t="s">
        <v>136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144</v>
      </c>
      <c r="BK142" s="219">
        <f>ROUND(I142*H142,2)</f>
        <v>0</v>
      </c>
      <c r="BL142" s="19" t="s">
        <v>143</v>
      </c>
      <c r="BM142" s="218" t="s">
        <v>974</v>
      </c>
    </row>
    <row r="143" spans="1:47" s="2" customFormat="1" ht="12">
      <c r="A143" s="40"/>
      <c r="B143" s="41"/>
      <c r="C143" s="42"/>
      <c r="D143" s="220" t="s">
        <v>146</v>
      </c>
      <c r="E143" s="42"/>
      <c r="F143" s="221" t="s">
        <v>271</v>
      </c>
      <c r="G143" s="42"/>
      <c r="H143" s="42"/>
      <c r="I143" s="222"/>
      <c r="J143" s="42"/>
      <c r="K143" s="42"/>
      <c r="L143" s="46"/>
      <c r="M143" s="223"/>
      <c r="N143" s="224"/>
      <c r="O143" s="86"/>
      <c r="P143" s="86"/>
      <c r="Q143" s="86"/>
      <c r="R143" s="86"/>
      <c r="S143" s="86"/>
      <c r="T143" s="86"/>
      <c r="U143" s="87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146</v>
      </c>
      <c r="AU143" s="19" t="s">
        <v>144</v>
      </c>
    </row>
    <row r="144" spans="1:65" s="2" customFormat="1" ht="16.5" customHeight="1">
      <c r="A144" s="40"/>
      <c r="B144" s="41"/>
      <c r="C144" s="258" t="s">
        <v>190</v>
      </c>
      <c r="D144" s="258" t="s">
        <v>273</v>
      </c>
      <c r="E144" s="259" t="s">
        <v>274</v>
      </c>
      <c r="F144" s="260" t="s">
        <v>275</v>
      </c>
      <c r="G144" s="261" t="s">
        <v>155</v>
      </c>
      <c r="H144" s="262">
        <v>2</v>
      </c>
      <c r="I144" s="263"/>
      <c r="J144" s="264">
        <f>ROUND(I144*H144,2)</f>
        <v>0</v>
      </c>
      <c r="K144" s="265"/>
      <c r="L144" s="266"/>
      <c r="M144" s="267" t="s">
        <v>19</v>
      </c>
      <c r="N144" s="268" t="s">
        <v>44</v>
      </c>
      <c r="O144" s="86"/>
      <c r="P144" s="216">
        <f>O144*H144</f>
        <v>0</v>
      </c>
      <c r="Q144" s="216">
        <v>0.01201</v>
      </c>
      <c r="R144" s="216">
        <f>Q144*H144</f>
        <v>0.02402</v>
      </c>
      <c r="S144" s="216">
        <v>0</v>
      </c>
      <c r="T144" s="216">
        <f>S144*H144</f>
        <v>0</v>
      </c>
      <c r="U144" s="217" t="s">
        <v>19</v>
      </c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8" t="s">
        <v>201</v>
      </c>
      <c r="AT144" s="218" t="s">
        <v>273</v>
      </c>
      <c r="AU144" s="218" t="s">
        <v>144</v>
      </c>
      <c r="AY144" s="19" t="s">
        <v>136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9" t="s">
        <v>144</v>
      </c>
      <c r="BK144" s="219">
        <f>ROUND(I144*H144,2)</f>
        <v>0</v>
      </c>
      <c r="BL144" s="19" t="s">
        <v>143</v>
      </c>
      <c r="BM144" s="218" t="s">
        <v>975</v>
      </c>
    </row>
    <row r="145" spans="1:47" s="2" customFormat="1" ht="12">
      <c r="A145" s="40"/>
      <c r="B145" s="41"/>
      <c r="C145" s="42"/>
      <c r="D145" s="227" t="s">
        <v>277</v>
      </c>
      <c r="E145" s="42"/>
      <c r="F145" s="269" t="s">
        <v>278</v>
      </c>
      <c r="G145" s="42"/>
      <c r="H145" s="42"/>
      <c r="I145" s="222"/>
      <c r="J145" s="42"/>
      <c r="K145" s="42"/>
      <c r="L145" s="46"/>
      <c r="M145" s="223"/>
      <c r="N145" s="224"/>
      <c r="O145" s="86"/>
      <c r="P145" s="86"/>
      <c r="Q145" s="86"/>
      <c r="R145" s="86"/>
      <c r="S145" s="86"/>
      <c r="T145" s="86"/>
      <c r="U145" s="87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277</v>
      </c>
      <c r="AU145" s="19" t="s">
        <v>144</v>
      </c>
    </row>
    <row r="146" spans="1:63" s="12" customFormat="1" ht="22.8" customHeight="1">
      <c r="A146" s="12"/>
      <c r="B146" s="190"/>
      <c r="C146" s="191"/>
      <c r="D146" s="192" t="s">
        <v>71</v>
      </c>
      <c r="E146" s="204" t="s">
        <v>213</v>
      </c>
      <c r="F146" s="204" t="s">
        <v>286</v>
      </c>
      <c r="G146" s="191"/>
      <c r="H146" s="191"/>
      <c r="I146" s="194"/>
      <c r="J146" s="205">
        <f>BK146</f>
        <v>0</v>
      </c>
      <c r="K146" s="191"/>
      <c r="L146" s="196"/>
      <c r="M146" s="197"/>
      <c r="N146" s="198"/>
      <c r="O146" s="198"/>
      <c r="P146" s="199">
        <f>SUM(P147:P208)</f>
        <v>0</v>
      </c>
      <c r="Q146" s="198"/>
      <c r="R146" s="199">
        <f>SUM(R147:R208)</f>
        <v>0.001783</v>
      </c>
      <c r="S146" s="198"/>
      <c r="T146" s="199">
        <f>SUM(T147:T208)</f>
        <v>4.640714999999999</v>
      </c>
      <c r="U146" s="200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1" t="s">
        <v>80</v>
      </c>
      <c r="AT146" s="202" t="s">
        <v>71</v>
      </c>
      <c r="AU146" s="202" t="s">
        <v>80</v>
      </c>
      <c r="AY146" s="201" t="s">
        <v>136</v>
      </c>
      <c r="BK146" s="203">
        <f>SUM(BK147:BK208)</f>
        <v>0</v>
      </c>
    </row>
    <row r="147" spans="1:65" s="2" customFormat="1" ht="16.5" customHeight="1">
      <c r="A147" s="40"/>
      <c r="B147" s="41"/>
      <c r="C147" s="206" t="s">
        <v>201</v>
      </c>
      <c r="D147" s="206" t="s">
        <v>139</v>
      </c>
      <c r="E147" s="207" t="s">
        <v>314</v>
      </c>
      <c r="F147" s="208" t="s">
        <v>315</v>
      </c>
      <c r="G147" s="209" t="s">
        <v>142</v>
      </c>
      <c r="H147" s="210">
        <v>8.9</v>
      </c>
      <c r="I147" s="211"/>
      <c r="J147" s="212">
        <f>ROUND(I147*H147,2)</f>
        <v>0</v>
      </c>
      <c r="K147" s="213"/>
      <c r="L147" s="46"/>
      <c r="M147" s="214" t="s">
        <v>19</v>
      </c>
      <c r="N147" s="215" t="s">
        <v>44</v>
      </c>
      <c r="O147" s="86"/>
      <c r="P147" s="216">
        <f>O147*H147</f>
        <v>0</v>
      </c>
      <c r="Q147" s="216">
        <v>0</v>
      </c>
      <c r="R147" s="216">
        <f>Q147*H147</f>
        <v>0</v>
      </c>
      <c r="S147" s="216">
        <v>0.035</v>
      </c>
      <c r="T147" s="216">
        <f>S147*H147</f>
        <v>0.31150000000000005</v>
      </c>
      <c r="U147" s="217" t="s">
        <v>19</v>
      </c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8" t="s">
        <v>143</v>
      </c>
      <c r="AT147" s="218" t="s">
        <v>139</v>
      </c>
      <c r="AU147" s="218" t="s">
        <v>144</v>
      </c>
      <c r="AY147" s="19" t="s">
        <v>136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9" t="s">
        <v>144</v>
      </c>
      <c r="BK147" s="219">
        <f>ROUND(I147*H147,2)</f>
        <v>0</v>
      </c>
      <c r="BL147" s="19" t="s">
        <v>143</v>
      </c>
      <c r="BM147" s="218" t="s">
        <v>976</v>
      </c>
    </row>
    <row r="148" spans="1:47" s="2" customFormat="1" ht="12">
      <c r="A148" s="40"/>
      <c r="B148" s="41"/>
      <c r="C148" s="42"/>
      <c r="D148" s="220" t="s">
        <v>146</v>
      </c>
      <c r="E148" s="42"/>
      <c r="F148" s="221" t="s">
        <v>317</v>
      </c>
      <c r="G148" s="42"/>
      <c r="H148" s="42"/>
      <c r="I148" s="222"/>
      <c r="J148" s="42"/>
      <c r="K148" s="42"/>
      <c r="L148" s="46"/>
      <c r="M148" s="223"/>
      <c r="N148" s="224"/>
      <c r="O148" s="86"/>
      <c r="P148" s="86"/>
      <c r="Q148" s="86"/>
      <c r="R148" s="86"/>
      <c r="S148" s="86"/>
      <c r="T148" s="86"/>
      <c r="U148" s="87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146</v>
      </c>
      <c r="AU148" s="19" t="s">
        <v>144</v>
      </c>
    </row>
    <row r="149" spans="1:51" s="13" customFormat="1" ht="12">
      <c r="A149" s="13"/>
      <c r="B149" s="225"/>
      <c r="C149" s="226"/>
      <c r="D149" s="227" t="s">
        <v>148</v>
      </c>
      <c r="E149" s="228" t="s">
        <v>19</v>
      </c>
      <c r="F149" s="229" t="s">
        <v>318</v>
      </c>
      <c r="G149" s="226"/>
      <c r="H149" s="228" t="s">
        <v>19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3"/>
      <c r="U149" s="234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148</v>
      </c>
      <c r="AU149" s="235" t="s">
        <v>144</v>
      </c>
      <c r="AV149" s="13" t="s">
        <v>80</v>
      </c>
      <c r="AW149" s="13" t="s">
        <v>33</v>
      </c>
      <c r="AX149" s="13" t="s">
        <v>72</v>
      </c>
      <c r="AY149" s="235" t="s">
        <v>136</v>
      </c>
    </row>
    <row r="150" spans="1:51" s="14" customFormat="1" ht="12">
      <c r="A150" s="14"/>
      <c r="B150" s="236"/>
      <c r="C150" s="237"/>
      <c r="D150" s="227" t="s">
        <v>148</v>
      </c>
      <c r="E150" s="238" t="s">
        <v>19</v>
      </c>
      <c r="F150" s="239" t="s">
        <v>977</v>
      </c>
      <c r="G150" s="237"/>
      <c r="H150" s="240">
        <v>2.73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4"/>
      <c r="U150" s="245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6" t="s">
        <v>148</v>
      </c>
      <c r="AU150" s="246" t="s">
        <v>144</v>
      </c>
      <c r="AV150" s="14" t="s">
        <v>144</v>
      </c>
      <c r="AW150" s="14" t="s">
        <v>33</v>
      </c>
      <c r="AX150" s="14" t="s">
        <v>72</v>
      </c>
      <c r="AY150" s="246" t="s">
        <v>136</v>
      </c>
    </row>
    <row r="151" spans="1:51" s="14" customFormat="1" ht="12">
      <c r="A151" s="14"/>
      <c r="B151" s="236"/>
      <c r="C151" s="237"/>
      <c r="D151" s="227" t="s">
        <v>148</v>
      </c>
      <c r="E151" s="238" t="s">
        <v>19</v>
      </c>
      <c r="F151" s="239" t="s">
        <v>978</v>
      </c>
      <c r="G151" s="237"/>
      <c r="H151" s="240">
        <v>5.35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4"/>
      <c r="U151" s="245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6" t="s">
        <v>148</v>
      </c>
      <c r="AU151" s="246" t="s">
        <v>144</v>
      </c>
      <c r="AV151" s="14" t="s">
        <v>144</v>
      </c>
      <c r="AW151" s="14" t="s">
        <v>33</v>
      </c>
      <c r="AX151" s="14" t="s">
        <v>72</v>
      </c>
      <c r="AY151" s="246" t="s">
        <v>136</v>
      </c>
    </row>
    <row r="152" spans="1:51" s="14" customFormat="1" ht="12">
      <c r="A152" s="14"/>
      <c r="B152" s="236"/>
      <c r="C152" s="237"/>
      <c r="D152" s="227" t="s">
        <v>148</v>
      </c>
      <c r="E152" s="238" t="s">
        <v>19</v>
      </c>
      <c r="F152" s="239" t="s">
        <v>979</v>
      </c>
      <c r="G152" s="237"/>
      <c r="H152" s="240">
        <v>0.82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4"/>
      <c r="U152" s="245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148</v>
      </c>
      <c r="AU152" s="246" t="s">
        <v>144</v>
      </c>
      <c r="AV152" s="14" t="s">
        <v>144</v>
      </c>
      <c r="AW152" s="14" t="s">
        <v>33</v>
      </c>
      <c r="AX152" s="14" t="s">
        <v>72</v>
      </c>
      <c r="AY152" s="246" t="s">
        <v>136</v>
      </c>
    </row>
    <row r="153" spans="1:51" s="15" customFormat="1" ht="12">
      <c r="A153" s="15"/>
      <c r="B153" s="247"/>
      <c r="C153" s="248"/>
      <c r="D153" s="227" t="s">
        <v>148</v>
      </c>
      <c r="E153" s="249" t="s">
        <v>19</v>
      </c>
      <c r="F153" s="250" t="s">
        <v>152</v>
      </c>
      <c r="G153" s="248"/>
      <c r="H153" s="251">
        <v>8.9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5"/>
      <c r="U153" s="256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7" t="s">
        <v>148</v>
      </c>
      <c r="AU153" s="257" t="s">
        <v>144</v>
      </c>
      <c r="AV153" s="15" t="s">
        <v>143</v>
      </c>
      <c r="AW153" s="15" t="s">
        <v>33</v>
      </c>
      <c r="AX153" s="15" t="s">
        <v>80</v>
      </c>
      <c r="AY153" s="257" t="s">
        <v>136</v>
      </c>
    </row>
    <row r="154" spans="1:65" s="2" customFormat="1" ht="16.5" customHeight="1">
      <c r="A154" s="40"/>
      <c r="B154" s="41"/>
      <c r="C154" s="206" t="s">
        <v>213</v>
      </c>
      <c r="D154" s="206" t="s">
        <v>139</v>
      </c>
      <c r="E154" s="207" t="s">
        <v>344</v>
      </c>
      <c r="F154" s="208" t="s">
        <v>345</v>
      </c>
      <c r="G154" s="209" t="s">
        <v>142</v>
      </c>
      <c r="H154" s="210">
        <v>2.6</v>
      </c>
      <c r="I154" s="211"/>
      <c r="J154" s="212">
        <f>ROUND(I154*H154,2)</f>
        <v>0</v>
      </c>
      <c r="K154" s="213"/>
      <c r="L154" s="46"/>
      <c r="M154" s="214" t="s">
        <v>19</v>
      </c>
      <c r="N154" s="215" t="s">
        <v>44</v>
      </c>
      <c r="O154" s="86"/>
      <c r="P154" s="216">
        <f>O154*H154</f>
        <v>0</v>
      </c>
      <c r="Q154" s="216">
        <v>0</v>
      </c>
      <c r="R154" s="216">
        <f>Q154*H154</f>
        <v>0</v>
      </c>
      <c r="S154" s="216">
        <v>0.088</v>
      </c>
      <c r="T154" s="216">
        <f>S154*H154</f>
        <v>0.2288</v>
      </c>
      <c r="U154" s="217" t="s">
        <v>19</v>
      </c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8" t="s">
        <v>143</v>
      </c>
      <c r="AT154" s="218" t="s">
        <v>139</v>
      </c>
      <c r="AU154" s="218" t="s">
        <v>144</v>
      </c>
      <c r="AY154" s="19" t="s">
        <v>136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9" t="s">
        <v>144</v>
      </c>
      <c r="BK154" s="219">
        <f>ROUND(I154*H154,2)</f>
        <v>0</v>
      </c>
      <c r="BL154" s="19" t="s">
        <v>143</v>
      </c>
      <c r="BM154" s="218" t="s">
        <v>980</v>
      </c>
    </row>
    <row r="155" spans="1:47" s="2" customFormat="1" ht="12">
      <c r="A155" s="40"/>
      <c r="B155" s="41"/>
      <c r="C155" s="42"/>
      <c r="D155" s="220" t="s">
        <v>146</v>
      </c>
      <c r="E155" s="42"/>
      <c r="F155" s="221" t="s">
        <v>347</v>
      </c>
      <c r="G155" s="42"/>
      <c r="H155" s="42"/>
      <c r="I155" s="222"/>
      <c r="J155" s="42"/>
      <c r="K155" s="42"/>
      <c r="L155" s="46"/>
      <c r="M155" s="223"/>
      <c r="N155" s="224"/>
      <c r="O155" s="86"/>
      <c r="P155" s="86"/>
      <c r="Q155" s="86"/>
      <c r="R155" s="86"/>
      <c r="S155" s="86"/>
      <c r="T155" s="86"/>
      <c r="U155" s="87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146</v>
      </c>
      <c r="AU155" s="19" t="s">
        <v>144</v>
      </c>
    </row>
    <row r="156" spans="1:51" s="13" customFormat="1" ht="12">
      <c r="A156" s="13"/>
      <c r="B156" s="225"/>
      <c r="C156" s="226"/>
      <c r="D156" s="227" t="s">
        <v>148</v>
      </c>
      <c r="E156" s="228" t="s">
        <v>19</v>
      </c>
      <c r="F156" s="229" t="s">
        <v>981</v>
      </c>
      <c r="G156" s="226"/>
      <c r="H156" s="228" t="s">
        <v>19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3"/>
      <c r="U156" s="234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148</v>
      </c>
      <c r="AU156" s="235" t="s">
        <v>144</v>
      </c>
      <c r="AV156" s="13" t="s">
        <v>80</v>
      </c>
      <c r="AW156" s="13" t="s">
        <v>33</v>
      </c>
      <c r="AX156" s="13" t="s">
        <v>72</v>
      </c>
      <c r="AY156" s="235" t="s">
        <v>136</v>
      </c>
    </row>
    <row r="157" spans="1:51" s="14" customFormat="1" ht="12">
      <c r="A157" s="14"/>
      <c r="B157" s="236"/>
      <c r="C157" s="237"/>
      <c r="D157" s="227" t="s">
        <v>148</v>
      </c>
      <c r="E157" s="238" t="s">
        <v>19</v>
      </c>
      <c r="F157" s="239" t="s">
        <v>349</v>
      </c>
      <c r="G157" s="237"/>
      <c r="H157" s="240">
        <v>1.2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4"/>
      <c r="U157" s="245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6" t="s">
        <v>148</v>
      </c>
      <c r="AU157" s="246" t="s">
        <v>144</v>
      </c>
      <c r="AV157" s="14" t="s">
        <v>144</v>
      </c>
      <c r="AW157" s="14" t="s">
        <v>33</v>
      </c>
      <c r="AX157" s="14" t="s">
        <v>72</v>
      </c>
      <c r="AY157" s="246" t="s">
        <v>136</v>
      </c>
    </row>
    <row r="158" spans="1:51" s="14" customFormat="1" ht="12">
      <c r="A158" s="14"/>
      <c r="B158" s="236"/>
      <c r="C158" s="237"/>
      <c r="D158" s="227" t="s">
        <v>148</v>
      </c>
      <c r="E158" s="238" t="s">
        <v>19</v>
      </c>
      <c r="F158" s="239" t="s">
        <v>350</v>
      </c>
      <c r="G158" s="237"/>
      <c r="H158" s="240">
        <v>1.4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4"/>
      <c r="U158" s="245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148</v>
      </c>
      <c r="AU158" s="246" t="s">
        <v>144</v>
      </c>
      <c r="AV158" s="14" t="s">
        <v>144</v>
      </c>
      <c r="AW158" s="14" t="s">
        <v>33</v>
      </c>
      <c r="AX158" s="14" t="s">
        <v>72</v>
      </c>
      <c r="AY158" s="246" t="s">
        <v>136</v>
      </c>
    </row>
    <row r="159" spans="1:51" s="15" customFormat="1" ht="12">
      <c r="A159" s="15"/>
      <c r="B159" s="247"/>
      <c r="C159" s="248"/>
      <c r="D159" s="227" t="s">
        <v>148</v>
      </c>
      <c r="E159" s="249" t="s">
        <v>19</v>
      </c>
      <c r="F159" s="250" t="s">
        <v>152</v>
      </c>
      <c r="G159" s="248"/>
      <c r="H159" s="251">
        <v>2.6</v>
      </c>
      <c r="I159" s="252"/>
      <c r="J159" s="248"/>
      <c r="K159" s="248"/>
      <c r="L159" s="253"/>
      <c r="M159" s="254"/>
      <c r="N159" s="255"/>
      <c r="O159" s="255"/>
      <c r="P159" s="255"/>
      <c r="Q159" s="255"/>
      <c r="R159" s="255"/>
      <c r="S159" s="255"/>
      <c r="T159" s="255"/>
      <c r="U159" s="256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7" t="s">
        <v>148</v>
      </c>
      <c r="AU159" s="257" t="s">
        <v>144</v>
      </c>
      <c r="AV159" s="15" t="s">
        <v>143</v>
      </c>
      <c r="AW159" s="15" t="s">
        <v>33</v>
      </c>
      <c r="AX159" s="15" t="s">
        <v>80</v>
      </c>
      <c r="AY159" s="257" t="s">
        <v>136</v>
      </c>
    </row>
    <row r="160" spans="1:65" s="2" customFormat="1" ht="16.5" customHeight="1">
      <c r="A160" s="40"/>
      <c r="B160" s="41"/>
      <c r="C160" s="206" t="s">
        <v>222</v>
      </c>
      <c r="D160" s="206" t="s">
        <v>139</v>
      </c>
      <c r="E160" s="207" t="s">
        <v>358</v>
      </c>
      <c r="F160" s="208" t="s">
        <v>359</v>
      </c>
      <c r="G160" s="209" t="s">
        <v>160</v>
      </c>
      <c r="H160" s="210">
        <v>4.48</v>
      </c>
      <c r="I160" s="211"/>
      <c r="J160" s="212">
        <f>ROUND(I160*H160,2)</f>
        <v>0</v>
      </c>
      <c r="K160" s="213"/>
      <c r="L160" s="46"/>
      <c r="M160" s="214" t="s">
        <v>19</v>
      </c>
      <c r="N160" s="215" t="s">
        <v>44</v>
      </c>
      <c r="O160" s="86"/>
      <c r="P160" s="216">
        <f>O160*H160</f>
        <v>0</v>
      </c>
      <c r="Q160" s="216">
        <v>0</v>
      </c>
      <c r="R160" s="216">
        <f>Q160*H160</f>
        <v>0</v>
      </c>
      <c r="S160" s="216">
        <v>0.068</v>
      </c>
      <c r="T160" s="216">
        <f>S160*H160</f>
        <v>0.3046400000000001</v>
      </c>
      <c r="U160" s="217" t="s">
        <v>19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8" t="s">
        <v>143</v>
      </c>
      <c r="AT160" s="218" t="s">
        <v>139</v>
      </c>
      <c r="AU160" s="218" t="s">
        <v>144</v>
      </c>
      <c r="AY160" s="19" t="s">
        <v>136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9" t="s">
        <v>144</v>
      </c>
      <c r="BK160" s="219">
        <f>ROUND(I160*H160,2)</f>
        <v>0</v>
      </c>
      <c r="BL160" s="19" t="s">
        <v>143</v>
      </c>
      <c r="BM160" s="218" t="s">
        <v>982</v>
      </c>
    </row>
    <row r="161" spans="1:47" s="2" customFormat="1" ht="12">
      <c r="A161" s="40"/>
      <c r="B161" s="41"/>
      <c r="C161" s="42"/>
      <c r="D161" s="220" t="s">
        <v>146</v>
      </c>
      <c r="E161" s="42"/>
      <c r="F161" s="221" t="s">
        <v>361</v>
      </c>
      <c r="G161" s="42"/>
      <c r="H161" s="42"/>
      <c r="I161" s="222"/>
      <c r="J161" s="42"/>
      <c r="K161" s="42"/>
      <c r="L161" s="46"/>
      <c r="M161" s="223"/>
      <c r="N161" s="224"/>
      <c r="O161" s="86"/>
      <c r="P161" s="86"/>
      <c r="Q161" s="86"/>
      <c r="R161" s="86"/>
      <c r="S161" s="86"/>
      <c r="T161" s="86"/>
      <c r="U161" s="87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146</v>
      </c>
      <c r="AU161" s="19" t="s">
        <v>144</v>
      </c>
    </row>
    <row r="162" spans="1:51" s="13" customFormat="1" ht="12">
      <c r="A162" s="13"/>
      <c r="B162" s="225"/>
      <c r="C162" s="226"/>
      <c r="D162" s="227" t="s">
        <v>148</v>
      </c>
      <c r="E162" s="228" t="s">
        <v>19</v>
      </c>
      <c r="F162" s="229" t="s">
        <v>362</v>
      </c>
      <c r="G162" s="226"/>
      <c r="H162" s="228" t="s">
        <v>19</v>
      </c>
      <c r="I162" s="230"/>
      <c r="J162" s="226"/>
      <c r="K162" s="226"/>
      <c r="L162" s="231"/>
      <c r="M162" s="232"/>
      <c r="N162" s="233"/>
      <c r="O162" s="233"/>
      <c r="P162" s="233"/>
      <c r="Q162" s="233"/>
      <c r="R162" s="233"/>
      <c r="S162" s="233"/>
      <c r="T162" s="233"/>
      <c r="U162" s="234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148</v>
      </c>
      <c r="AU162" s="235" t="s">
        <v>144</v>
      </c>
      <c r="AV162" s="13" t="s">
        <v>80</v>
      </c>
      <c r="AW162" s="13" t="s">
        <v>33</v>
      </c>
      <c r="AX162" s="13" t="s">
        <v>72</v>
      </c>
      <c r="AY162" s="235" t="s">
        <v>136</v>
      </c>
    </row>
    <row r="163" spans="1:51" s="14" customFormat="1" ht="12">
      <c r="A163" s="14"/>
      <c r="B163" s="236"/>
      <c r="C163" s="237"/>
      <c r="D163" s="227" t="s">
        <v>148</v>
      </c>
      <c r="E163" s="238" t="s">
        <v>19</v>
      </c>
      <c r="F163" s="239" t="s">
        <v>983</v>
      </c>
      <c r="G163" s="237"/>
      <c r="H163" s="240">
        <v>3.48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4"/>
      <c r="U163" s="245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6" t="s">
        <v>148</v>
      </c>
      <c r="AU163" s="246" t="s">
        <v>144</v>
      </c>
      <c r="AV163" s="14" t="s">
        <v>144</v>
      </c>
      <c r="AW163" s="14" t="s">
        <v>33</v>
      </c>
      <c r="AX163" s="14" t="s">
        <v>72</v>
      </c>
      <c r="AY163" s="246" t="s">
        <v>136</v>
      </c>
    </row>
    <row r="164" spans="1:51" s="13" customFormat="1" ht="12">
      <c r="A164" s="13"/>
      <c r="B164" s="225"/>
      <c r="C164" s="226"/>
      <c r="D164" s="227" t="s">
        <v>148</v>
      </c>
      <c r="E164" s="228" t="s">
        <v>19</v>
      </c>
      <c r="F164" s="229" t="s">
        <v>984</v>
      </c>
      <c r="G164" s="226"/>
      <c r="H164" s="228" t="s">
        <v>19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3"/>
      <c r="U164" s="234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148</v>
      </c>
      <c r="AU164" s="235" t="s">
        <v>144</v>
      </c>
      <c r="AV164" s="13" t="s">
        <v>80</v>
      </c>
      <c r="AW164" s="13" t="s">
        <v>33</v>
      </c>
      <c r="AX164" s="13" t="s">
        <v>72</v>
      </c>
      <c r="AY164" s="235" t="s">
        <v>136</v>
      </c>
    </row>
    <row r="165" spans="1:51" s="14" customFormat="1" ht="12">
      <c r="A165" s="14"/>
      <c r="B165" s="236"/>
      <c r="C165" s="237"/>
      <c r="D165" s="227" t="s">
        <v>148</v>
      </c>
      <c r="E165" s="238" t="s">
        <v>19</v>
      </c>
      <c r="F165" s="239" t="s">
        <v>365</v>
      </c>
      <c r="G165" s="237"/>
      <c r="H165" s="240">
        <v>1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4"/>
      <c r="U165" s="245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148</v>
      </c>
      <c r="AU165" s="246" t="s">
        <v>144</v>
      </c>
      <c r="AV165" s="14" t="s">
        <v>144</v>
      </c>
      <c r="AW165" s="14" t="s">
        <v>33</v>
      </c>
      <c r="AX165" s="14" t="s">
        <v>72</v>
      </c>
      <c r="AY165" s="246" t="s">
        <v>136</v>
      </c>
    </row>
    <row r="166" spans="1:51" s="15" customFormat="1" ht="12">
      <c r="A166" s="15"/>
      <c r="B166" s="247"/>
      <c r="C166" s="248"/>
      <c r="D166" s="227" t="s">
        <v>148</v>
      </c>
      <c r="E166" s="249" t="s">
        <v>19</v>
      </c>
      <c r="F166" s="250" t="s">
        <v>152</v>
      </c>
      <c r="G166" s="248"/>
      <c r="H166" s="251">
        <v>4.48</v>
      </c>
      <c r="I166" s="252"/>
      <c r="J166" s="248"/>
      <c r="K166" s="248"/>
      <c r="L166" s="253"/>
      <c r="M166" s="254"/>
      <c r="N166" s="255"/>
      <c r="O166" s="255"/>
      <c r="P166" s="255"/>
      <c r="Q166" s="255"/>
      <c r="R166" s="255"/>
      <c r="S166" s="255"/>
      <c r="T166" s="255"/>
      <c r="U166" s="256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7" t="s">
        <v>148</v>
      </c>
      <c r="AU166" s="257" t="s">
        <v>144</v>
      </c>
      <c r="AV166" s="15" t="s">
        <v>143</v>
      </c>
      <c r="AW166" s="15" t="s">
        <v>33</v>
      </c>
      <c r="AX166" s="15" t="s">
        <v>80</v>
      </c>
      <c r="AY166" s="257" t="s">
        <v>136</v>
      </c>
    </row>
    <row r="167" spans="1:65" s="2" customFormat="1" ht="16.5" customHeight="1">
      <c r="A167" s="40"/>
      <c r="B167" s="41"/>
      <c r="C167" s="206" t="s">
        <v>233</v>
      </c>
      <c r="D167" s="206" t="s">
        <v>139</v>
      </c>
      <c r="E167" s="207" t="s">
        <v>367</v>
      </c>
      <c r="F167" s="208" t="s">
        <v>368</v>
      </c>
      <c r="G167" s="209" t="s">
        <v>160</v>
      </c>
      <c r="H167" s="210">
        <v>6.432</v>
      </c>
      <c r="I167" s="211"/>
      <c r="J167" s="212">
        <f>ROUND(I167*H167,2)</f>
        <v>0</v>
      </c>
      <c r="K167" s="213"/>
      <c r="L167" s="46"/>
      <c r="M167" s="214" t="s">
        <v>19</v>
      </c>
      <c r="N167" s="215" t="s">
        <v>44</v>
      </c>
      <c r="O167" s="86"/>
      <c r="P167" s="216">
        <f>O167*H167</f>
        <v>0</v>
      </c>
      <c r="Q167" s="216">
        <v>0</v>
      </c>
      <c r="R167" s="216">
        <f>Q167*H167</f>
        <v>0</v>
      </c>
      <c r="S167" s="216">
        <v>0.006</v>
      </c>
      <c r="T167" s="216">
        <f>S167*H167</f>
        <v>0.038592</v>
      </c>
      <c r="U167" s="217" t="s">
        <v>19</v>
      </c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8" t="s">
        <v>143</v>
      </c>
      <c r="AT167" s="218" t="s">
        <v>139</v>
      </c>
      <c r="AU167" s="218" t="s">
        <v>144</v>
      </c>
      <c r="AY167" s="19" t="s">
        <v>136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9" t="s">
        <v>144</v>
      </c>
      <c r="BK167" s="219">
        <f>ROUND(I167*H167,2)</f>
        <v>0</v>
      </c>
      <c r="BL167" s="19" t="s">
        <v>143</v>
      </c>
      <c r="BM167" s="218" t="s">
        <v>985</v>
      </c>
    </row>
    <row r="168" spans="1:47" s="2" customFormat="1" ht="12">
      <c r="A168" s="40"/>
      <c r="B168" s="41"/>
      <c r="C168" s="42"/>
      <c r="D168" s="220" t="s">
        <v>146</v>
      </c>
      <c r="E168" s="42"/>
      <c r="F168" s="221" t="s">
        <v>370</v>
      </c>
      <c r="G168" s="42"/>
      <c r="H168" s="42"/>
      <c r="I168" s="222"/>
      <c r="J168" s="42"/>
      <c r="K168" s="42"/>
      <c r="L168" s="46"/>
      <c r="M168" s="223"/>
      <c r="N168" s="224"/>
      <c r="O168" s="86"/>
      <c r="P168" s="86"/>
      <c r="Q168" s="86"/>
      <c r="R168" s="86"/>
      <c r="S168" s="86"/>
      <c r="T168" s="86"/>
      <c r="U168" s="87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146</v>
      </c>
      <c r="AU168" s="19" t="s">
        <v>144</v>
      </c>
    </row>
    <row r="169" spans="1:51" s="13" customFormat="1" ht="12">
      <c r="A169" s="13"/>
      <c r="B169" s="225"/>
      <c r="C169" s="226"/>
      <c r="D169" s="227" t="s">
        <v>148</v>
      </c>
      <c r="E169" s="228" t="s">
        <v>19</v>
      </c>
      <c r="F169" s="229" t="s">
        <v>371</v>
      </c>
      <c r="G169" s="226"/>
      <c r="H169" s="228" t="s">
        <v>19</v>
      </c>
      <c r="I169" s="230"/>
      <c r="J169" s="226"/>
      <c r="K169" s="226"/>
      <c r="L169" s="231"/>
      <c r="M169" s="232"/>
      <c r="N169" s="233"/>
      <c r="O169" s="233"/>
      <c r="P169" s="233"/>
      <c r="Q169" s="233"/>
      <c r="R169" s="233"/>
      <c r="S169" s="233"/>
      <c r="T169" s="233"/>
      <c r="U169" s="234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148</v>
      </c>
      <c r="AU169" s="235" t="s">
        <v>144</v>
      </c>
      <c r="AV169" s="13" t="s">
        <v>80</v>
      </c>
      <c r="AW169" s="13" t="s">
        <v>33</v>
      </c>
      <c r="AX169" s="13" t="s">
        <v>72</v>
      </c>
      <c r="AY169" s="235" t="s">
        <v>136</v>
      </c>
    </row>
    <row r="170" spans="1:51" s="14" customFormat="1" ht="12">
      <c r="A170" s="14"/>
      <c r="B170" s="236"/>
      <c r="C170" s="237"/>
      <c r="D170" s="227" t="s">
        <v>148</v>
      </c>
      <c r="E170" s="238" t="s">
        <v>19</v>
      </c>
      <c r="F170" s="239" t="s">
        <v>372</v>
      </c>
      <c r="G170" s="237"/>
      <c r="H170" s="240">
        <v>4.669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4"/>
      <c r="U170" s="245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148</v>
      </c>
      <c r="AU170" s="246" t="s">
        <v>144</v>
      </c>
      <c r="AV170" s="14" t="s">
        <v>144</v>
      </c>
      <c r="AW170" s="14" t="s">
        <v>33</v>
      </c>
      <c r="AX170" s="14" t="s">
        <v>72</v>
      </c>
      <c r="AY170" s="246" t="s">
        <v>136</v>
      </c>
    </row>
    <row r="171" spans="1:51" s="14" customFormat="1" ht="12">
      <c r="A171" s="14"/>
      <c r="B171" s="236"/>
      <c r="C171" s="237"/>
      <c r="D171" s="227" t="s">
        <v>148</v>
      </c>
      <c r="E171" s="238" t="s">
        <v>19</v>
      </c>
      <c r="F171" s="239" t="s">
        <v>373</v>
      </c>
      <c r="G171" s="237"/>
      <c r="H171" s="240">
        <v>1.763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4"/>
      <c r="U171" s="245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6" t="s">
        <v>148</v>
      </c>
      <c r="AU171" s="246" t="s">
        <v>144</v>
      </c>
      <c r="AV171" s="14" t="s">
        <v>144</v>
      </c>
      <c r="AW171" s="14" t="s">
        <v>33</v>
      </c>
      <c r="AX171" s="14" t="s">
        <v>72</v>
      </c>
      <c r="AY171" s="246" t="s">
        <v>136</v>
      </c>
    </row>
    <row r="172" spans="1:51" s="15" customFormat="1" ht="12">
      <c r="A172" s="15"/>
      <c r="B172" s="247"/>
      <c r="C172" s="248"/>
      <c r="D172" s="227" t="s">
        <v>148</v>
      </c>
      <c r="E172" s="249" t="s">
        <v>19</v>
      </c>
      <c r="F172" s="250" t="s">
        <v>152</v>
      </c>
      <c r="G172" s="248"/>
      <c r="H172" s="251">
        <v>6.432</v>
      </c>
      <c r="I172" s="252"/>
      <c r="J172" s="248"/>
      <c r="K172" s="248"/>
      <c r="L172" s="253"/>
      <c r="M172" s="254"/>
      <c r="N172" s="255"/>
      <c r="O172" s="255"/>
      <c r="P172" s="255"/>
      <c r="Q172" s="255"/>
      <c r="R172" s="255"/>
      <c r="S172" s="255"/>
      <c r="T172" s="255"/>
      <c r="U172" s="256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7" t="s">
        <v>148</v>
      </c>
      <c r="AU172" s="257" t="s">
        <v>144</v>
      </c>
      <c r="AV172" s="15" t="s">
        <v>143</v>
      </c>
      <c r="AW172" s="15" t="s">
        <v>33</v>
      </c>
      <c r="AX172" s="15" t="s">
        <v>80</v>
      </c>
      <c r="AY172" s="257" t="s">
        <v>136</v>
      </c>
    </row>
    <row r="173" spans="1:65" s="2" customFormat="1" ht="16.5" customHeight="1">
      <c r="A173" s="40"/>
      <c r="B173" s="41"/>
      <c r="C173" s="206" t="s">
        <v>8</v>
      </c>
      <c r="D173" s="206" t="s">
        <v>139</v>
      </c>
      <c r="E173" s="207" t="s">
        <v>986</v>
      </c>
      <c r="F173" s="208" t="s">
        <v>987</v>
      </c>
      <c r="G173" s="209" t="s">
        <v>160</v>
      </c>
      <c r="H173" s="210">
        <v>0.25</v>
      </c>
      <c r="I173" s="211"/>
      <c r="J173" s="212">
        <f>ROUND(I173*H173,2)</f>
        <v>0</v>
      </c>
      <c r="K173" s="213"/>
      <c r="L173" s="46"/>
      <c r="M173" s="214" t="s">
        <v>19</v>
      </c>
      <c r="N173" s="215" t="s">
        <v>44</v>
      </c>
      <c r="O173" s="86"/>
      <c r="P173" s="216">
        <f>O173*H173</f>
        <v>0</v>
      </c>
      <c r="Q173" s="216">
        <v>0.00108</v>
      </c>
      <c r="R173" s="216">
        <f>Q173*H173</f>
        <v>0.00027</v>
      </c>
      <c r="S173" s="216">
        <v>0.0085</v>
      </c>
      <c r="T173" s="216">
        <f>S173*H173</f>
        <v>0.002125</v>
      </c>
      <c r="U173" s="217" t="s">
        <v>19</v>
      </c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8" t="s">
        <v>143</v>
      </c>
      <c r="AT173" s="218" t="s">
        <v>139</v>
      </c>
      <c r="AU173" s="218" t="s">
        <v>144</v>
      </c>
      <c r="AY173" s="19" t="s">
        <v>136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9" t="s">
        <v>144</v>
      </c>
      <c r="BK173" s="219">
        <f>ROUND(I173*H173,2)</f>
        <v>0</v>
      </c>
      <c r="BL173" s="19" t="s">
        <v>143</v>
      </c>
      <c r="BM173" s="218" t="s">
        <v>988</v>
      </c>
    </row>
    <row r="174" spans="1:47" s="2" customFormat="1" ht="12">
      <c r="A174" s="40"/>
      <c r="B174" s="41"/>
      <c r="C174" s="42"/>
      <c r="D174" s="220" t="s">
        <v>146</v>
      </c>
      <c r="E174" s="42"/>
      <c r="F174" s="221" t="s">
        <v>989</v>
      </c>
      <c r="G174" s="42"/>
      <c r="H174" s="42"/>
      <c r="I174" s="222"/>
      <c r="J174" s="42"/>
      <c r="K174" s="42"/>
      <c r="L174" s="46"/>
      <c r="M174" s="223"/>
      <c r="N174" s="224"/>
      <c r="O174" s="86"/>
      <c r="P174" s="86"/>
      <c r="Q174" s="86"/>
      <c r="R174" s="86"/>
      <c r="S174" s="86"/>
      <c r="T174" s="86"/>
      <c r="U174" s="87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146</v>
      </c>
      <c r="AU174" s="19" t="s">
        <v>144</v>
      </c>
    </row>
    <row r="175" spans="1:51" s="13" customFormat="1" ht="12">
      <c r="A175" s="13"/>
      <c r="B175" s="225"/>
      <c r="C175" s="226"/>
      <c r="D175" s="227" t="s">
        <v>148</v>
      </c>
      <c r="E175" s="228" t="s">
        <v>19</v>
      </c>
      <c r="F175" s="229" t="s">
        <v>990</v>
      </c>
      <c r="G175" s="226"/>
      <c r="H175" s="228" t="s">
        <v>19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3"/>
      <c r="U175" s="234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148</v>
      </c>
      <c r="AU175" s="235" t="s">
        <v>144</v>
      </c>
      <c r="AV175" s="13" t="s">
        <v>80</v>
      </c>
      <c r="AW175" s="13" t="s">
        <v>33</v>
      </c>
      <c r="AX175" s="13" t="s">
        <v>72</v>
      </c>
      <c r="AY175" s="235" t="s">
        <v>136</v>
      </c>
    </row>
    <row r="176" spans="1:51" s="14" customFormat="1" ht="12">
      <c r="A176" s="14"/>
      <c r="B176" s="236"/>
      <c r="C176" s="237"/>
      <c r="D176" s="227" t="s">
        <v>148</v>
      </c>
      <c r="E176" s="238" t="s">
        <v>19</v>
      </c>
      <c r="F176" s="239" t="s">
        <v>991</v>
      </c>
      <c r="G176" s="237"/>
      <c r="H176" s="240">
        <v>0.25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4"/>
      <c r="U176" s="245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6" t="s">
        <v>148</v>
      </c>
      <c r="AU176" s="246" t="s">
        <v>144</v>
      </c>
      <c r="AV176" s="14" t="s">
        <v>144</v>
      </c>
      <c r="AW176" s="14" t="s">
        <v>33</v>
      </c>
      <c r="AX176" s="14" t="s">
        <v>80</v>
      </c>
      <c r="AY176" s="246" t="s">
        <v>136</v>
      </c>
    </row>
    <row r="177" spans="1:65" s="2" customFormat="1" ht="21.75" customHeight="1">
      <c r="A177" s="40"/>
      <c r="B177" s="41"/>
      <c r="C177" s="206" t="s">
        <v>242</v>
      </c>
      <c r="D177" s="206" t="s">
        <v>139</v>
      </c>
      <c r="E177" s="207" t="s">
        <v>323</v>
      </c>
      <c r="F177" s="208" t="s">
        <v>324</v>
      </c>
      <c r="G177" s="209" t="s">
        <v>142</v>
      </c>
      <c r="H177" s="210">
        <v>24.423</v>
      </c>
      <c r="I177" s="211"/>
      <c r="J177" s="212">
        <f>ROUND(I177*H177,2)</f>
        <v>0</v>
      </c>
      <c r="K177" s="213"/>
      <c r="L177" s="46"/>
      <c r="M177" s="214" t="s">
        <v>19</v>
      </c>
      <c r="N177" s="215" t="s">
        <v>44</v>
      </c>
      <c r="O177" s="86"/>
      <c r="P177" s="216">
        <f>O177*H177</f>
        <v>0</v>
      </c>
      <c r="Q177" s="216">
        <v>0</v>
      </c>
      <c r="R177" s="216">
        <f>Q177*H177</f>
        <v>0</v>
      </c>
      <c r="S177" s="216">
        <v>0.046</v>
      </c>
      <c r="T177" s="216">
        <f>S177*H177</f>
        <v>1.1234579999999998</v>
      </c>
      <c r="U177" s="217" t="s">
        <v>19</v>
      </c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8" t="s">
        <v>143</v>
      </c>
      <c r="AT177" s="218" t="s">
        <v>139</v>
      </c>
      <c r="AU177" s="218" t="s">
        <v>144</v>
      </c>
      <c r="AY177" s="19" t="s">
        <v>136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9" t="s">
        <v>144</v>
      </c>
      <c r="BK177" s="219">
        <f>ROUND(I177*H177,2)</f>
        <v>0</v>
      </c>
      <c r="BL177" s="19" t="s">
        <v>143</v>
      </c>
      <c r="BM177" s="218" t="s">
        <v>992</v>
      </c>
    </row>
    <row r="178" spans="1:47" s="2" customFormat="1" ht="12">
      <c r="A178" s="40"/>
      <c r="B178" s="41"/>
      <c r="C178" s="42"/>
      <c r="D178" s="220" t="s">
        <v>146</v>
      </c>
      <c r="E178" s="42"/>
      <c r="F178" s="221" t="s">
        <v>326</v>
      </c>
      <c r="G178" s="42"/>
      <c r="H178" s="42"/>
      <c r="I178" s="222"/>
      <c r="J178" s="42"/>
      <c r="K178" s="42"/>
      <c r="L178" s="46"/>
      <c r="M178" s="223"/>
      <c r="N178" s="224"/>
      <c r="O178" s="86"/>
      <c r="P178" s="86"/>
      <c r="Q178" s="86"/>
      <c r="R178" s="86"/>
      <c r="S178" s="86"/>
      <c r="T178" s="86"/>
      <c r="U178" s="87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146</v>
      </c>
      <c r="AU178" s="19" t="s">
        <v>144</v>
      </c>
    </row>
    <row r="179" spans="1:51" s="13" customFormat="1" ht="12">
      <c r="A179" s="13"/>
      <c r="B179" s="225"/>
      <c r="C179" s="226"/>
      <c r="D179" s="227" t="s">
        <v>148</v>
      </c>
      <c r="E179" s="228" t="s">
        <v>19</v>
      </c>
      <c r="F179" s="229" t="s">
        <v>993</v>
      </c>
      <c r="G179" s="226"/>
      <c r="H179" s="228" t="s">
        <v>19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3"/>
      <c r="U179" s="234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148</v>
      </c>
      <c r="AU179" s="235" t="s">
        <v>144</v>
      </c>
      <c r="AV179" s="13" t="s">
        <v>80</v>
      </c>
      <c r="AW179" s="13" t="s">
        <v>33</v>
      </c>
      <c r="AX179" s="13" t="s">
        <v>72</v>
      </c>
      <c r="AY179" s="235" t="s">
        <v>136</v>
      </c>
    </row>
    <row r="180" spans="1:51" s="14" customFormat="1" ht="12">
      <c r="A180" s="14"/>
      <c r="B180" s="236"/>
      <c r="C180" s="237"/>
      <c r="D180" s="227" t="s">
        <v>148</v>
      </c>
      <c r="E180" s="238" t="s">
        <v>19</v>
      </c>
      <c r="F180" s="239" t="s">
        <v>994</v>
      </c>
      <c r="G180" s="237"/>
      <c r="H180" s="240">
        <v>28.149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4"/>
      <c r="U180" s="245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6" t="s">
        <v>148</v>
      </c>
      <c r="AU180" s="246" t="s">
        <v>144</v>
      </c>
      <c r="AV180" s="14" t="s">
        <v>144</v>
      </c>
      <c r="AW180" s="14" t="s">
        <v>33</v>
      </c>
      <c r="AX180" s="14" t="s">
        <v>72</v>
      </c>
      <c r="AY180" s="246" t="s">
        <v>136</v>
      </c>
    </row>
    <row r="181" spans="1:51" s="14" customFormat="1" ht="12">
      <c r="A181" s="14"/>
      <c r="B181" s="236"/>
      <c r="C181" s="237"/>
      <c r="D181" s="227" t="s">
        <v>148</v>
      </c>
      <c r="E181" s="238" t="s">
        <v>19</v>
      </c>
      <c r="F181" s="239" t="s">
        <v>197</v>
      </c>
      <c r="G181" s="237"/>
      <c r="H181" s="240">
        <v>-1.6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4"/>
      <c r="U181" s="245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6" t="s">
        <v>148</v>
      </c>
      <c r="AU181" s="246" t="s">
        <v>144</v>
      </c>
      <c r="AV181" s="14" t="s">
        <v>144</v>
      </c>
      <c r="AW181" s="14" t="s">
        <v>33</v>
      </c>
      <c r="AX181" s="14" t="s">
        <v>72</v>
      </c>
      <c r="AY181" s="246" t="s">
        <v>136</v>
      </c>
    </row>
    <row r="182" spans="1:51" s="14" customFormat="1" ht="12">
      <c r="A182" s="14"/>
      <c r="B182" s="236"/>
      <c r="C182" s="237"/>
      <c r="D182" s="227" t="s">
        <v>148</v>
      </c>
      <c r="E182" s="238" t="s">
        <v>19</v>
      </c>
      <c r="F182" s="239" t="s">
        <v>198</v>
      </c>
      <c r="G182" s="237"/>
      <c r="H182" s="240">
        <v>-2.8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4"/>
      <c r="U182" s="245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6" t="s">
        <v>148</v>
      </c>
      <c r="AU182" s="246" t="s">
        <v>144</v>
      </c>
      <c r="AV182" s="14" t="s">
        <v>144</v>
      </c>
      <c r="AW182" s="14" t="s">
        <v>33</v>
      </c>
      <c r="AX182" s="14" t="s">
        <v>72</v>
      </c>
      <c r="AY182" s="246" t="s">
        <v>136</v>
      </c>
    </row>
    <row r="183" spans="1:51" s="14" customFormat="1" ht="12">
      <c r="A183" s="14"/>
      <c r="B183" s="236"/>
      <c r="C183" s="237"/>
      <c r="D183" s="227" t="s">
        <v>148</v>
      </c>
      <c r="E183" s="238" t="s">
        <v>19</v>
      </c>
      <c r="F183" s="239" t="s">
        <v>965</v>
      </c>
      <c r="G183" s="237"/>
      <c r="H183" s="240">
        <v>-0.524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4"/>
      <c r="U183" s="245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148</v>
      </c>
      <c r="AU183" s="246" t="s">
        <v>144</v>
      </c>
      <c r="AV183" s="14" t="s">
        <v>144</v>
      </c>
      <c r="AW183" s="14" t="s">
        <v>33</v>
      </c>
      <c r="AX183" s="14" t="s">
        <v>72</v>
      </c>
      <c r="AY183" s="246" t="s">
        <v>136</v>
      </c>
    </row>
    <row r="184" spans="1:51" s="14" customFormat="1" ht="12">
      <c r="A184" s="14"/>
      <c r="B184" s="236"/>
      <c r="C184" s="237"/>
      <c r="D184" s="227" t="s">
        <v>148</v>
      </c>
      <c r="E184" s="238" t="s">
        <v>19</v>
      </c>
      <c r="F184" s="239" t="s">
        <v>966</v>
      </c>
      <c r="G184" s="237"/>
      <c r="H184" s="240">
        <v>1.198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4"/>
      <c r="U184" s="245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6" t="s">
        <v>148</v>
      </c>
      <c r="AU184" s="246" t="s">
        <v>144</v>
      </c>
      <c r="AV184" s="14" t="s">
        <v>144</v>
      </c>
      <c r="AW184" s="14" t="s">
        <v>33</v>
      </c>
      <c r="AX184" s="14" t="s">
        <v>72</v>
      </c>
      <c r="AY184" s="246" t="s">
        <v>136</v>
      </c>
    </row>
    <row r="185" spans="1:51" s="15" customFormat="1" ht="12">
      <c r="A185" s="15"/>
      <c r="B185" s="247"/>
      <c r="C185" s="248"/>
      <c r="D185" s="227" t="s">
        <v>148</v>
      </c>
      <c r="E185" s="249" t="s">
        <v>19</v>
      </c>
      <c r="F185" s="250" t="s">
        <v>152</v>
      </c>
      <c r="G185" s="248"/>
      <c r="H185" s="251">
        <v>24.423</v>
      </c>
      <c r="I185" s="252"/>
      <c r="J185" s="248"/>
      <c r="K185" s="248"/>
      <c r="L185" s="253"/>
      <c r="M185" s="254"/>
      <c r="N185" s="255"/>
      <c r="O185" s="255"/>
      <c r="P185" s="255"/>
      <c r="Q185" s="255"/>
      <c r="R185" s="255"/>
      <c r="S185" s="255"/>
      <c r="T185" s="255"/>
      <c r="U185" s="256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7" t="s">
        <v>148</v>
      </c>
      <c r="AU185" s="257" t="s">
        <v>144</v>
      </c>
      <c r="AV185" s="15" t="s">
        <v>143</v>
      </c>
      <c r="AW185" s="15" t="s">
        <v>33</v>
      </c>
      <c r="AX185" s="15" t="s">
        <v>80</v>
      </c>
      <c r="AY185" s="257" t="s">
        <v>136</v>
      </c>
    </row>
    <row r="186" spans="1:65" s="2" customFormat="1" ht="16.5" customHeight="1">
      <c r="A186" s="40"/>
      <c r="B186" s="41"/>
      <c r="C186" s="206" t="s">
        <v>247</v>
      </c>
      <c r="D186" s="206" t="s">
        <v>139</v>
      </c>
      <c r="E186" s="207" t="s">
        <v>329</v>
      </c>
      <c r="F186" s="208" t="s">
        <v>330</v>
      </c>
      <c r="G186" s="209" t="s">
        <v>142</v>
      </c>
      <c r="H186" s="210">
        <v>38.7</v>
      </c>
      <c r="I186" s="211"/>
      <c r="J186" s="212">
        <f>ROUND(I186*H186,2)</f>
        <v>0</v>
      </c>
      <c r="K186" s="213"/>
      <c r="L186" s="46"/>
      <c r="M186" s="214" t="s">
        <v>19</v>
      </c>
      <c r="N186" s="215" t="s">
        <v>44</v>
      </c>
      <c r="O186" s="86"/>
      <c r="P186" s="216">
        <f>O186*H186</f>
        <v>0</v>
      </c>
      <c r="Q186" s="216">
        <v>0</v>
      </c>
      <c r="R186" s="216">
        <f>Q186*H186</f>
        <v>0</v>
      </c>
      <c r="S186" s="216">
        <v>0.068</v>
      </c>
      <c r="T186" s="216">
        <f>S186*H186</f>
        <v>2.6316</v>
      </c>
      <c r="U186" s="217" t="s">
        <v>19</v>
      </c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8" t="s">
        <v>143</v>
      </c>
      <c r="AT186" s="218" t="s">
        <v>139</v>
      </c>
      <c r="AU186" s="218" t="s">
        <v>144</v>
      </c>
      <c r="AY186" s="19" t="s">
        <v>136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9" t="s">
        <v>144</v>
      </c>
      <c r="BK186" s="219">
        <f>ROUND(I186*H186,2)</f>
        <v>0</v>
      </c>
      <c r="BL186" s="19" t="s">
        <v>143</v>
      </c>
      <c r="BM186" s="218" t="s">
        <v>995</v>
      </c>
    </row>
    <row r="187" spans="1:47" s="2" customFormat="1" ht="12">
      <c r="A187" s="40"/>
      <c r="B187" s="41"/>
      <c r="C187" s="42"/>
      <c r="D187" s="220" t="s">
        <v>146</v>
      </c>
      <c r="E187" s="42"/>
      <c r="F187" s="221" t="s">
        <v>332</v>
      </c>
      <c r="G187" s="42"/>
      <c r="H187" s="42"/>
      <c r="I187" s="222"/>
      <c r="J187" s="42"/>
      <c r="K187" s="42"/>
      <c r="L187" s="46"/>
      <c r="M187" s="223"/>
      <c r="N187" s="224"/>
      <c r="O187" s="86"/>
      <c r="P187" s="86"/>
      <c r="Q187" s="86"/>
      <c r="R187" s="86"/>
      <c r="S187" s="86"/>
      <c r="T187" s="86"/>
      <c r="U187" s="87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146</v>
      </c>
      <c r="AU187" s="19" t="s">
        <v>144</v>
      </c>
    </row>
    <row r="188" spans="1:51" s="13" customFormat="1" ht="12">
      <c r="A188" s="13"/>
      <c r="B188" s="225"/>
      <c r="C188" s="226"/>
      <c r="D188" s="227" t="s">
        <v>148</v>
      </c>
      <c r="E188" s="228" t="s">
        <v>19</v>
      </c>
      <c r="F188" s="229" t="s">
        <v>996</v>
      </c>
      <c r="G188" s="226"/>
      <c r="H188" s="228" t="s">
        <v>19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3"/>
      <c r="U188" s="234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148</v>
      </c>
      <c r="AU188" s="235" t="s">
        <v>144</v>
      </c>
      <c r="AV188" s="13" t="s">
        <v>80</v>
      </c>
      <c r="AW188" s="13" t="s">
        <v>33</v>
      </c>
      <c r="AX188" s="13" t="s">
        <v>72</v>
      </c>
      <c r="AY188" s="235" t="s">
        <v>136</v>
      </c>
    </row>
    <row r="189" spans="1:51" s="14" customFormat="1" ht="12">
      <c r="A189" s="14"/>
      <c r="B189" s="236"/>
      <c r="C189" s="237"/>
      <c r="D189" s="227" t="s">
        <v>148</v>
      </c>
      <c r="E189" s="238" t="s">
        <v>19</v>
      </c>
      <c r="F189" s="239" t="s">
        <v>997</v>
      </c>
      <c r="G189" s="237"/>
      <c r="H189" s="240">
        <v>14.169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4"/>
      <c r="U189" s="245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6" t="s">
        <v>148</v>
      </c>
      <c r="AU189" s="246" t="s">
        <v>144</v>
      </c>
      <c r="AV189" s="14" t="s">
        <v>144</v>
      </c>
      <c r="AW189" s="14" t="s">
        <v>33</v>
      </c>
      <c r="AX189" s="14" t="s">
        <v>72</v>
      </c>
      <c r="AY189" s="246" t="s">
        <v>136</v>
      </c>
    </row>
    <row r="190" spans="1:51" s="14" customFormat="1" ht="12">
      <c r="A190" s="14"/>
      <c r="B190" s="236"/>
      <c r="C190" s="237"/>
      <c r="D190" s="227" t="s">
        <v>148</v>
      </c>
      <c r="E190" s="238" t="s">
        <v>19</v>
      </c>
      <c r="F190" s="239" t="s">
        <v>335</v>
      </c>
      <c r="G190" s="237"/>
      <c r="H190" s="240">
        <v>-1.2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4"/>
      <c r="U190" s="245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6" t="s">
        <v>148</v>
      </c>
      <c r="AU190" s="246" t="s">
        <v>144</v>
      </c>
      <c r="AV190" s="14" t="s">
        <v>144</v>
      </c>
      <c r="AW190" s="14" t="s">
        <v>33</v>
      </c>
      <c r="AX190" s="14" t="s">
        <v>72</v>
      </c>
      <c r="AY190" s="246" t="s">
        <v>136</v>
      </c>
    </row>
    <row r="191" spans="1:51" s="14" customFormat="1" ht="12">
      <c r="A191" s="14"/>
      <c r="B191" s="236"/>
      <c r="C191" s="237"/>
      <c r="D191" s="227" t="s">
        <v>148</v>
      </c>
      <c r="E191" s="238" t="s">
        <v>19</v>
      </c>
      <c r="F191" s="239" t="s">
        <v>336</v>
      </c>
      <c r="G191" s="237"/>
      <c r="H191" s="240">
        <v>-2.1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4"/>
      <c r="U191" s="245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6" t="s">
        <v>148</v>
      </c>
      <c r="AU191" s="246" t="s">
        <v>144</v>
      </c>
      <c r="AV191" s="14" t="s">
        <v>144</v>
      </c>
      <c r="AW191" s="14" t="s">
        <v>33</v>
      </c>
      <c r="AX191" s="14" t="s">
        <v>72</v>
      </c>
      <c r="AY191" s="246" t="s">
        <v>136</v>
      </c>
    </row>
    <row r="192" spans="1:51" s="13" customFormat="1" ht="12">
      <c r="A192" s="13"/>
      <c r="B192" s="225"/>
      <c r="C192" s="226"/>
      <c r="D192" s="227" t="s">
        <v>148</v>
      </c>
      <c r="E192" s="228" t="s">
        <v>19</v>
      </c>
      <c r="F192" s="229" t="s">
        <v>998</v>
      </c>
      <c r="G192" s="226"/>
      <c r="H192" s="228" t="s">
        <v>19</v>
      </c>
      <c r="I192" s="230"/>
      <c r="J192" s="226"/>
      <c r="K192" s="226"/>
      <c r="L192" s="231"/>
      <c r="M192" s="232"/>
      <c r="N192" s="233"/>
      <c r="O192" s="233"/>
      <c r="P192" s="233"/>
      <c r="Q192" s="233"/>
      <c r="R192" s="233"/>
      <c r="S192" s="233"/>
      <c r="T192" s="233"/>
      <c r="U192" s="234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148</v>
      </c>
      <c r="AU192" s="235" t="s">
        <v>144</v>
      </c>
      <c r="AV192" s="13" t="s">
        <v>80</v>
      </c>
      <c r="AW192" s="13" t="s">
        <v>33</v>
      </c>
      <c r="AX192" s="13" t="s">
        <v>72</v>
      </c>
      <c r="AY192" s="235" t="s">
        <v>136</v>
      </c>
    </row>
    <row r="193" spans="1:51" s="14" customFormat="1" ht="12">
      <c r="A193" s="14"/>
      <c r="B193" s="236"/>
      <c r="C193" s="237"/>
      <c r="D193" s="227" t="s">
        <v>148</v>
      </c>
      <c r="E193" s="238" t="s">
        <v>19</v>
      </c>
      <c r="F193" s="239" t="s">
        <v>999</v>
      </c>
      <c r="G193" s="237"/>
      <c r="H193" s="240">
        <v>4.397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4"/>
      <c r="U193" s="245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6" t="s">
        <v>148</v>
      </c>
      <c r="AU193" s="246" t="s">
        <v>144</v>
      </c>
      <c r="AV193" s="14" t="s">
        <v>144</v>
      </c>
      <c r="AW193" s="14" t="s">
        <v>33</v>
      </c>
      <c r="AX193" s="14" t="s">
        <v>72</v>
      </c>
      <c r="AY193" s="246" t="s">
        <v>136</v>
      </c>
    </row>
    <row r="194" spans="1:51" s="13" customFormat="1" ht="12">
      <c r="A194" s="13"/>
      <c r="B194" s="225"/>
      <c r="C194" s="226"/>
      <c r="D194" s="227" t="s">
        <v>148</v>
      </c>
      <c r="E194" s="228" t="s">
        <v>19</v>
      </c>
      <c r="F194" s="229" t="s">
        <v>1000</v>
      </c>
      <c r="G194" s="226"/>
      <c r="H194" s="228" t="s">
        <v>19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3"/>
      <c r="U194" s="234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148</v>
      </c>
      <c r="AU194" s="235" t="s">
        <v>144</v>
      </c>
      <c r="AV194" s="13" t="s">
        <v>80</v>
      </c>
      <c r="AW194" s="13" t="s">
        <v>33</v>
      </c>
      <c r="AX194" s="13" t="s">
        <v>72</v>
      </c>
      <c r="AY194" s="235" t="s">
        <v>136</v>
      </c>
    </row>
    <row r="195" spans="1:51" s="14" customFormat="1" ht="12">
      <c r="A195" s="14"/>
      <c r="B195" s="236"/>
      <c r="C195" s="237"/>
      <c r="D195" s="227" t="s">
        <v>148</v>
      </c>
      <c r="E195" s="238" t="s">
        <v>19</v>
      </c>
      <c r="F195" s="239" t="s">
        <v>1001</v>
      </c>
      <c r="G195" s="237"/>
      <c r="H195" s="240">
        <v>25.758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4"/>
      <c r="U195" s="245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6" t="s">
        <v>148</v>
      </c>
      <c r="AU195" s="246" t="s">
        <v>144</v>
      </c>
      <c r="AV195" s="14" t="s">
        <v>144</v>
      </c>
      <c r="AW195" s="14" t="s">
        <v>33</v>
      </c>
      <c r="AX195" s="14" t="s">
        <v>72</v>
      </c>
      <c r="AY195" s="246" t="s">
        <v>136</v>
      </c>
    </row>
    <row r="196" spans="1:51" s="14" customFormat="1" ht="12">
      <c r="A196" s="14"/>
      <c r="B196" s="236"/>
      <c r="C196" s="237"/>
      <c r="D196" s="227" t="s">
        <v>148</v>
      </c>
      <c r="E196" s="238" t="s">
        <v>19</v>
      </c>
      <c r="F196" s="239" t="s">
        <v>151</v>
      </c>
      <c r="G196" s="237"/>
      <c r="H196" s="240">
        <v>-1.4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4"/>
      <c r="U196" s="245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6" t="s">
        <v>148</v>
      </c>
      <c r="AU196" s="246" t="s">
        <v>144</v>
      </c>
      <c r="AV196" s="14" t="s">
        <v>144</v>
      </c>
      <c r="AW196" s="14" t="s">
        <v>33</v>
      </c>
      <c r="AX196" s="14" t="s">
        <v>72</v>
      </c>
      <c r="AY196" s="246" t="s">
        <v>136</v>
      </c>
    </row>
    <row r="197" spans="1:51" s="14" customFormat="1" ht="12">
      <c r="A197" s="14"/>
      <c r="B197" s="236"/>
      <c r="C197" s="237"/>
      <c r="D197" s="227" t="s">
        <v>148</v>
      </c>
      <c r="E197" s="238" t="s">
        <v>19</v>
      </c>
      <c r="F197" s="239" t="s">
        <v>197</v>
      </c>
      <c r="G197" s="237"/>
      <c r="H197" s="240">
        <v>-1.6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4"/>
      <c r="U197" s="245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6" t="s">
        <v>148</v>
      </c>
      <c r="AU197" s="246" t="s">
        <v>144</v>
      </c>
      <c r="AV197" s="14" t="s">
        <v>144</v>
      </c>
      <c r="AW197" s="14" t="s">
        <v>33</v>
      </c>
      <c r="AX197" s="14" t="s">
        <v>72</v>
      </c>
      <c r="AY197" s="246" t="s">
        <v>136</v>
      </c>
    </row>
    <row r="198" spans="1:51" s="14" customFormat="1" ht="12">
      <c r="A198" s="14"/>
      <c r="B198" s="236"/>
      <c r="C198" s="237"/>
      <c r="D198" s="227" t="s">
        <v>148</v>
      </c>
      <c r="E198" s="238" t="s">
        <v>19</v>
      </c>
      <c r="F198" s="239" t="s">
        <v>1002</v>
      </c>
      <c r="G198" s="237"/>
      <c r="H198" s="240">
        <v>-0.675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4"/>
      <c r="U198" s="245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6" t="s">
        <v>148</v>
      </c>
      <c r="AU198" s="246" t="s">
        <v>144</v>
      </c>
      <c r="AV198" s="14" t="s">
        <v>144</v>
      </c>
      <c r="AW198" s="14" t="s">
        <v>33</v>
      </c>
      <c r="AX198" s="14" t="s">
        <v>72</v>
      </c>
      <c r="AY198" s="246" t="s">
        <v>136</v>
      </c>
    </row>
    <row r="199" spans="1:51" s="14" customFormat="1" ht="12">
      <c r="A199" s="14"/>
      <c r="B199" s="236"/>
      <c r="C199" s="237"/>
      <c r="D199" s="227" t="s">
        <v>148</v>
      </c>
      <c r="E199" s="238" t="s">
        <v>19</v>
      </c>
      <c r="F199" s="239" t="s">
        <v>1003</v>
      </c>
      <c r="G199" s="237"/>
      <c r="H199" s="240">
        <v>1.351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4"/>
      <c r="U199" s="245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6" t="s">
        <v>148</v>
      </c>
      <c r="AU199" s="246" t="s">
        <v>144</v>
      </c>
      <c r="AV199" s="14" t="s">
        <v>144</v>
      </c>
      <c r="AW199" s="14" t="s">
        <v>33</v>
      </c>
      <c r="AX199" s="14" t="s">
        <v>72</v>
      </c>
      <c r="AY199" s="246" t="s">
        <v>136</v>
      </c>
    </row>
    <row r="200" spans="1:51" s="15" customFormat="1" ht="12">
      <c r="A200" s="15"/>
      <c r="B200" s="247"/>
      <c r="C200" s="248"/>
      <c r="D200" s="227" t="s">
        <v>148</v>
      </c>
      <c r="E200" s="249" t="s">
        <v>19</v>
      </c>
      <c r="F200" s="250" t="s">
        <v>152</v>
      </c>
      <c r="G200" s="248"/>
      <c r="H200" s="251">
        <v>38.7</v>
      </c>
      <c r="I200" s="252"/>
      <c r="J200" s="248"/>
      <c r="K200" s="248"/>
      <c r="L200" s="253"/>
      <c r="M200" s="254"/>
      <c r="N200" s="255"/>
      <c r="O200" s="255"/>
      <c r="P200" s="255"/>
      <c r="Q200" s="255"/>
      <c r="R200" s="255"/>
      <c r="S200" s="255"/>
      <c r="T200" s="255"/>
      <c r="U200" s="256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57" t="s">
        <v>148</v>
      </c>
      <c r="AU200" s="257" t="s">
        <v>144</v>
      </c>
      <c r="AV200" s="15" t="s">
        <v>143</v>
      </c>
      <c r="AW200" s="15" t="s">
        <v>33</v>
      </c>
      <c r="AX200" s="15" t="s">
        <v>80</v>
      </c>
      <c r="AY200" s="257" t="s">
        <v>136</v>
      </c>
    </row>
    <row r="201" spans="1:65" s="2" customFormat="1" ht="21.75" customHeight="1">
      <c r="A201" s="40"/>
      <c r="B201" s="41"/>
      <c r="C201" s="206" t="s">
        <v>255</v>
      </c>
      <c r="D201" s="206" t="s">
        <v>139</v>
      </c>
      <c r="E201" s="207" t="s">
        <v>375</v>
      </c>
      <c r="F201" s="208" t="s">
        <v>376</v>
      </c>
      <c r="G201" s="209" t="s">
        <v>142</v>
      </c>
      <c r="H201" s="210">
        <v>8.9</v>
      </c>
      <c r="I201" s="211"/>
      <c r="J201" s="212">
        <f>ROUND(I201*H201,2)</f>
        <v>0</v>
      </c>
      <c r="K201" s="213"/>
      <c r="L201" s="46"/>
      <c r="M201" s="214" t="s">
        <v>19</v>
      </c>
      <c r="N201" s="215" t="s">
        <v>44</v>
      </c>
      <c r="O201" s="86"/>
      <c r="P201" s="216">
        <f>O201*H201</f>
        <v>0</v>
      </c>
      <c r="Q201" s="216">
        <v>0.00013</v>
      </c>
      <c r="R201" s="216">
        <f>Q201*H201</f>
        <v>0.001157</v>
      </c>
      <c r="S201" s="216">
        <v>0</v>
      </c>
      <c r="T201" s="216">
        <f>S201*H201</f>
        <v>0</v>
      </c>
      <c r="U201" s="217" t="s">
        <v>19</v>
      </c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8" t="s">
        <v>143</v>
      </c>
      <c r="AT201" s="218" t="s">
        <v>139</v>
      </c>
      <c r="AU201" s="218" t="s">
        <v>144</v>
      </c>
      <c r="AY201" s="19" t="s">
        <v>136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9" t="s">
        <v>144</v>
      </c>
      <c r="BK201" s="219">
        <f>ROUND(I201*H201,2)</f>
        <v>0</v>
      </c>
      <c r="BL201" s="19" t="s">
        <v>143</v>
      </c>
      <c r="BM201" s="218" t="s">
        <v>1004</v>
      </c>
    </row>
    <row r="202" spans="1:47" s="2" customFormat="1" ht="12">
      <c r="A202" s="40"/>
      <c r="B202" s="41"/>
      <c r="C202" s="42"/>
      <c r="D202" s="220" t="s">
        <v>146</v>
      </c>
      <c r="E202" s="42"/>
      <c r="F202" s="221" t="s">
        <v>378</v>
      </c>
      <c r="G202" s="42"/>
      <c r="H202" s="42"/>
      <c r="I202" s="222"/>
      <c r="J202" s="42"/>
      <c r="K202" s="42"/>
      <c r="L202" s="46"/>
      <c r="M202" s="223"/>
      <c r="N202" s="224"/>
      <c r="O202" s="86"/>
      <c r="P202" s="86"/>
      <c r="Q202" s="86"/>
      <c r="R202" s="86"/>
      <c r="S202" s="86"/>
      <c r="T202" s="86"/>
      <c r="U202" s="87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146</v>
      </c>
      <c r="AU202" s="19" t="s">
        <v>144</v>
      </c>
    </row>
    <row r="203" spans="1:51" s="14" customFormat="1" ht="12">
      <c r="A203" s="14"/>
      <c r="B203" s="236"/>
      <c r="C203" s="237"/>
      <c r="D203" s="227" t="s">
        <v>148</v>
      </c>
      <c r="E203" s="238" t="s">
        <v>19</v>
      </c>
      <c r="F203" s="239" t="s">
        <v>977</v>
      </c>
      <c r="G203" s="237"/>
      <c r="H203" s="240">
        <v>2.73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4"/>
      <c r="U203" s="245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6" t="s">
        <v>148</v>
      </c>
      <c r="AU203" s="246" t="s">
        <v>144</v>
      </c>
      <c r="AV203" s="14" t="s">
        <v>144</v>
      </c>
      <c r="AW203" s="14" t="s">
        <v>33</v>
      </c>
      <c r="AX203" s="14" t="s">
        <v>72</v>
      </c>
      <c r="AY203" s="246" t="s">
        <v>136</v>
      </c>
    </row>
    <row r="204" spans="1:51" s="14" customFormat="1" ht="12">
      <c r="A204" s="14"/>
      <c r="B204" s="236"/>
      <c r="C204" s="237"/>
      <c r="D204" s="227" t="s">
        <v>148</v>
      </c>
      <c r="E204" s="238" t="s">
        <v>19</v>
      </c>
      <c r="F204" s="239" t="s">
        <v>978</v>
      </c>
      <c r="G204" s="237"/>
      <c r="H204" s="240">
        <v>5.35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4"/>
      <c r="U204" s="245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6" t="s">
        <v>148</v>
      </c>
      <c r="AU204" s="246" t="s">
        <v>144</v>
      </c>
      <c r="AV204" s="14" t="s">
        <v>144</v>
      </c>
      <c r="AW204" s="14" t="s">
        <v>33</v>
      </c>
      <c r="AX204" s="14" t="s">
        <v>72</v>
      </c>
      <c r="AY204" s="246" t="s">
        <v>136</v>
      </c>
    </row>
    <row r="205" spans="1:51" s="14" customFormat="1" ht="12">
      <c r="A205" s="14"/>
      <c r="B205" s="236"/>
      <c r="C205" s="237"/>
      <c r="D205" s="227" t="s">
        <v>148</v>
      </c>
      <c r="E205" s="238" t="s">
        <v>19</v>
      </c>
      <c r="F205" s="239" t="s">
        <v>979</v>
      </c>
      <c r="G205" s="237"/>
      <c r="H205" s="240">
        <v>0.82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4"/>
      <c r="U205" s="245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6" t="s">
        <v>148</v>
      </c>
      <c r="AU205" s="246" t="s">
        <v>144</v>
      </c>
      <c r="AV205" s="14" t="s">
        <v>144</v>
      </c>
      <c r="AW205" s="14" t="s">
        <v>33</v>
      </c>
      <c r="AX205" s="14" t="s">
        <v>72</v>
      </c>
      <c r="AY205" s="246" t="s">
        <v>136</v>
      </c>
    </row>
    <row r="206" spans="1:51" s="15" customFormat="1" ht="12">
      <c r="A206" s="15"/>
      <c r="B206" s="247"/>
      <c r="C206" s="248"/>
      <c r="D206" s="227" t="s">
        <v>148</v>
      </c>
      <c r="E206" s="249" t="s">
        <v>19</v>
      </c>
      <c r="F206" s="250" t="s">
        <v>152</v>
      </c>
      <c r="G206" s="248"/>
      <c r="H206" s="251">
        <v>8.9</v>
      </c>
      <c r="I206" s="252"/>
      <c r="J206" s="248"/>
      <c r="K206" s="248"/>
      <c r="L206" s="253"/>
      <c r="M206" s="254"/>
      <c r="N206" s="255"/>
      <c r="O206" s="255"/>
      <c r="P206" s="255"/>
      <c r="Q206" s="255"/>
      <c r="R206" s="255"/>
      <c r="S206" s="255"/>
      <c r="T206" s="255"/>
      <c r="U206" s="256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7" t="s">
        <v>148</v>
      </c>
      <c r="AU206" s="257" t="s">
        <v>144</v>
      </c>
      <c r="AV206" s="15" t="s">
        <v>143</v>
      </c>
      <c r="AW206" s="15" t="s">
        <v>33</v>
      </c>
      <c r="AX206" s="15" t="s">
        <v>80</v>
      </c>
      <c r="AY206" s="257" t="s">
        <v>136</v>
      </c>
    </row>
    <row r="207" spans="1:65" s="2" customFormat="1" ht="16.5" customHeight="1">
      <c r="A207" s="40"/>
      <c r="B207" s="41"/>
      <c r="C207" s="206" t="s">
        <v>262</v>
      </c>
      <c r="D207" s="206" t="s">
        <v>139</v>
      </c>
      <c r="E207" s="207" t="s">
        <v>380</v>
      </c>
      <c r="F207" s="208" t="s">
        <v>381</v>
      </c>
      <c r="G207" s="209" t="s">
        <v>142</v>
      </c>
      <c r="H207" s="210">
        <v>8.9</v>
      </c>
      <c r="I207" s="211"/>
      <c r="J207" s="212">
        <f>ROUND(I207*H207,2)</f>
        <v>0</v>
      </c>
      <c r="K207" s="213"/>
      <c r="L207" s="46"/>
      <c r="M207" s="214" t="s">
        <v>19</v>
      </c>
      <c r="N207" s="215" t="s">
        <v>44</v>
      </c>
      <c r="O207" s="86"/>
      <c r="P207" s="216">
        <f>O207*H207</f>
        <v>0</v>
      </c>
      <c r="Q207" s="216">
        <v>4E-05</v>
      </c>
      <c r="R207" s="216">
        <f>Q207*H207</f>
        <v>0.00035600000000000003</v>
      </c>
      <c r="S207" s="216">
        <v>0</v>
      </c>
      <c r="T207" s="216">
        <f>S207*H207</f>
        <v>0</v>
      </c>
      <c r="U207" s="217" t="s">
        <v>19</v>
      </c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8" t="s">
        <v>143</v>
      </c>
      <c r="AT207" s="218" t="s">
        <v>139</v>
      </c>
      <c r="AU207" s="218" t="s">
        <v>144</v>
      </c>
      <c r="AY207" s="19" t="s">
        <v>136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9" t="s">
        <v>144</v>
      </c>
      <c r="BK207" s="219">
        <f>ROUND(I207*H207,2)</f>
        <v>0</v>
      </c>
      <c r="BL207" s="19" t="s">
        <v>143</v>
      </c>
      <c r="BM207" s="218" t="s">
        <v>1005</v>
      </c>
    </row>
    <row r="208" spans="1:47" s="2" customFormat="1" ht="12">
      <c r="A208" s="40"/>
      <c r="B208" s="41"/>
      <c r="C208" s="42"/>
      <c r="D208" s="220" t="s">
        <v>146</v>
      </c>
      <c r="E208" s="42"/>
      <c r="F208" s="221" t="s">
        <v>383</v>
      </c>
      <c r="G208" s="42"/>
      <c r="H208" s="42"/>
      <c r="I208" s="222"/>
      <c r="J208" s="42"/>
      <c r="K208" s="42"/>
      <c r="L208" s="46"/>
      <c r="M208" s="223"/>
      <c r="N208" s="224"/>
      <c r="O208" s="86"/>
      <c r="P208" s="86"/>
      <c r="Q208" s="86"/>
      <c r="R208" s="86"/>
      <c r="S208" s="86"/>
      <c r="T208" s="86"/>
      <c r="U208" s="87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146</v>
      </c>
      <c r="AU208" s="19" t="s">
        <v>144</v>
      </c>
    </row>
    <row r="209" spans="1:63" s="12" customFormat="1" ht="22.8" customHeight="1">
      <c r="A209" s="12"/>
      <c r="B209" s="190"/>
      <c r="C209" s="191"/>
      <c r="D209" s="192" t="s">
        <v>71</v>
      </c>
      <c r="E209" s="204" t="s">
        <v>384</v>
      </c>
      <c r="F209" s="204" t="s">
        <v>385</v>
      </c>
      <c r="G209" s="191"/>
      <c r="H209" s="191"/>
      <c r="I209" s="194"/>
      <c r="J209" s="205">
        <f>BK209</f>
        <v>0</v>
      </c>
      <c r="K209" s="191"/>
      <c r="L209" s="196"/>
      <c r="M209" s="197"/>
      <c r="N209" s="198"/>
      <c r="O209" s="198"/>
      <c r="P209" s="199">
        <f>SUM(P210:P227)</f>
        <v>0</v>
      </c>
      <c r="Q209" s="198"/>
      <c r="R209" s="199">
        <f>SUM(R210:R227)</f>
        <v>0</v>
      </c>
      <c r="S209" s="198"/>
      <c r="T209" s="199">
        <f>SUM(T210:T227)</f>
        <v>0</v>
      </c>
      <c r="U209" s="200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1" t="s">
        <v>80</v>
      </c>
      <c r="AT209" s="202" t="s">
        <v>71</v>
      </c>
      <c r="AU209" s="202" t="s">
        <v>80</v>
      </c>
      <c r="AY209" s="201" t="s">
        <v>136</v>
      </c>
      <c r="BK209" s="203">
        <f>SUM(BK210:BK227)</f>
        <v>0</v>
      </c>
    </row>
    <row r="210" spans="1:65" s="2" customFormat="1" ht="16.5" customHeight="1">
      <c r="A210" s="40"/>
      <c r="B210" s="41"/>
      <c r="C210" s="206" t="s">
        <v>267</v>
      </c>
      <c r="D210" s="206" t="s">
        <v>139</v>
      </c>
      <c r="E210" s="207" t="s">
        <v>387</v>
      </c>
      <c r="F210" s="208" t="s">
        <v>388</v>
      </c>
      <c r="G210" s="209" t="s">
        <v>250</v>
      </c>
      <c r="H210" s="210">
        <v>5.005</v>
      </c>
      <c r="I210" s="211"/>
      <c r="J210" s="212">
        <f>ROUND(I210*H210,2)</f>
        <v>0</v>
      </c>
      <c r="K210" s="213"/>
      <c r="L210" s="46"/>
      <c r="M210" s="214" t="s">
        <v>19</v>
      </c>
      <c r="N210" s="215" t="s">
        <v>44</v>
      </c>
      <c r="O210" s="86"/>
      <c r="P210" s="216">
        <f>O210*H210</f>
        <v>0</v>
      </c>
      <c r="Q210" s="216">
        <v>0</v>
      </c>
      <c r="R210" s="216">
        <f>Q210*H210</f>
        <v>0</v>
      </c>
      <c r="S210" s="216">
        <v>0</v>
      </c>
      <c r="T210" s="216">
        <f>S210*H210</f>
        <v>0</v>
      </c>
      <c r="U210" s="217" t="s">
        <v>19</v>
      </c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8" t="s">
        <v>143</v>
      </c>
      <c r="AT210" s="218" t="s">
        <v>139</v>
      </c>
      <c r="AU210" s="218" t="s">
        <v>144</v>
      </c>
      <c r="AY210" s="19" t="s">
        <v>136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9" t="s">
        <v>144</v>
      </c>
      <c r="BK210" s="219">
        <f>ROUND(I210*H210,2)</f>
        <v>0</v>
      </c>
      <c r="BL210" s="19" t="s">
        <v>143</v>
      </c>
      <c r="BM210" s="218" t="s">
        <v>1006</v>
      </c>
    </row>
    <row r="211" spans="1:47" s="2" customFormat="1" ht="12">
      <c r="A211" s="40"/>
      <c r="B211" s="41"/>
      <c r="C211" s="42"/>
      <c r="D211" s="220" t="s">
        <v>146</v>
      </c>
      <c r="E211" s="42"/>
      <c r="F211" s="221" t="s">
        <v>390</v>
      </c>
      <c r="G211" s="42"/>
      <c r="H211" s="42"/>
      <c r="I211" s="222"/>
      <c r="J211" s="42"/>
      <c r="K211" s="42"/>
      <c r="L211" s="46"/>
      <c r="M211" s="223"/>
      <c r="N211" s="224"/>
      <c r="O211" s="86"/>
      <c r="P211" s="86"/>
      <c r="Q211" s="86"/>
      <c r="R211" s="86"/>
      <c r="S211" s="86"/>
      <c r="T211" s="86"/>
      <c r="U211" s="87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146</v>
      </c>
      <c r="AU211" s="19" t="s">
        <v>144</v>
      </c>
    </row>
    <row r="212" spans="1:65" s="2" customFormat="1" ht="16.5" customHeight="1">
      <c r="A212" s="40"/>
      <c r="B212" s="41"/>
      <c r="C212" s="206" t="s">
        <v>272</v>
      </c>
      <c r="D212" s="206" t="s">
        <v>139</v>
      </c>
      <c r="E212" s="207" t="s">
        <v>392</v>
      </c>
      <c r="F212" s="208" t="s">
        <v>393</v>
      </c>
      <c r="G212" s="209" t="s">
        <v>250</v>
      </c>
      <c r="H212" s="210">
        <v>5.005</v>
      </c>
      <c r="I212" s="211"/>
      <c r="J212" s="212">
        <f>ROUND(I212*H212,2)</f>
        <v>0</v>
      </c>
      <c r="K212" s="213"/>
      <c r="L212" s="46"/>
      <c r="M212" s="214" t="s">
        <v>19</v>
      </c>
      <c r="N212" s="215" t="s">
        <v>44</v>
      </c>
      <c r="O212" s="86"/>
      <c r="P212" s="216">
        <f>O212*H212</f>
        <v>0</v>
      </c>
      <c r="Q212" s="216">
        <v>0</v>
      </c>
      <c r="R212" s="216">
        <f>Q212*H212</f>
        <v>0</v>
      </c>
      <c r="S212" s="216">
        <v>0</v>
      </c>
      <c r="T212" s="216">
        <f>S212*H212</f>
        <v>0</v>
      </c>
      <c r="U212" s="217" t="s">
        <v>19</v>
      </c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8" t="s">
        <v>143</v>
      </c>
      <c r="AT212" s="218" t="s">
        <v>139</v>
      </c>
      <c r="AU212" s="218" t="s">
        <v>144</v>
      </c>
      <c r="AY212" s="19" t="s">
        <v>136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9" t="s">
        <v>144</v>
      </c>
      <c r="BK212" s="219">
        <f>ROUND(I212*H212,2)</f>
        <v>0</v>
      </c>
      <c r="BL212" s="19" t="s">
        <v>143</v>
      </c>
      <c r="BM212" s="218" t="s">
        <v>1007</v>
      </c>
    </row>
    <row r="213" spans="1:47" s="2" customFormat="1" ht="12">
      <c r="A213" s="40"/>
      <c r="B213" s="41"/>
      <c r="C213" s="42"/>
      <c r="D213" s="220" t="s">
        <v>146</v>
      </c>
      <c r="E213" s="42"/>
      <c r="F213" s="221" t="s">
        <v>395</v>
      </c>
      <c r="G213" s="42"/>
      <c r="H213" s="42"/>
      <c r="I213" s="222"/>
      <c r="J213" s="42"/>
      <c r="K213" s="42"/>
      <c r="L213" s="46"/>
      <c r="M213" s="223"/>
      <c r="N213" s="224"/>
      <c r="O213" s="86"/>
      <c r="P213" s="86"/>
      <c r="Q213" s="86"/>
      <c r="R213" s="86"/>
      <c r="S213" s="86"/>
      <c r="T213" s="86"/>
      <c r="U213" s="87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146</v>
      </c>
      <c r="AU213" s="19" t="s">
        <v>144</v>
      </c>
    </row>
    <row r="214" spans="1:65" s="2" customFormat="1" ht="16.5" customHeight="1">
      <c r="A214" s="40"/>
      <c r="B214" s="41"/>
      <c r="C214" s="206" t="s">
        <v>279</v>
      </c>
      <c r="D214" s="206" t="s">
        <v>139</v>
      </c>
      <c r="E214" s="207" t="s">
        <v>397</v>
      </c>
      <c r="F214" s="208" t="s">
        <v>398</v>
      </c>
      <c r="G214" s="209" t="s">
        <v>250</v>
      </c>
      <c r="H214" s="210">
        <v>94.829</v>
      </c>
      <c r="I214" s="211"/>
      <c r="J214" s="212">
        <f>ROUND(I214*H214,2)</f>
        <v>0</v>
      </c>
      <c r="K214" s="213"/>
      <c r="L214" s="46"/>
      <c r="M214" s="214" t="s">
        <v>19</v>
      </c>
      <c r="N214" s="215" t="s">
        <v>44</v>
      </c>
      <c r="O214" s="86"/>
      <c r="P214" s="216">
        <f>O214*H214</f>
        <v>0</v>
      </c>
      <c r="Q214" s="216">
        <v>0</v>
      </c>
      <c r="R214" s="216">
        <f>Q214*H214</f>
        <v>0</v>
      </c>
      <c r="S214" s="216">
        <v>0</v>
      </c>
      <c r="T214" s="216">
        <f>S214*H214</f>
        <v>0</v>
      </c>
      <c r="U214" s="217" t="s">
        <v>19</v>
      </c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8" t="s">
        <v>143</v>
      </c>
      <c r="AT214" s="218" t="s">
        <v>139</v>
      </c>
      <c r="AU214" s="218" t="s">
        <v>144</v>
      </c>
      <c r="AY214" s="19" t="s">
        <v>136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9" t="s">
        <v>144</v>
      </c>
      <c r="BK214" s="219">
        <f>ROUND(I214*H214,2)</f>
        <v>0</v>
      </c>
      <c r="BL214" s="19" t="s">
        <v>143</v>
      </c>
      <c r="BM214" s="218" t="s">
        <v>1008</v>
      </c>
    </row>
    <row r="215" spans="1:47" s="2" customFormat="1" ht="12">
      <c r="A215" s="40"/>
      <c r="B215" s="41"/>
      <c r="C215" s="42"/>
      <c r="D215" s="220" t="s">
        <v>146</v>
      </c>
      <c r="E215" s="42"/>
      <c r="F215" s="221" t="s">
        <v>400</v>
      </c>
      <c r="G215" s="42"/>
      <c r="H215" s="42"/>
      <c r="I215" s="222"/>
      <c r="J215" s="42"/>
      <c r="K215" s="42"/>
      <c r="L215" s="46"/>
      <c r="M215" s="223"/>
      <c r="N215" s="224"/>
      <c r="O215" s="86"/>
      <c r="P215" s="86"/>
      <c r="Q215" s="86"/>
      <c r="R215" s="86"/>
      <c r="S215" s="86"/>
      <c r="T215" s="86"/>
      <c r="U215" s="87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146</v>
      </c>
      <c r="AU215" s="19" t="s">
        <v>144</v>
      </c>
    </row>
    <row r="216" spans="1:51" s="13" customFormat="1" ht="12">
      <c r="A216" s="13"/>
      <c r="B216" s="225"/>
      <c r="C216" s="226"/>
      <c r="D216" s="227" t="s">
        <v>148</v>
      </c>
      <c r="E216" s="228" t="s">
        <v>19</v>
      </c>
      <c r="F216" s="229" t="s">
        <v>401</v>
      </c>
      <c r="G216" s="226"/>
      <c r="H216" s="228" t="s">
        <v>19</v>
      </c>
      <c r="I216" s="230"/>
      <c r="J216" s="226"/>
      <c r="K216" s="226"/>
      <c r="L216" s="231"/>
      <c r="M216" s="232"/>
      <c r="N216" s="233"/>
      <c r="O216" s="233"/>
      <c r="P216" s="233"/>
      <c r="Q216" s="233"/>
      <c r="R216" s="233"/>
      <c r="S216" s="233"/>
      <c r="T216" s="233"/>
      <c r="U216" s="234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5" t="s">
        <v>148</v>
      </c>
      <c r="AU216" s="235" t="s">
        <v>144</v>
      </c>
      <c r="AV216" s="13" t="s">
        <v>80</v>
      </c>
      <c r="AW216" s="13" t="s">
        <v>33</v>
      </c>
      <c r="AX216" s="13" t="s">
        <v>72</v>
      </c>
      <c r="AY216" s="235" t="s">
        <v>136</v>
      </c>
    </row>
    <row r="217" spans="1:51" s="14" customFormat="1" ht="12">
      <c r="A217" s="14"/>
      <c r="B217" s="236"/>
      <c r="C217" s="237"/>
      <c r="D217" s="227" t="s">
        <v>148</v>
      </c>
      <c r="E217" s="238" t="s">
        <v>19</v>
      </c>
      <c r="F217" s="239" t="s">
        <v>1009</v>
      </c>
      <c r="G217" s="237"/>
      <c r="H217" s="240">
        <v>94.829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4"/>
      <c r="U217" s="245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6" t="s">
        <v>148</v>
      </c>
      <c r="AU217" s="246" t="s">
        <v>144</v>
      </c>
      <c r="AV217" s="14" t="s">
        <v>144</v>
      </c>
      <c r="AW217" s="14" t="s">
        <v>33</v>
      </c>
      <c r="AX217" s="14" t="s">
        <v>72</v>
      </c>
      <c r="AY217" s="246" t="s">
        <v>136</v>
      </c>
    </row>
    <row r="218" spans="1:51" s="15" customFormat="1" ht="12">
      <c r="A218" s="15"/>
      <c r="B218" s="247"/>
      <c r="C218" s="248"/>
      <c r="D218" s="227" t="s">
        <v>148</v>
      </c>
      <c r="E218" s="249" t="s">
        <v>19</v>
      </c>
      <c r="F218" s="250" t="s">
        <v>152</v>
      </c>
      <c r="G218" s="248"/>
      <c r="H218" s="251">
        <v>94.829</v>
      </c>
      <c r="I218" s="252"/>
      <c r="J218" s="248"/>
      <c r="K218" s="248"/>
      <c r="L218" s="253"/>
      <c r="M218" s="254"/>
      <c r="N218" s="255"/>
      <c r="O218" s="255"/>
      <c r="P218" s="255"/>
      <c r="Q218" s="255"/>
      <c r="R218" s="255"/>
      <c r="S218" s="255"/>
      <c r="T218" s="255"/>
      <c r="U218" s="256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7" t="s">
        <v>148</v>
      </c>
      <c r="AU218" s="257" t="s">
        <v>144</v>
      </c>
      <c r="AV218" s="15" t="s">
        <v>143</v>
      </c>
      <c r="AW218" s="15" t="s">
        <v>33</v>
      </c>
      <c r="AX218" s="15" t="s">
        <v>80</v>
      </c>
      <c r="AY218" s="257" t="s">
        <v>136</v>
      </c>
    </row>
    <row r="219" spans="1:65" s="2" customFormat="1" ht="21.75" customHeight="1">
      <c r="A219" s="40"/>
      <c r="B219" s="41"/>
      <c r="C219" s="206" t="s">
        <v>287</v>
      </c>
      <c r="D219" s="206" t="s">
        <v>139</v>
      </c>
      <c r="E219" s="207" t="s">
        <v>404</v>
      </c>
      <c r="F219" s="208" t="s">
        <v>405</v>
      </c>
      <c r="G219" s="209" t="s">
        <v>250</v>
      </c>
      <c r="H219" s="210">
        <v>0.886</v>
      </c>
      <c r="I219" s="211"/>
      <c r="J219" s="212">
        <f>ROUND(I219*H219,2)</f>
        <v>0</v>
      </c>
      <c r="K219" s="213"/>
      <c r="L219" s="46"/>
      <c r="M219" s="214" t="s">
        <v>19</v>
      </c>
      <c r="N219" s="215" t="s">
        <v>44</v>
      </c>
      <c r="O219" s="86"/>
      <c r="P219" s="216">
        <f>O219*H219</f>
        <v>0</v>
      </c>
      <c r="Q219" s="216">
        <v>0</v>
      </c>
      <c r="R219" s="216">
        <f>Q219*H219</f>
        <v>0</v>
      </c>
      <c r="S219" s="216">
        <v>0</v>
      </c>
      <c r="T219" s="216">
        <f>S219*H219</f>
        <v>0</v>
      </c>
      <c r="U219" s="217" t="s">
        <v>19</v>
      </c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8" t="s">
        <v>143</v>
      </c>
      <c r="AT219" s="218" t="s">
        <v>139</v>
      </c>
      <c r="AU219" s="218" t="s">
        <v>144</v>
      </c>
      <c r="AY219" s="19" t="s">
        <v>136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9" t="s">
        <v>144</v>
      </c>
      <c r="BK219" s="219">
        <f>ROUND(I219*H219,2)</f>
        <v>0</v>
      </c>
      <c r="BL219" s="19" t="s">
        <v>143</v>
      </c>
      <c r="BM219" s="218" t="s">
        <v>1010</v>
      </c>
    </row>
    <row r="220" spans="1:47" s="2" customFormat="1" ht="12">
      <c r="A220" s="40"/>
      <c r="B220" s="41"/>
      <c r="C220" s="42"/>
      <c r="D220" s="220" t="s">
        <v>146</v>
      </c>
      <c r="E220" s="42"/>
      <c r="F220" s="221" t="s">
        <v>407</v>
      </c>
      <c r="G220" s="42"/>
      <c r="H220" s="42"/>
      <c r="I220" s="222"/>
      <c r="J220" s="42"/>
      <c r="K220" s="42"/>
      <c r="L220" s="46"/>
      <c r="M220" s="223"/>
      <c r="N220" s="224"/>
      <c r="O220" s="86"/>
      <c r="P220" s="86"/>
      <c r="Q220" s="86"/>
      <c r="R220" s="86"/>
      <c r="S220" s="86"/>
      <c r="T220" s="86"/>
      <c r="U220" s="87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146</v>
      </c>
      <c r="AU220" s="19" t="s">
        <v>144</v>
      </c>
    </row>
    <row r="221" spans="1:51" s="14" customFormat="1" ht="12">
      <c r="A221" s="14"/>
      <c r="B221" s="236"/>
      <c r="C221" s="237"/>
      <c r="D221" s="227" t="s">
        <v>148</v>
      </c>
      <c r="E221" s="238" t="s">
        <v>19</v>
      </c>
      <c r="F221" s="239" t="s">
        <v>408</v>
      </c>
      <c r="G221" s="237"/>
      <c r="H221" s="240">
        <v>0.229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4"/>
      <c r="U221" s="245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6" t="s">
        <v>148</v>
      </c>
      <c r="AU221" s="246" t="s">
        <v>144</v>
      </c>
      <c r="AV221" s="14" t="s">
        <v>144</v>
      </c>
      <c r="AW221" s="14" t="s">
        <v>33</v>
      </c>
      <c r="AX221" s="14" t="s">
        <v>72</v>
      </c>
      <c r="AY221" s="246" t="s">
        <v>136</v>
      </c>
    </row>
    <row r="222" spans="1:51" s="14" customFormat="1" ht="12">
      <c r="A222" s="14"/>
      <c r="B222" s="236"/>
      <c r="C222" s="237"/>
      <c r="D222" s="227" t="s">
        <v>148</v>
      </c>
      <c r="E222" s="238" t="s">
        <v>19</v>
      </c>
      <c r="F222" s="239" t="s">
        <v>1011</v>
      </c>
      <c r="G222" s="237"/>
      <c r="H222" s="240">
        <v>0.305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4"/>
      <c r="U222" s="245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6" t="s">
        <v>148</v>
      </c>
      <c r="AU222" s="246" t="s">
        <v>144</v>
      </c>
      <c r="AV222" s="14" t="s">
        <v>144</v>
      </c>
      <c r="AW222" s="14" t="s">
        <v>33</v>
      </c>
      <c r="AX222" s="14" t="s">
        <v>72</v>
      </c>
      <c r="AY222" s="246" t="s">
        <v>136</v>
      </c>
    </row>
    <row r="223" spans="1:51" s="14" customFormat="1" ht="12">
      <c r="A223" s="14"/>
      <c r="B223" s="236"/>
      <c r="C223" s="237"/>
      <c r="D223" s="227" t="s">
        <v>148</v>
      </c>
      <c r="E223" s="238" t="s">
        <v>19</v>
      </c>
      <c r="F223" s="239" t="s">
        <v>1012</v>
      </c>
      <c r="G223" s="237"/>
      <c r="H223" s="240">
        <v>0.352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4"/>
      <c r="U223" s="245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6" t="s">
        <v>148</v>
      </c>
      <c r="AU223" s="246" t="s">
        <v>144</v>
      </c>
      <c r="AV223" s="14" t="s">
        <v>144</v>
      </c>
      <c r="AW223" s="14" t="s">
        <v>33</v>
      </c>
      <c r="AX223" s="14" t="s">
        <v>72</v>
      </c>
      <c r="AY223" s="246" t="s">
        <v>136</v>
      </c>
    </row>
    <row r="224" spans="1:51" s="15" customFormat="1" ht="12">
      <c r="A224" s="15"/>
      <c r="B224" s="247"/>
      <c r="C224" s="248"/>
      <c r="D224" s="227" t="s">
        <v>148</v>
      </c>
      <c r="E224" s="249" t="s">
        <v>19</v>
      </c>
      <c r="F224" s="250" t="s">
        <v>152</v>
      </c>
      <c r="G224" s="248"/>
      <c r="H224" s="251">
        <v>0.886</v>
      </c>
      <c r="I224" s="252"/>
      <c r="J224" s="248"/>
      <c r="K224" s="248"/>
      <c r="L224" s="253"/>
      <c r="M224" s="254"/>
      <c r="N224" s="255"/>
      <c r="O224" s="255"/>
      <c r="P224" s="255"/>
      <c r="Q224" s="255"/>
      <c r="R224" s="255"/>
      <c r="S224" s="255"/>
      <c r="T224" s="255"/>
      <c r="U224" s="256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7" t="s">
        <v>148</v>
      </c>
      <c r="AU224" s="257" t="s">
        <v>144</v>
      </c>
      <c r="AV224" s="15" t="s">
        <v>143</v>
      </c>
      <c r="AW224" s="15" t="s">
        <v>33</v>
      </c>
      <c r="AX224" s="15" t="s">
        <v>80</v>
      </c>
      <c r="AY224" s="257" t="s">
        <v>136</v>
      </c>
    </row>
    <row r="225" spans="1:65" s="2" customFormat="1" ht="24.15" customHeight="1">
      <c r="A225" s="40"/>
      <c r="B225" s="41"/>
      <c r="C225" s="206" t="s">
        <v>7</v>
      </c>
      <c r="D225" s="206" t="s">
        <v>139</v>
      </c>
      <c r="E225" s="207" t="s">
        <v>412</v>
      </c>
      <c r="F225" s="208" t="s">
        <v>413</v>
      </c>
      <c r="G225" s="209" t="s">
        <v>250</v>
      </c>
      <c r="H225" s="210">
        <v>4.105</v>
      </c>
      <c r="I225" s="211"/>
      <c r="J225" s="212">
        <f>ROUND(I225*H225,2)</f>
        <v>0</v>
      </c>
      <c r="K225" s="213"/>
      <c r="L225" s="46"/>
      <c r="M225" s="214" t="s">
        <v>19</v>
      </c>
      <c r="N225" s="215" t="s">
        <v>44</v>
      </c>
      <c r="O225" s="86"/>
      <c r="P225" s="216">
        <f>O225*H225</f>
        <v>0</v>
      </c>
      <c r="Q225" s="216">
        <v>0</v>
      </c>
      <c r="R225" s="216">
        <f>Q225*H225</f>
        <v>0</v>
      </c>
      <c r="S225" s="216">
        <v>0</v>
      </c>
      <c r="T225" s="216">
        <f>S225*H225</f>
        <v>0</v>
      </c>
      <c r="U225" s="217" t="s">
        <v>19</v>
      </c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8" t="s">
        <v>143</v>
      </c>
      <c r="AT225" s="218" t="s">
        <v>139</v>
      </c>
      <c r="AU225" s="218" t="s">
        <v>144</v>
      </c>
      <c r="AY225" s="19" t="s">
        <v>136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9" t="s">
        <v>144</v>
      </c>
      <c r="BK225" s="219">
        <f>ROUND(I225*H225,2)</f>
        <v>0</v>
      </c>
      <c r="BL225" s="19" t="s">
        <v>143</v>
      </c>
      <c r="BM225" s="218" t="s">
        <v>1013</v>
      </c>
    </row>
    <row r="226" spans="1:47" s="2" customFormat="1" ht="12">
      <c r="A226" s="40"/>
      <c r="B226" s="41"/>
      <c r="C226" s="42"/>
      <c r="D226" s="220" t="s">
        <v>146</v>
      </c>
      <c r="E226" s="42"/>
      <c r="F226" s="221" t="s">
        <v>415</v>
      </c>
      <c r="G226" s="42"/>
      <c r="H226" s="42"/>
      <c r="I226" s="222"/>
      <c r="J226" s="42"/>
      <c r="K226" s="42"/>
      <c r="L226" s="46"/>
      <c r="M226" s="223"/>
      <c r="N226" s="224"/>
      <c r="O226" s="86"/>
      <c r="P226" s="86"/>
      <c r="Q226" s="86"/>
      <c r="R226" s="86"/>
      <c r="S226" s="86"/>
      <c r="T226" s="86"/>
      <c r="U226" s="87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146</v>
      </c>
      <c r="AU226" s="19" t="s">
        <v>144</v>
      </c>
    </row>
    <row r="227" spans="1:51" s="14" customFormat="1" ht="12">
      <c r="A227" s="14"/>
      <c r="B227" s="236"/>
      <c r="C227" s="237"/>
      <c r="D227" s="227" t="s">
        <v>148</v>
      </c>
      <c r="E227" s="238" t="s">
        <v>19</v>
      </c>
      <c r="F227" s="239" t="s">
        <v>1014</v>
      </c>
      <c r="G227" s="237"/>
      <c r="H227" s="240">
        <v>4.105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4"/>
      <c r="U227" s="245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6" t="s">
        <v>148</v>
      </c>
      <c r="AU227" s="246" t="s">
        <v>144</v>
      </c>
      <c r="AV227" s="14" t="s">
        <v>144</v>
      </c>
      <c r="AW227" s="14" t="s">
        <v>33</v>
      </c>
      <c r="AX227" s="14" t="s">
        <v>80</v>
      </c>
      <c r="AY227" s="246" t="s">
        <v>136</v>
      </c>
    </row>
    <row r="228" spans="1:63" s="12" customFormat="1" ht="22.8" customHeight="1">
      <c r="A228" s="12"/>
      <c r="B228" s="190"/>
      <c r="C228" s="191"/>
      <c r="D228" s="192" t="s">
        <v>71</v>
      </c>
      <c r="E228" s="204" t="s">
        <v>417</v>
      </c>
      <c r="F228" s="204" t="s">
        <v>418</v>
      </c>
      <c r="G228" s="191"/>
      <c r="H228" s="191"/>
      <c r="I228" s="194"/>
      <c r="J228" s="205">
        <f>BK228</f>
        <v>0</v>
      </c>
      <c r="K228" s="191"/>
      <c r="L228" s="196"/>
      <c r="M228" s="197"/>
      <c r="N228" s="198"/>
      <c r="O228" s="198"/>
      <c r="P228" s="199">
        <f>SUM(P229:P230)</f>
        <v>0</v>
      </c>
      <c r="Q228" s="198"/>
      <c r="R228" s="199">
        <f>SUM(R229:R230)</f>
        <v>0</v>
      </c>
      <c r="S228" s="198"/>
      <c r="T228" s="199">
        <f>SUM(T229:T230)</f>
        <v>0</v>
      </c>
      <c r="U228" s="200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1" t="s">
        <v>80</v>
      </c>
      <c r="AT228" s="202" t="s">
        <v>71</v>
      </c>
      <c r="AU228" s="202" t="s">
        <v>80</v>
      </c>
      <c r="AY228" s="201" t="s">
        <v>136</v>
      </c>
      <c r="BK228" s="203">
        <f>SUM(BK229:BK230)</f>
        <v>0</v>
      </c>
    </row>
    <row r="229" spans="1:65" s="2" customFormat="1" ht="16.5" customHeight="1">
      <c r="A229" s="40"/>
      <c r="B229" s="41"/>
      <c r="C229" s="206" t="s">
        <v>299</v>
      </c>
      <c r="D229" s="206" t="s">
        <v>139</v>
      </c>
      <c r="E229" s="207" t="s">
        <v>420</v>
      </c>
      <c r="F229" s="208" t="s">
        <v>421</v>
      </c>
      <c r="G229" s="209" t="s">
        <v>250</v>
      </c>
      <c r="H229" s="210">
        <v>0.689</v>
      </c>
      <c r="I229" s="211"/>
      <c r="J229" s="212">
        <f>ROUND(I229*H229,2)</f>
        <v>0</v>
      </c>
      <c r="K229" s="213"/>
      <c r="L229" s="46"/>
      <c r="M229" s="214" t="s">
        <v>19</v>
      </c>
      <c r="N229" s="215" t="s">
        <v>44</v>
      </c>
      <c r="O229" s="86"/>
      <c r="P229" s="216">
        <f>O229*H229</f>
        <v>0</v>
      </c>
      <c r="Q229" s="216">
        <v>0</v>
      </c>
      <c r="R229" s="216">
        <f>Q229*H229</f>
        <v>0</v>
      </c>
      <c r="S229" s="216">
        <v>0</v>
      </c>
      <c r="T229" s="216">
        <f>S229*H229</f>
        <v>0</v>
      </c>
      <c r="U229" s="217" t="s">
        <v>19</v>
      </c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8" t="s">
        <v>143</v>
      </c>
      <c r="AT229" s="218" t="s">
        <v>139</v>
      </c>
      <c r="AU229" s="218" t="s">
        <v>144</v>
      </c>
      <c r="AY229" s="19" t="s">
        <v>136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9" t="s">
        <v>144</v>
      </c>
      <c r="BK229" s="219">
        <f>ROUND(I229*H229,2)</f>
        <v>0</v>
      </c>
      <c r="BL229" s="19" t="s">
        <v>143</v>
      </c>
      <c r="BM229" s="218" t="s">
        <v>1015</v>
      </c>
    </row>
    <row r="230" spans="1:47" s="2" customFormat="1" ht="12">
      <c r="A230" s="40"/>
      <c r="B230" s="41"/>
      <c r="C230" s="42"/>
      <c r="D230" s="220" t="s">
        <v>146</v>
      </c>
      <c r="E230" s="42"/>
      <c r="F230" s="221" t="s">
        <v>423</v>
      </c>
      <c r="G230" s="42"/>
      <c r="H230" s="42"/>
      <c r="I230" s="222"/>
      <c r="J230" s="42"/>
      <c r="K230" s="42"/>
      <c r="L230" s="46"/>
      <c r="M230" s="223"/>
      <c r="N230" s="224"/>
      <c r="O230" s="86"/>
      <c r="P230" s="86"/>
      <c r="Q230" s="86"/>
      <c r="R230" s="86"/>
      <c r="S230" s="86"/>
      <c r="T230" s="86"/>
      <c r="U230" s="87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146</v>
      </c>
      <c r="AU230" s="19" t="s">
        <v>144</v>
      </c>
    </row>
    <row r="231" spans="1:63" s="12" customFormat="1" ht="25.9" customHeight="1">
      <c r="A231" s="12"/>
      <c r="B231" s="190"/>
      <c r="C231" s="191"/>
      <c r="D231" s="192" t="s">
        <v>71</v>
      </c>
      <c r="E231" s="193" t="s">
        <v>424</v>
      </c>
      <c r="F231" s="193" t="s">
        <v>425</v>
      </c>
      <c r="G231" s="191"/>
      <c r="H231" s="191"/>
      <c r="I231" s="194"/>
      <c r="J231" s="195">
        <f>BK231</f>
        <v>0</v>
      </c>
      <c r="K231" s="191"/>
      <c r="L231" s="196"/>
      <c r="M231" s="197"/>
      <c r="N231" s="198"/>
      <c r="O231" s="198"/>
      <c r="P231" s="199">
        <f>P232+P258+P283+P314+P324+P332+P335+P342+P348+P365+P386+P418+P500+P505</f>
        <v>0</v>
      </c>
      <c r="Q231" s="198"/>
      <c r="R231" s="199">
        <f>R232+R258+R283+R314+R324+R332+R335+R342+R348+R365+R386+R418+R500+R505</f>
        <v>1.97086621</v>
      </c>
      <c r="S231" s="198"/>
      <c r="T231" s="199">
        <f>T232+T258+T283+T314+T324+T332+T335+T342+T348+T365+T386+T418+T500+T505</f>
        <v>0.3647456</v>
      </c>
      <c r="U231" s="200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1" t="s">
        <v>144</v>
      </c>
      <c r="AT231" s="202" t="s">
        <v>71</v>
      </c>
      <c r="AU231" s="202" t="s">
        <v>72</v>
      </c>
      <c r="AY231" s="201" t="s">
        <v>136</v>
      </c>
      <c r="BK231" s="203">
        <f>BK232+BK258+BK283+BK314+BK324+BK332+BK335+BK342+BK348+BK365+BK386+BK418+BK500+BK505</f>
        <v>0</v>
      </c>
    </row>
    <row r="232" spans="1:63" s="12" customFormat="1" ht="22.8" customHeight="1">
      <c r="A232" s="12"/>
      <c r="B232" s="190"/>
      <c r="C232" s="191"/>
      <c r="D232" s="192" t="s">
        <v>71</v>
      </c>
      <c r="E232" s="204" t="s">
        <v>461</v>
      </c>
      <c r="F232" s="204" t="s">
        <v>462</v>
      </c>
      <c r="G232" s="191"/>
      <c r="H232" s="191"/>
      <c r="I232" s="194"/>
      <c r="J232" s="205">
        <f>BK232</f>
        <v>0</v>
      </c>
      <c r="K232" s="191"/>
      <c r="L232" s="196"/>
      <c r="M232" s="197"/>
      <c r="N232" s="198"/>
      <c r="O232" s="198"/>
      <c r="P232" s="199">
        <f>SUM(P233:P257)</f>
        <v>0</v>
      </c>
      <c r="Q232" s="198"/>
      <c r="R232" s="199">
        <f>SUM(R233:R257)</f>
        <v>0.012218799999999998</v>
      </c>
      <c r="S232" s="198"/>
      <c r="T232" s="199">
        <f>SUM(T233:T257)</f>
        <v>0</v>
      </c>
      <c r="U232" s="200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1" t="s">
        <v>144</v>
      </c>
      <c r="AT232" s="202" t="s">
        <v>71</v>
      </c>
      <c r="AU232" s="202" t="s">
        <v>80</v>
      </c>
      <c r="AY232" s="201" t="s">
        <v>136</v>
      </c>
      <c r="BK232" s="203">
        <f>SUM(BK233:BK257)</f>
        <v>0</v>
      </c>
    </row>
    <row r="233" spans="1:65" s="2" customFormat="1" ht="16.5" customHeight="1">
      <c r="A233" s="40"/>
      <c r="B233" s="41"/>
      <c r="C233" s="206" t="s">
        <v>306</v>
      </c>
      <c r="D233" s="206" t="s">
        <v>139</v>
      </c>
      <c r="E233" s="207" t="s">
        <v>476</v>
      </c>
      <c r="F233" s="208" t="s">
        <v>477</v>
      </c>
      <c r="G233" s="209" t="s">
        <v>160</v>
      </c>
      <c r="H233" s="210">
        <v>4.2</v>
      </c>
      <c r="I233" s="211"/>
      <c r="J233" s="212">
        <f>ROUND(I233*H233,2)</f>
        <v>0</v>
      </c>
      <c r="K233" s="213"/>
      <c r="L233" s="46"/>
      <c r="M233" s="214" t="s">
        <v>19</v>
      </c>
      <c r="N233" s="215" t="s">
        <v>44</v>
      </c>
      <c r="O233" s="86"/>
      <c r="P233" s="216">
        <f>O233*H233</f>
        <v>0</v>
      </c>
      <c r="Q233" s="216">
        <v>0.00047</v>
      </c>
      <c r="R233" s="216">
        <f>Q233*H233</f>
        <v>0.001974</v>
      </c>
      <c r="S233" s="216">
        <v>0</v>
      </c>
      <c r="T233" s="216">
        <f>S233*H233</f>
        <v>0</v>
      </c>
      <c r="U233" s="217" t="s">
        <v>19</v>
      </c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8" t="s">
        <v>262</v>
      </c>
      <c r="AT233" s="218" t="s">
        <v>139</v>
      </c>
      <c r="AU233" s="218" t="s">
        <v>144</v>
      </c>
      <c r="AY233" s="19" t="s">
        <v>136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9" t="s">
        <v>144</v>
      </c>
      <c r="BK233" s="219">
        <f>ROUND(I233*H233,2)</f>
        <v>0</v>
      </c>
      <c r="BL233" s="19" t="s">
        <v>262</v>
      </c>
      <c r="BM233" s="218" t="s">
        <v>1016</v>
      </c>
    </row>
    <row r="234" spans="1:47" s="2" customFormat="1" ht="12">
      <c r="A234" s="40"/>
      <c r="B234" s="41"/>
      <c r="C234" s="42"/>
      <c r="D234" s="220" t="s">
        <v>146</v>
      </c>
      <c r="E234" s="42"/>
      <c r="F234" s="221" t="s">
        <v>479</v>
      </c>
      <c r="G234" s="42"/>
      <c r="H234" s="42"/>
      <c r="I234" s="222"/>
      <c r="J234" s="42"/>
      <c r="K234" s="42"/>
      <c r="L234" s="46"/>
      <c r="M234" s="223"/>
      <c r="N234" s="224"/>
      <c r="O234" s="86"/>
      <c r="P234" s="86"/>
      <c r="Q234" s="86"/>
      <c r="R234" s="86"/>
      <c r="S234" s="86"/>
      <c r="T234" s="86"/>
      <c r="U234" s="87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146</v>
      </c>
      <c r="AU234" s="19" t="s">
        <v>144</v>
      </c>
    </row>
    <row r="235" spans="1:51" s="13" customFormat="1" ht="12">
      <c r="A235" s="13"/>
      <c r="B235" s="225"/>
      <c r="C235" s="226"/>
      <c r="D235" s="227" t="s">
        <v>148</v>
      </c>
      <c r="E235" s="228" t="s">
        <v>19</v>
      </c>
      <c r="F235" s="229" t="s">
        <v>1017</v>
      </c>
      <c r="G235" s="226"/>
      <c r="H235" s="228" t="s">
        <v>19</v>
      </c>
      <c r="I235" s="230"/>
      <c r="J235" s="226"/>
      <c r="K235" s="226"/>
      <c r="L235" s="231"/>
      <c r="M235" s="232"/>
      <c r="N235" s="233"/>
      <c r="O235" s="233"/>
      <c r="P235" s="233"/>
      <c r="Q235" s="233"/>
      <c r="R235" s="233"/>
      <c r="S235" s="233"/>
      <c r="T235" s="233"/>
      <c r="U235" s="234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5" t="s">
        <v>148</v>
      </c>
      <c r="AU235" s="235" t="s">
        <v>144</v>
      </c>
      <c r="AV235" s="13" t="s">
        <v>80</v>
      </c>
      <c r="AW235" s="13" t="s">
        <v>33</v>
      </c>
      <c r="AX235" s="13" t="s">
        <v>72</v>
      </c>
      <c r="AY235" s="235" t="s">
        <v>136</v>
      </c>
    </row>
    <row r="236" spans="1:51" s="14" customFormat="1" ht="12">
      <c r="A236" s="14"/>
      <c r="B236" s="236"/>
      <c r="C236" s="237"/>
      <c r="D236" s="227" t="s">
        <v>148</v>
      </c>
      <c r="E236" s="238" t="s">
        <v>19</v>
      </c>
      <c r="F236" s="239" t="s">
        <v>481</v>
      </c>
      <c r="G236" s="237"/>
      <c r="H236" s="240">
        <v>2.2</v>
      </c>
      <c r="I236" s="241"/>
      <c r="J236" s="237"/>
      <c r="K236" s="237"/>
      <c r="L236" s="242"/>
      <c r="M236" s="243"/>
      <c r="N236" s="244"/>
      <c r="O236" s="244"/>
      <c r="P236" s="244"/>
      <c r="Q236" s="244"/>
      <c r="R236" s="244"/>
      <c r="S236" s="244"/>
      <c r="T236" s="244"/>
      <c r="U236" s="245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6" t="s">
        <v>148</v>
      </c>
      <c r="AU236" s="246" t="s">
        <v>144</v>
      </c>
      <c r="AV236" s="14" t="s">
        <v>144</v>
      </c>
      <c r="AW236" s="14" t="s">
        <v>33</v>
      </c>
      <c r="AX236" s="14" t="s">
        <v>72</v>
      </c>
      <c r="AY236" s="246" t="s">
        <v>136</v>
      </c>
    </row>
    <row r="237" spans="1:51" s="13" customFormat="1" ht="12">
      <c r="A237" s="13"/>
      <c r="B237" s="225"/>
      <c r="C237" s="226"/>
      <c r="D237" s="227" t="s">
        <v>148</v>
      </c>
      <c r="E237" s="228" t="s">
        <v>19</v>
      </c>
      <c r="F237" s="229" t="s">
        <v>482</v>
      </c>
      <c r="G237" s="226"/>
      <c r="H237" s="228" t="s">
        <v>19</v>
      </c>
      <c r="I237" s="230"/>
      <c r="J237" s="226"/>
      <c r="K237" s="226"/>
      <c r="L237" s="231"/>
      <c r="M237" s="232"/>
      <c r="N237" s="233"/>
      <c r="O237" s="233"/>
      <c r="P237" s="233"/>
      <c r="Q237" s="233"/>
      <c r="R237" s="233"/>
      <c r="S237" s="233"/>
      <c r="T237" s="233"/>
      <c r="U237" s="234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5" t="s">
        <v>148</v>
      </c>
      <c r="AU237" s="235" t="s">
        <v>144</v>
      </c>
      <c r="AV237" s="13" t="s">
        <v>80</v>
      </c>
      <c r="AW237" s="13" t="s">
        <v>33</v>
      </c>
      <c r="AX237" s="13" t="s">
        <v>72</v>
      </c>
      <c r="AY237" s="235" t="s">
        <v>136</v>
      </c>
    </row>
    <row r="238" spans="1:51" s="14" customFormat="1" ht="12">
      <c r="A238" s="14"/>
      <c r="B238" s="236"/>
      <c r="C238" s="237"/>
      <c r="D238" s="227" t="s">
        <v>148</v>
      </c>
      <c r="E238" s="238" t="s">
        <v>19</v>
      </c>
      <c r="F238" s="239" t="s">
        <v>144</v>
      </c>
      <c r="G238" s="237"/>
      <c r="H238" s="240">
        <v>2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4"/>
      <c r="U238" s="245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6" t="s">
        <v>148</v>
      </c>
      <c r="AU238" s="246" t="s">
        <v>144</v>
      </c>
      <c r="AV238" s="14" t="s">
        <v>144</v>
      </c>
      <c r="AW238" s="14" t="s">
        <v>33</v>
      </c>
      <c r="AX238" s="14" t="s">
        <v>72</v>
      </c>
      <c r="AY238" s="246" t="s">
        <v>136</v>
      </c>
    </row>
    <row r="239" spans="1:51" s="15" customFormat="1" ht="12">
      <c r="A239" s="15"/>
      <c r="B239" s="247"/>
      <c r="C239" s="248"/>
      <c r="D239" s="227" t="s">
        <v>148</v>
      </c>
      <c r="E239" s="249" t="s">
        <v>19</v>
      </c>
      <c r="F239" s="250" t="s">
        <v>152</v>
      </c>
      <c r="G239" s="248"/>
      <c r="H239" s="251">
        <v>4.2</v>
      </c>
      <c r="I239" s="252"/>
      <c r="J239" s="248"/>
      <c r="K239" s="248"/>
      <c r="L239" s="253"/>
      <c r="M239" s="254"/>
      <c r="N239" s="255"/>
      <c r="O239" s="255"/>
      <c r="P239" s="255"/>
      <c r="Q239" s="255"/>
      <c r="R239" s="255"/>
      <c r="S239" s="255"/>
      <c r="T239" s="255"/>
      <c r="U239" s="256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7" t="s">
        <v>148</v>
      </c>
      <c r="AU239" s="257" t="s">
        <v>144</v>
      </c>
      <c r="AV239" s="15" t="s">
        <v>143</v>
      </c>
      <c r="AW239" s="15" t="s">
        <v>33</v>
      </c>
      <c r="AX239" s="15" t="s">
        <v>80</v>
      </c>
      <c r="AY239" s="257" t="s">
        <v>136</v>
      </c>
    </row>
    <row r="240" spans="1:65" s="2" customFormat="1" ht="16.5" customHeight="1">
      <c r="A240" s="40"/>
      <c r="B240" s="41"/>
      <c r="C240" s="206" t="s">
        <v>313</v>
      </c>
      <c r="D240" s="206" t="s">
        <v>139</v>
      </c>
      <c r="E240" s="207" t="s">
        <v>464</v>
      </c>
      <c r="F240" s="208" t="s">
        <v>465</v>
      </c>
      <c r="G240" s="209" t="s">
        <v>160</v>
      </c>
      <c r="H240" s="210">
        <v>3.48</v>
      </c>
      <c r="I240" s="211"/>
      <c r="J240" s="212">
        <f>ROUND(I240*H240,2)</f>
        <v>0</v>
      </c>
      <c r="K240" s="213"/>
      <c r="L240" s="46"/>
      <c r="M240" s="214" t="s">
        <v>19</v>
      </c>
      <c r="N240" s="215" t="s">
        <v>44</v>
      </c>
      <c r="O240" s="86"/>
      <c r="P240" s="216">
        <f>O240*H240</f>
        <v>0</v>
      </c>
      <c r="Q240" s="216">
        <v>0.00201</v>
      </c>
      <c r="R240" s="216">
        <f>Q240*H240</f>
        <v>0.0069948</v>
      </c>
      <c r="S240" s="216">
        <v>0</v>
      </c>
      <c r="T240" s="216">
        <f>S240*H240</f>
        <v>0</v>
      </c>
      <c r="U240" s="217" t="s">
        <v>19</v>
      </c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8" t="s">
        <v>262</v>
      </c>
      <c r="AT240" s="218" t="s">
        <v>139</v>
      </c>
      <c r="AU240" s="218" t="s">
        <v>144</v>
      </c>
      <c r="AY240" s="19" t="s">
        <v>136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9" t="s">
        <v>144</v>
      </c>
      <c r="BK240" s="219">
        <f>ROUND(I240*H240,2)</f>
        <v>0</v>
      </c>
      <c r="BL240" s="19" t="s">
        <v>262</v>
      </c>
      <c r="BM240" s="218" t="s">
        <v>1018</v>
      </c>
    </row>
    <row r="241" spans="1:47" s="2" customFormat="1" ht="12">
      <c r="A241" s="40"/>
      <c r="B241" s="41"/>
      <c r="C241" s="42"/>
      <c r="D241" s="220" t="s">
        <v>146</v>
      </c>
      <c r="E241" s="42"/>
      <c r="F241" s="221" t="s">
        <v>467</v>
      </c>
      <c r="G241" s="42"/>
      <c r="H241" s="42"/>
      <c r="I241" s="222"/>
      <c r="J241" s="42"/>
      <c r="K241" s="42"/>
      <c r="L241" s="46"/>
      <c r="M241" s="223"/>
      <c r="N241" s="224"/>
      <c r="O241" s="86"/>
      <c r="P241" s="86"/>
      <c r="Q241" s="86"/>
      <c r="R241" s="86"/>
      <c r="S241" s="86"/>
      <c r="T241" s="86"/>
      <c r="U241" s="87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146</v>
      </c>
      <c r="AU241" s="19" t="s">
        <v>144</v>
      </c>
    </row>
    <row r="242" spans="1:51" s="13" customFormat="1" ht="12">
      <c r="A242" s="13"/>
      <c r="B242" s="225"/>
      <c r="C242" s="226"/>
      <c r="D242" s="227" t="s">
        <v>148</v>
      </c>
      <c r="E242" s="228" t="s">
        <v>19</v>
      </c>
      <c r="F242" s="229" t="s">
        <v>468</v>
      </c>
      <c r="G242" s="226"/>
      <c r="H242" s="228" t="s">
        <v>19</v>
      </c>
      <c r="I242" s="230"/>
      <c r="J242" s="226"/>
      <c r="K242" s="226"/>
      <c r="L242" s="231"/>
      <c r="M242" s="232"/>
      <c r="N242" s="233"/>
      <c r="O242" s="233"/>
      <c r="P242" s="233"/>
      <c r="Q242" s="233"/>
      <c r="R242" s="233"/>
      <c r="S242" s="233"/>
      <c r="T242" s="233"/>
      <c r="U242" s="234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5" t="s">
        <v>148</v>
      </c>
      <c r="AU242" s="235" t="s">
        <v>144</v>
      </c>
      <c r="AV242" s="13" t="s">
        <v>80</v>
      </c>
      <c r="AW242" s="13" t="s">
        <v>33</v>
      </c>
      <c r="AX242" s="13" t="s">
        <v>72</v>
      </c>
      <c r="AY242" s="235" t="s">
        <v>136</v>
      </c>
    </row>
    <row r="243" spans="1:51" s="14" customFormat="1" ht="12">
      <c r="A243" s="14"/>
      <c r="B243" s="236"/>
      <c r="C243" s="237"/>
      <c r="D243" s="227" t="s">
        <v>148</v>
      </c>
      <c r="E243" s="238" t="s">
        <v>19</v>
      </c>
      <c r="F243" s="239" t="s">
        <v>983</v>
      </c>
      <c r="G243" s="237"/>
      <c r="H243" s="240">
        <v>3.48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4"/>
      <c r="U243" s="245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6" t="s">
        <v>148</v>
      </c>
      <c r="AU243" s="246" t="s">
        <v>144</v>
      </c>
      <c r="AV243" s="14" t="s">
        <v>144</v>
      </c>
      <c r="AW243" s="14" t="s">
        <v>33</v>
      </c>
      <c r="AX243" s="14" t="s">
        <v>72</v>
      </c>
      <c r="AY243" s="246" t="s">
        <v>136</v>
      </c>
    </row>
    <row r="244" spans="1:51" s="15" customFormat="1" ht="12">
      <c r="A244" s="15"/>
      <c r="B244" s="247"/>
      <c r="C244" s="248"/>
      <c r="D244" s="227" t="s">
        <v>148</v>
      </c>
      <c r="E244" s="249" t="s">
        <v>19</v>
      </c>
      <c r="F244" s="250" t="s">
        <v>152</v>
      </c>
      <c r="G244" s="248"/>
      <c r="H244" s="251">
        <v>3.48</v>
      </c>
      <c r="I244" s="252"/>
      <c r="J244" s="248"/>
      <c r="K244" s="248"/>
      <c r="L244" s="253"/>
      <c r="M244" s="254"/>
      <c r="N244" s="255"/>
      <c r="O244" s="255"/>
      <c r="P244" s="255"/>
      <c r="Q244" s="255"/>
      <c r="R244" s="255"/>
      <c r="S244" s="255"/>
      <c r="T244" s="255"/>
      <c r="U244" s="256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7" t="s">
        <v>148</v>
      </c>
      <c r="AU244" s="257" t="s">
        <v>144</v>
      </c>
      <c r="AV244" s="15" t="s">
        <v>143</v>
      </c>
      <c r="AW244" s="15" t="s">
        <v>33</v>
      </c>
      <c r="AX244" s="15" t="s">
        <v>80</v>
      </c>
      <c r="AY244" s="257" t="s">
        <v>136</v>
      </c>
    </row>
    <row r="245" spans="1:65" s="2" customFormat="1" ht="16.5" customHeight="1">
      <c r="A245" s="40"/>
      <c r="B245" s="41"/>
      <c r="C245" s="206" t="s">
        <v>322</v>
      </c>
      <c r="D245" s="206" t="s">
        <v>139</v>
      </c>
      <c r="E245" s="207" t="s">
        <v>470</v>
      </c>
      <c r="F245" s="208" t="s">
        <v>471</v>
      </c>
      <c r="G245" s="209" t="s">
        <v>160</v>
      </c>
      <c r="H245" s="210">
        <v>1</v>
      </c>
      <c r="I245" s="211"/>
      <c r="J245" s="212">
        <f>ROUND(I245*H245,2)</f>
        <v>0</v>
      </c>
      <c r="K245" s="213"/>
      <c r="L245" s="46"/>
      <c r="M245" s="214" t="s">
        <v>19</v>
      </c>
      <c r="N245" s="215" t="s">
        <v>44</v>
      </c>
      <c r="O245" s="86"/>
      <c r="P245" s="216">
        <f>O245*H245</f>
        <v>0</v>
      </c>
      <c r="Q245" s="216">
        <v>0.00224</v>
      </c>
      <c r="R245" s="216">
        <f>Q245*H245</f>
        <v>0.00224</v>
      </c>
      <c r="S245" s="216">
        <v>0</v>
      </c>
      <c r="T245" s="216">
        <f>S245*H245</f>
        <v>0</v>
      </c>
      <c r="U245" s="217" t="s">
        <v>19</v>
      </c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8" t="s">
        <v>262</v>
      </c>
      <c r="AT245" s="218" t="s">
        <v>139</v>
      </c>
      <c r="AU245" s="218" t="s">
        <v>144</v>
      </c>
      <c r="AY245" s="19" t="s">
        <v>136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9" t="s">
        <v>144</v>
      </c>
      <c r="BK245" s="219">
        <f>ROUND(I245*H245,2)</f>
        <v>0</v>
      </c>
      <c r="BL245" s="19" t="s">
        <v>262</v>
      </c>
      <c r="BM245" s="218" t="s">
        <v>1019</v>
      </c>
    </row>
    <row r="246" spans="1:47" s="2" customFormat="1" ht="12">
      <c r="A246" s="40"/>
      <c r="B246" s="41"/>
      <c r="C246" s="42"/>
      <c r="D246" s="220" t="s">
        <v>146</v>
      </c>
      <c r="E246" s="42"/>
      <c r="F246" s="221" t="s">
        <v>473</v>
      </c>
      <c r="G246" s="42"/>
      <c r="H246" s="42"/>
      <c r="I246" s="222"/>
      <c r="J246" s="42"/>
      <c r="K246" s="42"/>
      <c r="L246" s="46"/>
      <c r="M246" s="223"/>
      <c r="N246" s="224"/>
      <c r="O246" s="86"/>
      <c r="P246" s="86"/>
      <c r="Q246" s="86"/>
      <c r="R246" s="86"/>
      <c r="S246" s="86"/>
      <c r="T246" s="86"/>
      <c r="U246" s="87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146</v>
      </c>
      <c r="AU246" s="19" t="s">
        <v>144</v>
      </c>
    </row>
    <row r="247" spans="1:51" s="13" customFormat="1" ht="12">
      <c r="A247" s="13"/>
      <c r="B247" s="225"/>
      <c r="C247" s="226"/>
      <c r="D247" s="227" t="s">
        <v>148</v>
      </c>
      <c r="E247" s="228" t="s">
        <v>19</v>
      </c>
      <c r="F247" s="229" t="s">
        <v>474</v>
      </c>
      <c r="G247" s="226"/>
      <c r="H247" s="228" t="s">
        <v>19</v>
      </c>
      <c r="I247" s="230"/>
      <c r="J247" s="226"/>
      <c r="K247" s="226"/>
      <c r="L247" s="231"/>
      <c r="M247" s="232"/>
      <c r="N247" s="233"/>
      <c r="O247" s="233"/>
      <c r="P247" s="233"/>
      <c r="Q247" s="233"/>
      <c r="R247" s="233"/>
      <c r="S247" s="233"/>
      <c r="T247" s="233"/>
      <c r="U247" s="234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5" t="s">
        <v>148</v>
      </c>
      <c r="AU247" s="235" t="s">
        <v>144</v>
      </c>
      <c r="AV247" s="13" t="s">
        <v>80</v>
      </c>
      <c r="AW247" s="13" t="s">
        <v>33</v>
      </c>
      <c r="AX247" s="13" t="s">
        <v>72</v>
      </c>
      <c r="AY247" s="235" t="s">
        <v>136</v>
      </c>
    </row>
    <row r="248" spans="1:51" s="14" customFormat="1" ht="12">
      <c r="A248" s="14"/>
      <c r="B248" s="236"/>
      <c r="C248" s="237"/>
      <c r="D248" s="227" t="s">
        <v>148</v>
      </c>
      <c r="E248" s="238" t="s">
        <v>19</v>
      </c>
      <c r="F248" s="239" t="s">
        <v>365</v>
      </c>
      <c r="G248" s="237"/>
      <c r="H248" s="240">
        <v>1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4"/>
      <c r="U248" s="245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6" t="s">
        <v>148</v>
      </c>
      <c r="AU248" s="246" t="s">
        <v>144</v>
      </c>
      <c r="AV248" s="14" t="s">
        <v>144</v>
      </c>
      <c r="AW248" s="14" t="s">
        <v>33</v>
      </c>
      <c r="AX248" s="14" t="s">
        <v>72</v>
      </c>
      <c r="AY248" s="246" t="s">
        <v>136</v>
      </c>
    </row>
    <row r="249" spans="1:51" s="15" customFormat="1" ht="12">
      <c r="A249" s="15"/>
      <c r="B249" s="247"/>
      <c r="C249" s="248"/>
      <c r="D249" s="227" t="s">
        <v>148</v>
      </c>
      <c r="E249" s="249" t="s">
        <v>19</v>
      </c>
      <c r="F249" s="250" t="s">
        <v>152</v>
      </c>
      <c r="G249" s="248"/>
      <c r="H249" s="251">
        <v>1</v>
      </c>
      <c r="I249" s="252"/>
      <c r="J249" s="248"/>
      <c r="K249" s="248"/>
      <c r="L249" s="253"/>
      <c r="M249" s="254"/>
      <c r="N249" s="255"/>
      <c r="O249" s="255"/>
      <c r="P249" s="255"/>
      <c r="Q249" s="255"/>
      <c r="R249" s="255"/>
      <c r="S249" s="255"/>
      <c r="T249" s="255"/>
      <c r="U249" s="256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57" t="s">
        <v>148</v>
      </c>
      <c r="AU249" s="257" t="s">
        <v>144</v>
      </c>
      <c r="AV249" s="15" t="s">
        <v>143</v>
      </c>
      <c r="AW249" s="15" t="s">
        <v>33</v>
      </c>
      <c r="AX249" s="15" t="s">
        <v>80</v>
      </c>
      <c r="AY249" s="257" t="s">
        <v>136</v>
      </c>
    </row>
    <row r="250" spans="1:65" s="2" customFormat="1" ht="16.5" customHeight="1">
      <c r="A250" s="40"/>
      <c r="B250" s="41"/>
      <c r="C250" s="206" t="s">
        <v>328</v>
      </c>
      <c r="D250" s="206" t="s">
        <v>139</v>
      </c>
      <c r="E250" s="207" t="s">
        <v>1020</v>
      </c>
      <c r="F250" s="208" t="s">
        <v>1021</v>
      </c>
      <c r="G250" s="209" t="s">
        <v>155</v>
      </c>
      <c r="H250" s="210">
        <v>1</v>
      </c>
      <c r="I250" s="211"/>
      <c r="J250" s="212">
        <f>ROUND(I250*H250,2)</f>
        <v>0</v>
      </c>
      <c r="K250" s="213"/>
      <c r="L250" s="46"/>
      <c r="M250" s="214" t="s">
        <v>19</v>
      </c>
      <c r="N250" s="215" t="s">
        <v>44</v>
      </c>
      <c r="O250" s="86"/>
      <c r="P250" s="216">
        <f>O250*H250</f>
        <v>0</v>
      </c>
      <c r="Q250" s="216">
        <v>0.00101</v>
      </c>
      <c r="R250" s="216">
        <f>Q250*H250</f>
        <v>0.00101</v>
      </c>
      <c r="S250" s="216">
        <v>0</v>
      </c>
      <c r="T250" s="216">
        <f>S250*H250</f>
        <v>0</v>
      </c>
      <c r="U250" s="217" t="s">
        <v>19</v>
      </c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8" t="s">
        <v>262</v>
      </c>
      <c r="AT250" s="218" t="s">
        <v>139</v>
      </c>
      <c r="AU250" s="218" t="s">
        <v>144</v>
      </c>
      <c r="AY250" s="19" t="s">
        <v>136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9" t="s">
        <v>144</v>
      </c>
      <c r="BK250" s="219">
        <f>ROUND(I250*H250,2)</f>
        <v>0</v>
      </c>
      <c r="BL250" s="19" t="s">
        <v>262</v>
      </c>
      <c r="BM250" s="218" t="s">
        <v>1022</v>
      </c>
    </row>
    <row r="251" spans="1:47" s="2" customFormat="1" ht="12">
      <c r="A251" s="40"/>
      <c r="B251" s="41"/>
      <c r="C251" s="42"/>
      <c r="D251" s="220" t="s">
        <v>146</v>
      </c>
      <c r="E251" s="42"/>
      <c r="F251" s="221" t="s">
        <v>1023</v>
      </c>
      <c r="G251" s="42"/>
      <c r="H251" s="42"/>
      <c r="I251" s="222"/>
      <c r="J251" s="42"/>
      <c r="K251" s="42"/>
      <c r="L251" s="46"/>
      <c r="M251" s="223"/>
      <c r="N251" s="224"/>
      <c r="O251" s="86"/>
      <c r="P251" s="86"/>
      <c r="Q251" s="86"/>
      <c r="R251" s="86"/>
      <c r="S251" s="86"/>
      <c r="T251" s="86"/>
      <c r="U251" s="87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146</v>
      </c>
      <c r="AU251" s="19" t="s">
        <v>144</v>
      </c>
    </row>
    <row r="252" spans="1:65" s="2" customFormat="1" ht="16.5" customHeight="1">
      <c r="A252" s="40"/>
      <c r="B252" s="41"/>
      <c r="C252" s="206" t="s">
        <v>343</v>
      </c>
      <c r="D252" s="206" t="s">
        <v>139</v>
      </c>
      <c r="E252" s="207" t="s">
        <v>489</v>
      </c>
      <c r="F252" s="208" t="s">
        <v>490</v>
      </c>
      <c r="G252" s="209" t="s">
        <v>160</v>
      </c>
      <c r="H252" s="210">
        <v>8.68</v>
      </c>
      <c r="I252" s="211"/>
      <c r="J252" s="212">
        <f>ROUND(I252*H252,2)</f>
        <v>0</v>
      </c>
      <c r="K252" s="213"/>
      <c r="L252" s="46"/>
      <c r="M252" s="214" t="s">
        <v>19</v>
      </c>
      <c r="N252" s="215" t="s">
        <v>44</v>
      </c>
      <c r="O252" s="86"/>
      <c r="P252" s="216">
        <f>O252*H252</f>
        <v>0</v>
      </c>
      <c r="Q252" s="216">
        <v>0</v>
      </c>
      <c r="R252" s="216">
        <f>Q252*H252</f>
        <v>0</v>
      </c>
      <c r="S252" s="216">
        <v>0</v>
      </c>
      <c r="T252" s="216">
        <f>S252*H252</f>
        <v>0</v>
      </c>
      <c r="U252" s="217" t="s">
        <v>19</v>
      </c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8" t="s">
        <v>262</v>
      </c>
      <c r="AT252" s="218" t="s">
        <v>139</v>
      </c>
      <c r="AU252" s="218" t="s">
        <v>144</v>
      </c>
      <c r="AY252" s="19" t="s">
        <v>136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9" t="s">
        <v>144</v>
      </c>
      <c r="BK252" s="219">
        <f>ROUND(I252*H252,2)</f>
        <v>0</v>
      </c>
      <c r="BL252" s="19" t="s">
        <v>262</v>
      </c>
      <c r="BM252" s="218" t="s">
        <v>1024</v>
      </c>
    </row>
    <row r="253" spans="1:47" s="2" customFormat="1" ht="12">
      <c r="A253" s="40"/>
      <c r="B253" s="41"/>
      <c r="C253" s="42"/>
      <c r="D253" s="220" t="s">
        <v>146</v>
      </c>
      <c r="E253" s="42"/>
      <c r="F253" s="221" t="s">
        <v>492</v>
      </c>
      <c r="G253" s="42"/>
      <c r="H253" s="42"/>
      <c r="I253" s="222"/>
      <c r="J253" s="42"/>
      <c r="K253" s="42"/>
      <c r="L253" s="46"/>
      <c r="M253" s="223"/>
      <c r="N253" s="224"/>
      <c r="O253" s="86"/>
      <c r="P253" s="86"/>
      <c r="Q253" s="86"/>
      <c r="R253" s="86"/>
      <c r="S253" s="86"/>
      <c r="T253" s="86"/>
      <c r="U253" s="87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146</v>
      </c>
      <c r="AU253" s="19" t="s">
        <v>144</v>
      </c>
    </row>
    <row r="254" spans="1:51" s="13" customFormat="1" ht="12">
      <c r="A254" s="13"/>
      <c r="B254" s="225"/>
      <c r="C254" s="226"/>
      <c r="D254" s="227" t="s">
        <v>148</v>
      </c>
      <c r="E254" s="228" t="s">
        <v>19</v>
      </c>
      <c r="F254" s="229" t="s">
        <v>493</v>
      </c>
      <c r="G254" s="226"/>
      <c r="H254" s="228" t="s">
        <v>19</v>
      </c>
      <c r="I254" s="230"/>
      <c r="J254" s="226"/>
      <c r="K254" s="226"/>
      <c r="L254" s="231"/>
      <c r="M254" s="232"/>
      <c r="N254" s="233"/>
      <c r="O254" s="233"/>
      <c r="P254" s="233"/>
      <c r="Q254" s="233"/>
      <c r="R254" s="233"/>
      <c r="S254" s="233"/>
      <c r="T254" s="233"/>
      <c r="U254" s="234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5" t="s">
        <v>148</v>
      </c>
      <c r="AU254" s="235" t="s">
        <v>144</v>
      </c>
      <c r="AV254" s="13" t="s">
        <v>80</v>
      </c>
      <c r="AW254" s="13" t="s">
        <v>33</v>
      </c>
      <c r="AX254" s="13" t="s">
        <v>72</v>
      </c>
      <c r="AY254" s="235" t="s">
        <v>136</v>
      </c>
    </row>
    <row r="255" spans="1:51" s="14" customFormat="1" ht="12">
      <c r="A255" s="14"/>
      <c r="B255" s="236"/>
      <c r="C255" s="237"/>
      <c r="D255" s="227" t="s">
        <v>148</v>
      </c>
      <c r="E255" s="238" t="s">
        <v>19</v>
      </c>
      <c r="F255" s="239" t="s">
        <v>1025</v>
      </c>
      <c r="G255" s="237"/>
      <c r="H255" s="240">
        <v>8.68</v>
      </c>
      <c r="I255" s="241"/>
      <c r="J255" s="237"/>
      <c r="K255" s="237"/>
      <c r="L255" s="242"/>
      <c r="M255" s="243"/>
      <c r="N255" s="244"/>
      <c r="O255" s="244"/>
      <c r="P255" s="244"/>
      <c r="Q255" s="244"/>
      <c r="R255" s="244"/>
      <c r="S255" s="244"/>
      <c r="T255" s="244"/>
      <c r="U255" s="245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6" t="s">
        <v>148</v>
      </c>
      <c r="AU255" s="246" t="s">
        <v>144</v>
      </c>
      <c r="AV255" s="14" t="s">
        <v>144</v>
      </c>
      <c r="AW255" s="14" t="s">
        <v>33</v>
      </c>
      <c r="AX255" s="14" t="s">
        <v>80</v>
      </c>
      <c r="AY255" s="246" t="s">
        <v>136</v>
      </c>
    </row>
    <row r="256" spans="1:65" s="2" customFormat="1" ht="16.5" customHeight="1">
      <c r="A256" s="40"/>
      <c r="B256" s="41"/>
      <c r="C256" s="206" t="s">
        <v>351</v>
      </c>
      <c r="D256" s="206" t="s">
        <v>139</v>
      </c>
      <c r="E256" s="207" t="s">
        <v>496</v>
      </c>
      <c r="F256" s="208" t="s">
        <v>497</v>
      </c>
      <c r="G256" s="209" t="s">
        <v>250</v>
      </c>
      <c r="H256" s="210">
        <v>0.012</v>
      </c>
      <c r="I256" s="211"/>
      <c r="J256" s="212">
        <f>ROUND(I256*H256,2)</f>
        <v>0</v>
      </c>
      <c r="K256" s="213"/>
      <c r="L256" s="46"/>
      <c r="M256" s="214" t="s">
        <v>19</v>
      </c>
      <c r="N256" s="215" t="s">
        <v>44</v>
      </c>
      <c r="O256" s="86"/>
      <c r="P256" s="216">
        <f>O256*H256</f>
        <v>0</v>
      </c>
      <c r="Q256" s="216">
        <v>0</v>
      </c>
      <c r="R256" s="216">
        <f>Q256*H256</f>
        <v>0</v>
      </c>
      <c r="S256" s="216">
        <v>0</v>
      </c>
      <c r="T256" s="216">
        <f>S256*H256</f>
        <v>0</v>
      </c>
      <c r="U256" s="217" t="s">
        <v>19</v>
      </c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8" t="s">
        <v>262</v>
      </c>
      <c r="AT256" s="218" t="s">
        <v>139</v>
      </c>
      <c r="AU256" s="218" t="s">
        <v>144</v>
      </c>
      <c r="AY256" s="19" t="s">
        <v>136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9" t="s">
        <v>144</v>
      </c>
      <c r="BK256" s="219">
        <f>ROUND(I256*H256,2)</f>
        <v>0</v>
      </c>
      <c r="BL256" s="19" t="s">
        <v>262</v>
      </c>
      <c r="BM256" s="218" t="s">
        <v>1026</v>
      </c>
    </row>
    <row r="257" spans="1:47" s="2" customFormat="1" ht="12">
      <c r="A257" s="40"/>
      <c r="B257" s="41"/>
      <c r="C257" s="42"/>
      <c r="D257" s="220" t="s">
        <v>146</v>
      </c>
      <c r="E257" s="42"/>
      <c r="F257" s="221" t="s">
        <v>499</v>
      </c>
      <c r="G257" s="42"/>
      <c r="H257" s="42"/>
      <c r="I257" s="222"/>
      <c r="J257" s="42"/>
      <c r="K257" s="42"/>
      <c r="L257" s="46"/>
      <c r="M257" s="223"/>
      <c r="N257" s="224"/>
      <c r="O257" s="86"/>
      <c r="P257" s="86"/>
      <c r="Q257" s="86"/>
      <c r="R257" s="86"/>
      <c r="S257" s="86"/>
      <c r="T257" s="86"/>
      <c r="U257" s="87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146</v>
      </c>
      <c r="AU257" s="19" t="s">
        <v>144</v>
      </c>
    </row>
    <row r="258" spans="1:63" s="12" customFormat="1" ht="22.8" customHeight="1">
      <c r="A258" s="12"/>
      <c r="B258" s="190"/>
      <c r="C258" s="191"/>
      <c r="D258" s="192" t="s">
        <v>71</v>
      </c>
      <c r="E258" s="204" t="s">
        <v>500</v>
      </c>
      <c r="F258" s="204" t="s">
        <v>501</v>
      </c>
      <c r="G258" s="191"/>
      <c r="H258" s="191"/>
      <c r="I258" s="194"/>
      <c r="J258" s="205">
        <f>BK258</f>
        <v>0</v>
      </c>
      <c r="K258" s="191"/>
      <c r="L258" s="196"/>
      <c r="M258" s="197"/>
      <c r="N258" s="198"/>
      <c r="O258" s="198"/>
      <c r="P258" s="199">
        <f>SUM(P259:P282)</f>
        <v>0</v>
      </c>
      <c r="Q258" s="198"/>
      <c r="R258" s="199">
        <f>SUM(R259:R282)</f>
        <v>0.009101999999999999</v>
      </c>
      <c r="S258" s="198"/>
      <c r="T258" s="199">
        <f>SUM(T259:T282)</f>
        <v>0.0272356</v>
      </c>
      <c r="U258" s="200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01" t="s">
        <v>144</v>
      </c>
      <c r="AT258" s="202" t="s">
        <v>71</v>
      </c>
      <c r="AU258" s="202" t="s">
        <v>80</v>
      </c>
      <c r="AY258" s="201" t="s">
        <v>136</v>
      </c>
      <c r="BK258" s="203">
        <f>SUM(BK259:BK282)</f>
        <v>0</v>
      </c>
    </row>
    <row r="259" spans="1:65" s="2" customFormat="1" ht="16.5" customHeight="1">
      <c r="A259" s="40"/>
      <c r="B259" s="41"/>
      <c r="C259" s="206" t="s">
        <v>357</v>
      </c>
      <c r="D259" s="206" t="s">
        <v>139</v>
      </c>
      <c r="E259" s="207" t="s">
        <v>503</v>
      </c>
      <c r="F259" s="208" t="s">
        <v>504</v>
      </c>
      <c r="G259" s="209" t="s">
        <v>160</v>
      </c>
      <c r="H259" s="210">
        <v>5.48</v>
      </c>
      <c r="I259" s="211"/>
      <c r="J259" s="212">
        <f>ROUND(I259*H259,2)</f>
        <v>0</v>
      </c>
      <c r="K259" s="213"/>
      <c r="L259" s="46"/>
      <c r="M259" s="214" t="s">
        <v>19</v>
      </c>
      <c r="N259" s="215" t="s">
        <v>44</v>
      </c>
      <c r="O259" s="86"/>
      <c r="P259" s="216">
        <f>O259*H259</f>
        <v>0</v>
      </c>
      <c r="Q259" s="216">
        <v>0</v>
      </c>
      <c r="R259" s="216">
        <f>Q259*H259</f>
        <v>0</v>
      </c>
      <c r="S259" s="216">
        <v>0.00497</v>
      </c>
      <c r="T259" s="216">
        <f>S259*H259</f>
        <v>0.0272356</v>
      </c>
      <c r="U259" s="217" t="s">
        <v>19</v>
      </c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8" t="s">
        <v>262</v>
      </c>
      <c r="AT259" s="218" t="s">
        <v>139</v>
      </c>
      <c r="AU259" s="218" t="s">
        <v>144</v>
      </c>
      <c r="AY259" s="19" t="s">
        <v>136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19" t="s">
        <v>144</v>
      </c>
      <c r="BK259" s="219">
        <f>ROUND(I259*H259,2)</f>
        <v>0</v>
      </c>
      <c r="BL259" s="19" t="s">
        <v>262</v>
      </c>
      <c r="BM259" s="218" t="s">
        <v>1027</v>
      </c>
    </row>
    <row r="260" spans="1:47" s="2" customFormat="1" ht="12">
      <c r="A260" s="40"/>
      <c r="B260" s="41"/>
      <c r="C260" s="42"/>
      <c r="D260" s="220" t="s">
        <v>146</v>
      </c>
      <c r="E260" s="42"/>
      <c r="F260" s="221" t="s">
        <v>506</v>
      </c>
      <c r="G260" s="42"/>
      <c r="H260" s="42"/>
      <c r="I260" s="222"/>
      <c r="J260" s="42"/>
      <c r="K260" s="42"/>
      <c r="L260" s="46"/>
      <c r="M260" s="223"/>
      <c r="N260" s="224"/>
      <c r="O260" s="86"/>
      <c r="P260" s="86"/>
      <c r="Q260" s="86"/>
      <c r="R260" s="86"/>
      <c r="S260" s="86"/>
      <c r="T260" s="86"/>
      <c r="U260" s="87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146</v>
      </c>
      <c r="AU260" s="19" t="s">
        <v>144</v>
      </c>
    </row>
    <row r="261" spans="1:51" s="13" customFormat="1" ht="12">
      <c r="A261" s="13"/>
      <c r="B261" s="225"/>
      <c r="C261" s="226"/>
      <c r="D261" s="227" t="s">
        <v>148</v>
      </c>
      <c r="E261" s="228" t="s">
        <v>19</v>
      </c>
      <c r="F261" s="229" t="s">
        <v>507</v>
      </c>
      <c r="G261" s="226"/>
      <c r="H261" s="228" t="s">
        <v>19</v>
      </c>
      <c r="I261" s="230"/>
      <c r="J261" s="226"/>
      <c r="K261" s="226"/>
      <c r="L261" s="231"/>
      <c r="M261" s="232"/>
      <c r="N261" s="233"/>
      <c r="O261" s="233"/>
      <c r="P261" s="233"/>
      <c r="Q261" s="233"/>
      <c r="R261" s="233"/>
      <c r="S261" s="233"/>
      <c r="T261" s="233"/>
      <c r="U261" s="234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5" t="s">
        <v>148</v>
      </c>
      <c r="AU261" s="235" t="s">
        <v>144</v>
      </c>
      <c r="AV261" s="13" t="s">
        <v>80</v>
      </c>
      <c r="AW261" s="13" t="s">
        <v>33</v>
      </c>
      <c r="AX261" s="13" t="s">
        <v>72</v>
      </c>
      <c r="AY261" s="235" t="s">
        <v>136</v>
      </c>
    </row>
    <row r="262" spans="1:51" s="14" customFormat="1" ht="12">
      <c r="A262" s="14"/>
      <c r="B262" s="236"/>
      <c r="C262" s="237"/>
      <c r="D262" s="227" t="s">
        <v>148</v>
      </c>
      <c r="E262" s="238" t="s">
        <v>19</v>
      </c>
      <c r="F262" s="239" t="s">
        <v>983</v>
      </c>
      <c r="G262" s="237"/>
      <c r="H262" s="240">
        <v>3.48</v>
      </c>
      <c r="I262" s="241"/>
      <c r="J262" s="237"/>
      <c r="K262" s="237"/>
      <c r="L262" s="242"/>
      <c r="M262" s="243"/>
      <c r="N262" s="244"/>
      <c r="O262" s="244"/>
      <c r="P262" s="244"/>
      <c r="Q262" s="244"/>
      <c r="R262" s="244"/>
      <c r="S262" s="244"/>
      <c r="T262" s="244"/>
      <c r="U262" s="245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6" t="s">
        <v>148</v>
      </c>
      <c r="AU262" s="246" t="s">
        <v>144</v>
      </c>
      <c r="AV262" s="14" t="s">
        <v>144</v>
      </c>
      <c r="AW262" s="14" t="s">
        <v>33</v>
      </c>
      <c r="AX262" s="14" t="s">
        <v>72</v>
      </c>
      <c r="AY262" s="246" t="s">
        <v>136</v>
      </c>
    </row>
    <row r="263" spans="1:51" s="13" customFormat="1" ht="12">
      <c r="A263" s="13"/>
      <c r="B263" s="225"/>
      <c r="C263" s="226"/>
      <c r="D263" s="227" t="s">
        <v>148</v>
      </c>
      <c r="E263" s="228" t="s">
        <v>19</v>
      </c>
      <c r="F263" s="229" t="s">
        <v>1028</v>
      </c>
      <c r="G263" s="226"/>
      <c r="H263" s="228" t="s">
        <v>19</v>
      </c>
      <c r="I263" s="230"/>
      <c r="J263" s="226"/>
      <c r="K263" s="226"/>
      <c r="L263" s="231"/>
      <c r="M263" s="232"/>
      <c r="N263" s="233"/>
      <c r="O263" s="233"/>
      <c r="P263" s="233"/>
      <c r="Q263" s="233"/>
      <c r="R263" s="233"/>
      <c r="S263" s="233"/>
      <c r="T263" s="233"/>
      <c r="U263" s="234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5" t="s">
        <v>148</v>
      </c>
      <c r="AU263" s="235" t="s">
        <v>144</v>
      </c>
      <c r="AV263" s="13" t="s">
        <v>80</v>
      </c>
      <c r="AW263" s="13" t="s">
        <v>33</v>
      </c>
      <c r="AX263" s="13" t="s">
        <v>72</v>
      </c>
      <c r="AY263" s="235" t="s">
        <v>136</v>
      </c>
    </row>
    <row r="264" spans="1:51" s="14" customFormat="1" ht="12">
      <c r="A264" s="14"/>
      <c r="B264" s="236"/>
      <c r="C264" s="237"/>
      <c r="D264" s="227" t="s">
        <v>148</v>
      </c>
      <c r="E264" s="238" t="s">
        <v>19</v>
      </c>
      <c r="F264" s="239" t="s">
        <v>144</v>
      </c>
      <c r="G264" s="237"/>
      <c r="H264" s="240">
        <v>2</v>
      </c>
      <c r="I264" s="241"/>
      <c r="J264" s="237"/>
      <c r="K264" s="237"/>
      <c r="L264" s="242"/>
      <c r="M264" s="243"/>
      <c r="N264" s="244"/>
      <c r="O264" s="244"/>
      <c r="P264" s="244"/>
      <c r="Q264" s="244"/>
      <c r="R264" s="244"/>
      <c r="S264" s="244"/>
      <c r="T264" s="244"/>
      <c r="U264" s="245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6" t="s">
        <v>148</v>
      </c>
      <c r="AU264" s="246" t="s">
        <v>144</v>
      </c>
      <c r="AV264" s="14" t="s">
        <v>144</v>
      </c>
      <c r="AW264" s="14" t="s">
        <v>33</v>
      </c>
      <c r="AX264" s="14" t="s">
        <v>72</v>
      </c>
      <c r="AY264" s="246" t="s">
        <v>136</v>
      </c>
    </row>
    <row r="265" spans="1:51" s="15" customFormat="1" ht="12">
      <c r="A265" s="15"/>
      <c r="B265" s="247"/>
      <c r="C265" s="248"/>
      <c r="D265" s="227" t="s">
        <v>148</v>
      </c>
      <c r="E265" s="249" t="s">
        <v>19</v>
      </c>
      <c r="F265" s="250" t="s">
        <v>152</v>
      </c>
      <c r="G265" s="248"/>
      <c r="H265" s="251">
        <v>5.48</v>
      </c>
      <c r="I265" s="252"/>
      <c r="J265" s="248"/>
      <c r="K265" s="248"/>
      <c r="L265" s="253"/>
      <c r="M265" s="254"/>
      <c r="N265" s="255"/>
      <c r="O265" s="255"/>
      <c r="P265" s="255"/>
      <c r="Q265" s="255"/>
      <c r="R265" s="255"/>
      <c r="S265" s="255"/>
      <c r="T265" s="255"/>
      <c r="U265" s="256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57" t="s">
        <v>148</v>
      </c>
      <c r="AU265" s="257" t="s">
        <v>144</v>
      </c>
      <c r="AV265" s="15" t="s">
        <v>143</v>
      </c>
      <c r="AW265" s="15" t="s">
        <v>33</v>
      </c>
      <c r="AX265" s="15" t="s">
        <v>80</v>
      </c>
      <c r="AY265" s="257" t="s">
        <v>136</v>
      </c>
    </row>
    <row r="266" spans="1:65" s="2" customFormat="1" ht="16.5" customHeight="1">
      <c r="A266" s="40"/>
      <c r="B266" s="41"/>
      <c r="C266" s="206" t="s">
        <v>366</v>
      </c>
      <c r="D266" s="206" t="s">
        <v>139</v>
      </c>
      <c r="E266" s="207" t="s">
        <v>517</v>
      </c>
      <c r="F266" s="208" t="s">
        <v>518</v>
      </c>
      <c r="G266" s="209" t="s">
        <v>160</v>
      </c>
      <c r="H266" s="210">
        <v>7.4</v>
      </c>
      <c r="I266" s="211"/>
      <c r="J266" s="212">
        <f>ROUND(I266*H266,2)</f>
        <v>0</v>
      </c>
      <c r="K266" s="213"/>
      <c r="L266" s="46"/>
      <c r="M266" s="214" t="s">
        <v>19</v>
      </c>
      <c r="N266" s="215" t="s">
        <v>44</v>
      </c>
      <c r="O266" s="86"/>
      <c r="P266" s="216">
        <f>O266*H266</f>
        <v>0</v>
      </c>
      <c r="Q266" s="216">
        <v>0.00116</v>
      </c>
      <c r="R266" s="216">
        <f>Q266*H266</f>
        <v>0.008584</v>
      </c>
      <c r="S266" s="216">
        <v>0</v>
      </c>
      <c r="T266" s="216">
        <f>S266*H266</f>
        <v>0</v>
      </c>
      <c r="U266" s="217" t="s">
        <v>19</v>
      </c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8" t="s">
        <v>262</v>
      </c>
      <c r="AT266" s="218" t="s">
        <v>139</v>
      </c>
      <c r="AU266" s="218" t="s">
        <v>144</v>
      </c>
      <c r="AY266" s="19" t="s">
        <v>136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9" t="s">
        <v>144</v>
      </c>
      <c r="BK266" s="219">
        <f>ROUND(I266*H266,2)</f>
        <v>0</v>
      </c>
      <c r="BL266" s="19" t="s">
        <v>262</v>
      </c>
      <c r="BM266" s="218" t="s">
        <v>1029</v>
      </c>
    </row>
    <row r="267" spans="1:47" s="2" customFormat="1" ht="12">
      <c r="A267" s="40"/>
      <c r="B267" s="41"/>
      <c r="C267" s="42"/>
      <c r="D267" s="220" t="s">
        <v>146</v>
      </c>
      <c r="E267" s="42"/>
      <c r="F267" s="221" t="s">
        <v>520</v>
      </c>
      <c r="G267" s="42"/>
      <c r="H267" s="42"/>
      <c r="I267" s="222"/>
      <c r="J267" s="42"/>
      <c r="K267" s="42"/>
      <c r="L267" s="46"/>
      <c r="M267" s="223"/>
      <c r="N267" s="224"/>
      <c r="O267" s="86"/>
      <c r="P267" s="86"/>
      <c r="Q267" s="86"/>
      <c r="R267" s="86"/>
      <c r="S267" s="86"/>
      <c r="T267" s="86"/>
      <c r="U267" s="87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146</v>
      </c>
      <c r="AU267" s="19" t="s">
        <v>144</v>
      </c>
    </row>
    <row r="268" spans="1:51" s="13" customFormat="1" ht="12">
      <c r="A268" s="13"/>
      <c r="B268" s="225"/>
      <c r="C268" s="226"/>
      <c r="D268" s="227" t="s">
        <v>148</v>
      </c>
      <c r="E268" s="228" t="s">
        <v>19</v>
      </c>
      <c r="F268" s="229" t="s">
        <v>1030</v>
      </c>
      <c r="G268" s="226"/>
      <c r="H268" s="228" t="s">
        <v>19</v>
      </c>
      <c r="I268" s="230"/>
      <c r="J268" s="226"/>
      <c r="K268" s="226"/>
      <c r="L268" s="231"/>
      <c r="M268" s="232"/>
      <c r="N268" s="233"/>
      <c r="O268" s="233"/>
      <c r="P268" s="233"/>
      <c r="Q268" s="233"/>
      <c r="R268" s="233"/>
      <c r="S268" s="233"/>
      <c r="T268" s="233"/>
      <c r="U268" s="234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5" t="s">
        <v>148</v>
      </c>
      <c r="AU268" s="235" t="s">
        <v>144</v>
      </c>
      <c r="AV268" s="13" t="s">
        <v>80</v>
      </c>
      <c r="AW268" s="13" t="s">
        <v>33</v>
      </c>
      <c r="AX268" s="13" t="s">
        <v>72</v>
      </c>
      <c r="AY268" s="235" t="s">
        <v>136</v>
      </c>
    </row>
    <row r="269" spans="1:51" s="14" customFormat="1" ht="12">
      <c r="A269" s="14"/>
      <c r="B269" s="236"/>
      <c r="C269" s="237"/>
      <c r="D269" s="227" t="s">
        <v>148</v>
      </c>
      <c r="E269" s="238" t="s">
        <v>19</v>
      </c>
      <c r="F269" s="239" t="s">
        <v>1031</v>
      </c>
      <c r="G269" s="237"/>
      <c r="H269" s="240">
        <v>7.4</v>
      </c>
      <c r="I269" s="241"/>
      <c r="J269" s="237"/>
      <c r="K269" s="237"/>
      <c r="L269" s="242"/>
      <c r="M269" s="243"/>
      <c r="N269" s="244"/>
      <c r="O269" s="244"/>
      <c r="P269" s="244"/>
      <c r="Q269" s="244"/>
      <c r="R269" s="244"/>
      <c r="S269" s="244"/>
      <c r="T269" s="244"/>
      <c r="U269" s="245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6" t="s">
        <v>148</v>
      </c>
      <c r="AU269" s="246" t="s">
        <v>144</v>
      </c>
      <c r="AV269" s="14" t="s">
        <v>144</v>
      </c>
      <c r="AW269" s="14" t="s">
        <v>33</v>
      </c>
      <c r="AX269" s="14" t="s">
        <v>72</v>
      </c>
      <c r="AY269" s="246" t="s">
        <v>136</v>
      </c>
    </row>
    <row r="270" spans="1:51" s="15" customFormat="1" ht="12">
      <c r="A270" s="15"/>
      <c r="B270" s="247"/>
      <c r="C270" s="248"/>
      <c r="D270" s="227" t="s">
        <v>148</v>
      </c>
      <c r="E270" s="249" t="s">
        <v>19</v>
      </c>
      <c r="F270" s="250" t="s">
        <v>152</v>
      </c>
      <c r="G270" s="248"/>
      <c r="H270" s="251">
        <v>7.4</v>
      </c>
      <c r="I270" s="252"/>
      <c r="J270" s="248"/>
      <c r="K270" s="248"/>
      <c r="L270" s="253"/>
      <c r="M270" s="254"/>
      <c r="N270" s="255"/>
      <c r="O270" s="255"/>
      <c r="P270" s="255"/>
      <c r="Q270" s="255"/>
      <c r="R270" s="255"/>
      <c r="S270" s="255"/>
      <c r="T270" s="255"/>
      <c r="U270" s="256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7" t="s">
        <v>148</v>
      </c>
      <c r="AU270" s="257" t="s">
        <v>144</v>
      </c>
      <c r="AV270" s="15" t="s">
        <v>143</v>
      </c>
      <c r="AW270" s="15" t="s">
        <v>33</v>
      </c>
      <c r="AX270" s="15" t="s">
        <v>80</v>
      </c>
      <c r="AY270" s="257" t="s">
        <v>136</v>
      </c>
    </row>
    <row r="271" spans="1:65" s="2" customFormat="1" ht="16.5" customHeight="1">
      <c r="A271" s="40"/>
      <c r="B271" s="41"/>
      <c r="C271" s="206" t="s">
        <v>374</v>
      </c>
      <c r="D271" s="206" t="s">
        <v>139</v>
      </c>
      <c r="E271" s="207" t="s">
        <v>524</v>
      </c>
      <c r="F271" s="208" t="s">
        <v>525</v>
      </c>
      <c r="G271" s="209" t="s">
        <v>526</v>
      </c>
      <c r="H271" s="210">
        <v>1</v>
      </c>
      <c r="I271" s="211"/>
      <c r="J271" s="212">
        <f>ROUND(I271*H271,2)</f>
        <v>0</v>
      </c>
      <c r="K271" s="213"/>
      <c r="L271" s="46"/>
      <c r="M271" s="214" t="s">
        <v>19</v>
      </c>
      <c r="N271" s="215" t="s">
        <v>44</v>
      </c>
      <c r="O271" s="86"/>
      <c r="P271" s="216">
        <f>O271*H271</f>
        <v>0</v>
      </c>
      <c r="Q271" s="216">
        <v>0</v>
      </c>
      <c r="R271" s="216">
        <f>Q271*H271</f>
        <v>0</v>
      </c>
      <c r="S271" s="216">
        <v>0</v>
      </c>
      <c r="T271" s="216">
        <f>S271*H271</f>
        <v>0</v>
      </c>
      <c r="U271" s="217" t="s">
        <v>19</v>
      </c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8" t="s">
        <v>262</v>
      </c>
      <c r="AT271" s="218" t="s">
        <v>139</v>
      </c>
      <c r="AU271" s="218" t="s">
        <v>144</v>
      </c>
      <c r="AY271" s="19" t="s">
        <v>136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19" t="s">
        <v>144</v>
      </c>
      <c r="BK271" s="219">
        <f>ROUND(I271*H271,2)</f>
        <v>0</v>
      </c>
      <c r="BL271" s="19" t="s">
        <v>262</v>
      </c>
      <c r="BM271" s="218" t="s">
        <v>1032</v>
      </c>
    </row>
    <row r="272" spans="1:47" s="2" customFormat="1" ht="12">
      <c r="A272" s="40"/>
      <c r="B272" s="41"/>
      <c r="C272" s="42"/>
      <c r="D272" s="220" t="s">
        <v>146</v>
      </c>
      <c r="E272" s="42"/>
      <c r="F272" s="221" t="s">
        <v>528</v>
      </c>
      <c r="G272" s="42"/>
      <c r="H272" s="42"/>
      <c r="I272" s="222"/>
      <c r="J272" s="42"/>
      <c r="K272" s="42"/>
      <c r="L272" s="46"/>
      <c r="M272" s="223"/>
      <c r="N272" s="224"/>
      <c r="O272" s="86"/>
      <c r="P272" s="86"/>
      <c r="Q272" s="86"/>
      <c r="R272" s="86"/>
      <c r="S272" s="86"/>
      <c r="T272" s="86"/>
      <c r="U272" s="87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146</v>
      </c>
      <c r="AU272" s="19" t="s">
        <v>144</v>
      </c>
    </row>
    <row r="273" spans="1:65" s="2" customFormat="1" ht="16.5" customHeight="1">
      <c r="A273" s="40"/>
      <c r="B273" s="41"/>
      <c r="C273" s="206" t="s">
        <v>379</v>
      </c>
      <c r="D273" s="206" t="s">
        <v>139</v>
      </c>
      <c r="E273" s="207" t="s">
        <v>530</v>
      </c>
      <c r="F273" s="208" t="s">
        <v>531</v>
      </c>
      <c r="G273" s="209" t="s">
        <v>526</v>
      </c>
      <c r="H273" s="210">
        <v>1</v>
      </c>
      <c r="I273" s="211"/>
      <c r="J273" s="212">
        <f>ROUND(I273*H273,2)</f>
        <v>0</v>
      </c>
      <c r="K273" s="213"/>
      <c r="L273" s="46"/>
      <c r="M273" s="214" t="s">
        <v>19</v>
      </c>
      <c r="N273" s="215" t="s">
        <v>44</v>
      </c>
      <c r="O273" s="86"/>
      <c r="P273" s="216">
        <f>O273*H273</f>
        <v>0</v>
      </c>
      <c r="Q273" s="216">
        <v>0</v>
      </c>
      <c r="R273" s="216">
        <f>Q273*H273</f>
        <v>0</v>
      </c>
      <c r="S273" s="216">
        <v>0</v>
      </c>
      <c r="T273" s="216">
        <f>S273*H273</f>
        <v>0</v>
      </c>
      <c r="U273" s="217" t="s">
        <v>19</v>
      </c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8" t="s">
        <v>262</v>
      </c>
      <c r="AT273" s="218" t="s">
        <v>139</v>
      </c>
      <c r="AU273" s="218" t="s">
        <v>144</v>
      </c>
      <c r="AY273" s="19" t="s">
        <v>136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9" t="s">
        <v>144</v>
      </c>
      <c r="BK273" s="219">
        <f>ROUND(I273*H273,2)</f>
        <v>0</v>
      </c>
      <c r="BL273" s="19" t="s">
        <v>262</v>
      </c>
      <c r="BM273" s="218" t="s">
        <v>1033</v>
      </c>
    </row>
    <row r="274" spans="1:47" s="2" customFormat="1" ht="12">
      <c r="A274" s="40"/>
      <c r="B274" s="41"/>
      <c r="C274" s="42"/>
      <c r="D274" s="220" t="s">
        <v>146</v>
      </c>
      <c r="E274" s="42"/>
      <c r="F274" s="221" t="s">
        <v>533</v>
      </c>
      <c r="G274" s="42"/>
      <c r="H274" s="42"/>
      <c r="I274" s="222"/>
      <c r="J274" s="42"/>
      <c r="K274" s="42"/>
      <c r="L274" s="46"/>
      <c r="M274" s="223"/>
      <c r="N274" s="224"/>
      <c r="O274" s="86"/>
      <c r="P274" s="86"/>
      <c r="Q274" s="86"/>
      <c r="R274" s="86"/>
      <c r="S274" s="86"/>
      <c r="T274" s="86"/>
      <c r="U274" s="87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146</v>
      </c>
      <c r="AU274" s="19" t="s">
        <v>144</v>
      </c>
    </row>
    <row r="275" spans="1:65" s="2" customFormat="1" ht="24.15" customHeight="1">
      <c r="A275" s="40"/>
      <c r="B275" s="41"/>
      <c r="C275" s="206" t="s">
        <v>386</v>
      </c>
      <c r="D275" s="206" t="s">
        <v>139</v>
      </c>
      <c r="E275" s="207" t="s">
        <v>541</v>
      </c>
      <c r="F275" s="208" t="s">
        <v>542</v>
      </c>
      <c r="G275" s="209" t="s">
        <v>160</v>
      </c>
      <c r="H275" s="210">
        <v>7.4</v>
      </c>
      <c r="I275" s="211"/>
      <c r="J275" s="212">
        <f>ROUND(I275*H275,2)</f>
        <v>0</v>
      </c>
      <c r="K275" s="213"/>
      <c r="L275" s="46"/>
      <c r="M275" s="214" t="s">
        <v>19</v>
      </c>
      <c r="N275" s="215" t="s">
        <v>44</v>
      </c>
      <c r="O275" s="86"/>
      <c r="P275" s="216">
        <f>O275*H275</f>
        <v>0</v>
      </c>
      <c r="Q275" s="216">
        <v>7E-05</v>
      </c>
      <c r="R275" s="216">
        <f>Q275*H275</f>
        <v>0.000518</v>
      </c>
      <c r="S275" s="216">
        <v>0</v>
      </c>
      <c r="T275" s="216">
        <f>S275*H275</f>
        <v>0</v>
      </c>
      <c r="U275" s="217" t="s">
        <v>19</v>
      </c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8" t="s">
        <v>262</v>
      </c>
      <c r="AT275" s="218" t="s">
        <v>139</v>
      </c>
      <c r="AU275" s="218" t="s">
        <v>144</v>
      </c>
      <c r="AY275" s="19" t="s">
        <v>136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9" t="s">
        <v>144</v>
      </c>
      <c r="BK275" s="219">
        <f>ROUND(I275*H275,2)</f>
        <v>0</v>
      </c>
      <c r="BL275" s="19" t="s">
        <v>262</v>
      </c>
      <c r="BM275" s="218" t="s">
        <v>1034</v>
      </c>
    </row>
    <row r="276" spans="1:47" s="2" customFormat="1" ht="12">
      <c r="A276" s="40"/>
      <c r="B276" s="41"/>
      <c r="C276" s="42"/>
      <c r="D276" s="220" t="s">
        <v>146</v>
      </c>
      <c r="E276" s="42"/>
      <c r="F276" s="221" t="s">
        <v>544</v>
      </c>
      <c r="G276" s="42"/>
      <c r="H276" s="42"/>
      <c r="I276" s="222"/>
      <c r="J276" s="42"/>
      <c r="K276" s="42"/>
      <c r="L276" s="46"/>
      <c r="M276" s="223"/>
      <c r="N276" s="224"/>
      <c r="O276" s="86"/>
      <c r="P276" s="86"/>
      <c r="Q276" s="86"/>
      <c r="R276" s="86"/>
      <c r="S276" s="86"/>
      <c r="T276" s="86"/>
      <c r="U276" s="87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146</v>
      </c>
      <c r="AU276" s="19" t="s">
        <v>144</v>
      </c>
    </row>
    <row r="277" spans="1:65" s="2" customFormat="1" ht="16.5" customHeight="1">
      <c r="A277" s="40"/>
      <c r="B277" s="41"/>
      <c r="C277" s="206" t="s">
        <v>391</v>
      </c>
      <c r="D277" s="206" t="s">
        <v>139</v>
      </c>
      <c r="E277" s="207" t="s">
        <v>535</v>
      </c>
      <c r="F277" s="208" t="s">
        <v>536</v>
      </c>
      <c r="G277" s="209" t="s">
        <v>155</v>
      </c>
      <c r="H277" s="210">
        <v>4</v>
      </c>
      <c r="I277" s="211"/>
      <c r="J277" s="212">
        <f>ROUND(I277*H277,2)</f>
        <v>0</v>
      </c>
      <c r="K277" s="213"/>
      <c r="L277" s="46"/>
      <c r="M277" s="214" t="s">
        <v>19</v>
      </c>
      <c r="N277" s="215" t="s">
        <v>44</v>
      </c>
      <c r="O277" s="86"/>
      <c r="P277" s="216">
        <f>O277*H277</f>
        <v>0</v>
      </c>
      <c r="Q277" s="216">
        <v>0</v>
      </c>
      <c r="R277" s="216">
        <f>Q277*H277</f>
        <v>0</v>
      </c>
      <c r="S277" s="216">
        <v>0</v>
      </c>
      <c r="T277" s="216">
        <f>S277*H277</f>
        <v>0</v>
      </c>
      <c r="U277" s="217" t="s">
        <v>19</v>
      </c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8" t="s">
        <v>262</v>
      </c>
      <c r="AT277" s="218" t="s">
        <v>139</v>
      </c>
      <c r="AU277" s="218" t="s">
        <v>144</v>
      </c>
      <c r="AY277" s="19" t="s">
        <v>136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9" t="s">
        <v>144</v>
      </c>
      <c r="BK277" s="219">
        <f>ROUND(I277*H277,2)</f>
        <v>0</v>
      </c>
      <c r="BL277" s="19" t="s">
        <v>262</v>
      </c>
      <c r="BM277" s="218" t="s">
        <v>1035</v>
      </c>
    </row>
    <row r="278" spans="1:47" s="2" customFormat="1" ht="12">
      <c r="A278" s="40"/>
      <c r="B278" s="41"/>
      <c r="C278" s="42"/>
      <c r="D278" s="220" t="s">
        <v>146</v>
      </c>
      <c r="E278" s="42"/>
      <c r="F278" s="221" t="s">
        <v>538</v>
      </c>
      <c r="G278" s="42"/>
      <c r="H278" s="42"/>
      <c r="I278" s="222"/>
      <c r="J278" s="42"/>
      <c r="K278" s="42"/>
      <c r="L278" s="46"/>
      <c r="M278" s="223"/>
      <c r="N278" s="224"/>
      <c r="O278" s="86"/>
      <c r="P278" s="86"/>
      <c r="Q278" s="86"/>
      <c r="R278" s="86"/>
      <c r="S278" s="86"/>
      <c r="T278" s="86"/>
      <c r="U278" s="87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146</v>
      </c>
      <c r="AU278" s="19" t="s">
        <v>144</v>
      </c>
    </row>
    <row r="279" spans="1:51" s="13" customFormat="1" ht="12">
      <c r="A279" s="13"/>
      <c r="B279" s="225"/>
      <c r="C279" s="226"/>
      <c r="D279" s="227" t="s">
        <v>148</v>
      </c>
      <c r="E279" s="228" t="s">
        <v>19</v>
      </c>
      <c r="F279" s="229" t="s">
        <v>539</v>
      </c>
      <c r="G279" s="226"/>
      <c r="H279" s="228" t="s">
        <v>19</v>
      </c>
      <c r="I279" s="230"/>
      <c r="J279" s="226"/>
      <c r="K279" s="226"/>
      <c r="L279" s="231"/>
      <c r="M279" s="232"/>
      <c r="N279" s="233"/>
      <c r="O279" s="233"/>
      <c r="P279" s="233"/>
      <c r="Q279" s="233"/>
      <c r="R279" s="233"/>
      <c r="S279" s="233"/>
      <c r="T279" s="233"/>
      <c r="U279" s="234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5" t="s">
        <v>148</v>
      </c>
      <c r="AU279" s="235" t="s">
        <v>144</v>
      </c>
      <c r="AV279" s="13" t="s">
        <v>80</v>
      </c>
      <c r="AW279" s="13" t="s">
        <v>33</v>
      </c>
      <c r="AX279" s="13" t="s">
        <v>72</v>
      </c>
      <c r="AY279" s="235" t="s">
        <v>136</v>
      </c>
    </row>
    <row r="280" spans="1:51" s="14" customFormat="1" ht="12">
      <c r="A280" s="14"/>
      <c r="B280" s="236"/>
      <c r="C280" s="237"/>
      <c r="D280" s="227" t="s">
        <v>148</v>
      </c>
      <c r="E280" s="238" t="s">
        <v>19</v>
      </c>
      <c r="F280" s="239" t="s">
        <v>143</v>
      </c>
      <c r="G280" s="237"/>
      <c r="H280" s="240">
        <v>4</v>
      </c>
      <c r="I280" s="241"/>
      <c r="J280" s="237"/>
      <c r="K280" s="237"/>
      <c r="L280" s="242"/>
      <c r="M280" s="243"/>
      <c r="N280" s="244"/>
      <c r="O280" s="244"/>
      <c r="P280" s="244"/>
      <c r="Q280" s="244"/>
      <c r="R280" s="244"/>
      <c r="S280" s="244"/>
      <c r="T280" s="244"/>
      <c r="U280" s="245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6" t="s">
        <v>148</v>
      </c>
      <c r="AU280" s="246" t="s">
        <v>144</v>
      </c>
      <c r="AV280" s="14" t="s">
        <v>144</v>
      </c>
      <c r="AW280" s="14" t="s">
        <v>33</v>
      </c>
      <c r="AX280" s="14" t="s">
        <v>80</v>
      </c>
      <c r="AY280" s="246" t="s">
        <v>136</v>
      </c>
    </row>
    <row r="281" spans="1:65" s="2" customFormat="1" ht="16.5" customHeight="1">
      <c r="A281" s="40"/>
      <c r="B281" s="41"/>
      <c r="C281" s="206" t="s">
        <v>396</v>
      </c>
      <c r="D281" s="206" t="s">
        <v>139</v>
      </c>
      <c r="E281" s="207" t="s">
        <v>546</v>
      </c>
      <c r="F281" s="208" t="s">
        <v>547</v>
      </c>
      <c r="G281" s="209" t="s">
        <v>250</v>
      </c>
      <c r="H281" s="210">
        <v>0.009</v>
      </c>
      <c r="I281" s="211"/>
      <c r="J281" s="212">
        <f>ROUND(I281*H281,2)</f>
        <v>0</v>
      </c>
      <c r="K281" s="213"/>
      <c r="L281" s="46"/>
      <c r="M281" s="214" t="s">
        <v>19</v>
      </c>
      <c r="N281" s="215" t="s">
        <v>44</v>
      </c>
      <c r="O281" s="86"/>
      <c r="P281" s="216">
        <f>O281*H281</f>
        <v>0</v>
      </c>
      <c r="Q281" s="216">
        <v>0</v>
      </c>
      <c r="R281" s="216">
        <f>Q281*H281</f>
        <v>0</v>
      </c>
      <c r="S281" s="216">
        <v>0</v>
      </c>
      <c r="T281" s="216">
        <f>S281*H281</f>
        <v>0</v>
      </c>
      <c r="U281" s="217" t="s">
        <v>19</v>
      </c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8" t="s">
        <v>262</v>
      </c>
      <c r="AT281" s="218" t="s">
        <v>139</v>
      </c>
      <c r="AU281" s="218" t="s">
        <v>144</v>
      </c>
      <c r="AY281" s="19" t="s">
        <v>136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19" t="s">
        <v>144</v>
      </c>
      <c r="BK281" s="219">
        <f>ROUND(I281*H281,2)</f>
        <v>0</v>
      </c>
      <c r="BL281" s="19" t="s">
        <v>262</v>
      </c>
      <c r="BM281" s="218" t="s">
        <v>1036</v>
      </c>
    </row>
    <row r="282" spans="1:47" s="2" customFormat="1" ht="12">
      <c r="A282" s="40"/>
      <c r="B282" s="41"/>
      <c r="C282" s="42"/>
      <c r="D282" s="220" t="s">
        <v>146</v>
      </c>
      <c r="E282" s="42"/>
      <c r="F282" s="221" t="s">
        <v>549</v>
      </c>
      <c r="G282" s="42"/>
      <c r="H282" s="42"/>
      <c r="I282" s="222"/>
      <c r="J282" s="42"/>
      <c r="K282" s="42"/>
      <c r="L282" s="46"/>
      <c r="M282" s="223"/>
      <c r="N282" s="224"/>
      <c r="O282" s="86"/>
      <c r="P282" s="86"/>
      <c r="Q282" s="86"/>
      <c r="R282" s="86"/>
      <c r="S282" s="86"/>
      <c r="T282" s="86"/>
      <c r="U282" s="87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146</v>
      </c>
      <c r="AU282" s="19" t="s">
        <v>144</v>
      </c>
    </row>
    <row r="283" spans="1:63" s="12" customFormat="1" ht="22.8" customHeight="1">
      <c r="A283" s="12"/>
      <c r="B283" s="190"/>
      <c r="C283" s="191"/>
      <c r="D283" s="192" t="s">
        <v>71</v>
      </c>
      <c r="E283" s="204" t="s">
        <v>550</v>
      </c>
      <c r="F283" s="204" t="s">
        <v>551</v>
      </c>
      <c r="G283" s="191"/>
      <c r="H283" s="191"/>
      <c r="I283" s="194"/>
      <c r="J283" s="205">
        <f>BK283</f>
        <v>0</v>
      </c>
      <c r="K283" s="191"/>
      <c r="L283" s="196"/>
      <c r="M283" s="197"/>
      <c r="N283" s="198"/>
      <c r="O283" s="198"/>
      <c r="P283" s="199">
        <f>SUM(P284:P313)</f>
        <v>0</v>
      </c>
      <c r="Q283" s="198"/>
      <c r="R283" s="199">
        <f>SUM(R284:R313)</f>
        <v>0.16321999999999998</v>
      </c>
      <c r="S283" s="198"/>
      <c r="T283" s="199">
        <f>SUM(T284:T313)</f>
        <v>0.21647</v>
      </c>
      <c r="U283" s="200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1" t="s">
        <v>144</v>
      </c>
      <c r="AT283" s="202" t="s">
        <v>71</v>
      </c>
      <c r="AU283" s="202" t="s">
        <v>80</v>
      </c>
      <c r="AY283" s="201" t="s">
        <v>136</v>
      </c>
      <c r="BK283" s="203">
        <f>SUM(BK284:BK313)</f>
        <v>0</v>
      </c>
    </row>
    <row r="284" spans="1:65" s="2" customFormat="1" ht="16.5" customHeight="1">
      <c r="A284" s="40"/>
      <c r="B284" s="41"/>
      <c r="C284" s="206" t="s">
        <v>403</v>
      </c>
      <c r="D284" s="206" t="s">
        <v>139</v>
      </c>
      <c r="E284" s="207" t="s">
        <v>553</v>
      </c>
      <c r="F284" s="208" t="s">
        <v>554</v>
      </c>
      <c r="G284" s="209" t="s">
        <v>526</v>
      </c>
      <c r="H284" s="210">
        <v>2</v>
      </c>
      <c r="I284" s="211"/>
      <c r="J284" s="212">
        <f>ROUND(I284*H284,2)</f>
        <v>0</v>
      </c>
      <c r="K284" s="213"/>
      <c r="L284" s="46"/>
      <c r="M284" s="214" t="s">
        <v>19</v>
      </c>
      <c r="N284" s="215" t="s">
        <v>44</v>
      </c>
      <c r="O284" s="86"/>
      <c r="P284" s="216">
        <f>O284*H284</f>
        <v>0</v>
      </c>
      <c r="Q284" s="216">
        <v>0</v>
      </c>
      <c r="R284" s="216">
        <f>Q284*H284</f>
        <v>0</v>
      </c>
      <c r="S284" s="216">
        <v>0.01933</v>
      </c>
      <c r="T284" s="216">
        <f>S284*H284</f>
        <v>0.03866</v>
      </c>
      <c r="U284" s="217" t="s">
        <v>19</v>
      </c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8" t="s">
        <v>262</v>
      </c>
      <c r="AT284" s="218" t="s">
        <v>139</v>
      </c>
      <c r="AU284" s="218" t="s">
        <v>144</v>
      </c>
      <c r="AY284" s="19" t="s">
        <v>136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19" t="s">
        <v>144</v>
      </c>
      <c r="BK284" s="219">
        <f>ROUND(I284*H284,2)</f>
        <v>0</v>
      </c>
      <c r="BL284" s="19" t="s">
        <v>262</v>
      </c>
      <c r="BM284" s="218" t="s">
        <v>1037</v>
      </c>
    </row>
    <row r="285" spans="1:47" s="2" customFormat="1" ht="12">
      <c r="A285" s="40"/>
      <c r="B285" s="41"/>
      <c r="C285" s="42"/>
      <c r="D285" s="220" t="s">
        <v>146</v>
      </c>
      <c r="E285" s="42"/>
      <c r="F285" s="221" t="s">
        <v>556</v>
      </c>
      <c r="G285" s="42"/>
      <c r="H285" s="42"/>
      <c r="I285" s="222"/>
      <c r="J285" s="42"/>
      <c r="K285" s="42"/>
      <c r="L285" s="46"/>
      <c r="M285" s="223"/>
      <c r="N285" s="224"/>
      <c r="O285" s="86"/>
      <c r="P285" s="86"/>
      <c r="Q285" s="86"/>
      <c r="R285" s="86"/>
      <c r="S285" s="86"/>
      <c r="T285" s="86"/>
      <c r="U285" s="87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146</v>
      </c>
      <c r="AU285" s="19" t="s">
        <v>144</v>
      </c>
    </row>
    <row r="286" spans="1:65" s="2" customFormat="1" ht="16.5" customHeight="1">
      <c r="A286" s="40"/>
      <c r="B286" s="41"/>
      <c r="C286" s="206" t="s">
        <v>411</v>
      </c>
      <c r="D286" s="206" t="s">
        <v>139</v>
      </c>
      <c r="E286" s="207" t="s">
        <v>568</v>
      </c>
      <c r="F286" s="208" t="s">
        <v>569</v>
      </c>
      <c r="G286" s="209" t="s">
        <v>526</v>
      </c>
      <c r="H286" s="210">
        <v>3</v>
      </c>
      <c r="I286" s="211"/>
      <c r="J286" s="212">
        <f>ROUND(I286*H286,2)</f>
        <v>0</v>
      </c>
      <c r="K286" s="213"/>
      <c r="L286" s="46"/>
      <c r="M286" s="214" t="s">
        <v>19</v>
      </c>
      <c r="N286" s="215" t="s">
        <v>44</v>
      </c>
      <c r="O286" s="86"/>
      <c r="P286" s="216">
        <f>O286*H286</f>
        <v>0</v>
      </c>
      <c r="Q286" s="216">
        <v>0</v>
      </c>
      <c r="R286" s="216">
        <f>Q286*H286</f>
        <v>0</v>
      </c>
      <c r="S286" s="216">
        <v>0.01946</v>
      </c>
      <c r="T286" s="216">
        <f>S286*H286</f>
        <v>0.05838</v>
      </c>
      <c r="U286" s="217" t="s">
        <v>19</v>
      </c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8" t="s">
        <v>262</v>
      </c>
      <c r="AT286" s="218" t="s">
        <v>139</v>
      </c>
      <c r="AU286" s="218" t="s">
        <v>144</v>
      </c>
      <c r="AY286" s="19" t="s">
        <v>136</v>
      </c>
      <c r="BE286" s="219">
        <f>IF(N286="základní",J286,0)</f>
        <v>0</v>
      </c>
      <c r="BF286" s="219">
        <f>IF(N286="snížená",J286,0)</f>
        <v>0</v>
      </c>
      <c r="BG286" s="219">
        <f>IF(N286="zákl. přenesená",J286,0)</f>
        <v>0</v>
      </c>
      <c r="BH286" s="219">
        <f>IF(N286="sníž. přenesená",J286,0)</f>
        <v>0</v>
      </c>
      <c r="BI286" s="219">
        <f>IF(N286="nulová",J286,0)</f>
        <v>0</v>
      </c>
      <c r="BJ286" s="19" t="s">
        <v>144</v>
      </c>
      <c r="BK286" s="219">
        <f>ROUND(I286*H286,2)</f>
        <v>0</v>
      </c>
      <c r="BL286" s="19" t="s">
        <v>262</v>
      </c>
      <c r="BM286" s="218" t="s">
        <v>1038</v>
      </c>
    </row>
    <row r="287" spans="1:47" s="2" customFormat="1" ht="12">
      <c r="A287" s="40"/>
      <c r="B287" s="41"/>
      <c r="C287" s="42"/>
      <c r="D287" s="220" t="s">
        <v>146</v>
      </c>
      <c r="E287" s="42"/>
      <c r="F287" s="221" t="s">
        <v>571</v>
      </c>
      <c r="G287" s="42"/>
      <c r="H287" s="42"/>
      <c r="I287" s="222"/>
      <c r="J287" s="42"/>
      <c r="K287" s="42"/>
      <c r="L287" s="46"/>
      <c r="M287" s="223"/>
      <c r="N287" s="224"/>
      <c r="O287" s="86"/>
      <c r="P287" s="86"/>
      <c r="Q287" s="86"/>
      <c r="R287" s="86"/>
      <c r="S287" s="86"/>
      <c r="T287" s="86"/>
      <c r="U287" s="87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146</v>
      </c>
      <c r="AU287" s="19" t="s">
        <v>144</v>
      </c>
    </row>
    <row r="288" spans="1:65" s="2" customFormat="1" ht="16.5" customHeight="1">
      <c r="A288" s="40"/>
      <c r="B288" s="41"/>
      <c r="C288" s="206" t="s">
        <v>419</v>
      </c>
      <c r="D288" s="206" t="s">
        <v>139</v>
      </c>
      <c r="E288" s="207" t="s">
        <v>563</v>
      </c>
      <c r="F288" s="208" t="s">
        <v>564</v>
      </c>
      <c r="G288" s="209" t="s">
        <v>526</v>
      </c>
      <c r="H288" s="210">
        <v>1</v>
      </c>
      <c r="I288" s="211"/>
      <c r="J288" s="212">
        <f>ROUND(I288*H288,2)</f>
        <v>0</v>
      </c>
      <c r="K288" s="213"/>
      <c r="L288" s="46"/>
      <c r="M288" s="214" t="s">
        <v>19</v>
      </c>
      <c r="N288" s="215" t="s">
        <v>44</v>
      </c>
      <c r="O288" s="86"/>
      <c r="P288" s="216">
        <f>O288*H288</f>
        <v>0</v>
      </c>
      <c r="Q288" s="216">
        <v>0</v>
      </c>
      <c r="R288" s="216">
        <f>Q288*H288</f>
        <v>0</v>
      </c>
      <c r="S288" s="216">
        <v>0.088</v>
      </c>
      <c r="T288" s="216">
        <f>S288*H288</f>
        <v>0.088</v>
      </c>
      <c r="U288" s="217" t="s">
        <v>19</v>
      </c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8" t="s">
        <v>262</v>
      </c>
      <c r="AT288" s="218" t="s">
        <v>139</v>
      </c>
      <c r="AU288" s="218" t="s">
        <v>144</v>
      </c>
      <c r="AY288" s="19" t="s">
        <v>136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19" t="s">
        <v>144</v>
      </c>
      <c r="BK288" s="219">
        <f>ROUND(I288*H288,2)</f>
        <v>0</v>
      </c>
      <c r="BL288" s="19" t="s">
        <v>262</v>
      </c>
      <c r="BM288" s="218" t="s">
        <v>1039</v>
      </c>
    </row>
    <row r="289" spans="1:47" s="2" customFormat="1" ht="12">
      <c r="A289" s="40"/>
      <c r="B289" s="41"/>
      <c r="C289" s="42"/>
      <c r="D289" s="220" t="s">
        <v>146</v>
      </c>
      <c r="E289" s="42"/>
      <c r="F289" s="221" t="s">
        <v>566</v>
      </c>
      <c r="G289" s="42"/>
      <c r="H289" s="42"/>
      <c r="I289" s="222"/>
      <c r="J289" s="42"/>
      <c r="K289" s="42"/>
      <c r="L289" s="46"/>
      <c r="M289" s="223"/>
      <c r="N289" s="224"/>
      <c r="O289" s="86"/>
      <c r="P289" s="86"/>
      <c r="Q289" s="86"/>
      <c r="R289" s="86"/>
      <c r="S289" s="86"/>
      <c r="T289" s="86"/>
      <c r="U289" s="87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146</v>
      </c>
      <c r="AU289" s="19" t="s">
        <v>144</v>
      </c>
    </row>
    <row r="290" spans="1:65" s="2" customFormat="1" ht="16.5" customHeight="1">
      <c r="A290" s="40"/>
      <c r="B290" s="41"/>
      <c r="C290" s="206" t="s">
        <v>428</v>
      </c>
      <c r="D290" s="206" t="s">
        <v>139</v>
      </c>
      <c r="E290" s="207" t="s">
        <v>558</v>
      </c>
      <c r="F290" s="208" t="s">
        <v>559</v>
      </c>
      <c r="G290" s="209" t="s">
        <v>526</v>
      </c>
      <c r="H290" s="210">
        <v>1</v>
      </c>
      <c r="I290" s="211"/>
      <c r="J290" s="212">
        <f>ROUND(I290*H290,2)</f>
        <v>0</v>
      </c>
      <c r="K290" s="213"/>
      <c r="L290" s="46"/>
      <c r="M290" s="214" t="s">
        <v>19</v>
      </c>
      <c r="N290" s="215" t="s">
        <v>44</v>
      </c>
      <c r="O290" s="86"/>
      <c r="P290" s="216">
        <f>O290*H290</f>
        <v>0</v>
      </c>
      <c r="Q290" s="216">
        <v>0</v>
      </c>
      <c r="R290" s="216">
        <f>Q290*H290</f>
        <v>0</v>
      </c>
      <c r="S290" s="216">
        <v>0.0245</v>
      </c>
      <c r="T290" s="216">
        <f>S290*H290</f>
        <v>0.0245</v>
      </c>
      <c r="U290" s="217" t="s">
        <v>19</v>
      </c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8" t="s">
        <v>262</v>
      </c>
      <c r="AT290" s="218" t="s">
        <v>139</v>
      </c>
      <c r="AU290" s="218" t="s">
        <v>144</v>
      </c>
      <c r="AY290" s="19" t="s">
        <v>136</v>
      </c>
      <c r="BE290" s="219">
        <f>IF(N290="základní",J290,0)</f>
        <v>0</v>
      </c>
      <c r="BF290" s="219">
        <f>IF(N290="snížená",J290,0)</f>
        <v>0</v>
      </c>
      <c r="BG290" s="219">
        <f>IF(N290="zákl. přenesená",J290,0)</f>
        <v>0</v>
      </c>
      <c r="BH290" s="219">
        <f>IF(N290="sníž. přenesená",J290,0)</f>
        <v>0</v>
      </c>
      <c r="BI290" s="219">
        <f>IF(N290="nulová",J290,0)</f>
        <v>0</v>
      </c>
      <c r="BJ290" s="19" t="s">
        <v>144</v>
      </c>
      <c r="BK290" s="219">
        <f>ROUND(I290*H290,2)</f>
        <v>0</v>
      </c>
      <c r="BL290" s="19" t="s">
        <v>262</v>
      </c>
      <c r="BM290" s="218" t="s">
        <v>1040</v>
      </c>
    </row>
    <row r="291" spans="1:47" s="2" customFormat="1" ht="12">
      <c r="A291" s="40"/>
      <c r="B291" s="41"/>
      <c r="C291" s="42"/>
      <c r="D291" s="220" t="s">
        <v>146</v>
      </c>
      <c r="E291" s="42"/>
      <c r="F291" s="221" t="s">
        <v>561</v>
      </c>
      <c r="G291" s="42"/>
      <c r="H291" s="42"/>
      <c r="I291" s="222"/>
      <c r="J291" s="42"/>
      <c r="K291" s="42"/>
      <c r="L291" s="46"/>
      <c r="M291" s="223"/>
      <c r="N291" s="224"/>
      <c r="O291" s="86"/>
      <c r="P291" s="86"/>
      <c r="Q291" s="86"/>
      <c r="R291" s="86"/>
      <c r="S291" s="86"/>
      <c r="T291" s="86"/>
      <c r="U291" s="87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146</v>
      </c>
      <c r="AU291" s="19" t="s">
        <v>144</v>
      </c>
    </row>
    <row r="292" spans="1:65" s="2" customFormat="1" ht="16.5" customHeight="1">
      <c r="A292" s="40"/>
      <c r="B292" s="41"/>
      <c r="C292" s="206" t="s">
        <v>433</v>
      </c>
      <c r="D292" s="206" t="s">
        <v>139</v>
      </c>
      <c r="E292" s="207" t="s">
        <v>573</v>
      </c>
      <c r="F292" s="208" t="s">
        <v>574</v>
      </c>
      <c r="G292" s="209" t="s">
        <v>526</v>
      </c>
      <c r="H292" s="210">
        <v>3</v>
      </c>
      <c r="I292" s="211"/>
      <c r="J292" s="212">
        <f>ROUND(I292*H292,2)</f>
        <v>0</v>
      </c>
      <c r="K292" s="213"/>
      <c r="L292" s="46"/>
      <c r="M292" s="214" t="s">
        <v>19</v>
      </c>
      <c r="N292" s="215" t="s">
        <v>44</v>
      </c>
      <c r="O292" s="86"/>
      <c r="P292" s="216">
        <f>O292*H292</f>
        <v>0</v>
      </c>
      <c r="Q292" s="216">
        <v>0</v>
      </c>
      <c r="R292" s="216">
        <f>Q292*H292</f>
        <v>0</v>
      </c>
      <c r="S292" s="216">
        <v>0.00156</v>
      </c>
      <c r="T292" s="216">
        <f>S292*H292</f>
        <v>0.00468</v>
      </c>
      <c r="U292" s="217" t="s">
        <v>19</v>
      </c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8" t="s">
        <v>262</v>
      </c>
      <c r="AT292" s="218" t="s">
        <v>139</v>
      </c>
      <c r="AU292" s="218" t="s">
        <v>144</v>
      </c>
      <c r="AY292" s="19" t="s">
        <v>136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19" t="s">
        <v>144</v>
      </c>
      <c r="BK292" s="219">
        <f>ROUND(I292*H292,2)</f>
        <v>0</v>
      </c>
      <c r="BL292" s="19" t="s">
        <v>262</v>
      </c>
      <c r="BM292" s="218" t="s">
        <v>1041</v>
      </c>
    </row>
    <row r="293" spans="1:47" s="2" customFormat="1" ht="12">
      <c r="A293" s="40"/>
      <c r="B293" s="41"/>
      <c r="C293" s="42"/>
      <c r="D293" s="220" t="s">
        <v>146</v>
      </c>
      <c r="E293" s="42"/>
      <c r="F293" s="221" t="s">
        <v>576</v>
      </c>
      <c r="G293" s="42"/>
      <c r="H293" s="42"/>
      <c r="I293" s="222"/>
      <c r="J293" s="42"/>
      <c r="K293" s="42"/>
      <c r="L293" s="46"/>
      <c r="M293" s="223"/>
      <c r="N293" s="224"/>
      <c r="O293" s="86"/>
      <c r="P293" s="86"/>
      <c r="Q293" s="86"/>
      <c r="R293" s="86"/>
      <c r="S293" s="86"/>
      <c r="T293" s="86"/>
      <c r="U293" s="87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146</v>
      </c>
      <c r="AU293" s="19" t="s">
        <v>144</v>
      </c>
    </row>
    <row r="294" spans="1:65" s="2" customFormat="1" ht="16.5" customHeight="1">
      <c r="A294" s="40"/>
      <c r="B294" s="41"/>
      <c r="C294" s="206" t="s">
        <v>440</v>
      </c>
      <c r="D294" s="206" t="s">
        <v>139</v>
      </c>
      <c r="E294" s="207" t="s">
        <v>578</v>
      </c>
      <c r="F294" s="208" t="s">
        <v>579</v>
      </c>
      <c r="G294" s="209" t="s">
        <v>155</v>
      </c>
      <c r="H294" s="210">
        <v>1</v>
      </c>
      <c r="I294" s="211"/>
      <c r="J294" s="212">
        <f>ROUND(I294*H294,2)</f>
        <v>0</v>
      </c>
      <c r="K294" s="213"/>
      <c r="L294" s="46"/>
      <c r="M294" s="214" t="s">
        <v>19</v>
      </c>
      <c r="N294" s="215" t="s">
        <v>44</v>
      </c>
      <c r="O294" s="86"/>
      <c r="P294" s="216">
        <f>O294*H294</f>
        <v>0</v>
      </c>
      <c r="Q294" s="216">
        <v>0</v>
      </c>
      <c r="R294" s="216">
        <f>Q294*H294</f>
        <v>0</v>
      </c>
      <c r="S294" s="216">
        <v>0.00225</v>
      </c>
      <c r="T294" s="216">
        <f>S294*H294</f>
        <v>0.00225</v>
      </c>
      <c r="U294" s="217" t="s">
        <v>19</v>
      </c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8" t="s">
        <v>262</v>
      </c>
      <c r="AT294" s="218" t="s">
        <v>139</v>
      </c>
      <c r="AU294" s="218" t="s">
        <v>144</v>
      </c>
      <c r="AY294" s="19" t="s">
        <v>136</v>
      </c>
      <c r="BE294" s="219">
        <f>IF(N294="základní",J294,0)</f>
        <v>0</v>
      </c>
      <c r="BF294" s="219">
        <f>IF(N294="snížená",J294,0)</f>
        <v>0</v>
      </c>
      <c r="BG294" s="219">
        <f>IF(N294="zákl. přenesená",J294,0)</f>
        <v>0</v>
      </c>
      <c r="BH294" s="219">
        <f>IF(N294="sníž. přenesená",J294,0)</f>
        <v>0</v>
      </c>
      <c r="BI294" s="219">
        <f>IF(N294="nulová",J294,0)</f>
        <v>0</v>
      </c>
      <c r="BJ294" s="19" t="s">
        <v>144</v>
      </c>
      <c r="BK294" s="219">
        <f>ROUND(I294*H294,2)</f>
        <v>0</v>
      </c>
      <c r="BL294" s="19" t="s">
        <v>262</v>
      </c>
      <c r="BM294" s="218" t="s">
        <v>1042</v>
      </c>
    </row>
    <row r="295" spans="1:47" s="2" customFormat="1" ht="12">
      <c r="A295" s="40"/>
      <c r="B295" s="41"/>
      <c r="C295" s="42"/>
      <c r="D295" s="220" t="s">
        <v>146</v>
      </c>
      <c r="E295" s="42"/>
      <c r="F295" s="221" t="s">
        <v>581</v>
      </c>
      <c r="G295" s="42"/>
      <c r="H295" s="42"/>
      <c r="I295" s="222"/>
      <c r="J295" s="42"/>
      <c r="K295" s="42"/>
      <c r="L295" s="46"/>
      <c r="M295" s="223"/>
      <c r="N295" s="224"/>
      <c r="O295" s="86"/>
      <c r="P295" s="86"/>
      <c r="Q295" s="86"/>
      <c r="R295" s="86"/>
      <c r="S295" s="86"/>
      <c r="T295" s="86"/>
      <c r="U295" s="87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146</v>
      </c>
      <c r="AU295" s="19" t="s">
        <v>144</v>
      </c>
    </row>
    <row r="296" spans="1:65" s="2" customFormat="1" ht="16.5" customHeight="1">
      <c r="A296" s="40"/>
      <c r="B296" s="41"/>
      <c r="C296" s="206" t="s">
        <v>446</v>
      </c>
      <c r="D296" s="206" t="s">
        <v>139</v>
      </c>
      <c r="E296" s="207" t="s">
        <v>583</v>
      </c>
      <c r="F296" s="208" t="s">
        <v>584</v>
      </c>
      <c r="G296" s="209" t="s">
        <v>526</v>
      </c>
      <c r="H296" s="210">
        <v>2</v>
      </c>
      <c r="I296" s="211"/>
      <c r="J296" s="212">
        <f>ROUND(I296*H296,2)</f>
        <v>0</v>
      </c>
      <c r="K296" s="213"/>
      <c r="L296" s="46"/>
      <c r="M296" s="214" t="s">
        <v>19</v>
      </c>
      <c r="N296" s="215" t="s">
        <v>44</v>
      </c>
      <c r="O296" s="86"/>
      <c r="P296" s="216">
        <f>O296*H296</f>
        <v>0</v>
      </c>
      <c r="Q296" s="216">
        <v>0.01697</v>
      </c>
      <c r="R296" s="216">
        <f>Q296*H296</f>
        <v>0.03394</v>
      </c>
      <c r="S296" s="216">
        <v>0</v>
      </c>
      <c r="T296" s="216">
        <f>S296*H296</f>
        <v>0</v>
      </c>
      <c r="U296" s="217" t="s">
        <v>19</v>
      </c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8" t="s">
        <v>262</v>
      </c>
      <c r="AT296" s="218" t="s">
        <v>139</v>
      </c>
      <c r="AU296" s="218" t="s">
        <v>144</v>
      </c>
      <c r="AY296" s="19" t="s">
        <v>136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19" t="s">
        <v>144</v>
      </c>
      <c r="BK296" s="219">
        <f>ROUND(I296*H296,2)</f>
        <v>0</v>
      </c>
      <c r="BL296" s="19" t="s">
        <v>262</v>
      </c>
      <c r="BM296" s="218" t="s">
        <v>1043</v>
      </c>
    </row>
    <row r="297" spans="1:47" s="2" customFormat="1" ht="12">
      <c r="A297" s="40"/>
      <c r="B297" s="41"/>
      <c r="C297" s="42"/>
      <c r="D297" s="220" t="s">
        <v>146</v>
      </c>
      <c r="E297" s="42"/>
      <c r="F297" s="221" t="s">
        <v>586</v>
      </c>
      <c r="G297" s="42"/>
      <c r="H297" s="42"/>
      <c r="I297" s="222"/>
      <c r="J297" s="42"/>
      <c r="K297" s="42"/>
      <c r="L297" s="46"/>
      <c r="M297" s="223"/>
      <c r="N297" s="224"/>
      <c r="O297" s="86"/>
      <c r="P297" s="86"/>
      <c r="Q297" s="86"/>
      <c r="R297" s="86"/>
      <c r="S297" s="86"/>
      <c r="T297" s="86"/>
      <c r="U297" s="87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146</v>
      </c>
      <c r="AU297" s="19" t="s">
        <v>144</v>
      </c>
    </row>
    <row r="298" spans="1:65" s="2" customFormat="1" ht="16.5" customHeight="1">
      <c r="A298" s="40"/>
      <c r="B298" s="41"/>
      <c r="C298" s="206" t="s">
        <v>451</v>
      </c>
      <c r="D298" s="206" t="s">
        <v>139</v>
      </c>
      <c r="E298" s="207" t="s">
        <v>588</v>
      </c>
      <c r="F298" s="208" t="s">
        <v>589</v>
      </c>
      <c r="G298" s="209" t="s">
        <v>526</v>
      </c>
      <c r="H298" s="210">
        <v>3</v>
      </c>
      <c r="I298" s="211"/>
      <c r="J298" s="212">
        <f>ROUND(I298*H298,2)</f>
        <v>0</v>
      </c>
      <c r="K298" s="213"/>
      <c r="L298" s="46"/>
      <c r="M298" s="214" t="s">
        <v>19</v>
      </c>
      <c r="N298" s="215" t="s">
        <v>44</v>
      </c>
      <c r="O298" s="86"/>
      <c r="P298" s="216">
        <f>O298*H298</f>
        <v>0</v>
      </c>
      <c r="Q298" s="216">
        <v>0.01197</v>
      </c>
      <c r="R298" s="216">
        <f>Q298*H298</f>
        <v>0.03591</v>
      </c>
      <c r="S298" s="216">
        <v>0</v>
      </c>
      <c r="T298" s="216">
        <f>S298*H298</f>
        <v>0</v>
      </c>
      <c r="U298" s="217" t="s">
        <v>19</v>
      </c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8" t="s">
        <v>262</v>
      </c>
      <c r="AT298" s="218" t="s">
        <v>139</v>
      </c>
      <c r="AU298" s="218" t="s">
        <v>144</v>
      </c>
      <c r="AY298" s="19" t="s">
        <v>136</v>
      </c>
      <c r="BE298" s="219">
        <f>IF(N298="základní",J298,0)</f>
        <v>0</v>
      </c>
      <c r="BF298" s="219">
        <f>IF(N298="snížená",J298,0)</f>
        <v>0</v>
      </c>
      <c r="BG298" s="219">
        <f>IF(N298="zákl. přenesená",J298,0)</f>
        <v>0</v>
      </c>
      <c r="BH298" s="219">
        <f>IF(N298="sníž. přenesená",J298,0)</f>
        <v>0</v>
      </c>
      <c r="BI298" s="219">
        <f>IF(N298="nulová",J298,0)</f>
        <v>0</v>
      </c>
      <c r="BJ298" s="19" t="s">
        <v>144</v>
      </c>
      <c r="BK298" s="219">
        <f>ROUND(I298*H298,2)</f>
        <v>0</v>
      </c>
      <c r="BL298" s="19" t="s">
        <v>262</v>
      </c>
      <c r="BM298" s="218" t="s">
        <v>1044</v>
      </c>
    </row>
    <row r="299" spans="1:47" s="2" customFormat="1" ht="12">
      <c r="A299" s="40"/>
      <c r="B299" s="41"/>
      <c r="C299" s="42"/>
      <c r="D299" s="220" t="s">
        <v>146</v>
      </c>
      <c r="E299" s="42"/>
      <c r="F299" s="221" t="s">
        <v>591</v>
      </c>
      <c r="G299" s="42"/>
      <c r="H299" s="42"/>
      <c r="I299" s="222"/>
      <c r="J299" s="42"/>
      <c r="K299" s="42"/>
      <c r="L299" s="46"/>
      <c r="M299" s="223"/>
      <c r="N299" s="224"/>
      <c r="O299" s="86"/>
      <c r="P299" s="86"/>
      <c r="Q299" s="86"/>
      <c r="R299" s="86"/>
      <c r="S299" s="86"/>
      <c r="T299" s="86"/>
      <c r="U299" s="87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146</v>
      </c>
      <c r="AU299" s="19" t="s">
        <v>144</v>
      </c>
    </row>
    <row r="300" spans="1:65" s="2" customFormat="1" ht="16.5" customHeight="1">
      <c r="A300" s="40"/>
      <c r="B300" s="41"/>
      <c r="C300" s="206" t="s">
        <v>456</v>
      </c>
      <c r="D300" s="206" t="s">
        <v>139</v>
      </c>
      <c r="E300" s="207" t="s">
        <v>593</v>
      </c>
      <c r="F300" s="208" t="s">
        <v>594</v>
      </c>
      <c r="G300" s="209" t="s">
        <v>526</v>
      </c>
      <c r="H300" s="210">
        <v>1</v>
      </c>
      <c r="I300" s="211"/>
      <c r="J300" s="212">
        <f>ROUND(I300*H300,2)</f>
        <v>0</v>
      </c>
      <c r="K300" s="213"/>
      <c r="L300" s="46"/>
      <c r="M300" s="214" t="s">
        <v>19</v>
      </c>
      <c r="N300" s="215" t="s">
        <v>44</v>
      </c>
      <c r="O300" s="86"/>
      <c r="P300" s="216">
        <f>O300*H300</f>
        <v>0</v>
      </c>
      <c r="Q300" s="216">
        <v>0.04853</v>
      </c>
      <c r="R300" s="216">
        <f>Q300*H300</f>
        <v>0.04853</v>
      </c>
      <c r="S300" s="216">
        <v>0</v>
      </c>
      <c r="T300" s="216">
        <f>S300*H300</f>
        <v>0</v>
      </c>
      <c r="U300" s="217" t="s">
        <v>19</v>
      </c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8" t="s">
        <v>262</v>
      </c>
      <c r="AT300" s="218" t="s">
        <v>139</v>
      </c>
      <c r="AU300" s="218" t="s">
        <v>144</v>
      </c>
      <c r="AY300" s="19" t="s">
        <v>136</v>
      </c>
      <c r="BE300" s="219">
        <f>IF(N300="základní",J300,0)</f>
        <v>0</v>
      </c>
      <c r="BF300" s="219">
        <f>IF(N300="snížená",J300,0)</f>
        <v>0</v>
      </c>
      <c r="BG300" s="219">
        <f>IF(N300="zákl. přenesená",J300,0)</f>
        <v>0</v>
      </c>
      <c r="BH300" s="219">
        <f>IF(N300="sníž. přenesená",J300,0)</f>
        <v>0</v>
      </c>
      <c r="BI300" s="219">
        <f>IF(N300="nulová",J300,0)</f>
        <v>0</v>
      </c>
      <c r="BJ300" s="19" t="s">
        <v>144</v>
      </c>
      <c r="BK300" s="219">
        <f>ROUND(I300*H300,2)</f>
        <v>0</v>
      </c>
      <c r="BL300" s="19" t="s">
        <v>262</v>
      </c>
      <c r="BM300" s="218" t="s">
        <v>1045</v>
      </c>
    </row>
    <row r="301" spans="1:47" s="2" customFormat="1" ht="12">
      <c r="A301" s="40"/>
      <c r="B301" s="41"/>
      <c r="C301" s="42"/>
      <c r="D301" s="220" t="s">
        <v>146</v>
      </c>
      <c r="E301" s="42"/>
      <c r="F301" s="221" t="s">
        <v>596</v>
      </c>
      <c r="G301" s="42"/>
      <c r="H301" s="42"/>
      <c r="I301" s="222"/>
      <c r="J301" s="42"/>
      <c r="K301" s="42"/>
      <c r="L301" s="46"/>
      <c r="M301" s="223"/>
      <c r="N301" s="224"/>
      <c r="O301" s="86"/>
      <c r="P301" s="86"/>
      <c r="Q301" s="86"/>
      <c r="R301" s="86"/>
      <c r="S301" s="86"/>
      <c r="T301" s="86"/>
      <c r="U301" s="87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146</v>
      </c>
      <c r="AU301" s="19" t="s">
        <v>144</v>
      </c>
    </row>
    <row r="302" spans="1:65" s="2" customFormat="1" ht="24.15" customHeight="1">
      <c r="A302" s="40"/>
      <c r="B302" s="41"/>
      <c r="C302" s="206" t="s">
        <v>463</v>
      </c>
      <c r="D302" s="206" t="s">
        <v>139</v>
      </c>
      <c r="E302" s="207" t="s">
        <v>598</v>
      </c>
      <c r="F302" s="208" t="s">
        <v>599</v>
      </c>
      <c r="G302" s="209" t="s">
        <v>526</v>
      </c>
      <c r="H302" s="210">
        <v>1</v>
      </c>
      <c r="I302" s="211"/>
      <c r="J302" s="212">
        <f>ROUND(I302*H302,2)</f>
        <v>0</v>
      </c>
      <c r="K302" s="213"/>
      <c r="L302" s="46"/>
      <c r="M302" s="214" t="s">
        <v>19</v>
      </c>
      <c r="N302" s="215" t="s">
        <v>44</v>
      </c>
      <c r="O302" s="86"/>
      <c r="P302" s="216">
        <f>O302*H302</f>
        <v>0</v>
      </c>
      <c r="Q302" s="216">
        <v>0.03646</v>
      </c>
      <c r="R302" s="216">
        <f>Q302*H302</f>
        <v>0.03646</v>
      </c>
      <c r="S302" s="216">
        <v>0</v>
      </c>
      <c r="T302" s="216">
        <f>S302*H302</f>
        <v>0</v>
      </c>
      <c r="U302" s="217" t="s">
        <v>19</v>
      </c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8" t="s">
        <v>262</v>
      </c>
      <c r="AT302" s="218" t="s">
        <v>139</v>
      </c>
      <c r="AU302" s="218" t="s">
        <v>144</v>
      </c>
      <c r="AY302" s="19" t="s">
        <v>136</v>
      </c>
      <c r="BE302" s="219">
        <f>IF(N302="základní",J302,0)</f>
        <v>0</v>
      </c>
      <c r="BF302" s="219">
        <f>IF(N302="snížená",J302,0)</f>
        <v>0</v>
      </c>
      <c r="BG302" s="219">
        <f>IF(N302="zákl. přenesená",J302,0)</f>
        <v>0</v>
      </c>
      <c r="BH302" s="219">
        <f>IF(N302="sníž. přenesená",J302,0)</f>
        <v>0</v>
      </c>
      <c r="BI302" s="219">
        <f>IF(N302="nulová",J302,0)</f>
        <v>0</v>
      </c>
      <c r="BJ302" s="19" t="s">
        <v>144</v>
      </c>
      <c r="BK302" s="219">
        <f>ROUND(I302*H302,2)</f>
        <v>0</v>
      </c>
      <c r="BL302" s="19" t="s">
        <v>262</v>
      </c>
      <c r="BM302" s="218" t="s">
        <v>1046</v>
      </c>
    </row>
    <row r="303" spans="1:47" s="2" customFormat="1" ht="12">
      <c r="A303" s="40"/>
      <c r="B303" s="41"/>
      <c r="C303" s="42"/>
      <c r="D303" s="220" t="s">
        <v>146</v>
      </c>
      <c r="E303" s="42"/>
      <c r="F303" s="221" t="s">
        <v>601</v>
      </c>
      <c r="G303" s="42"/>
      <c r="H303" s="42"/>
      <c r="I303" s="222"/>
      <c r="J303" s="42"/>
      <c r="K303" s="42"/>
      <c r="L303" s="46"/>
      <c r="M303" s="223"/>
      <c r="N303" s="224"/>
      <c r="O303" s="86"/>
      <c r="P303" s="86"/>
      <c r="Q303" s="86"/>
      <c r="R303" s="86"/>
      <c r="S303" s="86"/>
      <c r="T303" s="86"/>
      <c r="U303" s="87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146</v>
      </c>
      <c r="AU303" s="19" t="s">
        <v>144</v>
      </c>
    </row>
    <row r="304" spans="1:65" s="2" customFormat="1" ht="16.5" customHeight="1">
      <c r="A304" s="40"/>
      <c r="B304" s="41"/>
      <c r="C304" s="206" t="s">
        <v>469</v>
      </c>
      <c r="D304" s="206" t="s">
        <v>139</v>
      </c>
      <c r="E304" s="207" t="s">
        <v>603</v>
      </c>
      <c r="F304" s="208" t="s">
        <v>604</v>
      </c>
      <c r="G304" s="209" t="s">
        <v>526</v>
      </c>
      <c r="H304" s="210">
        <v>1</v>
      </c>
      <c r="I304" s="211"/>
      <c r="J304" s="212">
        <f>ROUND(I304*H304,2)</f>
        <v>0</v>
      </c>
      <c r="K304" s="213"/>
      <c r="L304" s="46"/>
      <c r="M304" s="214" t="s">
        <v>19</v>
      </c>
      <c r="N304" s="215" t="s">
        <v>44</v>
      </c>
      <c r="O304" s="86"/>
      <c r="P304" s="216">
        <f>O304*H304</f>
        <v>0</v>
      </c>
      <c r="Q304" s="216">
        <v>0.00184</v>
      </c>
      <c r="R304" s="216">
        <f>Q304*H304</f>
        <v>0.00184</v>
      </c>
      <c r="S304" s="216">
        <v>0</v>
      </c>
      <c r="T304" s="216">
        <f>S304*H304</f>
        <v>0</v>
      </c>
      <c r="U304" s="217" t="s">
        <v>19</v>
      </c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8" t="s">
        <v>262</v>
      </c>
      <c r="AT304" s="218" t="s">
        <v>139</v>
      </c>
      <c r="AU304" s="218" t="s">
        <v>144</v>
      </c>
      <c r="AY304" s="19" t="s">
        <v>136</v>
      </c>
      <c r="BE304" s="219">
        <f>IF(N304="základní",J304,0)</f>
        <v>0</v>
      </c>
      <c r="BF304" s="219">
        <f>IF(N304="snížená",J304,0)</f>
        <v>0</v>
      </c>
      <c r="BG304" s="219">
        <f>IF(N304="zákl. přenesená",J304,0)</f>
        <v>0</v>
      </c>
      <c r="BH304" s="219">
        <f>IF(N304="sníž. přenesená",J304,0)</f>
        <v>0</v>
      </c>
      <c r="BI304" s="219">
        <f>IF(N304="nulová",J304,0)</f>
        <v>0</v>
      </c>
      <c r="BJ304" s="19" t="s">
        <v>144</v>
      </c>
      <c r="BK304" s="219">
        <f>ROUND(I304*H304,2)</f>
        <v>0</v>
      </c>
      <c r="BL304" s="19" t="s">
        <v>262</v>
      </c>
      <c r="BM304" s="218" t="s">
        <v>1047</v>
      </c>
    </row>
    <row r="305" spans="1:47" s="2" customFormat="1" ht="12">
      <c r="A305" s="40"/>
      <c r="B305" s="41"/>
      <c r="C305" s="42"/>
      <c r="D305" s="220" t="s">
        <v>146</v>
      </c>
      <c r="E305" s="42"/>
      <c r="F305" s="221" t="s">
        <v>606</v>
      </c>
      <c r="G305" s="42"/>
      <c r="H305" s="42"/>
      <c r="I305" s="222"/>
      <c r="J305" s="42"/>
      <c r="K305" s="42"/>
      <c r="L305" s="46"/>
      <c r="M305" s="223"/>
      <c r="N305" s="224"/>
      <c r="O305" s="86"/>
      <c r="P305" s="86"/>
      <c r="Q305" s="86"/>
      <c r="R305" s="86"/>
      <c r="S305" s="86"/>
      <c r="T305" s="86"/>
      <c r="U305" s="87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146</v>
      </c>
      <c r="AU305" s="19" t="s">
        <v>144</v>
      </c>
    </row>
    <row r="306" spans="1:65" s="2" customFormat="1" ht="16.5" customHeight="1">
      <c r="A306" s="40"/>
      <c r="B306" s="41"/>
      <c r="C306" s="206" t="s">
        <v>475</v>
      </c>
      <c r="D306" s="206" t="s">
        <v>139</v>
      </c>
      <c r="E306" s="207" t="s">
        <v>608</v>
      </c>
      <c r="F306" s="208" t="s">
        <v>609</v>
      </c>
      <c r="G306" s="209" t="s">
        <v>155</v>
      </c>
      <c r="H306" s="210">
        <v>2</v>
      </c>
      <c r="I306" s="211"/>
      <c r="J306" s="212">
        <f>ROUND(I306*H306,2)</f>
        <v>0</v>
      </c>
      <c r="K306" s="213"/>
      <c r="L306" s="46"/>
      <c r="M306" s="214" t="s">
        <v>19</v>
      </c>
      <c r="N306" s="215" t="s">
        <v>44</v>
      </c>
      <c r="O306" s="86"/>
      <c r="P306" s="216">
        <f>O306*H306</f>
        <v>0</v>
      </c>
      <c r="Q306" s="216">
        <v>0.00016</v>
      </c>
      <c r="R306" s="216">
        <f>Q306*H306</f>
        <v>0.00032</v>
      </c>
      <c r="S306" s="216">
        <v>0</v>
      </c>
      <c r="T306" s="216">
        <f>S306*H306</f>
        <v>0</v>
      </c>
      <c r="U306" s="217" t="s">
        <v>19</v>
      </c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8" t="s">
        <v>262</v>
      </c>
      <c r="AT306" s="218" t="s">
        <v>139</v>
      </c>
      <c r="AU306" s="218" t="s">
        <v>144</v>
      </c>
      <c r="AY306" s="19" t="s">
        <v>136</v>
      </c>
      <c r="BE306" s="219">
        <f>IF(N306="základní",J306,0)</f>
        <v>0</v>
      </c>
      <c r="BF306" s="219">
        <f>IF(N306="snížená",J306,0)</f>
        <v>0</v>
      </c>
      <c r="BG306" s="219">
        <f>IF(N306="zákl. přenesená",J306,0)</f>
        <v>0</v>
      </c>
      <c r="BH306" s="219">
        <f>IF(N306="sníž. přenesená",J306,0)</f>
        <v>0</v>
      </c>
      <c r="BI306" s="219">
        <f>IF(N306="nulová",J306,0)</f>
        <v>0</v>
      </c>
      <c r="BJ306" s="19" t="s">
        <v>144</v>
      </c>
      <c r="BK306" s="219">
        <f>ROUND(I306*H306,2)</f>
        <v>0</v>
      </c>
      <c r="BL306" s="19" t="s">
        <v>262</v>
      </c>
      <c r="BM306" s="218" t="s">
        <v>1048</v>
      </c>
    </row>
    <row r="307" spans="1:47" s="2" customFormat="1" ht="12">
      <c r="A307" s="40"/>
      <c r="B307" s="41"/>
      <c r="C307" s="42"/>
      <c r="D307" s="220" t="s">
        <v>146</v>
      </c>
      <c r="E307" s="42"/>
      <c r="F307" s="221" t="s">
        <v>611</v>
      </c>
      <c r="G307" s="42"/>
      <c r="H307" s="42"/>
      <c r="I307" s="222"/>
      <c r="J307" s="42"/>
      <c r="K307" s="42"/>
      <c r="L307" s="46"/>
      <c r="M307" s="223"/>
      <c r="N307" s="224"/>
      <c r="O307" s="86"/>
      <c r="P307" s="86"/>
      <c r="Q307" s="86"/>
      <c r="R307" s="86"/>
      <c r="S307" s="86"/>
      <c r="T307" s="86"/>
      <c r="U307" s="87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146</v>
      </c>
      <c r="AU307" s="19" t="s">
        <v>144</v>
      </c>
    </row>
    <row r="308" spans="1:65" s="2" customFormat="1" ht="16.5" customHeight="1">
      <c r="A308" s="40"/>
      <c r="B308" s="41"/>
      <c r="C308" s="258" t="s">
        <v>483</v>
      </c>
      <c r="D308" s="258" t="s">
        <v>273</v>
      </c>
      <c r="E308" s="259" t="s">
        <v>613</v>
      </c>
      <c r="F308" s="260" t="s">
        <v>614</v>
      </c>
      <c r="G308" s="261" t="s">
        <v>155</v>
      </c>
      <c r="H308" s="262">
        <v>2</v>
      </c>
      <c r="I308" s="263"/>
      <c r="J308" s="264">
        <f>ROUND(I308*H308,2)</f>
        <v>0</v>
      </c>
      <c r="K308" s="265"/>
      <c r="L308" s="266"/>
      <c r="M308" s="267" t="s">
        <v>19</v>
      </c>
      <c r="N308" s="268" t="s">
        <v>44</v>
      </c>
      <c r="O308" s="86"/>
      <c r="P308" s="216">
        <f>O308*H308</f>
        <v>0</v>
      </c>
      <c r="Q308" s="216">
        <v>0.002</v>
      </c>
      <c r="R308" s="216">
        <f>Q308*H308</f>
        <v>0.004</v>
      </c>
      <c r="S308" s="216">
        <v>0</v>
      </c>
      <c r="T308" s="216">
        <f>S308*H308</f>
        <v>0</v>
      </c>
      <c r="U308" s="217" t="s">
        <v>19</v>
      </c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8" t="s">
        <v>379</v>
      </c>
      <c r="AT308" s="218" t="s">
        <v>273</v>
      </c>
      <c r="AU308" s="218" t="s">
        <v>144</v>
      </c>
      <c r="AY308" s="19" t="s">
        <v>136</v>
      </c>
      <c r="BE308" s="219">
        <f>IF(N308="základní",J308,0)</f>
        <v>0</v>
      </c>
      <c r="BF308" s="219">
        <f>IF(N308="snížená",J308,0)</f>
        <v>0</v>
      </c>
      <c r="BG308" s="219">
        <f>IF(N308="zákl. přenesená",J308,0)</f>
        <v>0</v>
      </c>
      <c r="BH308" s="219">
        <f>IF(N308="sníž. přenesená",J308,0)</f>
        <v>0</v>
      </c>
      <c r="BI308" s="219">
        <f>IF(N308="nulová",J308,0)</f>
        <v>0</v>
      </c>
      <c r="BJ308" s="19" t="s">
        <v>144</v>
      </c>
      <c r="BK308" s="219">
        <f>ROUND(I308*H308,2)</f>
        <v>0</v>
      </c>
      <c r="BL308" s="19" t="s">
        <v>262</v>
      </c>
      <c r="BM308" s="218" t="s">
        <v>1049</v>
      </c>
    </row>
    <row r="309" spans="1:65" s="2" customFormat="1" ht="16.5" customHeight="1">
      <c r="A309" s="40"/>
      <c r="B309" s="41"/>
      <c r="C309" s="206" t="s">
        <v>488</v>
      </c>
      <c r="D309" s="206" t="s">
        <v>139</v>
      </c>
      <c r="E309" s="207" t="s">
        <v>617</v>
      </c>
      <c r="F309" s="208" t="s">
        <v>618</v>
      </c>
      <c r="G309" s="209" t="s">
        <v>155</v>
      </c>
      <c r="H309" s="210">
        <v>1</v>
      </c>
      <c r="I309" s="211"/>
      <c r="J309" s="212">
        <f>ROUND(I309*H309,2)</f>
        <v>0</v>
      </c>
      <c r="K309" s="213"/>
      <c r="L309" s="46"/>
      <c r="M309" s="214" t="s">
        <v>19</v>
      </c>
      <c r="N309" s="215" t="s">
        <v>44</v>
      </c>
      <c r="O309" s="86"/>
      <c r="P309" s="216">
        <f>O309*H309</f>
        <v>0</v>
      </c>
      <c r="Q309" s="216">
        <v>0.00012</v>
      </c>
      <c r="R309" s="216">
        <f>Q309*H309</f>
        <v>0.00012</v>
      </c>
      <c r="S309" s="216">
        <v>0</v>
      </c>
      <c r="T309" s="216">
        <f>S309*H309</f>
        <v>0</v>
      </c>
      <c r="U309" s="217" t="s">
        <v>19</v>
      </c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8" t="s">
        <v>262</v>
      </c>
      <c r="AT309" s="218" t="s">
        <v>139</v>
      </c>
      <c r="AU309" s="218" t="s">
        <v>144</v>
      </c>
      <c r="AY309" s="19" t="s">
        <v>136</v>
      </c>
      <c r="BE309" s="219">
        <f>IF(N309="základní",J309,0)</f>
        <v>0</v>
      </c>
      <c r="BF309" s="219">
        <f>IF(N309="snížená",J309,0)</f>
        <v>0</v>
      </c>
      <c r="BG309" s="219">
        <f>IF(N309="zákl. přenesená",J309,0)</f>
        <v>0</v>
      </c>
      <c r="BH309" s="219">
        <f>IF(N309="sníž. přenesená",J309,0)</f>
        <v>0</v>
      </c>
      <c r="BI309" s="219">
        <f>IF(N309="nulová",J309,0)</f>
        <v>0</v>
      </c>
      <c r="BJ309" s="19" t="s">
        <v>144</v>
      </c>
      <c r="BK309" s="219">
        <f>ROUND(I309*H309,2)</f>
        <v>0</v>
      </c>
      <c r="BL309" s="19" t="s">
        <v>262</v>
      </c>
      <c r="BM309" s="218" t="s">
        <v>1050</v>
      </c>
    </row>
    <row r="310" spans="1:47" s="2" customFormat="1" ht="12">
      <c r="A310" s="40"/>
      <c r="B310" s="41"/>
      <c r="C310" s="42"/>
      <c r="D310" s="220" t="s">
        <v>146</v>
      </c>
      <c r="E310" s="42"/>
      <c r="F310" s="221" t="s">
        <v>620</v>
      </c>
      <c r="G310" s="42"/>
      <c r="H310" s="42"/>
      <c r="I310" s="222"/>
      <c r="J310" s="42"/>
      <c r="K310" s="42"/>
      <c r="L310" s="46"/>
      <c r="M310" s="223"/>
      <c r="N310" s="224"/>
      <c r="O310" s="86"/>
      <c r="P310" s="86"/>
      <c r="Q310" s="86"/>
      <c r="R310" s="86"/>
      <c r="S310" s="86"/>
      <c r="T310" s="86"/>
      <c r="U310" s="87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146</v>
      </c>
      <c r="AU310" s="19" t="s">
        <v>144</v>
      </c>
    </row>
    <row r="311" spans="1:65" s="2" customFormat="1" ht="16.5" customHeight="1">
      <c r="A311" s="40"/>
      <c r="B311" s="41"/>
      <c r="C311" s="258" t="s">
        <v>495</v>
      </c>
      <c r="D311" s="258" t="s">
        <v>273</v>
      </c>
      <c r="E311" s="259" t="s">
        <v>622</v>
      </c>
      <c r="F311" s="260" t="s">
        <v>623</v>
      </c>
      <c r="G311" s="261" t="s">
        <v>155</v>
      </c>
      <c r="H311" s="262">
        <v>1</v>
      </c>
      <c r="I311" s="263"/>
      <c r="J311" s="264">
        <f>ROUND(I311*H311,2)</f>
        <v>0</v>
      </c>
      <c r="K311" s="265"/>
      <c r="L311" s="266"/>
      <c r="M311" s="267" t="s">
        <v>19</v>
      </c>
      <c r="N311" s="268" t="s">
        <v>44</v>
      </c>
      <c r="O311" s="86"/>
      <c r="P311" s="216">
        <f>O311*H311</f>
        <v>0</v>
      </c>
      <c r="Q311" s="216">
        <v>0.0021</v>
      </c>
      <c r="R311" s="216">
        <f>Q311*H311</f>
        <v>0.0021</v>
      </c>
      <c r="S311" s="216">
        <v>0</v>
      </c>
      <c r="T311" s="216">
        <f>S311*H311</f>
        <v>0</v>
      </c>
      <c r="U311" s="217" t="s">
        <v>19</v>
      </c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8" t="s">
        <v>379</v>
      </c>
      <c r="AT311" s="218" t="s">
        <v>273</v>
      </c>
      <c r="AU311" s="218" t="s">
        <v>144</v>
      </c>
      <c r="AY311" s="19" t="s">
        <v>136</v>
      </c>
      <c r="BE311" s="219">
        <f>IF(N311="základní",J311,0)</f>
        <v>0</v>
      </c>
      <c r="BF311" s="219">
        <f>IF(N311="snížená",J311,0)</f>
        <v>0</v>
      </c>
      <c r="BG311" s="219">
        <f>IF(N311="zákl. přenesená",J311,0)</f>
        <v>0</v>
      </c>
      <c r="BH311" s="219">
        <f>IF(N311="sníž. přenesená",J311,0)</f>
        <v>0</v>
      </c>
      <c r="BI311" s="219">
        <f>IF(N311="nulová",J311,0)</f>
        <v>0</v>
      </c>
      <c r="BJ311" s="19" t="s">
        <v>144</v>
      </c>
      <c r="BK311" s="219">
        <f>ROUND(I311*H311,2)</f>
        <v>0</v>
      </c>
      <c r="BL311" s="19" t="s">
        <v>262</v>
      </c>
      <c r="BM311" s="218" t="s">
        <v>1051</v>
      </c>
    </row>
    <row r="312" spans="1:65" s="2" customFormat="1" ht="16.5" customHeight="1">
      <c r="A312" s="40"/>
      <c r="B312" s="41"/>
      <c r="C312" s="206" t="s">
        <v>502</v>
      </c>
      <c r="D312" s="206" t="s">
        <v>139</v>
      </c>
      <c r="E312" s="207" t="s">
        <v>626</v>
      </c>
      <c r="F312" s="208" t="s">
        <v>627</v>
      </c>
      <c r="G312" s="209" t="s">
        <v>250</v>
      </c>
      <c r="H312" s="210">
        <v>0.163</v>
      </c>
      <c r="I312" s="211"/>
      <c r="J312" s="212">
        <f>ROUND(I312*H312,2)</f>
        <v>0</v>
      </c>
      <c r="K312" s="213"/>
      <c r="L312" s="46"/>
      <c r="M312" s="214" t="s">
        <v>19</v>
      </c>
      <c r="N312" s="215" t="s">
        <v>44</v>
      </c>
      <c r="O312" s="86"/>
      <c r="P312" s="216">
        <f>O312*H312</f>
        <v>0</v>
      </c>
      <c r="Q312" s="216">
        <v>0</v>
      </c>
      <c r="R312" s="216">
        <f>Q312*H312</f>
        <v>0</v>
      </c>
      <c r="S312" s="216">
        <v>0</v>
      </c>
      <c r="T312" s="216">
        <f>S312*H312</f>
        <v>0</v>
      </c>
      <c r="U312" s="217" t="s">
        <v>19</v>
      </c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8" t="s">
        <v>262</v>
      </c>
      <c r="AT312" s="218" t="s">
        <v>139</v>
      </c>
      <c r="AU312" s="218" t="s">
        <v>144</v>
      </c>
      <c r="AY312" s="19" t="s">
        <v>136</v>
      </c>
      <c r="BE312" s="219">
        <f>IF(N312="základní",J312,0)</f>
        <v>0</v>
      </c>
      <c r="BF312" s="219">
        <f>IF(N312="snížená",J312,0)</f>
        <v>0</v>
      </c>
      <c r="BG312" s="219">
        <f>IF(N312="zákl. přenesená",J312,0)</f>
        <v>0</v>
      </c>
      <c r="BH312" s="219">
        <f>IF(N312="sníž. přenesená",J312,0)</f>
        <v>0</v>
      </c>
      <c r="BI312" s="219">
        <f>IF(N312="nulová",J312,0)</f>
        <v>0</v>
      </c>
      <c r="BJ312" s="19" t="s">
        <v>144</v>
      </c>
      <c r="BK312" s="219">
        <f>ROUND(I312*H312,2)</f>
        <v>0</v>
      </c>
      <c r="BL312" s="19" t="s">
        <v>262</v>
      </c>
      <c r="BM312" s="218" t="s">
        <v>1052</v>
      </c>
    </row>
    <row r="313" spans="1:47" s="2" customFormat="1" ht="12">
      <c r="A313" s="40"/>
      <c r="B313" s="41"/>
      <c r="C313" s="42"/>
      <c r="D313" s="220" t="s">
        <v>146</v>
      </c>
      <c r="E313" s="42"/>
      <c r="F313" s="221" t="s">
        <v>629</v>
      </c>
      <c r="G313" s="42"/>
      <c r="H313" s="42"/>
      <c r="I313" s="222"/>
      <c r="J313" s="42"/>
      <c r="K313" s="42"/>
      <c r="L313" s="46"/>
      <c r="M313" s="223"/>
      <c r="N313" s="224"/>
      <c r="O313" s="86"/>
      <c r="P313" s="86"/>
      <c r="Q313" s="86"/>
      <c r="R313" s="86"/>
      <c r="S313" s="86"/>
      <c r="T313" s="86"/>
      <c r="U313" s="87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146</v>
      </c>
      <c r="AU313" s="19" t="s">
        <v>144</v>
      </c>
    </row>
    <row r="314" spans="1:63" s="12" customFormat="1" ht="22.8" customHeight="1">
      <c r="A314" s="12"/>
      <c r="B314" s="190"/>
      <c r="C314" s="191"/>
      <c r="D314" s="192" t="s">
        <v>71</v>
      </c>
      <c r="E314" s="204" t="s">
        <v>630</v>
      </c>
      <c r="F314" s="204" t="s">
        <v>631</v>
      </c>
      <c r="G314" s="191"/>
      <c r="H314" s="191"/>
      <c r="I314" s="194"/>
      <c r="J314" s="205">
        <f>BK314</f>
        <v>0</v>
      </c>
      <c r="K314" s="191"/>
      <c r="L314" s="196"/>
      <c r="M314" s="197"/>
      <c r="N314" s="198"/>
      <c r="O314" s="198"/>
      <c r="P314" s="199">
        <f>SUM(P315:P323)</f>
        <v>0</v>
      </c>
      <c r="Q314" s="198"/>
      <c r="R314" s="199">
        <f>SUM(R315:R323)</f>
        <v>0.020700000000000003</v>
      </c>
      <c r="S314" s="198"/>
      <c r="T314" s="199">
        <f>SUM(T315:T323)</f>
        <v>0</v>
      </c>
      <c r="U314" s="200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01" t="s">
        <v>144</v>
      </c>
      <c r="AT314" s="202" t="s">
        <v>71</v>
      </c>
      <c r="AU314" s="202" t="s">
        <v>80</v>
      </c>
      <c r="AY314" s="201" t="s">
        <v>136</v>
      </c>
      <c r="BK314" s="203">
        <f>SUM(BK315:BK323)</f>
        <v>0</v>
      </c>
    </row>
    <row r="315" spans="1:65" s="2" customFormat="1" ht="16.5" customHeight="1">
      <c r="A315" s="40"/>
      <c r="B315" s="41"/>
      <c r="C315" s="206" t="s">
        <v>509</v>
      </c>
      <c r="D315" s="206" t="s">
        <v>139</v>
      </c>
      <c r="E315" s="207" t="s">
        <v>633</v>
      </c>
      <c r="F315" s="208" t="s">
        <v>634</v>
      </c>
      <c r="G315" s="209" t="s">
        <v>526</v>
      </c>
      <c r="H315" s="210">
        <v>2</v>
      </c>
      <c r="I315" s="211"/>
      <c r="J315" s="212">
        <f>ROUND(I315*H315,2)</f>
        <v>0</v>
      </c>
      <c r="K315" s="213"/>
      <c r="L315" s="46"/>
      <c r="M315" s="214" t="s">
        <v>19</v>
      </c>
      <c r="N315" s="215" t="s">
        <v>44</v>
      </c>
      <c r="O315" s="86"/>
      <c r="P315" s="216">
        <f>O315*H315</f>
        <v>0</v>
      </c>
      <c r="Q315" s="216">
        <v>0.0092</v>
      </c>
      <c r="R315" s="216">
        <f>Q315*H315</f>
        <v>0.0184</v>
      </c>
      <c r="S315" s="216">
        <v>0</v>
      </c>
      <c r="T315" s="216">
        <f>S315*H315</f>
        <v>0</v>
      </c>
      <c r="U315" s="217" t="s">
        <v>19</v>
      </c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8" t="s">
        <v>262</v>
      </c>
      <c r="AT315" s="218" t="s">
        <v>139</v>
      </c>
      <c r="AU315" s="218" t="s">
        <v>144</v>
      </c>
      <c r="AY315" s="19" t="s">
        <v>136</v>
      </c>
      <c r="BE315" s="219">
        <f>IF(N315="základní",J315,0)</f>
        <v>0</v>
      </c>
      <c r="BF315" s="219">
        <f>IF(N315="snížená",J315,0)</f>
        <v>0</v>
      </c>
      <c r="BG315" s="219">
        <f>IF(N315="zákl. přenesená",J315,0)</f>
        <v>0</v>
      </c>
      <c r="BH315" s="219">
        <f>IF(N315="sníž. přenesená",J315,0)</f>
        <v>0</v>
      </c>
      <c r="BI315" s="219">
        <f>IF(N315="nulová",J315,0)</f>
        <v>0</v>
      </c>
      <c r="BJ315" s="19" t="s">
        <v>144</v>
      </c>
      <c r="BK315" s="219">
        <f>ROUND(I315*H315,2)</f>
        <v>0</v>
      </c>
      <c r="BL315" s="19" t="s">
        <v>262</v>
      </c>
      <c r="BM315" s="218" t="s">
        <v>1053</v>
      </c>
    </row>
    <row r="316" spans="1:47" s="2" customFormat="1" ht="12">
      <c r="A316" s="40"/>
      <c r="B316" s="41"/>
      <c r="C316" s="42"/>
      <c r="D316" s="220" t="s">
        <v>146</v>
      </c>
      <c r="E316" s="42"/>
      <c r="F316" s="221" t="s">
        <v>636</v>
      </c>
      <c r="G316" s="42"/>
      <c r="H316" s="42"/>
      <c r="I316" s="222"/>
      <c r="J316" s="42"/>
      <c r="K316" s="42"/>
      <c r="L316" s="46"/>
      <c r="M316" s="223"/>
      <c r="N316" s="224"/>
      <c r="O316" s="86"/>
      <c r="P316" s="86"/>
      <c r="Q316" s="86"/>
      <c r="R316" s="86"/>
      <c r="S316" s="86"/>
      <c r="T316" s="86"/>
      <c r="U316" s="87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146</v>
      </c>
      <c r="AU316" s="19" t="s">
        <v>144</v>
      </c>
    </row>
    <row r="317" spans="1:65" s="2" customFormat="1" ht="16.5" customHeight="1">
      <c r="A317" s="40"/>
      <c r="B317" s="41"/>
      <c r="C317" s="206" t="s">
        <v>516</v>
      </c>
      <c r="D317" s="206" t="s">
        <v>139</v>
      </c>
      <c r="E317" s="207" t="s">
        <v>638</v>
      </c>
      <c r="F317" s="208" t="s">
        <v>639</v>
      </c>
      <c r="G317" s="209" t="s">
        <v>526</v>
      </c>
      <c r="H317" s="210">
        <v>2</v>
      </c>
      <c r="I317" s="211"/>
      <c r="J317" s="212">
        <f>ROUND(I317*H317,2)</f>
        <v>0</v>
      </c>
      <c r="K317" s="213"/>
      <c r="L317" s="46"/>
      <c r="M317" s="214" t="s">
        <v>19</v>
      </c>
      <c r="N317" s="215" t="s">
        <v>44</v>
      </c>
      <c r="O317" s="86"/>
      <c r="P317" s="216">
        <f>O317*H317</f>
        <v>0</v>
      </c>
      <c r="Q317" s="216">
        <v>0.00015</v>
      </c>
      <c r="R317" s="216">
        <f>Q317*H317</f>
        <v>0.0003</v>
      </c>
      <c r="S317" s="216">
        <v>0</v>
      </c>
      <c r="T317" s="216">
        <f>S317*H317</f>
        <v>0</v>
      </c>
      <c r="U317" s="217" t="s">
        <v>19</v>
      </c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8" t="s">
        <v>262</v>
      </c>
      <c r="AT317" s="218" t="s">
        <v>139</v>
      </c>
      <c r="AU317" s="218" t="s">
        <v>144</v>
      </c>
      <c r="AY317" s="19" t="s">
        <v>136</v>
      </c>
      <c r="BE317" s="219">
        <f>IF(N317="základní",J317,0)</f>
        <v>0</v>
      </c>
      <c r="BF317" s="219">
        <f>IF(N317="snížená",J317,0)</f>
        <v>0</v>
      </c>
      <c r="BG317" s="219">
        <f>IF(N317="zákl. přenesená",J317,0)</f>
        <v>0</v>
      </c>
      <c r="BH317" s="219">
        <f>IF(N317="sníž. přenesená",J317,0)</f>
        <v>0</v>
      </c>
      <c r="BI317" s="219">
        <f>IF(N317="nulová",J317,0)</f>
        <v>0</v>
      </c>
      <c r="BJ317" s="19" t="s">
        <v>144</v>
      </c>
      <c r="BK317" s="219">
        <f>ROUND(I317*H317,2)</f>
        <v>0</v>
      </c>
      <c r="BL317" s="19" t="s">
        <v>262</v>
      </c>
      <c r="BM317" s="218" t="s">
        <v>1054</v>
      </c>
    </row>
    <row r="318" spans="1:47" s="2" customFormat="1" ht="12">
      <c r="A318" s="40"/>
      <c r="B318" s="41"/>
      <c r="C318" s="42"/>
      <c r="D318" s="220" t="s">
        <v>146</v>
      </c>
      <c r="E318" s="42"/>
      <c r="F318" s="221" t="s">
        <v>641</v>
      </c>
      <c r="G318" s="42"/>
      <c r="H318" s="42"/>
      <c r="I318" s="222"/>
      <c r="J318" s="42"/>
      <c r="K318" s="42"/>
      <c r="L318" s="46"/>
      <c r="M318" s="223"/>
      <c r="N318" s="224"/>
      <c r="O318" s="86"/>
      <c r="P318" s="86"/>
      <c r="Q318" s="86"/>
      <c r="R318" s="86"/>
      <c r="S318" s="86"/>
      <c r="T318" s="86"/>
      <c r="U318" s="87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146</v>
      </c>
      <c r="AU318" s="19" t="s">
        <v>144</v>
      </c>
    </row>
    <row r="319" spans="1:65" s="2" customFormat="1" ht="16.5" customHeight="1">
      <c r="A319" s="40"/>
      <c r="B319" s="41"/>
      <c r="C319" s="206" t="s">
        <v>523</v>
      </c>
      <c r="D319" s="206" t="s">
        <v>139</v>
      </c>
      <c r="E319" s="207" t="s">
        <v>643</v>
      </c>
      <c r="F319" s="208" t="s">
        <v>644</v>
      </c>
      <c r="G319" s="209" t="s">
        <v>526</v>
      </c>
      <c r="H319" s="210">
        <v>2</v>
      </c>
      <c r="I319" s="211"/>
      <c r="J319" s="212">
        <f>ROUND(I319*H319,2)</f>
        <v>0</v>
      </c>
      <c r="K319" s="213"/>
      <c r="L319" s="46"/>
      <c r="M319" s="214" t="s">
        <v>19</v>
      </c>
      <c r="N319" s="215" t="s">
        <v>44</v>
      </c>
      <c r="O319" s="86"/>
      <c r="P319" s="216">
        <f>O319*H319</f>
        <v>0</v>
      </c>
      <c r="Q319" s="216">
        <v>0</v>
      </c>
      <c r="R319" s="216">
        <f>Q319*H319</f>
        <v>0</v>
      </c>
      <c r="S319" s="216">
        <v>0</v>
      </c>
      <c r="T319" s="216">
        <f>S319*H319</f>
        <v>0</v>
      </c>
      <c r="U319" s="217" t="s">
        <v>19</v>
      </c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8" t="s">
        <v>262</v>
      </c>
      <c r="AT319" s="218" t="s">
        <v>139</v>
      </c>
      <c r="AU319" s="218" t="s">
        <v>144</v>
      </c>
      <c r="AY319" s="19" t="s">
        <v>136</v>
      </c>
      <c r="BE319" s="219">
        <f>IF(N319="základní",J319,0)</f>
        <v>0</v>
      </c>
      <c r="BF319" s="219">
        <f>IF(N319="snížená",J319,0)</f>
        <v>0</v>
      </c>
      <c r="BG319" s="219">
        <f>IF(N319="zákl. přenesená",J319,0)</f>
        <v>0</v>
      </c>
      <c r="BH319" s="219">
        <f>IF(N319="sníž. přenesená",J319,0)</f>
        <v>0</v>
      </c>
      <c r="BI319" s="219">
        <f>IF(N319="nulová",J319,0)</f>
        <v>0</v>
      </c>
      <c r="BJ319" s="19" t="s">
        <v>144</v>
      </c>
      <c r="BK319" s="219">
        <f>ROUND(I319*H319,2)</f>
        <v>0</v>
      </c>
      <c r="BL319" s="19" t="s">
        <v>262</v>
      </c>
      <c r="BM319" s="218" t="s">
        <v>1055</v>
      </c>
    </row>
    <row r="320" spans="1:47" s="2" customFormat="1" ht="12">
      <c r="A320" s="40"/>
      <c r="B320" s="41"/>
      <c r="C320" s="42"/>
      <c r="D320" s="220" t="s">
        <v>146</v>
      </c>
      <c r="E320" s="42"/>
      <c r="F320" s="221" t="s">
        <v>646</v>
      </c>
      <c r="G320" s="42"/>
      <c r="H320" s="42"/>
      <c r="I320" s="222"/>
      <c r="J320" s="42"/>
      <c r="K320" s="42"/>
      <c r="L320" s="46"/>
      <c r="M320" s="223"/>
      <c r="N320" s="224"/>
      <c r="O320" s="86"/>
      <c r="P320" s="86"/>
      <c r="Q320" s="86"/>
      <c r="R320" s="86"/>
      <c r="S320" s="86"/>
      <c r="T320" s="86"/>
      <c r="U320" s="87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146</v>
      </c>
      <c r="AU320" s="19" t="s">
        <v>144</v>
      </c>
    </row>
    <row r="321" spans="1:65" s="2" customFormat="1" ht="16.5" customHeight="1">
      <c r="A321" s="40"/>
      <c r="B321" s="41"/>
      <c r="C321" s="258" t="s">
        <v>529</v>
      </c>
      <c r="D321" s="258" t="s">
        <v>273</v>
      </c>
      <c r="E321" s="259" t="s">
        <v>648</v>
      </c>
      <c r="F321" s="260" t="s">
        <v>649</v>
      </c>
      <c r="G321" s="261" t="s">
        <v>155</v>
      </c>
      <c r="H321" s="262">
        <v>2</v>
      </c>
      <c r="I321" s="263"/>
      <c r="J321" s="264">
        <f>ROUND(I321*H321,2)</f>
        <v>0</v>
      </c>
      <c r="K321" s="265"/>
      <c r="L321" s="266"/>
      <c r="M321" s="267" t="s">
        <v>19</v>
      </c>
      <c r="N321" s="268" t="s">
        <v>44</v>
      </c>
      <c r="O321" s="86"/>
      <c r="P321" s="216">
        <f>O321*H321</f>
        <v>0</v>
      </c>
      <c r="Q321" s="216">
        <v>0.001</v>
      </c>
      <c r="R321" s="216">
        <f>Q321*H321</f>
        <v>0.002</v>
      </c>
      <c r="S321" s="216">
        <v>0</v>
      </c>
      <c r="T321" s="216">
        <f>S321*H321</f>
        <v>0</v>
      </c>
      <c r="U321" s="217" t="s">
        <v>19</v>
      </c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8" t="s">
        <v>379</v>
      </c>
      <c r="AT321" s="218" t="s">
        <v>273</v>
      </c>
      <c r="AU321" s="218" t="s">
        <v>144</v>
      </c>
      <c r="AY321" s="19" t="s">
        <v>136</v>
      </c>
      <c r="BE321" s="219">
        <f>IF(N321="základní",J321,0)</f>
        <v>0</v>
      </c>
      <c r="BF321" s="219">
        <f>IF(N321="snížená",J321,0)</f>
        <v>0</v>
      </c>
      <c r="BG321" s="219">
        <f>IF(N321="zákl. přenesená",J321,0)</f>
        <v>0</v>
      </c>
      <c r="BH321" s="219">
        <f>IF(N321="sníž. přenesená",J321,0)</f>
        <v>0</v>
      </c>
      <c r="BI321" s="219">
        <f>IF(N321="nulová",J321,0)</f>
        <v>0</v>
      </c>
      <c r="BJ321" s="19" t="s">
        <v>144</v>
      </c>
      <c r="BK321" s="219">
        <f>ROUND(I321*H321,2)</f>
        <v>0</v>
      </c>
      <c r="BL321" s="19" t="s">
        <v>262</v>
      </c>
      <c r="BM321" s="218" t="s">
        <v>1056</v>
      </c>
    </row>
    <row r="322" spans="1:65" s="2" customFormat="1" ht="16.5" customHeight="1">
      <c r="A322" s="40"/>
      <c r="B322" s="41"/>
      <c r="C322" s="206" t="s">
        <v>534</v>
      </c>
      <c r="D322" s="206" t="s">
        <v>139</v>
      </c>
      <c r="E322" s="207" t="s">
        <v>652</v>
      </c>
      <c r="F322" s="208" t="s">
        <v>653</v>
      </c>
      <c r="G322" s="209" t="s">
        <v>250</v>
      </c>
      <c r="H322" s="210">
        <v>0.021</v>
      </c>
      <c r="I322" s="211"/>
      <c r="J322" s="212">
        <f>ROUND(I322*H322,2)</f>
        <v>0</v>
      </c>
      <c r="K322" s="213"/>
      <c r="L322" s="46"/>
      <c r="M322" s="214" t="s">
        <v>19</v>
      </c>
      <c r="N322" s="215" t="s">
        <v>44</v>
      </c>
      <c r="O322" s="86"/>
      <c r="P322" s="216">
        <f>O322*H322</f>
        <v>0</v>
      </c>
      <c r="Q322" s="216">
        <v>0</v>
      </c>
      <c r="R322" s="216">
        <f>Q322*H322</f>
        <v>0</v>
      </c>
      <c r="S322" s="216">
        <v>0</v>
      </c>
      <c r="T322" s="216">
        <f>S322*H322</f>
        <v>0</v>
      </c>
      <c r="U322" s="217" t="s">
        <v>19</v>
      </c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8" t="s">
        <v>143</v>
      </c>
      <c r="AT322" s="218" t="s">
        <v>139</v>
      </c>
      <c r="AU322" s="218" t="s">
        <v>144</v>
      </c>
      <c r="AY322" s="19" t="s">
        <v>136</v>
      </c>
      <c r="BE322" s="219">
        <f>IF(N322="základní",J322,0)</f>
        <v>0</v>
      </c>
      <c r="BF322" s="219">
        <f>IF(N322="snížená",J322,0)</f>
        <v>0</v>
      </c>
      <c r="BG322" s="219">
        <f>IF(N322="zákl. přenesená",J322,0)</f>
        <v>0</v>
      </c>
      <c r="BH322" s="219">
        <f>IF(N322="sníž. přenesená",J322,0)</f>
        <v>0</v>
      </c>
      <c r="BI322" s="219">
        <f>IF(N322="nulová",J322,0)</f>
        <v>0</v>
      </c>
      <c r="BJ322" s="19" t="s">
        <v>144</v>
      </c>
      <c r="BK322" s="219">
        <f>ROUND(I322*H322,2)</f>
        <v>0</v>
      </c>
      <c r="BL322" s="19" t="s">
        <v>143</v>
      </c>
      <c r="BM322" s="218" t="s">
        <v>1057</v>
      </c>
    </row>
    <row r="323" spans="1:47" s="2" customFormat="1" ht="12">
      <c r="A323" s="40"/>
      <c r="B323" s="41"/>
      <c r="C323" s="42"/>
      <c r="D323" s="220" t="s">
        <v>146</v>
      </c>
      <c r="E323" s="42"/>
      <c r="F323" s="221" t="s">
        <v>655</v>
      </c>
      <c r="G323" s="42"/>
      <c r="H323" s="42"/>
      <c r="I323" s="222"/>
      <c r="J323" s="42"/>
      <c r="K323" s="42"/>
      <c r="L323" s="46"/>
      <c r="M323" s="223"/>
      <c r="N323" s="224"/>
      <c r="O323" s="86"/>
      <c r="P323" s="86"/>
      <c r="Q323" s="86"/>
      <c r="R323" s="86"/>
      <c r="S323" s="86"/>
      <c r="T323" s="86"/>
      <c r="U323" s="87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146</v>
      </c>
      <c r="AU323" s="19" t="s">
        <v>144</v>
      </c>
    </row>
    <row r="324" spans="1:63" s="12" customFormat="1" ht="22.8" customHeight="1">
      <c r="A324" s="12"/>
      <c r="B324" s="190"/>
      <c r="C324" s="191"/>
      <c r="D324" s="192" t="s">
        <v>71</v>
      </c>
      <c r="E324" s="204" t="s">
        <v>656</v>
      </c>
      <c r="F324" s="204" t="s">
        <v>657</v>
      </c>
      <c r="G324" s="191"/>
      <c r="H324" s="191"/>
      <c r="I324" s="194"/>
      <c r="J324" s="205">
        <f>BK324</f>
        <v>0</v>
      </c>
      <c r="K324" s="191"/>
      <c r="L324" s="196"/>
      <c r="M324" s="197"/>
      <c r="N324" s="198"/>
      <c r="O324" s="198"/>
      <c r="P324" s="199">
        <f>SUM(P325:P331)</f>
        <v>0</v>
      </c>
      <c r="Q324" s="198"/>
      <c r="R324" s="199">
        <f>SUM(R325:R331)</f>
        <v>0.0020675199999999998</v>
      </c>
      <c r="S324" s="198"/>
      <c r="T324" s="199">
        <f>SUM(T325:T331)</f>
        <v>0</v>
      </c>
      <c r="U324" s="200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01" t="s">
        <v>144</v>
      </c>
      <c r="AT324" s="202" t="s">
        <v>71</v>
      </c>
      <c r="AU324" s="202" t="s">
        <v>80</v>
      </c>
      <c r="AY324" s="201" t="s">
        <v>136</v>
      </c>
      <c r="BK324" s="203">
        <f>SUM(BK325:BK331)</f>
        <v>0</v>
      </c>
    </row>
    <row r="325" spans="1:65" s="2" customFormat="1" ht="16.5" customHeight="1">
      <c r="A325" s="40"/>
      <c r="B325" s="41"/>
      <c r="C325" s="206" t="s">
        <v>540</v>
      </c>
      <c r="D325" s="206" t="s">
        <v>139</v>
      </c>
      <c r="E325" s="207" t="s">
        <v>659</v>
      </c>
      <c r="F325" s="208" t="s">
        <v>660</v>
      </c>
      <c r="G325" s="209" t="s">
        <v>160</v>
      </c>
      <c r="H325" s="210">
        <v>3.692</v>
      </c>
      <c r="I325" s="211"/>
      <c r="J325" s="212">
        <f>ROUND(I325*H325,2)</f>
        <v>0</v>
      </c>
      <c r="K325" s="213"/>
      <c r="L325" s="46"/>
      <c r="M325" s="214" t="s">
        <v>19</v>
      </c>
      <c r="N325" s="215" t="s">
        <v>44</v>
      </c>
      <c r="O325" s="86"/>
      <c r="P325" s="216">
        <f>O325*H325</f>
        <v>0</v>
      </c>
      <c r="Q325" s="216">
        <v>0.00056</v>
      </c>
      <c r="R325" s="216">
        <f>Q325*H325</f>
        <v>0.0020675199999999998</v>
      </c>
      <c r="S325" s="216">
        <v>0</v>
      </c>
      <c r="T325" s="216">
        <f>S325*H325</f>
        <v>0</v>
      </c>
      <c r="U325" s="217" t="s">
        <v>19</v>
      </c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8" t="s">
        <v>262</v>
      </c>
      <c r="AT325" s="218" t="s">
        <v>139</v>
      </c>
      <c r="AU325" s="218" t="s">
        <v>144</v>
      </c>
      <c r="AY325" s="19" t="s">
        <v>136</v>
      </c>
      <c r="BE325" s="219">
        <f>IF(N325="základní",J325,0)</f>
        <v>0</v>
      </c>
      <c r="BF325" s="219">
        <f>IF(N325="snížená",J325,0)</f>
        <v>0</v>
      </c>
      <c r="BG325" s="219">
        <f>IF(N325="zákl. přenesená",J325,0)</f>
        <v>0</v>
      </c>
      <c r="BH325" s="219">
        <f>IF(N325="sníž. přenesená",J325,0)</f>
        <v>0</v>
      </c>
      <c r="BI325" s="219">
        <f>IF(N325="nulová",J325,0)</f>
        <v>0</v>
      </c>
      <c r="BJ325" s="19" t="s">
        <v>144</v>
      </c>
      <c r="BK325" s="219">
        <f>ROUND(I325*H325,2)</f>
        <v>0</v>
      </c>
      <c r="BL325" s="19" t="s">
        <v>262</v>
      </c>
      <c r="BM325" s="218" t="s">
        <v>1058</v>
      </c>
    </row>
    <row r="326" spans="1:47" s="2" customFormat="1" ht="12">
      <c r="A326" s="40"/>
      <c r="B326" s="41"/>
      <c r="C326" s="42"/>
      <c r="D326" s="220" t="s">
        <v>146</v>
      </c>
      <c r="E326" s="42"/>
      <c r="F326" s="221" t="s">
        <v>662</v>
      </c>
      <c r="G326" s="42"/>
      <c r="H326" s="42"/>
      <c r="I326" s="222"/>
      <c r="J326" s="42"/>
      <c r="K326" s="42"/>
      <c r="L326" s="46"/>
      <c r="M326" s="223"/>
      <c r="N326" s="224"/>
      <c r="O326" s="86"/>
      <c r="P326" s="86"/>
      <c r="Q326" s="86"/>
      <c r="R326" s="86"/>
      <c r="S326" s="86"/>
      <c r="T326" s="86"/>
      <c r="U326" s="87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146</v>
      </c>
      <c r="AU326" s="19" t="s">
        <v>144</v>
      </c>
    </row>
    <row r="327" spans="1:51" s="13" customFormat="1" ht="12">
      <c r="A327" s="13"/>
      <c r="B327" s="225"/>
      <c r="C327" s="226"/>
      <c r="D327" s="227" t="s">
        <v>148</v>
      </c>
      <c r="E327" s="228" t="s">
        <v>19</v>
      </c>
      <c r="F327" s="229" t="s">
        <v>663</v>
      </c>
      <c r="G327" s="226"/>
      <c r="H327" s="228" t="s">
        <v>19</v>
      </c>
      <c r="I327" s="230"/>
      <c r="J327" s="226"/>
      <c r="K327" s="226"/>
      <c r="L327" s="231"/>
      <c r="M327" s="232"/>
      <c r="N327" s="233"/>
      <c r="O327" s="233"/>
      <c r="P327" s="233"/>
      <c r="Q327" s="233"/>
      <c r="R327" s="233"/>
      <c r="S327" s="233"/>
      <c r="T327" s="233"/>
      <c r="U327" s="234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5" t="s">
        <v>148</v>
      </c>
      <c r="AU327" s="235" t="s">
        <v>144</v>
      </c>
      <c r="AV327" s="13" t="s">
        <v>80</v>
      </c>
      <c r="AW327" s="13" t="s">
        <v>33</v>
      </c>
      <c r="AX327" s="13" t="s">
        <v>72</v>
      </c>
      <c r="AY327" s="235" t="s">
        <v>136</v>
      </c>
    </row>
    <row r="328" spans="1:51" s="14" customFormat="1" ht="12">
      <c r="A328" s="14"/>
      <c r="B328" s="236"/>
      <c r="C328" s="237"/>
      <c r="D328" s="227" t="s">
        <v>148</v>
      </c>
      <c r="E328" s="238" t="s">
        <v>19</v>
      </c>
      <c r="F328" s="239" t="s">
        <v>1059</v>
      </c>
      <c r="G328" s="237"/>
      <c r="H328" s="240">
        <v>3.692</v>
      </c>
      <c r="I328" s="241"/>
      <c r="J328" s="237"/>
      <c r="K328" s="237"/>
      <c r="L328" s="242"/>
      <c r="M328" s="243"/>
      <c r="N328" s="244"/>
      <c r="O328" s="244"/>
      <c r="P328" s="244"/>
      <c r="Q328" s="244"/>
      <c r="R328" s="244"/>
      <c r="S328" s="244"/>
      <c r="T328" s="244"/>
      <c r="U328" s="245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6" t="s">
        <v>148</v>
      </c>
      <c r="AU328" s="246" t="s">
        <v>144</v>
      </c>
      <c r="AV328" s="14" t="s">
        <v>144</v>
      </c>
      <c r="AW328" s="14" t="s">
        <v>33</v>
      </c>
      <c r="AX328" s="14" t="s">
        <v>72</v>
      </c>
      <c r="AY328" s="246" t="s">
        <v>136</v>
      </c>
    </row>
    <row r="329" spans="1:51" s="15" customFormat="1" ht="12">
      <c r="A329" s="15"/>
      <c r="B329" s="247"/>
      <c r="C329" s="248"/>
      <c r="D329" s="227" t="s">
        <v>148</v>
      </c>
      <c r="E329" s="249" t="s">
        <v>19</v>
      </c>
      <c r="F329" s="250" t="s">
        <v>152</v>
      </c>
      <c r="G329" s="248"/>
      <c r="H329" s="251">
        <v>3.692</v>
      </c>
      <c r="I329" s="252"/>
      <c r="J329" s="248"/>
      <c r="K329" s="248"/>
      <c r="L329" s="253"/>
      <c r="M329" s="254"/>
      <c r="N329" s="255"/>
      <c r="O329" s="255"/>
      <c r="P329" s="255"/>
      <c r="Q329" s="255"/>
      <c r="R329" s="255"/>
      <c r="S329" s="255"/>
      <c r="T329" s="255"/>
      <c r="U329" s="256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57" t="s">
        <v>148</v>
      </c>
      <c r="AU329" s="257" t="s">
        <v>144</v>
      </c>
      <c r="AV329" s="15" t="s">
        <v>143</v>
      </c>
      <c r="AW329" s="15" t="s">
        <v>33</v>
      </c>
      <c r="AX329" s="15" t="s">
        <v>80</v>
      </c>
      <c r="AY329" s="257" t="s">
        <v>136</v>
      </c>
    </row>
    <row r="330" spans="1:65" s="2" customFormat="1" ht="16.5" customHeight="1">
      <c r="A330" s="40"/>
      <c r="B330" s="41"/>
      <c r="C330" s="206" t="s">
        <v>545</v>
      </c>
      <c r="D330" s="206" t="s">
        <v>139</v>
      </c>
      <c r="E330" s="207" t="s">
        <v>666</v>
      </c>
      <c r="F330" s="208" t="s">
        <v>667</v>
      </c>
      <c r="G330" s="209" t="s">
        <v>250</v>
      </c>
      <c r="H330" s="210">
        <v>0.002</v>
      </c>
      <c r="I330" s="211"/>
      <c r="J330" s="212">
        <f>ROUND(I330*H330,2)</f>
        <v>0</v>
      </c>
      <c r="K330" s="213"/>
      <c r="L330" s="46"/>
      <c r="M330" s="214" t="s">
        <v>19</v>
      </c>
      <c r="N330" s="215" t="s">
        <v>44</v>
      </c>
      <c r="O330" s="86"/>
      <c r="P330" s="216">
        <f>O330*H330</f>
        <v>0</v>
      </c>
      <c r="Q330" s="216">
        <v>0</v>
      </c>
      <c r="R330" s="216">
        <f>Q330*H330</f>
        <v>0</v>
      </c>
      <c r="S330" s="216">
        <v>0</v>
      </c>
      <c r="T330" s="216">
        <f>S330*H330</f>
        <v>0</v>
      </c>
      <c r="U330" s="217" t="s">
        <v>19</v>
      </c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8" t="s">
        <v>262</v>
      </c>
      <c r="AT330" s="218" t="s">
        <v>139</v>
      </c>
      <c r="AU330" s="218" t="s">
        <v>144</v>
      </c>
      <c r="AY330" s="19" t="s">
        <v>136</v>
      </c>
      <c r="BE330" s="219">
        <f>IF(N330="základní",J330,0)</f>
        <v>0</v>
      </c>
      <c r="BF330" s="219">
        <f>IF(N330="snížená",J330,0)</f>
        <v>0</v>
      </c>
      <c r="BG330" s="219">
        <f>IF(N330="zákl. přenesená",J330,0)</f>
        <v>0</v>
      </c>
      <c r="BH330" s="219">
        <f>IF(N330="sníž. přenesená",J330,0)</f>
        <v>0</v>
      </c>
      <c r="BI330" s="219">
        <f>IF(N330="nulová",J330,0)</f>
        <v>0</v>
      </c>
      <c r="BJ330" s="19" t="s">
        <v>144</v>
      </c>
      <c r="BK330" s="219">
        <f>ROUND(I330*H330,2)</f>
        <v>0</v>
      </c>
      <c r="BL330" s="19" t="s">
        <v>262</v>
      </c>
      <c r="BM330" s="218" t="s">
        <v>1060</v>
      </c>
    </row>
    <row r="331" spans="1:47" s="2" customFormat="1" ht="12">
      <c r="A331" s="40"/>
      <c r="B331" s="41"/>
      <c r="C331" s="42"/>
      <c r="D331" s="220" t="s">
        <v>146</v>
      </c>
      <c r="E331" s="42"/>
      <c r="F331" s="221" t="s">
        <v>669</v>
      </c>
      <c r="G331" s="42"/>
      <c r="H331" s="42"/>
      <c r="I331" s="222"/>
      <c r="J331" s="42"/>
      <c r="K331" s="42"/>
      <c r="L331" s="46"/>
      <c r="M331" s="223"/>
      <c r="N331" s="224"/>
      <c r="O331" s="86"/>
      <c r="P331" s="86"/>
      <c r="Q331" s="86"/>
      <c r="R331" s="86"/>
      <c r="S331" s="86"/>
      <c r="T331" s="86"/>
      <c r="U331" s="87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146</v>
      </c>
      <c r="AU331" s="19" t="s">
        <v>144</v>
      </c>
    </row>
    <row r="332" spans="1:63" s="12" customFormat="1" ht="22.8" customHeight="1">
      <c r="A332" s="12"/>
      <c r="B332" s="190"/>
      <c r="C332" s="191"/>
      <c r="D332" s="192" t="s">
        <v>71</v>
      </c>
      <c r="E332" s="204" t="s">
        <v>670</v>
      </c>
      <c r="F332" s="204" t="s">
        <v>671</v>
      </c>
      <c r="G332" s="191"/>
      <c r="H332" s="191"/>
      <c r="I332" s="194"/>
      <c r="J332" s="205">
        <f>BK332</f>
        <v>0</v>
      </c>
      <c r="K332" s="191"/>
      <c r="L332" s="196"/>
      <c r="M332" s="197"/>
      <c r="N332" s="198"/>
      <c r="O332" s="198"/>
      <c r="P332" s="199">
        <f>SUM(P333:P334)</f>
        <v>0</v>
      </c>
      <c r="Q332" s="198"/>
      <c r="R332" s="199">
        <f>SUM(R333:R334)</f>
        <v>0.00023</v>
      </c>
      <c r="S332" s="198"/>
      <c r="T332" s="199">
        <f>SUM(T333:T334)</f>
        <v>0</v>
      </c>
      <c r="U332" s="200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01" t="s">
        <v>144</v>
      </c>
      <c r="AT332" s="202" t="s">
        <v>71</v>
      </c>
      <c r="AU332" s="202" t="s">
        <v>80</v>
      </c>
      <c r="AY332" s="201" t="s">
        <v>136</v>
      </c>
      <c r="BK332" s="203">
        <f>SUM(BK333:BK334)</f>
        <v>0</v>
      </c>
    </row>
    <row r="333" spans="1:65" s="2" customFormat="1" ht="21.75" customHeight="1">
      <c r="A333" s="40"/>
      <c r="B333" s="41"/>
      <c r="C333" s="206" t="s">
        <v>552</v>
      </c>
      <c r="D333" s="206" t="s">
        <v>139</v>
      </c>
      <c r="E333" s="207" t="s">
        <v>673</v>
      </c>
      <c r="F333" s="208" t="s">
        <v>674</v>
      </c>
      <c r="G333" s="209" t="s">
        <v>155</v>
      </c>
      <c r="H333" s="210">
        <v>1</v>
      </c>
      <c r="I333" s="211"/>
      <c r="J333" s="212">
        <f>ROUND(I333*H333,2)</f>
        <v>0</v>
      </c>
      <c r="K333" s="213"/>
      <c r="L333" s="46"/>
      <c r="M333" s="214" t="s">
        <v>19</v>
      </c>
      <c r="N333" s="215" t="s">
        <v>44</v>
      </c>
      <c r="O333" s="86"/>
      <c r="P333" s="216">
        <f>O333*H333</f>
        <v>0</v>
      </c>
      <c r="Q333" s="216">
        <v>0.00023</v>
      </c>
      <c r="R333" s="216">
        <f>Q333*H333</f>
        <v>0.00023</v>
      </c>
      <c r="S333" s="216">
        <v>0</v>
      </c>
      <c r="T333" s="216">
        <f>S333*H333</f>
        <v>0</v>
      </c>
      <c r="U333" s="217" t="s">
        <v>19</v>
      </c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8" t="s">
        <v>262</v>
      </c>
      <c r="AT333" s="218" t="s">
        <v>139</v>
      </c>
      <c r="AU333" s="218" t="s">
        <v>144</v>
      </c>
      <c r="AY333" s="19" t="s">
        <v>136</v>
      </c>
      <c r="BE333" s="219">
        <f>IF(N333="základní",J333,0)</f>
        <v>0</v>
      </c>
      <c r="BF333" s="219">
        <f>IF(N333="snížená",J333,0)</f>
        <v>0</v>
      </c>
      <c r="BG333" s="219">
        <f>IF(N333="zákl. přenesená",J333,0)</f>
        <v>0</v>
      </c>
      <c r="BH333" s="219">
        <f>IF(N333="sníž. přenesená",J333,0)</f>
        <v>0</v>
      </c>
      <c r="BI333" s="219">
        <f>IF(N333="nulová",J333,0)</f>
        <v>0</v>
      </c>
      <c r="BJ333" s="19" t="s">
        <v>144</v>
      </c>
      <c r="BK333" s="219">
        <f>ROUND(I333*H333,2)</f>
        <v>0</v>
      </c>
      <c r="BL333" s="19" t="s">
        <v>262</v>
      </c>
      <c r="BM333" s="218" t="s">
        <v>1061</v>
      </c>
    </row>
    <row r="334" spans="1:47" s="2" customFormat="1" ht="12">
      <c r="A334" s="40"/>
      <c r="B334" s="41"/>
      <c r="C334" s="42"/>
      <c r="D334" s="220" t="s">
        <v>146</v>
      </c>
      <c r="E334" s="42"/>
      <c r="F334" s="221" t="s">
        <v>676</v>
      </c>
      <c r="G334" s="42"/>
      <c r="H334" s="42"/>
      <c r="I334" s="222"/>
      <c r="J334" s="42"/>
      <c r="K334" s="42"/>
      <c r="L334" s="46"/>
      <c r="M334" s="223"/>
      <c r="N334" s="224"/>
      <c r="O334" s="86"/>
      <c r="P334" s="86"/>
      <c r="Q334" s="86"/>
      <c r="R334" s="86"/>
      <c r="S334" s="86"/>
      <c r="T334" s="86"/>
      <c r="U334" s="87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146</v>
      </c>
      <c r="AU334" s="19" t="s">
        <v>144</v>
      </c>
    </row>
    <row r="335" spans="1:63" s="12" customFormat="1" ht="22.8" customHeight="1">
      <c r="A335" s="12"/>
      <c r="B335" s="190"/>
      <c r="C335" s="191"/>
      <c r="D335" s="192" t="s">
        <v>71</v>
      </c>
      <c r="E335" s="204" t="s">
        <v>677</v>
      </c>
      <c r="F335" s="204" t="s">
        <v>678</v>
      </c>
      <c r="G335" s="191"/>
      <c r="H335" s="191"/>
      <c r="I335" s="194"/>
      <c r="J335" s="205">
        <f>BK335</f>
        <v>0</v>
      </c>
      <c r="K335" s="191"/>
      <c r="L335" s="196"/>
      <c r="M335" s="197"/>
      <c r="N335" s="198"/>
      <c r="O335" s="198"/>
      <c r="P335" s="199">
        <f>SUM(P336:P341)</f>
        <v>0</v>
      </c>
      <c r="Q335" s="198"/>
      <c r="R335" s="199">
        <f>SUM(R336:R341)</f>
        <v>0.01495</v>
      </c>
      <c r="S335" s="198"/>
      <c r="T335" s="199">
        <f>SUM(T336:T341)</f>
        <v>0.01235</v>
      </c>
      <c r="U335" s="200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01" t="s">
        <v>144</v>
      </c>
      <c r="AT335" s="202" t="s">
        <v>71</v>
      </c>
      <c r="AU335" s="202" t="s">
        <v>80</v>
      </c>
      <c r="AY335" s="201" t="s">
        <v>136</v>
      </c>
      <c r="BK335" s="203">
        <f>SUM(BK336:BK341)</f>
        <v>0</v>
      </c>
    </row>
    <row r="336" spans="1:65" s="2" customFormat="1" ht="16.5" customHeight="1">
      <c r="A336" s="40"/>
      <c r="B336" s="41"/>
      <c r="C336" s="206" t="s">
        <v>557</v>
      </c>
      <c r="D336" s="206" t="s">
        <v>139</v>
      </c>
      <c r="E336" s="207" t="s">
        <v>680</v>
      </c>
      <c r="F336" s="208" t="s">
        <v>681</v>
      </c>
      <c r="G336" s="209" t="s">
        <v>155</v>
      </c>
      <c r="H336" s="210">
        <v>1</v>
      </c>
      <c r="I336" s="211"/>
      <c r="J336" s="212">
        <f>ROUND(I336*H336,2)</f>
        <v>0</v>
      </c>
      <c r="K336" s="213"/>
      <c r="L336" s="46"/>
      <c r="M336" s="214" t="s">
        <v>19</v>
      </c>
      <c r="N336" s="215" t="s">
        <v>44</v>
      </c>
      <c r="O336" s="86"/>
      <c r="P336" s="216">
        <f>O336*H336</f>
        <v>0</v>
      </c>
      <c r="Q336" s="216">
        <v>5E-05</v>
      </c>
      <c r="R336" s="216">
        <f>Q336*H336</f>
        <v>5E-05</v>
      </c>
      <c r="S336" s="216">
        <v>0.01235</v>
      </c>
      <c r="T336" s="216">
        <f>S336*H336</f>
        <v>0.01235</v>
      </c>
      <c r="U336" s="217" t="s">
        <v>19</v>
      </c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8" t="s">
        <v>262</v>
      </c>
      <c r="AT336" s="218" t="s">
        <v>139</v>
      </c>
      <c r="AU336" s="218" t="s">
        <v>144</v>
      </c>
      <c r="AY336" s="19" t="s">
        <v>136</v>
      </c>
      <c r="BE336" s="219">
        <f>IF(N336="základní",J336,0)</f>
        <v>0</v>
      </c>
      <c r="BF336" s="219">
        <f>IF(N336="snížená",J336,0)</f>
        <v>0</v>
      </c>
      <c r="BG336" s="219">
        <f>IF(N336="zákl. přenesená",J336,0)</f>
        <v>0</v>
      </c>
      <c r="BH336" s="219">
        <f>IF(N336="sníž. přenesená",J336,0)</f>
        <v>0</v>
      </c>
      <c r="BI336" s="219">
        <f>IF(N336="nulová",J336,0)</f>
        <v>0</v>
      </c>
      <c r="BJ336" s="19" t="s">
        <v>144</v>
      </c>
      <c r="BK336" s="219">
        <f>ROUND(I336*H336,2)</f>
        <v>0</v>
      </c>
      <c r="BL336" s="19" t="s">
        <v>262</v>
      </c>
      <c r="BM336" s="218" t="s">
        <v>1062</v>
      </c>
    </row>
    <row r="337" spans="1:47" s="2" customFormat="1" ht="12">
      <c r="A337" s="40"/>
      <c r="B337" s="41"/>
      <c r="C337" s="42"/>
      <c r="D337" s="220" t="s">
        <v>146</v>
      </c>
      <c r="E337" s="42"/>
      <c r="F337" s="221" t="s">
        <v>683</v>
      </c>
      <c r="G337" s="42"/>
      <c r="H337" s="42"/>
      <c r="I337" s="222"/>
      <c r="J337" s="42"/>
      <c r="K337" s="42"/>
      <c r="L337" s="46"/>
      <c r="M337" s="223"/>
      <c r="N337" s="224"/>
      <c r="O337" s="86"/>
      <c r="P337" s="86"/>
      <c r="Q337" s="86"/>
      <c r="R337" s="86"/>
      <c r="S337" s="86"/>
      <c r="T337" s="86"/>
      <c r="U337" s="87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146</v>
      </c>
      <c r="AU337" s="19" t="s">
        <v>144</v>
      </c>
    </row>
    <row r="338" spans="1:65" s="2" customFormat="1" ht="16.5" customHeight="1">
      <c r="A338" s="40"/>
      <c r="B338" s="41"/>
      <c r="C338" s="206" t="s">
        <v>562</v>
      </c>
      <c r="D338" s="206" t="s">
        <v>139</v>
      </c>
      <c r="E338" s="207" t="s">
        <v>685</v>
      </c>
      <c r="F338" s="208" t="s">
        <v>686</v>
      </c>
      <c r="G338" s="209" t="s">
        <v>155</v>
      </c>
      <c r="H338" s="210">
        <v>1</v>
      </c>
      <c r="I338" s="211"/>
      <c r="J338" s="212">
        <f>ROUND(I338*H338,2)</f>
        <v>0</v>
      </c>
      <c r="K338" s="213"/>
      <c r="L338" s="46"/>
      <c r="M338" s="214" t="s">
        <v>19</v>
      </c>
      <c r="N338" s="215" t="s">
        <v>44</v>
      </c>
      <c r="O338" s="86"/>
      <c r="P338" s="216">
        <f>O338*H338</f>
        <v>0</v>
      </c>
      <c r="Q338" s="216">
        <v>0.0149</v>
      </c>
      <c r="R338" s="216">
        <f>Q338*H338</f>
        <v>0.0149</v>
      </c>
      <c r="S338" s="216">
        <v>0</v>
      </c>
      <c r="T338" s="216">
        <f>S338*H338</f>
        <v>0</v>
      </c>
      <c r="U338" s="217" t="s">
        <v>19</v>
      </c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8" t="s">
        <v>262</v>
      </c>
      <c r="AT338" s="218" t="s">
        <v>139</v>
      </c>
      <c r="AU338" s="218" t="s">
        <v>144</v>
      </c>
      <c r="AY338" s="19" t="s">
        <v>136</v>
      </c>
      <c r="BE338" s="219">
        <f>IF(N338="základní",J338,0)</f>
        <v>0</v>
      </c>
      <c r="BF338" s="219">
        <f>IF(N338="snížená",J338,0)</f>
        <v>0</v>
      </c>
      <c r="BG338" s="219">
        <f>IF(N338="zákl. přenesená",J338,0)</f>
        <v>0</v>
      </c>
      <c r="BH338" s="219">
        <f>IF(N338="sníž. přenesená",J338,0)</f>
        <v>0</v>
      </c>
      <c r="BI338" s="219">
        <f>IF(N338="nulová",J338,0)</f>
        <v>0</v>
      </c>
      <c r="BJ338" s="19" t="s">
        <v>144</v>
      </c>
      <c r="BK338" s="219">
        <f>ROUND(I338*H338,2)</f>
        <v>0</v>
      </c>
      <c r="BL338" s="19" t="s">
        <v>262</v>
      </c>
      <c r="BM338" s="218" t="s">
        <v>1063</v>
      </c>
    </row>
    <row r="339" spans="1:47" s="2" customFormat="1" ht="12">
      <c r="A339" s="40"/>
      <c r="B339" s="41"/>
      <c r="C339" s="42"/>
      <c r="D339" s="220" t="s">
        <v>146</v>
      </c>
      <c r="E339" s="42"/>
      <c r="F339" s="221" t="s">
        <v>688</v>
      </c>
      <c r="G339" s="42"/>
      <c r="H339" s="42"/>
      <c r="I339" s="222"/>
      <c r="J339" s="42"/>
      <c r="K339" s="42"/>
      <c r="L339" s="46"/>
      <c r="M339" s="223"/>
      <c r="N339" s="224"/>
      <c r="O339" s="86"/>
      <c r="P339" s="86"/>
      <c r="Q339" s="86"/>
      <c r="R339" s="86"/>
      <c r="S339" s="86"/>
      <c r="T339" s="86"/>
      <c r="U339" s="87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146</v>
      </c>
      <c r="AU339" s="19" t="s">
        <v>144</v>
      </c>
    </row>
    <row r="340" spans="1:65" s="2" customFormat="1" ht="16.5" customHeight="1">
      <c r="A340" s="40"/>
      <c r="B340" s="41"/>
      <c r="C340" s="206" t="s">
        <v>567</v>
      </c>
      <c r="D340" s="206" t="s">
        <v>139</v>
      </c>
      <c r="E340" s="207" t="s">
        <v>690</v>
      </c>
      <c r="F340" s="208" t="s">
        <v>691</v>
      </c>
      <c r="G340" s="209" t="s">
        <v>250</v>
      </c>
      <c r="H340" s="210">
        <v>0.015</v>
      </c>
      <c r="I340" s="211"/>
      <c r="J340" s="212">
        <f>ROUND(I340*H340,2)</f>
        <v>0</v>
      </c>
      <c r="K340" s="213"/>
      <c r="L340" s="46"/>
      <c r="M340" s="214" t="s">
        <v>19</v>
      </c>
      <c r="N340" s="215" t="s">
        <v>44</v>
      </c>
      <c r="O340" s="86"/>
      <c r="P340" s="216">
        <f>O340*H340</f>
        <v>0</v>
      </c>
      <c r="Q340" s="216">
        <v>0</v>
      </c>
      <c r="R340" s="216">
        <f>Q340*H340</f>
        <v>0</v>
      </c>
      <c r="S340" s="216">
        <v>0</v>
      </c>
      <c r="T340" s="216">
        <f>S340*H340</f>
        <v>0</v>
      </c>
      <c r="U340" s="217" t="s">
        <v>19</v>
      </c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18" t="s">
        <v>262</v>
      </c>
      <c r="AT340" s="218" t="s">
        <v>139</v>
      </c>
      <c r="AU340" s="218" t="s">
        <v>144</v>
      </c>
      <c r="AY340" s="19" t="s">
        <v>136</v>
      </c>
      <c r="BE340" s="219">
        <f>IF(N340="základní",J340,0)</f>
        <v>0</v>
      </c>
      <c r="BF340" s="219">
        <f>IF(N340="snížená",J340,0)</f>
        <v>0</v>
      </c>
      <c r="BG340" s="219">
        <f>IF(N340="zákl. přenesená",J340,0)</f>
        <v>0</v>
      </c>
      <c r="BH340" s="219">
        <f>IF(N340="sníž. přenesená",J340,0)</f>
        <v>0</v>
      </c>
      <c r="BI340" s="219">
        <f>IF(N340="nulová",J340,0)</f>
        <v>0</v>
      </c>
      <c r="BJ340" s="19" t="s">
        <v>144</v>
      </c>
      <c r="BK340" s="219">
        <f>ROUND(I340*H340,2)</f>
        <v>0</v>
      </c>
      <c r="BL340" s="19" t="s">
        <v>262</v>
      </c>
      <c r="BM340" s="218" t="s">
        <v>1064</v>
      </c>
    </row>
    <row r="341" spans="1:47" s="2" customFormat="1" ht="12">
      <c r="A341" s="40"/>
      <c r="B341" s="41"/>
      <c r="C341" s="42"/>
      <c r="D341" s="220" t="s">
        <v>146</v>
      </c>
      <c r="E341" s="42"/>
      <c r="F341" s="221" t="s">
        <v>693</v>
      </c>
      <c r="G341" s="42"/>
      <c r="H341" s="42"/>
      <c r="I341" s="222"/>
      <c r="J341" s="42"/>
      <c r="K341" s="42"/>
      <c r="L341" s="46"/>
      <c r="M341" s="223"/>
      <c r="N341" s="224"/>
      <c r="O341" s="86"/>
      <c r="P341" s="86"/>
      <c r="Q341" s="86"/>
      <c r="R341" s="86"/>
      <c r="S341" s="86"/>
      <c r="T341" s="86"/>
      <c r="U341" s="87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146</v>
      </c>
      <c r="AU341" s="19" t="s">
        <v>144</v>
      </c>
    </row>
    <row r="342" spans="1:63" s="12" customFormat="1" ht="22.8" customHeight="1">
      <c r="A342" s="12"/>
      <c r="B342" s="190"/>
      <c r="C342" s="191"/>
      <c r="D342" s="192" t="s">
        <v>71</v>
      </c>
      <c r="E342" s="204" t="s">
        <v>694</v>
      </c>
      <c r="F342" s="204" t="s">
        <v>695</v>
      </c>
      <c r="G342" s="191"/>
      <c r="H342" s="191"/>
      <c r="I342" s="194"/>
      <c r="J342" s="205">
        <f>BK342</f>
        <v>0</v>
      </c>
      <c r="K342" s="191"/>
      <c r="L342" s="196"/>
      <c r="M342" s="197"/>
      <c r="N342" s="198"/>
      <c r="O342" s="198"/>
      <c r="P342" s="199">
        <f>SUM(P343:P347)</f>
        <v>0</v>
      </c>
      <c r="Q342" s="198"/>
      <c r="R342" s="199">
        <f>SUM(R343:R347)</f>
        <v>0.00048</v>
      </c>
      <c r="S342" s="198"/>
      <c r="T342" s="199">
        <f>SUM(T343:T347)</f>
        <v>0.002</v>
      </c>
      <c r="U342" s="200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01" t="s">
        <v>144</v>
      </c>
      <c r="AT342" s="202" t="s">
        <v>71</v>
      </c>
      <c r="AU342" s="202" t="s">
        <v>80</v>
      </c>
      <c r="AY342" s="201" t="s">
        <v>136</v>
      </c>
      <c r="BK342" s="203">
        <f>SUM(BK343:BK347)</f>
        <v>0</v>
      </c>
    </row>
    <row r="343" spans="1:65" s="2" customFormat="1" ht="16.5" customHeight="1">
      <c r="A343" s="40"/>
      <c r="B343" s="41"/>
      <c r="C343" s="206" t="s">
        <v>572</v>
      </c>
      <c r="D343" s="206" t="s">
        <v>139</v>
      </c>
      <c r="E343" s="207" t="s">
        <v>697</v>
      </c>
      <c r="F343" s="208" t="s">
        <v>698</v>
      </c>
      <c r="G343" s="209" t="s">
        <v>155</v>
      </c>
      <c r="H343" s="210">
        <v>1</v>
      </c>
      <c r="I343" s="211"/>
      <c r="J343" s="212">
        <f>ROUND(I343*H343,2)</f>
        <v>0</v>
      </c>
      <c r="K343" s="213"/>
      <c r="L343" s="46"/>
      <c r="M343" s="214" t="s">
        <v>19</v>
      </c>
      <c r="N343" s="215" t="s">
        <v>44</v>
      </c>
      <c r="O343" s="86"/>
      <c r="P343" s="216">
        <f>O343*H343</f>
        <v>0</v>
      </c>
      <c r="Q343" s="216">
        <v>0</v>
      </c>
      <c r="R343" s="216">
        <f>Q343*H343</f>
        <v>0</v>
      </c>
      <c r="S343" s="216">
        <v>0.002</v>
      </c>
      <c r="T343" s="216">
        <f>S343*H343</f>
        <v>0.002</v>
      </c>
      <c r="U343" s="217" t="s">
        <v>19</v>
      </c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8" t="s">
        <v>262</v>
      </c>
      <c r="AT343" s="218" t="s">
        <v>139</v>
      </c>
      <c r="AU343" s="218" t="s">
        <v>144</v>
      </c>
      <c r="AY343" s="19" t="s">
        <v>136</v>
      </c>
      <c r="BE343" s="219">
        <f>IF(N343="základní",J343,0)</f>
        <v>0</v>
      </c>
      <c r="BF343" s="219">
        <f>IF(N343="snížená",J343,0)</f>
        <v>0</v>
      </c>
      <c r="BG343" s="219">
        <f>IF(N343="zákl. přenesená",J343,0)</f>
        <v>0</v>
      </c>
      <c r="BH343" s="219">
        <f>IF(N343="sníž. přenesená",J343,0)</f>
        <v>0</v>
      </c>
      <c r="BI343" s="219">
        <f>IF(N343="nulová",J343,0)</f>
        <v>0</v>
      </c>
      <c r="BJ343" s="19" t="s">
        <v>144</v>
      </c>
      <c r="BK343" s="219">
        <f>ROUND(I343*H343,2)</f>
        <v>0</v>
      </c>
      <c r="BL343" s="19" t="s">
        <v>262</v>
      </c>
      <c r="BM343" s="218" t="s">
        <v>1065</v>
      </c>
    </row>
    <row r="344" spans="1:47" s="2" customFormat="1" ht="12">
      <c r="A344" s="40"/>
      <c r="B344" s="41"/>
      <c r="C344" s="42"/>
      <c r="D344" s="220" t="s">
        <v>146</v>
      </c>
      <c r="E344" s="42"/>
      <c r="F344" s="221" t="s">
        <v>700</v>
      </c>
      <c r="G344" s="42"/>
      <c r="H344" s="42"/>
      <c r="I344" s="222"/>
      <c r="J344" s="42"/>
      <c r="K344" s="42"/>
      <c r="L344" s="46"/>
      <c r="M344" s="223"/>
      <c r="N344" s="224"/>
      <c r="O344" s="86"/>
      <c r="P344" s="86"/>
      <c r="Q344" s="86"/>
      <c r="R344" s="86"/>
      <c r="S344" s="86"/>
      <c r="T344" s="86"/>
      <c r="U344" s="87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146</v>
      </c>
      <c r="AU344" s="19" t="s">
        <v>144</v>
      </c>
    </row>
    <row r="345" spans="1:65" s="2" customFormat="1" ht="16.5" customHeight="1">
      <c r="A345" s="40"/>
      <c r="B345" s="41"/>
      <c r="C345" s="206" t="s">
        <v>577</v>
      </c>
      <c r="D345" s="206" t="s">
        <v>139</v>
      </c>
      <c r="E345" s="207" t="s">
        <v>702</v>
      </c>
      <c r="F345" s="208" t="s">
        <v>703</v>
      </c>
      <c r="G345" s="209" t="s">
        <v>155</v>
      </c>
      <c r="H345" s="210">
        <v>1</v>
      </c>
      <c r="I345" s="211"/>
      <c r="J345" s="212">
        <f>ROUND(I345*H345,2)</f>
        <v>0</v>
      </c>
      <c r="K345" s="213"/>
      <c r="L345" s="46"/>
      <c r="M345" s="214" t="s">
        <v>19</v>
      </c>
      <c r="N345" s="215" t="s">
        <v>44</v>
      </c>
      <c r="O345" s="86"/>
      <c r="P345" s="216">
        <f>O345*H345</f>
        <v>0</v>
      </c>
      <c r="Q345" s="216">
        <v>0</v>
      </c>
      <c r="R345" s="216">
        <f>Q345*H345</f>
        <v>0</v>
      </c>
      <c r="S345" s="216">
        <v>0</v>
      </c>
      <c r="T345" s="216">
        <f>S345*H345</f>
        <v>0</v>
      </c>
      <c r="U345" s="217" t="s">
        <v>19</v>
      </c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8" t="s">
        <v>262</v>
      </c>
      <c r="AT345" s="218" t="s">
        <v>139</v>
      </c>
      <c r="AU345" s="218" t="s">
        <v>144</v>
      </c>
      <c r="AY345" s="19" t="s">
        <v>136</v>
      </c>
      <c r="BE345" s="219">
        <f>IF(N345="základní",J345,0)</f>
        <v>0</v>
      </c>
      <c r="BF345" s="219">
        <f>IF(N345="snížená",J345,0)</f>
        <v>0</v>
      </c>
      <c r="BG345" s="219">
        <f>IF(N345="zákl. přenesená",J345,0)</f>
        <v>0</v>
      </c>
      <c r="BH345" s="219">
        <f>IF(N345="sníž. přenesená",J345,0)</f>
        <v>0</v>
      </c>
      <c r="BI345" s="219">
        <f>IF(N345="nulová",J345,0)</f>
        <v>0</v>
      </c>
      <c r="BJ345" s="19" t="s">
        <v>144</v>
      </c>
      <c r="BK345" s="219">
        <f>ROUND(I345*H345,2)</f>
        <v>0</v>
      </c>
      <c r="BL345" s="19" t="s">
        <v>262</v>
      </c>
      <c r="BM345" s="218" t="s">
        <v>1066</v>
      </c>
    </row>
    <row r="346" spans="1:47" s="2" customFormat="1" ht="12">
      <c r="A346" s="40"/>
      <c r="B346" s="41"/>
      <c r="C346" s="42"/>
      <c r="D346" s="220" t="s">
        <v>146</v>
      </c>
      <c r="E346" s="42"/>
      <c r="F346" s="221" t="s">
        <v>705</v>
      </c>
      <c r="G346" s="42"/>
      <c r="H346" s="42"/>
      <c r="I346" s="222"/>
      <c r="J346" s="42"/>
      <c r="K346" s="42"/>
      <c r="L346" s="46"/>
      <c r="M346" s="223"/>
      <c r="N346" s="224"/>
      <c r="O346" s="86"/>
      <c r="P346" s="86"/>
      <c r="Q346" s="86"/>
      <c r="R346" s="86"/>
      <c r="S346" s="86"/>
      <c r="T346" s="86"/>
      <c r="U346" s="87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146</v>
      </c>
      <c r="AU346" s="19" t="s">
        <v>144</v>
      </c>
    </row>
    <row r="347" spans="1:65" s="2" customFormat="1" ht="16.5" customHeight="1">
      <c r="A347" s="40"/>
      <c r="B347" s="41"/>
      <c r="C347" s="258" t="s">
        <v>582</v>
      </c>
      <c r="D347" s="258" t="s">
        <v>273</v>
      </c>
      <c r="E347" s="259" t="s">
        <v>707</v>
      </c>
      <c r="F347" s="260" t="s">
        <v>708</v>
      </c>
      <c r="G347" s="261" t="s">
        <v>155</v>
      </c>
      <c r="H347" s="262">
        <v>1</v>
      </c>
      <c r="I347" s="263"/>
      <c r="J347" s="264">
        <f>ROUND(I347*H347,2)</f>
        <v>0</v>
      </c>
      <c r="K347" s="265"/>
      <c r="L347" s="266"/>
      <c r="M347" s="267" t="s">
        <v>19</v>
      </c>
      <c r="N347" s="268" t="s">
        <v>44</v>
      </c>
      <c r="O347" s="86"/>
      <c r="P347" s="216">
        <f>O347*H347</f>
        <v>0</v>
      </c>
      <c r="Q347" s="216">
        <v>0.00048</v>
      </c>
      <c r="R347" s="216">
        <f>Q347*H347</f>
        <v>0.00048</v>
      </c>
      <c r="S347" s="216">
        <v>0</v>
      </c>
      <c r="T347" s="216">
        <f>S347*H347</f>
        <v>0</v>
      </c>
      <c r="U347" s="217" t="s">
        <v>19</v>
      </c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18" t="s">
        <v>379</v>
      </c>
      <c r="AT347" s="218" t="s">
        <v>273</v>
      </c>
      <c r="AU347" s="218" t="s">
        <v>144</v>
      </c>
      <c r="AY347" s="19" t="s">
        <v>136</v>
      </c>
      <c r="BE347" s="219">
        <f>IF(N347="základní",J347,0)</f>
        <v>0</v>
      </c>
      <c r="BF347" s="219">
        <f>IF(N347="snížená",J347,0)</f>
        <v>0</v>
      </c>
      <c r="BG347" s="219">
        <f>IF(N347="zákl. přenesená",J347,0)</f>
        <v>0</v>
      </c>
      <c r="BH347" s="219">
        <f>IF(N347="sníž. přenesená",J347,0)</f>
        <v>0</v>
      </c>
      <c r="BI347" s="219">
        <f>IF(N347="nulová",J347,0)</f>
        <v>0</v>
      </c>
      <c r="BJ347" s="19" t="s">
        <v>144</v>
      </c>
      <c r="BK347" s="219">
        <f>ROUND(I347*H347,2)</f>
        <v>0</v>
      </c>
      <c r="BL347" s="19" t="s">
        <v>262</v>
      </c>
      <c r="BM347" s="218" t="s">
        <v>1067</v>
      </c>
    </row>
    <row r="348" spans="1:63" s="12" customFormat="1" ht="22.8" customHeight="1">
      <c r="A348" s="12"/>
      <c r="B348" s="190"/>
      <c r="C348" s="191"/>
      <c r="D348" s="192" t="s">
        <v>71</v>
      </c>
      <c r="E348" s="204" t="s">
        <v>710</v>
      </c>
      <c r="F348" s="204" t="s">
        <v>711</v>
      </c>
      <c r="G348" s="191"/>
      <c r="H348" s="191"/>
      <c r="I348" s="194"/>
      <c r="J348" s="205">
        <f>BK348</f>
        <v>0</v>
      </c>
      <c r="K348" s="191"/>
      <c r="L348" s="196"/>
      <c r="M348" s="197"/>
      <c r="N348" s="198"/>
      <c r="O348" s="198"/>
      <c r="P348" s="199">
        <f>SUM(P349:P364)</f>
        <v>0</v>
      </c>
      <c r="Q348" s="198"/>
      <c r="R348" s="199">
        <f>SUM(R349:R364)</f>
        <v>0.0424707</v>
      </c>
      <c r="S348" s="198"/>
      <c r="T348" s="199">
        <f>SUM(T349:T364)</f>
        <v>0</v>
      </c>
      <c r="U348" s="200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01" t="s">
        <v>144</v>
      </c>
      <c r="AT348" s="202" t="s">
        <v>71</v>
      </c>
      <c r="AU348" s="202" t="s">
        <v>80</v>
      </c>
      <c r="AY348" s="201" t="s">
        <v>136</v>
      </c>
      <c r="BK348" s="203">
        <f>SUM(BK349:BK364)</f>
        <v>0</v>
      </c>
    </row>
    <row r="349" spans="1:65" s="2" customFormat="1" ht="16.5" customHeight="1">
      <c r="A349" s="40"/>
      <c r="B349" s="41"/>
      <c r="C349" s="206" t="s">
        <v>587</v>
      </c>
      <c r="D349" s="206" t="s">
        <v>139</v>
      </c>
      <c r="E349" s="207" t="s">
        <v>719</v>
      </c>
      <c r="F349" s="208" t="s">
        <v>720</v>
      </c>
      <c r="G349" s="209" t="s">
        <v>142</v>
      </c>
      <c r="H349" s="210">
        <v>2.73</v>
      </c>
      <c r="I349" s="211"/>
      <c r="J349" s="212">
        <f>ROUND(I349*H349,2)</f>
        <v>0</v>
      </c>
      <c r="K349" s="213"/>
      <c r="L349" s="46"/>
      <c r="M349" s="214" t="s">
        <v>19</v>
      </c>
      <c r="N349" s="215" t="s">
        <v>44</v>
      </c>
      <c r="O349" s="86"/>
      <c r="P349" s="216">
        <f>O349*H349</f>
        <v>0</v>
      </c>
      <c r="Q349" s="216">
        <v>0.01259</v>
      </c>
      <c r="R349" s="216">
        <f>Q349*H349</f>
        <v>0.034370700000000004</v>
      </c>
      <c r="S349" s="216">
        <v>0</v>
      </c>
      <c r="T349" s="216">
        <f>S349*H349</f>
        <v>0</v>
      </c>
      <c r="U349" s="217" t="s">
        <v>19</v>
      </c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8" t="s">
        <v>262</v>
      </c>
      <c r="AT349" s="218" t="s">
        <v>139</v>
      </c>
      <c r="AU349" s="218" t="s">
        <v>144</v>
      </c>
      <c r="AY349" s="19" t="s">
        <v>136</v>
      </c>
      <c r="BE349" s="219">
        <f>IF(N349="základní",J349,0)</f>
        <v>0</v>
      </c>
      <c r="BF349" s="219">
        <f>IF(N349="snížená",J349,0)</f>
        <v>0</v>
      </c>
      <c r="BG349" s="219">
        <f>IF(N349="zákl. přenesená",J349,0)</f>
        <v>0</v>
      </c>
      <c r="BH349" s="219">
        <f>IF(N349="sníž. přenesená",J349,0)</f>
        <v>0</v>
      </c>
      <c r="BI349" s="219">
        <f>IF(N349="nulová",J349,0)</f>
        <v>0</v>
      </c>
      <c r="BJ349" s="19" t="s">
        <v>144</v>
      </c>
      <c r="BK349" s="219">
        <f>ROUND(I349*H349,2)</f>
        <v>0</v>
      </c>
      <c r="BL349" s="19" t="s">
        <v>262</v>
      </c>
      <c r="BM349" s="218" t="s">
        <v>1068</v>
      </c>
    </row>
    <row r="350" spans="1:47" s="2" customFormat="1" ht="12">
      <c r="A350" s="40"/>
      <c r="B350" s="41"/>
      <c r="C350" s="42"/>
      <c r="D350" s="220" t="s">
        <v>146</v>
      </c>
      <c r="E350" s="42"/>
      <c r="F350" s="221" t="s">
        <v>722</v>
      </c>
      <c r="G350" s="42"/>
      <c r="H350" s="42"/>
      <c r="I350" s="222"/>
      <c r="J350" s="42"/>
      <c r="K350" s="42"/>
      <c r="L350" s="46"/>
      <c r="M350" s="223"/>
      <c r="N350" s="224"/>
      <c r="O350" s="86"/>
      <c r="P350" s="86"/>
      <c r="Q350" s="86"/>
      <c r="R350" s="86"/>
      <c r="S350" s="86"/>
      <c r="T350" s="86"/>
      <c r="U350" s="87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146</v>
      </c>
      <c r="AU350" s="19" t="s">
        <v>144</v>
      </c>
    </row>
    <row r="351" spans="1:51" s="13" customFormat="1" ht="12">
      <c r="A351" s="13"/>
      <c r="B351" s="225"/>
      <c r="C351" s="226"/>
      <c r="D351" s="227" t="s">
        <v>148</v>
      </c>
      <c r="E351" s="228" t="s">
        <v>19</v>
      </c>
      <c r="F351" s="229" t="s">
        <v>1069</v>
      </c>
      <c r="G351" s="226"/>
      <c r="H351" s="228" t="s">
        <v>19</v>
      </c>
      <c r="I351" s="230"/>
      <c r="J351" s="226"/>
      <c r="K351" s="226"/>
      <c r="L351" s="231"/>
      <c r="M351" s="232"/>
      <c r="N351" s="233"/>
      <c r="O351" s="233"/>
      <c r="P351" s="233"/>
      <c r="Q351" s="233"/>
      <c r="R351" s="233"/>
      <c r="S351" s="233"/>
      <c r="T351" s="233"/>
      <c r="U351" s="234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5" t="s">
        <v>148</v>
      </c>
      <c r="AU351" s="235" t="s">
        <v>144</v>
      </c>
      <c r="AV351" s="13" t="s">
        <v>80</v>
      </c>
      <c r="AW351" s="13" t="s">
        <v>33</v>
      </c>
      <c r="AX351" s="13" t="s">
        <v>72</v>
      </c>
      <c r="AY351" s="235" t="s">
        <v>136</v>
      </c>
    </row>
    <row r="352" spans="1:51" s="14" customFormat="1" ht="12">
      <c r="A352" s="14"/>
      <c r="B352" s="236"/>
      <c r="C352" s="237"/>
      <c r="D352" s="227" t="s">
        <v>148</v>
      </c>
      <c r="E352" s="238" t="s">
        <v>19</v>
      </c>
      <c r="F352" s="239" t="s">
        <v>977</v>
      </c>
      <c r="G352" s="237"/>
      <c r="H352" s="240">
        <v>2.73</v>
      </c>
      <c r="I352" s="241"/>
      <c r="J352" s="237"/>
      <c r="K352" s="237"/>
      <c r="L352" s="242"/>
      <c r="M352" s="243"/>
      <c r="N352" s="244"/>
      <c r="O352" s="244"/>
      <c r="P352" s="244"/>
      <c r="Q352" s="244"/>
      <c r="R352" s="244"/>
      <c r="S352" s="244"/>
      <c r="T352" s="244"/>
      <c r="U352" s="245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6" t="s">
        <v>148</v>
      </c>
      <c r="AU352" s="246" t="s">
        <v>144</v>
      </c>
      <c r="AV352" s="14" t="s">
        <v>144</v>
      </c>
      <c r="AW352" s="14" t="s">
        <v>33</v>
      </c>
      <c r="AX352" s="14" t="s">
        <v>72</v>
      </c>
      <c r="AY352" s="246" t="s">
        <v>136</v>
      </c>
    </row>
    <row r="353" spans="1:51" s="15" customFormat="1" ht="12">
      <c r="A353" s="15"/>
      <c r="B353" s="247"/>
      <c r="C353" s="248"/>
      <c r="D353" s="227" t="s">
        <v>148</v>
      </c>
      <c r="E353" s="249" t="s">
        <v>19</v>
      </c>
      <c r="F353" s="250" t="s">
        <v>152</v>
      </c>
      <c r="G353" s="248"/>
      <c r="H353" s="251">
        <v>2.73</v>
      </c>
      <c r="I353" s="252"/>
      <c r="J353" s="248"/>
      <c r="K353" s="248"/>
      <c r="L353" s="253"/>
      <c r="M353" s="254"/>
      <c r="N353" s="255"/>
      <c r="O353" s="255"/>
      <c r="P353" s="255"/>
      <c r="Q353" s="255"/>
      <c r="R353" s="255"/>
      <c r="S353" s="255"/>
      <c r="T353" s="255"/>
      <c r="U353" s="256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57" t="s">
        <v>148</v>
      </c>
      <c r="AU353" s="257" t="s">
        <v>144</v>
      </c>
      <c r="AV353" s="15" t="s">
        <v>143</v>
      </c>
      <c r="AW353" s="15" t="s">
        <v>33</v>
      </c>
      <c r="AX353" s="15" t="s">
        <v>80</v>
      </c>
      <c r="AY353" s="257" t="s">
        <v>136</v>
      </c>
    </row>
    <row r="354" spans="1:65" s="2" customFormat="1" ht="16.5" customHeight="1">
      <c r="A354" s="40"/>
      <c r="B354" s="41"/>
      <c r="C354" s="206" t="s">
        <v>592</v>
      </c>
      <c r="D354" s="206" t="s">
        <v>139</v>
      </c>
      <c r="E354" s="207" t="s">
        <v>743</v>
      </c>
      <c r="F354" s="208" t="s">
        <v>744</v>
      </c>
      <c r="G354" s="209" t="s">
        <v>142</v>
      </c>
      <c r="H354" s="210">
        <v>8.9</v>
      </c>
      <c r="I354" s="211"/>
      <c r="J354" s="212">
        <f>ROUND(I354*H354,2)</f>
        <v>0</v>
      </c>
      <c r="K354" s="213"/>
      <c r="L354" s="46"/>
      <c r="M354" s="214" t="s">
        <v>19</v>
      </c>
      <c r="N354" s="215" t="s">
        <v>44</v>
      </c>
      <c r="O354" s="86"/>
      <c r="P354" s="216">
        <f>O354*H354</f>
        <v>0</v>
      </c>
      <c r="Q354" s="216">
        <v>0.0001</v>
      </c>
      <c r="R354" s="216">
        <f>Q354*H354</f>
        <v>0.0008900000000000001</v>
      </c>
      <c r="S354" s="216">
        <v>0</v>
      </c>
      <c r="T354" s="216">
        <f>S354*H354</f>
        <v>0</v>
      </c>
      <c r="U354" s="217" t="s">
        <v>19</v>
      </c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8" t="s">
        <v>262</v>
      </c>
      <c r="AT354" s="218" t="s">
        <v>139</v>
      </c>
      <c r="AU354" s="218" t="s">
        <v>144</v>
      </c>
      <c r="AY354" s="19" t="s">
        <v>136</v>
      </c>
      <c r="BE354" s="219">
        <f>IF(N354="základní",J354,0)</f>
        <v>0</v>
      </c>
      <c r="BF354" s="219">
        <f>IF(N354="snížená",J354,0)</f>
        <v>0</v>
      </c>
      <c r="BG354" s="219">
        <f>IF(N354="zákl. přenesená",J354,0)</f>
        <v>0</v>
      </c>
      <c r="BH354" s="219">
        <f>IF(N354="sníž. přenesená",J354,0)</f>
        <v>0</v>
      </c>
      <c r="BI354" s="219">
        <f>IF(N354="nulová",J354,0)</f>
        <v>0</v>
      </c>
      <c r="BJ354" s="19" t="s">
        <v>144</v>
      </c>
      <c r="BK354" s="219">
        <f>ROUND(I354*H354,2)</f>
        <v>0</v>
      </c>
      <c r="BL354" s="19" t="s">
        <v>262</v>
      </c>
      <c r="BM354" s="218" t="s">
        <v>1070</v>
      </c>
    </row>
    <row r="355" spans="1:47" s="2" customFormat="1" ht="12">
      <c r="A355" s="40"/>
      <c r="B355" s="41"/>
      <c r="C355" s="42"/>
      <c r="D355" s="220" t="s">
        <v>146</v>
      </c>
      <c r="E355" s="42"/>
      <c r="F355" s="221" t="s">
        <v>746</v>
      </c>
      <c r="G355" s="42"/>
      <c r="H355" s="42"/>
      <c r="I355" s="222"/>
      <c r="J355" s="42"/>
      <c r="K355" s="42"/>
      <c r="L355" s="46"/>
      <c r="M355" s="223"/>
      <c r="N355" s="224"/>
      <c r="O355" s="86"/>
      <c r="P355" s="86"/>
      <c r="Q355" s="86"/>
      <c r="R355" s="86"/>
      <c r="S355" s="86"/>
      <c r="T355" s="86"/>
      <c r="U355" s="87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146</v>
      </c>
      <c r="AU355" s="19" t="s">
        <v>144</v>
      </c>
    </row>
    <row r="356" spans="1:51" s="13" customFormat="1" ht="12">
      <c r="A356" s="13"/>
      <c r="B356" s="225"/>
      <c r="C356" s="226"/>
      <c r="D356" s="227" t="s">
        <v>148</v>
      </c>
      <c r="E356" s="228" t="s">
        <v>19</v>
      </c>
      <c r="F356" s="229" t="s">
        <v>1071</v>
      </c>
      <c r="G356" s="226"/>
      <c r="H356" s="228" t="s">
        <v>19</v>
      </c>
      <c r="I356" s="230"/>
      <c r="J356" s="226"/>
      <c r="K356" s="226"/>
      <c r="L356" s="231"/>
      <c r="M356" s="232"/>
      <c r="N356" s="233"/>
      <c r="O356" s="233"/>
      <c r="P356" s="233"/>
      <c r="Q356" s="233"/>
      <c r="R356" s="233"/>
      <c r="S356" s="233"/>
      <c r="T356" s="233"/>
      <c r="U356" s="234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5" t="s">
        <v>148</v>
      </c>
      <c r="AU356" s="235" t="s">
        <v>144</v>
      </c>
      <c r="AV356" s="13" t="s">
        <v>80</v>
      </c>
      <c r="AW356" s="13" t="s">
        <v>33</v>
      </c>
      <c r="AX356" s="13" t="s">
        <v>72</v>
      </c>
      <c r="AY356" s="235" t="s">
        <v>136</v>
      </c>
    </row>
    <row r="357" spans="1:51" s="14" customFormat="1" ht="12">
      <c r="A357" s="14"/>
      <c r="B357" s="236"/>
      <c r="C357" s="237"/>
      <c r="D357" s="227" t="s">
        <v>148</v>
      </c>
      <c r="E357" s="238" t="s">
        <v>19</v>
      </c>
      <c r="F357" s="239" t="s">
        <v>1072</v>
      </c>
      <c r="G357" s="237"/>
      <c r="H357" s="240">
        <v>8.9</v>
      </c>
      <c r="I357" s="241"/>
      <c r="J357" s="237"/>
      <c r="K357" s="237"/>
      <c r="L357" s="242"/>
      <c r="M357" s="243"/>
      <c r="N357" s="244"/>
      <c r="O357" s="244"/>
      <c r="P357" s="244"/>
      <c r="Q357" s="244"/>
      <c r="R357" s="244"/>
      <c r="S357" s="244"/>
      <c r="T357" s="244"/>
      <c r="U357" s="245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6" t="s">
        <v>148</v>
      </c>
      <c r="AU357" s="246" t="s">
        <v>144</v>
      </c>
      <c r="AV357" s="14" t="s">
        <v>144</v>
      </c>
      <c r="AW357" s="14" t="s">
        <v>33</v>
      </c>
      <c r="AX357" s="14" t="s">
        <v>72</v>
      </c>
      <c r="AY357" s="246" t="s">
        <v>136</v>
      </c>
    </row>
    <row r="358" spans="1:51" s="15" customFormat="1" ht="12">
      <c r="A358" s="15"/>
      <c r="B358" s="247"/>
      <c r="C358" s="248"/>
      <c r="D358" s="227" t="s">
        <v>148</v>
      </c>
      <c r="E358" s="249" t="s">
        <v>19</v>
      </c>
      <c r="F358" s="250" t="s">
        <v>152</v>
      </c>
      <c r="G358" s="248"/>
      <c r="H358" s="251">
        <v>8.9</v>
      </c>
      <c r="I358" s="252"/>
      <c r="J358" s="248"/>
      <c r="K358" s="248"/>
      <c r="L358" s="253"/>
      <c r="M358" s="254"/>
      <c r="N358" s="255"/>
      <c r="O358" s="255"/>
      <c r="P358" s="255"/>
      <c r="Q358" s="255"/>
      <c r="R358" s="255"/>
      <c r="S358" s="255"/>
      <c r="T358" s="255"/>
      <c r="U358" s="256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7" t="s">
        <v>148</v>
      </c>
      <c r="AU358" s="257" t="s">
        <v>144</v>
      </c>
      <c r="AV358" s="15" t="s">
        <v>143</v>
      </c>
      <c r="AW358" s="15" t="s">
        <v>33</v>
      </c>
      <c r="AX358" s="15" t="s">
        <v>80</v>
      </c>
      <c r="AY358" s="257" t="s">
        <v>136</v>
      </c>
    </row>
    <row r="359" spans="1:65" s="2" customFormat="1" ht="16.5" customHeight="1">
      <c r="A359" s="40"/>
      <c r="B359" s="41"/>
      <c r="C359" s="206" t="s">
        <v>597</v>
      </c>
      <c r="D359" s="206" t="s">
        <v>139</v>
      </c>
      <c r="E359" s="207" t="s">
        <v>736</v>
      </c>
      <c r="F359" s="208" t="s">
        <v>737</v>
      </c>
      <c r="G359" s="209" t="s">
        <v>160</v>
      </c>
      <c r="H359" s="210">
        <v>1.4</v>
      </c>
      <c r="I359" s="211"/>
      <c r="J359" s="212">
        <f>ROUND(I359*H359,2)</f>
        <v>0</v>
      </c>
      <c r="K359" s="213"/>
      <c r="L359" s="46"/>
      <c r="M359" s="214" t="s">
        <v>19</v>
      </c>
      <c r="N359" s="215" t="s">
        <v>44</v>
      </c>
      <c r="O359" s="86"/>
      <c r="P359" s="216">
        <f>O359*H359</f>
        <v>0</v>
      </c>
      <c r="Q359" s="216">
        <v>0.00515</v>
      </c>
      <c r="R359" s="216">
        <f>Q359*H359</f>
        <v>0.007209999999999999</v>
      </c>
      <c r="S359" s="216">
        <v>0</v>
      </c>
      <c r="T359" s="216">
        <f>S359*H359</f>
        <v>0</v>
      </c>
      <c r="U359" s="217" t="s">
        <v>19</v>
      </c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8" t="s">
        <v>262</v>
      </c>
      <c r="AT359" s="218" t="s">
        <v>139</v>
      </c>
      <c r="AU359" s="218" t="s">
        <v>144</v>
      </c>
      <c r="AY359" s="19" t="s">
        <v>136</v>
      </c>
      <c r="BE359" s="219">
        <f>IF(N359="základní",J359,0)</f>
        <v>0</v>
      </c>
      <c r="BF359" s="219">
        <f>IF(N359="snížená",J359,0)</f>
        <v>0</v>
      </c>
      <c r="BG359" s="219">
        <f>IF(N359="zákl. přenesená",J359,0)</f>
        <v>0</v>
      </c>
      <c r="BH359" s="219">
        <f>IF(N359="sníž. přenesená",J359,0)</f>
        <v>0</v>
      </c>
      <c r="BI359" s="219">
        <f>IF(N359="nulová",J359,0)</f>
        <v>0</v>
      </c>
      <c r="BJ359" s="19" t="s">
        <v>144</v>
      </c>
      <c r="BK359" s="219">
        <f>ROUND(I359*H359,2)</f>
        <v>0</v>
      </c>
      <c r="BL359" s="19" t="s">
        <v>262</v>
      </c>
      <c r="BM359" s="218" t="s">
        <v>1073</v>
      </c>
    </row>
    <row r="360" spans="1:47" s="2" customFormat="1" ht="12">
      <c r="A360" s="40"/>
      <c r="B360" s="41"/>
      <c r="C360" s="42"/>
      <c r="D360" s="220" t="s">
        <v>146</v>
      </c>
      <c r="E360" s="42"/>
      <c r="F360" s="221" t="s">
        <v>739</v>
      </c>
      <c r="G360" s="42"/>
      <c r="H360" s="42"/>
      <c r="I360" s="222"/>
      <c r="J360" s="42"/>
      <c r="K360" s="42"/>
      <c r="L360" s="46"/>
      <c r="M360" s="223"/>
      <c r="N360" s="224"/>
      <c r="O360" s="86"/>
      <c r="P360" s="86"/>
      <c r="Q360" s="86"/>
      <c r="R360" s="86"/>
      <c r="S360" s="86"/>
      <c r="T360" s="86"/>
      <c r="U360" s="87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146</v>
      </c>
      <c r="AU360" s="19" t="s">
        <v>144</v>
      </c>
    </row>
    <row r="361" spans="1:51" s="13" customFormat="1" ht="12">
      <c r="A361" s="13"/>
      <c r="B361" s="225"/>
      <c r="C361" s="226"/>
      <c r="D361" s="227" t="s">
        <v>148</v>
      </c>
      <c r="E361" s="228" t="s">
        <v>19</v>
      </c>
      <c r="F361" s="229" t="s">
        <v>740</v>
      </c>
      <c r="G361" s="226"/>
      <c r="H361" s="228" t="s">
        <v>19</v>
      </c>
      <c r="I361" s="230"/>
      <c r="J361" s="226"/>
      <c r="K361" s="226"/>
      <c r="L361" s="231"/>
      <c r="M361" s="232"/>
      <c r="N361" s="233"/>
      <c r="O361" s="233"/>
      <c r="P361" s="233"/>
      <c r="Q361" s="233"/>
      <c r="R361" s="233"/>
      <c r="S361" s="233"/>
      <c r="T361" s="233"/>
      <c r="U361" s="234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5" t="s">
        <v>148</v>
      </c>
      <c r="AU361" s="235" t="s">
        <v>144</v>
      </c>
      <c r="AV361" s="13" t="s">
        <v>80</v>
      </c>
      <c r="AW361" s="13" t="s">
        <v>33</v>
      </c>
      <c r="AX361" s="13" t="s">
        <v>72</v>
      </c>
      <c r="AY361" s="235" t="s">
        <v>136</v>
      </c>
    </row>
    <row r="362" spans="1:51" s="14" customFormat="1" ht="12">
      <c r="A362" s="14"/>
      <c r="B362" s="236"/>
      <c r="C362" s="237"/>
      <c r="D362" s="227" t="s">
        <v>148</v>
      </c>
      <c r="E362" s="238" t="s">
        <v>19</v>
      </c>
      <c r="F362" s="239" t="s">
        <v>741</v>
      </c>
      <c r="G362" s="237"/>
      <c r="H362" s="240">
        <v>1.4</v>
      </c>
      <c r="I362" s="241"/>
      <c r="J362" s="237"/>
      <c r="K362" s="237"/>
      <c r="L362" s="242"/>
      <c r="M362" s="243"/>
      <c r="N362" s="244"/>
      <c r="O362" s="244"/>
      <c r="P362" s="244"/>
      <c r="Q362" s="244"/>
      <c r="R362" s="244"/>
      <c r="S362" s="244"/>
      <c r="T362" s="244"/>
      <c r="U362" s="245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6" t="s">
        <v>148</v>
      </c>
      <c r="AU362" s="246" t="s">
        <v>144</v>
      </c>
      <c r="AV362" s="14" t="s">
        <v>144</v>
      </c>
      <c r="AW362" s="14" t="s">
        <v>33</v>
      </c>
      <c r="AX362" s="14" t="s">
        <v>80</v>
      </c>
      <c r="AY362" s="246" t="s">
        <v>136</v>
      </c>
    </row>
    <row r="363" spans="1:65" s="2" customFormat="1" ht="16.5" customHeight="1">
      <c r="A363" s="40"/>
      <c r="B363" s="41"/>
      <c r="C363" s="206" t="s">
        <v>602</v>
      </c>
      <c r="D363" s="206" t="s">
        <v>139</v>
      </c>
      <c r="E363" s="207" t="s">
        <v>748</v>
      </c>
      <c r="F363" s="208" t="s">
        <v>749</v>
      </c>
      <c r="G363" s="209" t="s">
        <v>250</v>
      </c>
      <c r="H363" s="210">
        <v>0.042</v>
      </c>
      <c r="I363" s="211"/>
      <c r="J363" s="212">
        <f>ROUND(I363*H363,2)</f>
        <v>0</v>
      </c>
      <c r="K363" s="213"/>
      <c r="L363" s="46"/>
      <c r="M363" s="214" t="s">
        <v>19</v>
      </c>
      <c r="N363" s="215" t="s">
        <v>44</v>
      </c>
      <c r="O363" s="86"/>
      <c r="P363" s="216">
        <f>O363*H363</f>
        <v>0</v>
      </c>
      <c r="Q363" s="216">
        <v>0</v>
      </c>
      <c r="R363" s="216">
        <f>Q363*H363</f>
        <v>0</v>
      </c>
      <c r="S363" s="216">
        <v>0</v>
      </c>
      <c r="T363" s="216">
        <f>S363*H363</f>
        <v>0</v>
      </c>
      <c r="U363" s="217" t="s">
        <v>19</v>
      </c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8" t="s">
        <v>262</v>
      </c>
      <c r="AT363" s="218" t="s">
        <v>139</v>
      </c>
      <c r="AU363" s="218" t="s">
        <v>144</v>
      </c>
      <c r="AY363" s="19" t="s">
        <v>136</v>
      </c>
      <c r="BE363" s="219">
        <f>IF(N363="základní",J363,0)</f>
        <v>0</v>
      </c>
      <c r="BF363" s="219">
        <f>IF(N363="snížená",J363,0)</f>
        <v>0</v>
      </c>
      <c r="BG363" s="219">
        <f>IF(N363="zákl. přenesená",J363,0)</f>
        <v>0</v>
      </c>
      <c r="BH363" s="219">
        <f>IF(N363="sníž. přenesená",J363,0)</f>
        <v>0</v>
      </c>
      <c r="BI363" s="219">
        <f>IF(N363="nulová",J363,0)</f>
        <v>0</v>
      </c>
      <c r="BJ363" s="19" t="s">
        <v>144</v>
      </c>
      <c r="BK363" s="219">
        <f>ROUND(I363*H363,2)</f>
        <v>0</v>
      </c>
      <c r="BL363" s="19" t="s">
        <v>262</v>
      </c>
      <c r="BM363" s="218" t="s">
        <v>1074</v>
      </c>
    </row>
    <row r="364" spans="1:47" s="2" customFormat="1" ht="12">
      <c r="A364" s="40"/>
      <c r="B364" s="41"/>
      <c r="C364" s="42"/>
      <c r="D364" s="220" t="s">
        <v>146</v>
      </c>
      <c r="E364" s="42"/>
      <c r="F364" s="221" t="s">
        <v>751</v>
      </c>
      <c r="G364" s="42"/>
      <c r="H364" s="42"/>
      <c r="I364" s="222"/>
      <c r="J364" s="42"/>
      <c r="K364" s="42"/>
      <c r="L364" s="46"/>
      <c r="M364" s="223"/>
      <c r="N364" s="224"/>
      <c r="O364" s="86"/>
      <c r="P364" s="86"/>
      <c r="Q364" s="86"/>
      <c r="R364" s="86"/>
      <c r="S364" s="86"/>
      <c r="T364" s="86"/>
      <c r="U364" s="87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146</v>
      </c>
      <c r="AU364" s="19" t="s">
        <v>144</v>
      </c>
    </row>
    <row r="365" spans="1:63" s="12" customFormat="1" ht="22.8" customHeight="1">
      <c r="A365" s="12"/>
      <c r="B365" s="190"/>
      <c r="C365" s="191"/>
      <c r="D365" s="192" t="s">
        <v>71</v>
      </c>
      <c r="E365" s="204" t="s">
        <v>752</v>
      </c>
      <c r="F365" s="204" t="s">
        <v>753</v>
      </c>
      <c r="G365" s="191"/>
      <c r="H365" s="191"/>
      <c r="I365" s="194"/>
      <c r="J365" s="205">
        <f>BK365</f>
        <v>0</v>
      </c>
      <c r="K365" s="191"/>
      <c r="L365" s="196"/>
      <c r="M365" s="197"/>
      <c r="N365" s="198"/>
      <c r="O365" s="198"/>
      <c r="P365" s="199">
        <f>SUM(P366:P385)</f>
        <v>0</v>
      </c>
      <c r="Q365" s="198"/>
      <c r="R365" s="199">
        <f>SUM(R366:R385)</f>
        <v>0.076004</v>
      </c>
      <c r="S365" s="198"/>
      <c r="T365" s="199">
        <f>SUM(T366:T385)</f>
        <v>0.10669000000000001</v>
      </c>
      <c r="U365" s="200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01" t="s">
        <v>144</v>
      </c>
      <c r="AT365" s="202" t="s">
        <v>71</v>
      </c>
      <c r="AU365" s="202" t="s">
        <v>80</v>
      </c>
      <c r="AY365" s="201" t="s">
        <v>136</v>
      </c>
      <c r="BK365" s="203">
        <f>SUM(BK366:BK385)</f>
        <v>0</v>
      </c>
    </row>
    <row r="366" spans="1:65" s="2" customFormat="1" ht="16.5" customHeight="1">
      <c r="A366" s="40"/>
      <c r="B366" s="41"/>
      <c r="C366" s="206" t="s">
        <v>607</v>
      </c>
      <c r="D366" s="206" t="s">
        <v>139</v>
      </c>
      <c r="E366" s="207" t="s">
        <v>755</v>
      </c>
      <c r="F366" s="208" t="s">
        <v>756</v>
      </c>
      <c r="G366" s="209" t="s">
        <v>155</v>
      </c>
      <c r="H366" s="210">
        <v>4</v>
      </c>
      <c r="I366" s="211"/>
      <c r="J366" s="212">
        <f>ROUND(I366*H366,2)</f>
        <v>0</v>
      </c>
      <c r="K366" s="213"/>
      <c r="L366" s="46"/>
      <c r="M366" s="214" t="s">
        <v>19</v>
      </c>
      <c r="N366" s="215" t="s">
        <v>44</v>
      </c>
      <c r="O366" s="86"/>
      <c r="P366" s="216">
        <f>O366*H366</f>
        <v>0</v>
      </c>
      <c r="Q366" s="216">
        <v>0</v>
      </c>
      <c r="R366" s="216">
        <f>Q366*H366</f>
        <v>0</v>
      </c>
      <c r="S366" s="216">
        <v>0.024</v>
      </c>
      <c r="T366" s="216">
        <f>S366*H366</f>
        <v>0.096</v>
      </c>
      <c r="U366" s="217" t="s">
        <v>19</v>
      </c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18" t="s">
        <v>262</v>
      </c>
      <c r="AT366" s="218" t="s">
        <v>139</v>
      </c>
      <c r="AU366" s="218" t="s">
        <v>144</v>
      </c>
      <c r="AY366" s="19" t="s">
        <v>136</v>
      </c>
      <c r="BE366" s="219">
        <f>IF(N366="základní",J366,0)</f>
        <v>0</v>
      </c>
      <c r="BF366" s="219">
        <f>IF(N366="snížená",J366,0)</f>
        <v>0</v>
      </c>
      <c r="BG366" s="219">
        <f>IF(N366="zákl. přenesená",J366,0)</f>
        <v>0</v>
      </c>
      <c r="BH366" s="219">
        <f>IF(N366="sníž. přenesená",J366,0)</f>
        <v>0</v>
      </c>
      <c r="BI366" s="219">
        <f>IF(N366="nulová",J366,0)</f>
        <v>0</v>
      </c>
      <c r="BJ366" s="19" t="s">
        <v>144</v>
      </c>
      <c r="BK366" s="219">
        <f>ROUND(I366*H366,2)</f>
        <v>0</v>
      </c>
      <c r="BL366" s="19" t="s">
        <v>262</v>
      </c>
      <c r="BM366" s="218" t="s">
        <v>1075</v>
      </c>
    </row>
    <row r="367" spans="1:47" s="2" customFormat="1" ht="12">
      <c r="A367" s="40"/>
      <c r="B367" s="41"/>
      <c r="C367" s="42"/>
      <c r="D367" s="220" t="s">
        <v>146</v>
      </c>
      <c r="E367" s="42"/>
      <c r="F367" s="221" t="s">
        <v>758</v>
      </c>
      <c r="G367" s="42"/>
      <c r="H367" s="42"/>
      <c r="I367" s="222"/>
      <c r="J367" s="42"/>
      <c r="K367" s="42"/>
      <c r="L367" s="46"/>
      <c r="M367" s="223"/>
      <c r="N367" s="224"/>
      <c r="O367" s="86"/>
      <c r="P367" s="86"/>
      <c r="Q367" s="86"/>
      <c r="R367" s="86"/>
      <c r="S367" s="86"/>
      <c r="T367" s="86"/>
      <c r="U367" s="87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146</v>
      </c>
      <c r="AU367" s="19" t="s">
        <v>144</v>
      </c>
    </row>
    <row r="368" spans="1:65" s="2" customFormat="1" ht="16.5" customHeight="1">
      <c r="A368" s="40"/>
      <c r="B368" s="41"/>
      <c r="C368" s="206" t="s">
        <v>612</v>
      </c>
      <c r="D368" s="206" t="s">
        <v>139</v>
      </c>
      <c r="E368" s="207" t="s">
        <v>760</v>
      </c>
      <c r="F368" s="208" t="s">
        <v>761</v>
      </c>
      <c r="G368" s="209" t="s">
        <v>155</v>
      </c>
      <c r="H368" s="210">
        <v>4</v>
      </c>
      <c r="I368" s="211"/>
      <c r="J368" s="212">
        <f>ROUND(I368*H368,2)</f>
        <v>0</v>
      </c>
      <c r="K368" s="213"/>
      <c r="L368" s="46"/>
      <c r="M368" s="214" t="s">
        <v>19</v>
      </c>
      <c r="N368" s="215" t="s">
        <v>44</v>
      </c>
      <c r="O368" s="86"/>
      <c r="P368" s="216">
        <f>O368*H368</f>
        <v>0</v>
      </c>
      <c r="Q368" s="216">
        <v>0</v>
      </c>
      <c r="R368" s="216">
        <f>Q368*H368</f>
        <v>0</v>
      </c>
      <c r="S368" s="216">
        <v>0</v>
      </c>
      <c r="T368" s="216">
        <f>S368*H368</f>
        <v>0</v>
      </c>
      <c r="U368" s="217" t="s">
        <v>19</v>
      </c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8" t="s">
        <v>262</v>
      </c>
      <c r="AT368" s="218" t="s">
        <v>139</v>
      </c>
      <c r="AU368" s="218" t="s">
        <v>144</v>
      </c>
      <c r="AY368" s="19" t="s">
        <v>136</v>
      </c>
      <c r="BE368" s="219">
        <f>IF(N368="základní",J368,0)</f>
        <v>0</v>
      </c>
      <c r="BF368" s="219">
        <f>IF(N368="snížená",J368,0)</f>
        <v>0</v>
      </c>
      <c r="BG368" s="219">
        <f>IF(N368="zákl. přenesená",J368,0)</f>
        <v>0</v>
      </c>
      <c r="BH368" s="219">
        <f>IF(N368="sníž. přenesená",J368,0)</f>
        <v>0</v>
      </c>
      <c r="BI368" s="219">
        <f>IF(N368="nulová",J368,0)</f>
        <v>0</v>
      </c>
      <c r="BJ368" s="19" t="s">
        <v>144</v>
      </c>
      <c r="BK368" s="219">
        <f>ROUND(I368*H368,2)</f>
        <v>0</v>
      </c>
      <c r="BL368" s="19" t="s">
        <v>262</v>
      </c>
      <c r="BM368" s="218" t="s">
        <v>1076</v>
      </c>
    </row>
    <row r="369" spans="1:47" s="2" customFormat="1" ht="12">
      <c r="A369" s="40"/>
      <c r="B369" s="41"/>
      <c r="C369" s="42"/>
      <c r="D369" s="220" t="s">
        <v>146</v>
      </c>
      <c r="E369" s="42"/>
      <c r="F369" s="221" t="s">
        <v>763</v>
      </c>
      <c r="G369" s="42"/>
      <c r="H369" s="42"/>
      <c r="I369" s="222"/>
      <c r="J369" s="42"/>
      <c r="K369" s="42"/>
      <c r="L369" s="46"/>
      <c r="M369" s="223"/>
      <c r="N369" s="224"/>
      <c r="O369" s="86"/>
      <c r="P369" s="86"/>
      <c r="Q369" s="86"/>
      <c r="R369" s="86"/>
      <c r="S369" s="86"/>
      <c r="T369" s="86"/>
      <c r="U369" s="87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146</v>
      </c>
      <c r="AU369" s="19" t="s">
        <v>144</v>
      </c>
    </row>
    <row r="370" spans="1:65" s="2" customFormat="1" ht="16.5" customHeight="1">
      <c r="A370" s="40"/>
      <c r="B370" s="41"/>
      <c r="C370" s="258" t="s">
        <v>616</v>
      </c>
      <c r="D370" s="258" t="s">
        <v>273</v>
      </c>
      <c r="E370" s="259" t="s">
        <v>765</v>
      </c>
      <c r="F370" s="260" t="s">
        <v>766</v>
      </c>
      <c r="G370" s="261" t="s">
        <v>155</v>
      </c>
      <c r="H370" s="262">
        <v>2</v>
      </c>
      <c r="I370" s="263"/>
      <c r="J370" s="264">
        <f>ROUND(I370*H370,2)</f>
        <v>0</v>
      </c>
      <c r="K370" s="265"/>
      <c r="L370" s="266"/>
      <c r="M370" s="267" t="s">
        <v>19</v>
      </c>
      <c r="N370" s="268" t="s">
        <v>44</v>
      </c>
      <c r="O370" s="86"/>
      <c r="P370" s="216">
        <f>O370*H370</f>
        <v>0</v>
      </c>
      <c r="Q370" s="216">
        <v>0.0175</v>
      </c>
      <c r="R370" s="216">
        <f>Q370*H370</f>
        <v>0.035</v>
      </c>
      <c r="S370" s="216">
        <v>0</v>
      </c>
      <c r="T370" s="216">
        <f>S370*H370</f>
        <v>0</v>
      </c>
      <c r="U370" s="217" t="s">
        <v>19</v>
      </c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18" t="s">
        <v>379</v>
      </c>
      <c r="AT370" s="218" t="s">
        <v>273</v>
      </c>
      <c r="AU370" s="218" t="s">
        <v>144</v>
      </c>
      <c r="AY370" s="19" t="s">
        <v>136</v>
      </c>
      <c r="BE370" s="219">
        <f>IF(N370="základní",J370,0)</f>
        <v>0</v>
      </c>
      <c r="BF370" s="219">
        <f>IF(N370="snížená",J370,0)</f>
        <v>0</v>
      </c>
      <c r="BG370" s="219">
        <f>IF(N370="zákl. přenesená",J370,0)</f>
        <v>0</v>
      </c>
      <c r="BH370" s="219">
        <f>IF(N370="sníž. přenesená",J370,0)</f>
        <v>0</v>
      </c>
      <c r="BI370" s="219">
        <f>IF(N370="nulová",J370,0)</f>
        <v>0</v>
      </c>
      <c r="BJ370" s="19" t="s">
        <v>144</v>
      </c>
      <c r="BK370" s="219">
        <f>ROUND(I370*H370,2)</f>
        <v>0</v>
      </c>
      <c r="BL370" s="19" t="s">
        <v>262</v>
      </c>
      <c r="BM370" s="218" t="s">
        <v>1077</v>
      </c>
    </row>
    <row r="371" spans="1:65" s="2" customFormat="1" ht="16.5" customHeight="1">
      <c r="A371" s="40"/>
      <c r="B371" s="41"/>
      <c r="C371" s="258" t="s">
        <v>621</v>
      </c>
      <c r="D371" s="258" t="s">
        <v>273</v>
      </c>
      <c r="E371" s="259" t="s">
        <v>769</v>
      </c>
      <c r="F371" s="260" t="s">
        <v>770</v>
      </c>
      <c r="G371" s="261" t="s">
        <v>155</v>
      </c>
      <c r="H371" s="262">
        <v>2</v>
      </c>
      <c r="I371" s="263"/>
      <c r="J371" s="264">
        <f>ROUND(I371*H371,2)</f>
        <v>0</v>
      </c>
      <c r="K371" s="265"/>
      <c r="L371" s="266"/>
      <c r="M371" s="267" t="s">
        <v>19</v>
      </c>
      <c r="N371" s="268" t="s">
        <v>44</v>
      </c>
      <c r="O371" s="86"/>
      <c r="P371" s="216">
        <f>O371*H371</f>
        <v>0</v>
      </c>
      <c r="Q371" s="216">
        <v>0.016</v>
      </c>
      <c r="R371" s="216">
        <f>Q371*H371</f>
        <v>0.032</v>
      </c>
      <c r="S371" s="216">
        <v>0</v>
      </c>
      <c r="T371" s="216">
        <f>S371*H371</f>
        <v>0</v>
      </c>
      <c r="U371" s="217" t="s">
        <v>19</v>
      </c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8" t="s">
        <v>379</v>
      </c>
      <c r="AT371" s="218" t="s">
        <v>273</v>
      </c>
      <c r="AU371" s="218" t="s">
        <v>144</v>
      </c>
      <c r="AY371" s="19" t="s">
        <v>136</v>
      </c>
      <c r="BE371" s="219">
        <f>IF(N371="základní",J371,0)</f>
        <v>0</v>
      </c>
      <c r="BF371" s="219">
        <f>IF(N371="snížená",J371,0)</f>
        <v>0</v>
      </c>
      <c r="BG371" s="219">
        <f>IF(N371="zákl. přenesená",J371,0)</f>
        <v>0</v>
      </c>
      <c r="BH371" s="219">
        <f>IF(N371="sníž. přenesená",J371,0)</f>
        <v>0</v>
      </c>
      <c r="BI371" s="219">
        <f>IF(N371="nulová",J371,0)</f>
        <v>0</v>
      </c>
      <c r="BJ371" s="19" t="s">
        <v>144</v>
      </c>
      <c r="BK371" s="219">
        <f>ROUND(I371*H371,2)</f>
        <v>0</v>
      </c>
      <c r="BL371" s="19" t="s">
        <v>262</v>
      </c>
      <c r="BM371" s="218" t="s">
        <v>1078</v>
      </c>
    </row>
    <row r="372" spans="1:65" s="2" customFormat="1" ht="16.5" customHeight="1">
      <c r="A372" s="40"/>
      <c r="B372" s="41"/>
      <c r="C372" s="206" t="s">
        <v>625</v>
      </c>
      <c r="D372" s="206" t="s">
        <v>139</v>
      </c>
      <c r="E372" s="207" t="s">
        <v>773</v>
      </c>
      <c r="F372" s="208" t="s">
        <v>774</v>
      </c>
      <c r="G372" s="209" t="s">
        <v>160</v>
      </c>
      <c r="H372" s="210">
        <v>2.138</v>
      </c>
      <c r="I372" s="211"/>
      <c r="J372" s="212">
        <f>ROUND(I372*H372,2)</f>
        <v>0</v>
      </c>
      <c r="K372" s="213"/>
      <c r="L372" s="46"/>
      <c r="M372" s="214" t="s">
        <v>19</v>
      </c>
      <c r="N372" s="215" t="s">
        <v>44</v>
      </c>
      <c r="O372" s="86"/>
      <c r="P372" s="216">
        <f>O372*H372</f>
        <v>0</v>
      </c>
      <c r="Q372" s="216">
        <v>0</v>
      </c>
      <c r="R372" s="216">
        <f>Q372*H372</f>
        <v>0</v>
      </c>
      <c r="S372" s="216">
        <v>0.005</v>
      </c>
      <c r="T372" s="216">
        <f>S372*H372</f>
        <v>0.01069</v>
      </c>
      <c r="U372" s="217" t="s">
        <v>19</v>
      </c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8" t="s">
        <v>262</v>
      </c>
      <c r="AT372" s="218" t="s">
        <v>139</v>
      </c>
      <c r="AU372" s="218" t="s">
        <v>144</v>
      </c>
      <c r="AY372" s="19" t="s">
        <v>136</v>
      </c>
      <c r="BE372" s="219">
        <f>IF(N372="základní",J372,0)</f>
        <v>0</v>
      </c>
      <c r="BF372" s="219">
        <f>IF(N372="snížená",J372,0)</f>
        <v>0</v>
      </c>
      <c r="BG372" s="219">
        <f>IF(N372="zákl. přenesená",J372,0)</f>
        <v>0</v>
      </c>
      <c r="BH372" s="219">
        <f>IF(N372="sníž. přenesená",J372,0)</f>
        <v>0</v>
      </c>
      <c r="BI372" s="219">
        <f>IF(N372="nulová",J372,0)</f>
        <v>0</v>
      </c>
      <c r="BJ372" s="19" t="s">
        <v>144</v>
      </c>
      <c r="BK372" s="219">
        <f>ROUND(I372*H372,2)</f>
        <v>0</v>
      </c>
      <c r="BL372" s="19" t="s">
        <v>262</v>
      </c>
      <c r="BM372" s="218" t="s">
        <v>1079</v>
      </c>
    </row>
    <row r="373" spans="1:47" s="2" customFormat="1" ht="12">
      <c r="A373" s="40"/>
      <c r="B373" s="41"/>
      <c r="C373" s="42"/>
      <c r="D373" s="220" t="s">
        <v>146</v>
      </c>
      <c r="E373" s="42"/>
      <c r="F373" s="221" t="s">
        <v>776</v>
      </c>
      <c r="G373" s="42"/>
      <c r="H373" s="42"/>
      <c r="I373" s="222"/>
      <c r="J373" s="42"/>
      <c r="K373" s="42"/>
      <c r="L373" s="46"/>
      <c r="M373" s="223"/>
      <c r="N373" s="224"/>
      <c r="O373" s="86"/>
      <c r="P373" s="86"/>
      <c r="Q373" s="86"/>
      <c r="R373" s="86"/>
      <c r="S373" s="86"/>
      <c r="T373" s="86"/>
      <c r="U373" s="87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146</v>
      </c>
      <c r="AU373" s="19" t="s">
        <v>144</v>
      </c>
    </row>
    <row r="374" spans="1:51" s="13" customFormat="1" ht="12">
      <c r="A374" s="13"/>
      <c r="B374" s="225"/>
      <c r="C374" s="226"/>
      <c r="D374" s="227" t="s">
        <v>148</v>
      </c>
      <c r="E374" s="228" t="s">
        <v>19</v>
      </c>
      <c r="F374" s="229" t="s">
        <v>777</v>
      </c>
      <c r="G374" s="226"/>
      <c r="H374" s="228" t="s">
        <v>19</v>
      </c>
      <c r="I374" s="230"/>
      <c r="J374" s="226"/>
      <c r="K374" s="226"/>
      <c r="L374" s="231"/>
      <c r="M374" s="232"/>
      <c r="N374" s="233"/>
      <c r="O374" s="233"/>
      <c r="P374" s="233"/>
      <c r="Q374" s="233"/>
      <c r="R374" s="233"/>
      <c r="S374" s="233"/>
      <c r="T374" s="233"/>
      <c r="U374" s="234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5" t="s">
        <v>148</v>
      </c>
      <c r="AU374" s="235" t="s">
        <v>144</v>
      </c>
      <c r="AV374" s="13" t="s">
        <v>80</v>
      </c>
      <c r="AW374" s="13" t="s">
        <v>33</v>
      </c>
      <c r="AX374" s="13" t="s">
        <v>72</v>
      </c>
      <c r="AY374" s="235" t="s">
        <v>136</v>
      </c>
    </row>
    <row r="375" spans="1:51" s="14" customFormat="1" ht="12">
      <c r="A375" s="14"/>
      <c r="B375" s="236"/>
      <c r="C375" s="237"/>
      <c r="D375" s="227" t="s">
        <v>148</v>
      </c>
      <c r="E375" s="238" t="s">
        <v>19</v>
      </c>
      <c r="F375" s="239" t="s">
        <v>1080</v>
      </c>
      <c r="G375" s="237"/>
      <c r="H375" s="240">
        <v>2.138</v>
      </c>
      <c r="I375" s="241"/>
      <c r="J375" s="237"/>
      <c r="K375" s="237"/>
      <c r="L375" s="242"/>
      <c r="M375" s="243"/>
      <c r="N375" s="244"/>
      <c r="O375" s="244"/>
      <c r="P375" s="244"/>
      <c r="Q375" s="244"/>
      <c r="R375" s="244"/>
      <c r="S375" s="244"/>
      <c r="T375" s="244"/>
      <c r="U375" s="245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6" t="s">
        <v>148</v>
      </c>
      <c r="AU375" s="246" t="s">
        <v>144</v>
      </c>
      <c r="AV375" s="14" t="s">
        <v>144</v>
      </c>
      <c r="AW375" s="14" t="s">
        <v>33</v>
      </c>
      <c r="AX375" s="14" t="s">
        <v>72</v>
      </c>
      <c r="AY375" s="246" t="s">
        <v>136</v>
      </c>
    </row>
    <row r="376" spans="1:51" s="15" customFormat="1" ht="12">
      <c r="A376" s="15"/>
      <c r="B376" s="247"/>
      <c r="C376" s="248"/>
      <c r="D376" s="227" t="s">
        <v>148</v>
      </c>
      <c r="E376" s="249" t="s">
        <v>19</v>
      </c>
      <c r="F376" s="250" t="s">
        <v>152</v>
      </c>
      <c r="G376" s="248"/>
      <c r="H376" s="251">
        <v>2.138</v>
      </c>
      <c r="I376" s="252"/>
      <c r="J376" s="248"/>
      <c r="K376" s="248"/>
      <c r="L376" s="253"/>
      <c r="M376" s="254"/>
      <c r="N376" s="255"/>
      <c r="O376" s="255"/>
      <c r="P376" s="255"/>
      <c r="Q376" s="255"/>
      <c r="R376" s="255"/>
      <c r="S376" s="255"/>
      <c r="T376" s="255"/>
      <c r="U376" s="256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57" t="s">
        <v>148</v>
      </c>
      <c r="AU376" s="257" t="s">
        <v>144</v>
      </c>
      <c r="AV376" s="15" t="s">
        <v>143</v>
      </c>
      <c r="AW376" s="15" t="s">
        <v>33</v>
      </c>
      <c r="AX376" s="15" t="s">
        <v>80</v>
      </c>
      <c r="AY376" s="257" t="s">
        <v>136</v>
      </c>
    </row>
    <row r="377" spans="1:65" s="2" customFormat="1" ht="16.5" customHeight="1">
      <c r="A377" s="40"/>
      <c r="B377" s="41"/>
      <c r="C377" s="206" t="s">
        <v>632</v>
      </c>
      <c r="D377" s="206" t="s">
        <v>139</v>
      </c>
      <c r="E377" s="207" t="s">
        <v>780</v>
      </c>
      <c r="F377" s="208" t="s">
        <v>781</v>
      </c>
      <c r="G377" s="209" t="s">
        <v>160</v>
      </c>
      <c r="H377" s="210">
        <v>1.252</v>
      </c>
      <c r="I377" s="211"/>
      <c r="J377" s="212">
        <f>ROUND(I377*H377,2)</f>
        <v>0</v>
      </c>
      <c r="K377" s="213"/>
      <c r="L377" s="46"/>
      <c r="M377" s="214" t="s">
        <v>19</v>
      </c>
      <c r="N377" s="215" t="s">
        <v>44</v>
      </c>
      <c r="O377" s="86"/>
      <c r="P377" s="216">
        <f>O377*H377</f>
        <v>0</v>
      </c>
      <c r="Q377" s="216">
        <v>0</v>
      </c>
      <c r="R377" s="216">
        <f>Q377*H377</f>
        <v>0</v>
      </c>
      <c r="S377" s="216">
        <v>0</v>
      </c>
      <c r="T377" s="216">
        <f>S377*H377</f>
        <v>0</v>
      </c>
      <c r="U377" s="217" t="s">
        <v>19</v>
      </c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8" t="s">
        <v>262</v>
      </c>
      <c r="AT377" s="218" t="s">
        <v>139</v>
      </c>
      <c r="AU377" s="218" t="s">
        <v>144</v>
      </c>
      <c r="AY377" s="19" t="s">
        <v>136</v>
      </c>
      <c r="BE377" s="219">
        <f>IF(N377="základní",J377,0)</f>
        <v>0</v>
      </c>
      <c r="BF377" s="219">
        <f>IF(N377="snížená",J377,0)</f>
        <v>0</v>
      </c>
      <c r="BG377" s="219">
        <f>IF(N377="zákl. přenesená",J377,0)</f>
        <v>0</v>
      </c>
      <c r="BH377" s="219">
        <f>IF(N377="sníž. přenesená",J377,0)</f>
        <v>0</v>
      </c>
      <c r="BI377" s="219">
        <f>IF(N377="nulová",J377,0)</f>
        <v>0</v>
      </c>
      <c r="BJ377" s="19" t="s">
        <v>144</v>
      </c>
      <c r="BK377" s="219">
        <f>ROUND(I377*H377,2)</f>
        <v>0</v>
      </c>
      <c r="BL377" s="19" t="s">
        <v>262</v>
      </c>
      <c r="BM377" s="218" t="s">
        <v>1081</v>
      </c>
    </row>
    <row r="378" spans="1:47" s="2" customFormat="1" ht="12">
      <c r="A378" s="40"/>
      <c r="B378" s="41"/>
      <c r="C378" s="42"/>
      <c r="D378" s="220" t="s">
        <v>146</v>
      </c>
      <c r="E378" s="42"/>
      <c r="F378" s="221" t="s">
        <v>783</v>
      </c>
      <c r="G378" s="42"/>
      <c r="H378" s="42"/>
      <c r="I378" s="222"/>
      <c r="J378" s="42"/>
      <c r="K378" s="42"/>
      <c r="L378" s="46"/>
      <c r="M378" s="223"/>
      <c r="N378" s="224"/>
      <c r="O378" s="86"/>
      <c r="P378" s="86"/>
      <c r="Q378" s="86"/>
      <c r="R378" s="86"/>
      <c r="S378" s="86"/>
      <c r="T378" s="86"/>
      <c r="U378" s="87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146</v>
      </c>
      <c r="AU378" s="19" t="s">
        <v>144</v>
      </c>
    </row>
    <row r="379" spans="1:51" s="13" customFormat="1" ht="12">
      <c r="A379" s="13"/>
      <c r="B379" s="225"/>
      <c r="C379" s="226"/>
      <c r="D379" s="227" t="s">
        <v>148</v>
      </c>
      <c r="E379" s="228" t="s">
        <v>19</v>
      </c>
      <c r="F379" s="229" t="s">
        <v>784</v>
      </c>
      <c r="G379" s="226"/>
      <c r="H379" s="228" t="s">
        <v>19</v>
      </c>
      <c r="I379" s="230"/>
      <c r="J379" s="226"/>
      <c r="K379" s="226"/>
      <c r="L379" s="231"/>
      <c r="M379" s="232"/>
      <c r="N379" s="233"/>
      <c r="O379" s="233"/>
      <c r="P379" s="233"/>
      <c r="Q379" s="233"/>
      <c r="R379" s="233"/>
      <c r="S379" s="233"/>
      <c r="T379" s="233"/>
      <c r="U379" s="234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5" t="s">
        <v>148</v>
      </c>
      <c r="AU379" s="235" t="s">
        <v>144</v>
      </c>
      <c r="AV379" s="13" t="s">
        <v>80</v>
      </c>
      <c r="AW379" s="13" t="s">
        <v>33</v>
      </c>
      <c r="AX379" s="13" t="s">
        <v>72</v>
      </c>
      <c r="AY379" s="235" t="s">
        <v>136</v>
      </c>
    </row>
    <row r="380" spans="1:51" s="14" customFormat="1" ht="12">
      <c r="A380" s="14"/>
      <c r="B380" s="236"/>
      <c r="C380" s="237"/>
      <c r="D380" s="227" t="s">
        <v>148</v>
      </c>
      <c r="E380" s="238" t="s">
        <v>19</v>
      </c>
      <c r="F380" s="239" t="s">
        <v>1082</v>
      </c>
      <c r="G380" s="237"/>
      <c r="H380" s="240">
        <v>1.252</v>
      </c>
      <c r="I380" s="241"/>
      <c r="J380" s="237"/>
      <c r="K380" s="237"/>
      <c r="L380" s="242"/>
      <c r="M380" s="243"/>
      <c r="N380" s="244"/>
      <c r="O380" s="244"/>
      <c r="P380" s="244"/>
      <c r="Q380" s="244"/>
      <c r="R380" s="244"/>
      <c r="S380" s="244"/>
      <c r="T380" s="244"/>
      <c r="U380" s="245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6" t="s">
        <v>148</v>
      </c>
      <c r="AU380" s="246" t="s">
        <v>144</v>
      </c>
      <c r="AV380" s="14" t="s">
        <v>144</v>
      </c>
      <c r="AW380" s="14" t="s">
        <v>33</v>
      </c>
      <c r="AX380" s="14" t="s">
        <v>72</v>
      </c>
      <c r="AY380" s="246" t="s">
        <v>136</v>
      </c>
    </row>
    <row r="381" spans="1:51" s="15" customFormat="1" ht="12">
      <c r="A381" s="15"/>
      <c r="B381" s="247"/>
      <c r="C381" s="248"/>
      <c r="D381" s="227" t="s">
        <v>148</v>
      </c>
      <c r="E381" s="249" t="s">
        <v>19</v>
      </c>
      <c r="F381" s="250" t="s">
        <v>152</v>
      </c>
      <c r="G381" s="248"/>
      <c r="H381" s="251">
        <v>1.252</v>
      </c>
      <c r="I381" s="252"/>
      <c r="J381" s="248"/>
      <c r="K381" s="248"/>
      <c r="L381" s="253"/>
      <c r="M381" s="254"/>
      <c r="N381" s="255"/>
      <c r="O381" s="255"/>
      <c r="P381" s="255"/>
      <c r="Q381" s="255"/>
      <c r="R381" s="255"/>
      <c r="S381" s="255"/>
      <c r="T381" s="255"/>
      <c r="U381" s="256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57" t="s">
        <v>148</v>
      </c>
      <c r="AU381" s="257" t="s">
        <v>144</v>
      </c>
      <c r="AV381" s="15" t="s">
        <v>143</v>
      </c>
      <c r="AW381" s="15" t="s">
        <v>33</v>
      </c>
      <c r="AX381" s="15" t="s">
        <v>80</v>
      </c>
      <c r="AY381" s="257" t="s">
        <v>136</v>
      </c>
    </row>
    <row r="382" spans="1:65" s="2" customFormat="1" ht="16.5" customHeight="1">
      <c r="A382" s="40"/>
      <c r="B382" s="41"/>
      <c r="C382" s="258" t="s">
        <v>637</v>
      </c>
      <c r="D382" s="258" t="s">
        <v>273</v>
      </c>
      <c r="E382" s="259" t="s">
        <v>787</v>
      </c>
      <c r="F382" s="260" t="s">
        <v>788</v>
      </c>
      <c r="G382" s="261" t="s">
        <v>160</v>
      </c>
      <c r="H382" s="262">
        <v>1.252</v>
      </c>
      <c r="I382" s="263"/>
      <c r="J382" s="264">
        <f>ROUND(I382*H382,2)</f>
        <v>0</v>
      </c>
      <c r="K382" s="265"/>
      <c r="L382" s="266"/>
      <c r="M382" s="267" t="s">
        <v>19</v>
      </c>
      <c r="N382" s="268" t="s">
        <v>44</v>
      </c>
      <c r="O382" s="86"/>
      <c r="P382" s="216">
        <f>O382*H382</f>
        <v>0</v>
      </c>
      <c r="Q382" s="216">
        <v>0.007</v>
      </c>
      <c r="R382" s="216">
        <f>Q382*H382</f>
        <v>0.008764000000000001</v>
      </c>
      <c r="S382" s="216">
        <v>0</v>
      </c>
      <c r="T382" s="216">
        <f>S382*H382</f>
        <v>0</v>
      </c>
      <c r="U382" s="217" t="s">
        <v>19</v>
      </c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8" t="s">
        <v>379</v>
      </c>
      <c r="AT382" s="218" t="s">
        <v>273</v>
      </c>
      <c r="AU382" s="218" t="s">
        <v>144</v>
      </c>
      <c r="AY382" s="19" t="s">
        <v>136</v>
      </c>
      <c r="BE382" s="219">
        <f>IF(N382="základní",J382,0)</f>
        <v>0</v>
      </c>
      <c r="BF382" s="219">
        <f>IF(N382="snížená",J382,0)</f>
        <v>0</v>
      </c>
      <c r="BG382" s="219">
        <f>IF(N382="zákl. přenesená",J382,0)</f>
        <v>0</v>
      </c>
      <c r="BH382" s="219">
        <f>IF(N382="sníž. přenesená",J382,0)</f>
        <v>0</v>
      </c>
      <c r="BI382" s="219">
        <f>IF(N382="nulová",J382,0)</f>
        <v>0</v>
      </c>
      <c r="BJ382" s="19" t="s">
        <v>144</v>
      </c>
      <c r="BK382" s="219">
        <f>ROUND(I382*H382,2)</f>
        <v>0</v>
      </c>
      <c r="BL382" s="19" t="s">
        <v>262</v>
      </c>
      <c r="BM382" s="218" t="s">
        <v>1083</v>
      </c>
    </row>
    <row r="383" spans="1:65" s="2" customFormat="1" ht="16.5" customHeight="1">
      <c r="A383" s="40"/>
      <c r="B383" s="41"/>
      <c r="C383" s="258" t="s">
        <v>642</v>
      </c>
      <c r="D383" s="258" t="s">
        <v>273</v>
      </c>
      <c r="E383" s="259" t="s">
        <v>791</v>
      </c>
      <c r="F383" s="260" t="s">
        <v>792</v>
      </c>
      <c r="G383" s="261" t="s">
        <v>155</v>
      </c>
      <c r="H383" s="262">
        <v>4</v>
      </c>
      <c r="I383" s="263"/>
      <c r="J383" s="264">
        <f>ROUND(I383*H383,2)</f>
        <v>0</v>
      </c>
      <c r="K383" s="265"/>
      <c r="L383" s="266"/>
      <c r="M383" s="267" t="s">
        <v>19</v>
      </c>
      <c r="N383" s="268" t="s">
        <v>44</v>
      </c>
      <c r="O383" s="86"/>
      <c r="P383" s="216">
        <f>O383*H383</f>
        <v>0</v>
      </c>
      <c r="Q383" s="216">
        <v>6E-05</v>
      </c>
      <c r="R383" s="216">
        <f>Q383*H383</f>
        <v>0.00024</v>
      </c>
      <c r="S383" s="216">
        <v>0</v>
      </c>
      <c r="T383" s="216">
        <f>S383*H383</f>
        <v>0</v>
      </c>
      <c r="U383" s="217" t="s">
        <v>19</v>
      </c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8" t="s">
        <v>379</v>
      </c>
      <c r="AT383" s="218" t="s">
        <v>273</v>
      </c>
      <c r="AU383" s="218" t="s">
        <v>144</v>
      </c>
      <c r="AY383" s="19" t="s">
        <v>136</v>
      </c>
      <c r="BE383" s="219">
        <f>IF(N383="základní",J383,0)</f>
        <v>0</v>
      </c>
      <c r="BF383" s="219">
        <f>IF(N383="snížená",J383,0)</f>
        <v>0</v>
      </c>
      <c r="BG383" s="219">
        <f>IF(N383="zákl. přenesená",J383,0)</f>
        <v>0</v>
      </c>
      <c r="BH383" s="219">
        <f>IF(N383="sníž. přenesená",J383,0)</f>
        <v>0</v>
      </c>
      <c r="BI383" s="219">
        <f>IF(N383="nulová",J383,0)</f>
        <v>0</v>
      </c>
      <c r="BJ383" s="19" t="s">
        <v>144</v>
      </c>
      <c r="BK383" s="219">
        <f>ROUND(I383*H383,2)</f>
        <v>0</v>
      </c>
      <c r="BL383" s="19" t="s">
        <v>262</v>
      </c>
      <c r="BM383" s="218" t="s">
        <v>1084</v>
      </c>
    </row>
    <row r="384" spans="1:65" s="2" customFormat="1" ht="16.5" customHeight="1">
      <c r="A384" s="40"/>
      <c r="B384" s="41"/>
      <c r="C384" s="206" t="s">
        <v>647</v>
      </c>
      <c r="D384" s="206" t="s">
        <v>139</v>
      </c>
      <c r="E384" s="207" t="s">
        <v>795</v>
      </c>
      <c r="F384" s="208" t="s">
        <v>796</v>
      </c>
      <c r="G384" s="209" t="s">
        <v>250</v>
      </c>
      <c r="H384" s="210">
        <v>0.076</v>
      </c>
      <c r="I384" s="211"/>
      <c r="J384" s="212">
        <f>ROUND(I384*H384,2)</f>
        <v>0</v>
      </c>
      <c r="K384" s="213"/>
      <c r="L384" s="46"/>
      <c r="M384" s="214" t="s">
        <v>19</v>
      </c>
      <c r="N384" s="215" t="s">
        <v>44</v>
      </c>
      <c r="O384" s="86"/>
      <c r="P384" s="216">
        <f>O384*H384</f>
        <v>0</v>
      </c>
      <c r="Q384" s="216">
        <v>0</v>
      </c>
      <c r="R384" s="216">
        <f>Q384*H384</f>
        <v>0</v>
      </c>
      <c r="S384" s="216">
        <v>0</v>
      </c>
      <c r="T384" s="216">
        <f>S384*H384</f>
        <v>0</v>
      </c>
      <c r="U384" s="217" t="s">
        <v>19</v>
      </c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8" t="s">
        <v>262</v>
      </c>
      <c r="AT384" s="218" t="s">
        <v>139</v>
      </c>
      <c r="AU384" s="218" t="s">
        <v>144</v>
      </c>
      <c r="AY384" s="19" t="s">
        <v>136</v>
      </c>
      <c r="BE384" s="219">
        <f>IF(N384="základní",J384,0)</f>
        <v>0</v>
      </c>
      <c r="BF384" s="219">
        <f>IF(N384="snížená",J384,0)</f>
        <v>0</v>
      </c>
      <c r="BG384" s="219">
        <f>IF(N384="zákl. přenesená",J384,0)</f>
        <v>0</v>
      </c>
      <c r="BH384" s="219">
        <f>IF(N384="sníž. přenesená",J384,0)</f>
        <v>0</v>
      </c>
      <c r="BI384" s="219">
        <f>IF(N384="nulová",J384,0)</f>
        <v>0</v>
      </c>
      <c r="BJ384" s="19" t="s">
        <v>144</v>
      </c>
      <c r="BK384" s="219">
        <f>ROUND(I384*H384,2)</f>
        <v>0</v>
      </c>
      <c r="BL384" s="19" t="s">
        <v>262</v>
      </c>
      <c r="BM384" s="218" t="s">
        <v>1085</v>
      </c>
    </row>
    <row r="385" spans="1:47" s="2" customFormat="1" ht="12">
      <c r="A385" s="40"/>
      <c r="B385" s="41"/>
      <c r="C385" s="42"/>
      <c r="D385" s="220" t="s">
        <v>146</v>
      </c>
      <c r="E385" s="42"/>
      <c r="F385" s="221" t="s">
        <v>798</v>
      </c>
      <c r="G385" s="42"/>
      <c r="H385" s="42"/>
      <c r="I385" s="222"/>
      <c r="J385" s="42"/>
      <c r="K385" s="42"/>
      <c r="L385" s="46"/>
      <c r="M385" s="223"/>
      <c r="N385" s="224"/>
      <c r="O385" s="86"/>
      <c r="P385" s="86"/>
      <c r="Q385" s="86"/>
      <c r="R385" s="86"/>
      <c r="S385" s="86"/>
      <c r="T385" s="86"/>
      <c r="U385" s="87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146</v>
      </c>
      <c r="AU385" s="19" t="s">
        <v>144</v>
      </c>
    </row>
    <row r="386" spans="1:63" s="12" customFormat="1" ht="22.8" customHeight="1">
      <c r="A386" s="12"/>
      <c r="B386" s="190"/>
      <c r="C386" s="191"/>
      <c r="D386" s="192" t="s">
        <v>71</v>
      </c>
      <c r="E386" s="204" t="s">
        <v>799</v>
      </c>
      <c r="F386" s="204" t="s">
        <v>800</v>
      </c>
      <c r="G386" s="191"/>
      <c r="H386" s="191"/>
      <c r="I386" s="194"/>
      <c r="J386" s="205">
        <f>BK386</f>
        <v>0</v>
      </c>
      <c r="K386" s="191"/>
      <c r="L386" s="196"/>
      <c r="M386" s="197"/>
      <c r="N386" s="198"/>
      <c r="O386" s="198"/>
      <c r="P386" s="199">
        <f>SUM(P387:P417)</f>
        <v>0</v>
      </c>
      <c r="Q386" s="198"/>
      <c r="R386" s="199">
        <f>SUM(R387:R417)</f>
        <v>0.3952582</v>
      </c>
      <c r="S386" s="198"/>
      <c r="T386" s="199">
        <f>SUM(T387:T417)</f>
        <v>0</v>
      </c>
      <c r="U386" s="200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01" t="s">
        <v>144</v>
      </c>
      <c r="AT386" s="202" t="s">
        <v>71</v>
      </c>
      <c r="AU386" s="202" t="s">
        <v>80</v>
      </c>
      <c r="AY386" s="201" t="s">
        <v>136</v>
      </c>
      <c r="BK386" s="203">
        <f>SUM(BK387:BK417)</f>
        <v>0</v>
      </c>
    </row>
    <row r="387" spans="1:65" s="2" customFormat="1" ht="16.5" customHeight="1">
      <c r="A387" s="40"/>
      <c r="B387" s="41"/>
      <c r="C387" s="206" t="s">
        <v>651</v>
      </c>
      <c r="D387" s="206" t="s">
        <v>139</v>
      </c>
      <c r="E387" s="207" t="s">
        <v>813</v>
      </c>
      <c r="F387" s="208" t="s">
        <v>814</v>
      </c>
      <c r="G387" s="209" t="s">
        <v>142</v>
      </c>
      <c r="H387" s="210">
        <v>8.9</v>
      </c>
      <c r="I387" s="211"/>
      <c r="J387" s="212">
        <f>ROUND(I387*H387,2)</f>
        <v>0</v>
      </c>
      <c r="K387" s="213"/>
      <c r="L387" s="46"/>
      <c r="M387" s="214" t="s">
        <v>19</v>
      </c>
      <c r="N387" s="215" t="s">
        <v>44</v>
      </c>
      <c r="O387" s="86"/>
      <c r="P387" s="216">
        <f>O387*H387</f>
        <v>0</v>
      </c>
      <c r="Q387" s="216">
        <v>0.0003</v>
      </c>
      <c r="R387" s="216">
        <f>Q387*H387</f>
        <v>0.00267</v>
      </c>
      <c r="S387" s="216">
        <v>0</v>
      </c>
      <c r="T387" s="216">
        <f>S387*H387</f>
        <v>0</v>
      </c>
      <c r="U387" s="217" t="s">
        <v>19</v>
      </c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18" t="s">
        <v>262</v>
      </c>
      <c r="AT387" s="218" t="s">
        <v>139</v>
      </c>
      <c r="AU387" s="218" t="s">
        <v>144</v>
      </c>
      <c r="AY387" s="19" t="s">
        <v>136</v>
      </c>
      <c r="BE387" s="219">
        <f>IF(N387="základní",J387,0)</f>
        <v>0</v>
      </c>
      <c r="BF387" s="219">
        <f>IF(N387="snížená",J387,0)</f>
        <v>0</v>
      </c>
      <c r="BG387" s="219">
        <f>IF(N387="zákl. přenesená",J387,0)</f>
        <v>0</v>
      </c>
      <c r="BH387" s="219">
        <f>IF(N387="sníž. přenesená",J387,0)</f>
        <v>0</v>
      </c>
      <c r="BI387" s="219">
        <f>IF(N387="nulová",J387,0)</f>
        <v>0</v>
      </c>
      <c r="BJ387" s="19" t="s">
        <v>144</v>
      </c>
      <c r="BK387" s="219">
        <f>ROUND(I387*H387,2)</f>
        <v>0</v>
      </c>
      <c r="BL387" s="19" t="s">
        <v>262</v>
      </c>
      <c r="BM387" s="218" t="s">
        <v>1086</v>
      </c>
    </row>
    <row r="388" spans="1:47" s="2" customFormat="1" ht="12">
      <c r="A388" s="40"/>
      <c r="B388" s="41"/>
      <c r="C388" s="42"/>
      <c r="D388" s="220" t="s">
        <v>146</v>
      </c>
      <c r="E388" s="42"/>
      <c r="F388" s="221" t="s">
        <v>816</v>
      </c>
      <c r="G388" s="42"/>
      <c r="H388" s="42"/>
      <c r="I388" s="222"/>
      <c r="J388" s="42"/>
      <c r="K388" s="42"/>
      <c r="L388" s="46"/>
      <c r="M388" s="223"/>
      <c r="N388" s="224"/>
      <c r="O388" s="86"/>
      <c r="P388" s="86"/>
      <c r="Q388" s="86"/>
      <c r="R388" s="86"/>
      <c r="S388" s="86"/>
      <c r="T388" s="86"/>
      <c r="U388" s="87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146</v>
      </c>
      <c r="AU388" s="19" t="s">
        <v>144</v>
      </c>
    </row>
    <row r="389" spans="1:51" s="13" customFormat="1" ht="12">
      <c r="A389" s="13"/>
      <c r="B389" s="225"/>
      <c r="C389" s="226"/>
      <c r="D389" s="227" t="s">
        <v>148</v>
      </c>
      <c r="E389" s="228" t="s">
        <v>19</v>
      </c>
      <c r="F389" s="229" t="s">
        <v>817</v>
      </c>
      <c r="G389" s="226"/>
      <c r="H389" s="228" t="s">
        <v>19</v>
      </c>
      <c r="I389" s="230"/>
      <c r="J389" s="226"/>
      <c r="K389" s="226"/>
      <c r="L389" s="231"/>
      <c r="M389" s="232"/>
      <c r="N389" s="233"/>
      <c r="O389" s="233"/>
      <c r="P389" s="233"/>
      <c r="Q389" s="233"/>
      <c r="R389" s="233"/>
      <c r="S389" s="233"/>
      <c r="T389" s="233"/>
      <c r="U389" s="234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5" t="s">
        <v>148</v>
      </c>
      <c r="AU389" s="235" t="s">
        <v>144</v>
      </c>
      <c r="AV389" s="13" t="s">
        <v>80</v>
      </c>
      <c r="AW389" s="13" t="s">
        <v>33</v>
      </c>
      <c r="AX389" s="13" t="s">
        <v>72</v>
      </c>
      <c r="AY389" s="235" t="s">
        <v>136</v>
      </c>
    </row>
    <row r="390" spans="1:51" s="14" customFormat="1" ht="12">
      <c r="A390" s="14"/>
      <c r="B390" s="236"/>
      <c r="C390" s="237"/>
      <c r="D390" s="227" t="s">
        <v>148</v>
      </c>
      <c r="E390" s="238" t="s">
        <v>19</v>
      </c>
      <c r="F390" s="239" t="s">
        <v>977</v>
      </c>
      <c r="G390" s="237"/>
      <c r="H390" s="240">
        <v>2.73</v>
      </c>
      <c r="I390" s="241"/>
      <c r="J390" s="237"/>
      <c r="K390" s="237"/>
      <c r="L390" s="242"/>
      <c r="M390" s="243"/>
      <c r="N390" s="244"/>
      <c r="O390" s="244"/>
      <c r="P390" s="244"/>
      <c r="Q390" s="244"/>
      <c r="R390" s="244"/>
      <c r="S390" s="244"/>
      <c r="T390" s="244"/>
      <c r="U390" s="245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6" t="s">
        <v>148</v>
      </c>
      <c r="AU390" s="246" t="s">
        <v>144</v>
      </c>
      <c r="AV390" s="14" t="s">
        <v>144</v>
      </c>
      <c r="AW390" s="14" t="s">
        <v>33</v>
      </c>
      <c r="AX390" s="14" t="s">
        <v>72</v>
      </c>
      <c r="AY390" s="246" t="s">
        <v>136</v>
      </c>
    </row>
    <row r="391" spans="1:51" s="14" customFormat="1" ht="12">
      <c r="A391" s="14"/>
      <c r="B391" s="236"/>
      <c r="C391" s="237"/>
      <c r="D391" s="227" t="s">
        <v>148</v>
      </c>
      <c r="E391" s="238" t="s">
        <v>19</v>
      </c>
      <c r="F391" s="239" t="s">
        <v>978</v>
      </c>
      <c r="G391" s="237"/>
      <c r="H391" s="240">
        <v>5.35</v>
      </c>
      <c r="I391" s="241"/>
      <c r="J391" s="237"/>
      <c r="K391" s="237"/>
      <c r="L391" s="242"/>
      <c r="M391" s="243"/>
      <c r="N391" s="244"/>
      <c r="O391" s="244"/>
      <c r="P391" s="244"/>
      <c r="Q391" s="244"/>
      <c r="R391" s="244"/>
      <c r="S391" s="244"/>
      <c r="T391" s="244"/>
      <c r="U391" s="245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6" t="s">
        <v>148</v>
      </c>
      <c r="AU391" s="246" t="s">
        <v>144</v>
      </c>
      <c r="AV391" s="14" t="s">
        <v>144</v>
      </c>
      <c r="AW391" s="14" t="s">
        <v>33</v>
      </c>
      <c r="AX391" s="14" t="s">
        <v>72</v>
      </c>
      <c r="AY391" s="246" t="s">
        <v>136</v>
      </c>
    </row>
    <row r="392" spans="1:51" s="14" customFormat="1" ht="12">
      <c r="A392" s="14"/>
      <c r="B392" s="236"/>
      <c r="C392" s="237"/>
      <c r="D392" s="227" t="s">
        <v>148</v>
      </c>
      <c r="E392" s="238" t="s">
        <v>19</v>
      </c>
      <c r="F392" s="239" t="s">
        <v>979</v>
      </c>
      <c r="G392" s="237"/>
      <c r="H392" s="240">
        <v>0.82</v>
      </c>
      <c r="I392" s="241"/>
      <c r="J392" s="237"/>
      <c r="K392" s="237"/>
      <c r="L392" s="242"/>
      <c r="M392" s="243"/>
      <c r="N392" s="244"/>
      <c r="O392" s="244"/>
      <c r="P392" s="244"/>
      <c r="Q392" s="244"/>
      <c r="R392" s="244"/>
      <c r="S392" s="244"/>
      <c r="T392" s="244"/>
      <c r="U392" s="245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6" t="s">
        <v>148</v>
      </c>
      <c r="AU392" s="246" t="s">
        <v>144</v>
      </c>
      <c r="AV392" s="14" t="s">
        <v>144</v>
      </c>
      <c r="AW392" s="14" t="s">
        <v>33</v>
      </c>
      <c r="AX392" s="14" t="s">
        <v>72</v>
      </c>
      <c r="AY392" s="246" t="s">
        <v>136</v>
      </c>
    </row>
    <row r="393" spans="1:51" s="15" customFormat="1" ht="12">
      <c r="A393" s="15"/>
      <c r="B393" s="247"/>
      <c r="C393" s="248"/>
      <c r="D393" s="227" t="s">
        <v>148</v>
      </c>
      <c r="E393" s="249" t="s">
        <v>19</v>
      </c>
      <c r="F393" s="250" t="s">
        <v>152</v>
      </c>
      <c r="G393" s="248"/>
      <c r="H393" s="251">
        <v>8.9</v>
      </c>
      <c r="I393" s="252"/>
      <c r="J393" s="248"/>
      <c r="K393" s="248"/>
      <c r="L393" s="253"/>
      <c r="M393" s="254"/>
      <c r="N393" s="255"/>
      <c r="O393" s="255"/>
      <c r="P393" s="255"/>
      <c r="Q393" s="255"/>
      <c r="R393" s="255"/>
      <c r="S393" s="255"/>
      <c r="T393" s="255"/>
      <c r="U393" s="256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57" t="s">
        <v>148</v>
      </c>
      <c r="AU393" s="257" t="s">
        <v>144</v>
      </c>
      <c r="AV393" s="15" t="s">
        <v>143</v>
      </c>
      <c r="AW393" s="15" t="s">
        <v>33</v>
      </c>
      <c r="AX393" s="15" t="s">
        <v>80</v>
      </c>
      <c r="AY393" s="257" t="s">
        <v>136</v>
      </c>
    </row>
    <row r="394" spans="1:65" s="2" customFormat="1" ht="16.5" customHeight="1">
      <c r="A394" s="40"/>
      <c r="B394" s="41"/>
      <c r="C394" s="206" t="s">
        <v>658</v>
      </c>
      <c r="D394" s="206" t="s">
        <v>139</v>
      </c>
      <c r="E394" s="207" t="s">
        <v>802</v>
      </c>
      <c r="F394" s="208" t="s">
        <v>803</v>
      </c>
      <c r="G394" s="209" t="s">
        <v>142</v>
      </c>
      <c r="H394" s="210">
        <v>8.9</v>
      </c>
      <c r="I394" s="211"/>
      <c r="J394" s="212">
        <f>ROUND(I394*H394,2)</f>
        <v>0</v>
      </c>
      <c r="K394" s="213"/>
      <c r="L394" s="46"/>
      <c r="M394" s="214" t="s">
        <v>19</v>
      </c>
      <c r="N394" s="215" t="s">
        <v>44</v>
      </c>
      <c r="O394" s="86"/>
      <c r="P394" s="216">
        <f>O394*H394</f>
        <v>0</v>
      </c>
      <c r="Q394" s="216">
        <v>0.0005</v>
      </c>
      <c r="R394" s="216">
        <f>Q394*H394</f>
        <v>0.00445</v>
      </c>
      <c r="S394" s="216">
        <v>0</v>
      </c>
      <c r="T394" s="216">
        <f>S394*H394</f>
        <v>0</v>
      </c>
      <c r="U394" s="217" t="s">
        <v>19</v>
      </c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8" t="s">
        <v>262</v>
      </c>
      <c r="AT394" s="218" t="s">
        <v>139</v>
      </c>
      <c r="AU394" s="218" t="s">
        <v>144</v>
      </c>
      <c r="AY394" s="19" t="s">
        <v>136</v>
      </c>
      <c r="BE394" s="219">
        <f>IF(N394="základní",J394,0)</f>
        <v>0</v>
      </c>
      <c r="BF394" s="219">
        <f>IF(N394="snížená",J394,0)</f>
        <v>0</v>
      </c>
      <c r="BG394" s="219">
        <f>IF(N394="zákl. přenesená",J394,0)</f>
        <v>0</v>
      </c>
      <c r="BH394" s="219">
        <f>IF(N394="sníž. přenesená",J394,0)</f>
        <v>0</v>
      </c>
      <c r="BI394" s="219">
        <f>IF(N394="nulová",J394,0)</f>
        <v>0</v>
      </c>
      <c r="BJ394" s="19" t="s">
        <v>144</v>
      </c>
      <c r="BK394" s="219">
        <f>ROUND(I394*H394,2)</f>
        <v>0</v>
      </c>
      <c r="BL394" s="19" t="s">
        <v>262</v>
      </c>
      <c r="BM394" s="218" t="s">
        <v>1087</v>
      </c>
    </row>
    <row r="395" spans="1:47" s="2" customFormat="1" ht="12">
      <c r="A395" s="40"/>
      <c r="B395" s="41"/>
      <c r="C395" s="42"/>
      <c r="D395" s="220" t="s">
        <v>146</v>
      </c>
      <c r="E395" s="42"/>
      <c r="F395" s="221" t="s">
        <v>805</v>
      </c>
      <c r="G395" s="42"/>
      <c r="H395" s="42"/>
      <c r="I395" s="222"/>
      <c r="J395" s="42"/>
      <c r="K395" s="42"/>
      <c r="L395" s="46"/>
      <c r="M395" s="223"/>
      <c r="N395" s="224"/>
      <c r="O395" s="86"/>
      <c r="P395" s="86"/>
      <c r="Q395" s="86"/>
      <c r="R395" s="86"/>
      <c r="S395" s="86"/>
      <c r="T395" s="86"/>
      <c r="U395" s="87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146</v>
      </c>
      <c r="AU395" s="19" t="s">
        <v>144</v>
      </c>
    </row>
    <row r="396" spans="1:51" s="13" customFormat="1" ht="12">
      <c r="A396" s="13"/>
      <c r="B396" s="225"/>
      <c r="C396" s="226"/>
      <c r="D396" s="227" t="s">
        <v>148</v>
      </c>
      <c r="E396" s="228" t="s">
        <v>19</v>
      </c>
      <c r="F396" s="229" t="s">
        <v>1088</v>
      </c>
      <c r="G396" s="226"/>
      <c r="H396" s="228" t="s">
        <v>19</v>
      </c>
      <c r="I396" s="230"/>
      <c r="J396" s="226"/>
      <c r="K396" s="226"/>
      <c r="L396" s="231"/>
      <c r="M396" s="232"/>
      <c r="N396" s="233"/>
      <c r="O396" s="233"/>
      <c r="P396" s="233"/>
      <c r="Q396" s="233"/>
      <c r="R396" s="233"/>
      <c r="S396" s="233"/>
      <c r="T396" s="233"/>
      <c r="U396" s="234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5" t="s">
        <v>148</v>
      </c>
      <c r="AU396" s="235" t="s">
        <v>144</v>
      </c>
      <c r="AV396" s="13" t="s">
        <v>80</v>
      </c>
      <c r="AW396" s="13" t="s">
        <v>33</v>
      </c>
      <c r="AX396" s="13" t="s">
        <v>72</v>
      </c>
      <c r="AY396" s="235" t="s">
        <v>136</v>
      </c>
    </row>
    <row r="397" spans="1:51" s="14" customFormat="1" ht="12">
      <c r="A397" s="14"/>
      <c r="B397" s="236"/>
      <c r="C397" s="237"/>
      <c r="D397" s="227" t="s">
        <v>148</v>
      </c>
      <c r="E397" s="238" t="s">
        <v>19</v>
      </c>
      <c r="F397" s="239" t="s">
        <v>1072</v>
      </c>
      <c r="G397" s="237"/>
      <c r="H397" s="240">
        <v>8.9</v>
      </c>
      <c r="I397" s="241"/>
      <c r="J397" s="237"/>
      <c r="K397" s="237"/>
      <c r="L397" s="242"/>
      <c r="M397" s="243"/>
      <c r="N397" s="244"/>
      <c r="O397" s="244"/>
      <c r="P397" s="244"/>
      <c r="Q397" s="244"/>
      <c r="R397" s="244"/>
      <c r="S397" s="244"/>
      <c r="T397" s="244"/>
      <c r="U397" s="245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6" t="s">
        <v>148</v>
      </c>
      <c r="AU397" s="246" t="s">
        <v>144</v>
      </c>
      <c r="AV397" s="14" t="s">
        <v>144</v>
      </c>
      <c r="AW397" s="14" t="s">
        <v>33</v>
      </c>
      <c r="AX397" s="14" t="s">
        <v>80</v>
      </c>
      <c r="AY397" s="246" t="s">
        <v>136</v>
      </c>
    </row>
    <row r="398" spans="1:65" s="2" customFormat="1" ht="16.5" customHeight="1">
      <c r="A398" s="40"/>
      <c r="B398" s="41"/>
      <c r="C398" s="206" t="s">
        <v>665</v>
      </c>
      <c r="D398" s="206" t="s">
        <v>139</v>
      </c>
      <c r="E398" s="207" t="s">
        <v>808</v>
      </c>
      <c r="F398" s="208" t="s">
        <v>809</v>
      </c>
      <c r="G398" s="209" t="s">
        <v>142</v>
      </c>
      <c r="H398" s="210">
        <v>8.9</v>
      </c>
      <c r="I398" s="211"/>
      <c r="J398" s="212">
        <f>ROUND(I398*H398,2)</f>
        <v>0</v>
      </c>
      <c r="K398" s="213"/>
      <c r="L398" s="46"/>
      <c r="M398" s="214" t="s">
        <v>19</v>
      </c>
      <c r="N398" s="215" t="s">
        <v>44</v>
      </c>
      <c r="O398" s="86"/>
      <c r="P398" s="216">
        <f>O398*H398</f>
        <v>0</v>
      </c>
      <c r="Q398" s="216">
        <v>0.012</v>
      </c>
      <c r="R398" s="216">
        <f>Q398*H398</f>
        <v>0.1068</v>
      </c>
      <c r="S398" s="216">
        <v>0</v>
      </c>
      <c r="T398" s="216">
        <f>S398*H398</f>
        <v>0</v>
      </c>
      <c r="U398" s="217" t="s">
        <v>19</v>
      </c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8" t="s">
        <v>262</v>
      </c>
      <c r="AT398" s="218" t="s">
        <v>139</v>
      </c>
      <c r="AU398" s="218" t="s">
        <v>144</v>
      </c>
      <c r="AY398" s="19" t="s">
        <v>136</v>
      </c>
      <c r="BE398" s="219">
        <f>IF(N398="základní",J398,0)</f>
        <v>0</v>
      </c>
      <c r="BF398" s="219">
        <f>IF(N398="snížená",J398,0)</f>
        <v>0</v>
      </c>
      <c r="BG398" s="219">
        <f>IF(N398="zákl. přenesená",J398,0)</f>
        <v>0</v>
      </c>
      <c r="BH398" s="219">
        <f>IF(N398="sníž. přenesená",J398,0)</f>
        <v>0</v>
      </c>
      <c r="BI398" s="219">
        <f>IF(N398="nulová",J398,0)</f>
        <v>0</v>
      </c>
      <c r="BJ398" s="19" t="s">
        <v>144</v>
      </c>
      <c r="BK398" s="219">
        <f>ROUND(I398*H398,2)</f>
        <v>0</v>
      </c>
      <c r="BL398" s="19" t="s">
        <v>262</v>
      </c>
      <c r="BM398" s="218" t="s">
        <v>1089</v>
      </c>
    </row>
    <row r="399" spans="1:47" s="2" customFormat="1" ht="12">
      <c r="A399" s="40"/>
      <c r="B399" s="41"/>
      <c r="C399" s="42"/>
      <c r="D399" s="220" t="s">
        <v>146</v>
      </c>
      <c r="E399" s="42"/>
      <c r="F399" s="221" t="s">
        <v>811</v>
      </c>
      <c r="G399" s="42"/>
      <c r="H399" s="42"/>
      <c r="I399" s="222"/>
      <c r="J399" s="42"/>
      <c r="K399" s="42"/>
      <c r="L399" s="46"/>
      <c r="M399" s="223"/>
      <c r="N399" s="224"/>
      <c r="O399" s="86"/>
      <c r="P399" s="86"/>
      <c r="Q399" s="86"/>
      <c r="R399" s="86"/>
      <c r="S399" s="86"/>
      <c r="T399" s="86"/>
      <c r="U399" s="87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146</v>
      </c>
      <c r="AU399" s="19" t="s">
        <v>144</v>
      </c>
    </row>
    <row r="400" spans="1:65" s="2" customFormat="1" ht="21.75" customHeight="1">
      <c r="A400" s="40"/>
      <c r="B400" s="41"/>
      <c r="C400" s="206" t="s">
        <v>672</v>
      </c>
      <c r="D400" s="206" t="s">
        <v>139</v>
      </c>
      <c r="E400" s="207" t="s">
        <v>842</v>
      </c>
      <c r="F400" s="208" t="s">
        <v>843</v>
      </c>
      <c r="G400" s="209" t="s">
        <v>142</v>
      </c>
      <c r="H400" s="210">
        <v>8.9</v>
      </c>
      <c r="I400" s="211"/>
      <c r="J400" s="212">
        <f>ROUND(I400*H400,2)</f>
        <v>0</v>
      </c>
      <c r="K400" s="213"/>
      <c r="L400" s="46"/>
      <c r="M400" s="214" t="s">
        <v>19</v>
      </c>
      <c r="N400" s="215" t="s">
        <v>44</v>
      </c>
      <c r="O400" s="86"/>
      <c r="P400" s="216">
        <f>O400*H400</f>
        <v>0</v>
      </c>
      <c r="Q400" s="216">
        <v>0.006</v>
      </c>
      <c r="R400" s="216">
        <f>Q400*H400</f>
        <v>0.0534</v>
      </c>
      <c r="S400" s="216">
        <v>0</v>
      </c>
      <c r="T400" s="216">
        <f>S400*H400</f>
        <v>0</v>
      </c>
      <c r="U400" s="217" t="s">
        <v>19</v>
      </c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8" t="s">
        <v>262</v>
      </c>
      <c r="AT400" s="218" t="s">
        <v>139</v>
      </c>
      <c r="AU400" s="218" t="s">
        <v>144</v>
      </c>
      <c r="AY400" s="19" t="s">
        <v>136</v>
      </c>
      <c r="BE400" s="219">
        <f>IF(N400="základní",J400,0)</f>
        <v>0</v>
      </c>
      <c r="BF400" s="219">
        <f>IF(N400="snížená",J400,0)</f>
        <v>0</v>
      </c>
      <c r="BG400" s="219">
        <f>IF(N400="zákl. přenesená",J400,0)</f>
        <v>0</v>
      </c>
      <c r="BH400" s="219">
        <f>IF(N400="sníž. přenesená",J400,0)</f>
        <v>0</v>
      </c>
      <c r="BI400" s="219">
        <f>IF(N400="nulová",J400,0)</f>
        <v>0</v>
      </c>
      <c r="BJ400" s="19" t="s">
        <v>144</v>
      </c>
      <c r="BK400" s="219">
        <f>ROUND(I400*H400,2)</f>
        <v>0</v>
      </c>
      <c r="BL400" s="19" t="s">
        <v>262</v>
      </c>
      <c r="BM400" s="218" t="s">
        <v>1090</v>
      </c>
    </row>
    <row r="401" spans="1:47" s="2" customFormat="1" ht="12">
      <c r="A401" s="40"/>
      <c r="B401" s="41"/>
      <c r="C401" s="42"/>
      <c r="D401" s="220" t="s">
        <v>146</v>
      </c>
      <c r="E401" s="42"/>
      <c r="F401" s="221" t="s">
        <v>845</v>
      </c>
      <c r="G401" s="42"/>
      <c r="H401" s="42"/>
      <c r="I401" s="222"/>
      <c r="J401" s="42"/>
      <c r="K401" s="42"/>
      <c r="L401" s="46"/>
      <c r="M401" s="223"/>
      <c r="N401" s="224"/>
      <c r="O401" s="86"/>
      <c r="P401" s="86"/>
      <c r="Q401" s="86"/>
      <c r="R401" s="86"/>
      <c r="S401" s="86"/>
      <c r="T401" s="86"/>
      <c r="U401" s="87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146</v>
      </c>
      <c r="AU401" s="19" t="s">
        <v>144</v>
      </c>
    </row>
    <row r="402" spans="1:65" s="2" customFormat="1" ht="21.75" customHeight="1">
      <c r="A402" s="40"/>
      <c r="B402" s="41"/>
      <c r="C402" s="258" t="s">
        <v>679</v>
      </c>
      <c r="D402" s="258" t="s">
        <v>273</v>
      </c>
      <c r="E402" s="259" t="s">
        <v>847</v>
      </c>
      <c r="F402" s="260" t="s">
        <v>848</v>
      </c>
      <c r="G402" s="261" t="s">
        <v>142</v>
      </c>
      <c r="H402" s="262">
        <v>9.79</v>
      </c>
      <c r="I402" s="263"/>
      <c r="J402" s="264">
        <f>ROUND(I402*H402,2)</f>
        <v>0</v>
      </c>
      <c r="K402" s="265"/>
      <c r="L402" s="266"/>
      <c r="M402" s="267" t="s">
        <v>19</v>
      </c>
      <c r="N402" s="268" t="s">
        <v>44</v>
      </c>
      <c r="O402" s="86"/>
      <c r="P402" s="216">
        <f>O402*H402</f>
        <v>0</v>
      </c>
      <c r="Q402" s="216">
        <v>0.022</v>
      </c>
      <c r="R402" s="216">
        <f>Q402*H402</f>
        <v>0.21537999999999996</v>
      </c>
      <c r="S402" s="216">
        <v>0</v>
      </c>
      <c r="T402" s="216">
        <f>S402*H402</f>
        <v>0</v>
      </c>
      <c r="U402" s="217" t="s">
        <v>19</v>
      </c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18" t="s">
        <v>379</v>
      </c>
      <c r="AT402" s="218" t="s">
        <v>273</v>
      </c>
      <c r="AU402" s="218" t="s">
        <v>144</v>
      </c>
      <c r="AY402" s="19" t="s">
        <v>136</v>
      </c>
      <c r="BE402" s="219">
        <f>IF(N402="základní",J402,0)</f>
        <v>0</v>
      </c>
      <c r="BF402" s="219">
        <f>IF(N402="snížená",J402,0)</f>
        <v>0</v>
      </c>
      <c r="BG402" s="219">
        <f>IF(N402="zákl. přenesená",J402,0)</f>
        <v>0</v>
      </c>
      <c r="BH402" s="219">
        <f>IF(N402="sníž. přenesená",J402,0)</f>
        <v>0</v>
      </c>
      <c r="BI402" s="219">
        <f>IF(N402="nulová",J402,0)</f>
        <v>0</v>
      </c>
      <c r="BJ402" s="19" t="s">
        <v>144</v>
      </c>
      <c r="BK402" s="219">
        <f>ROUND(I402*H402,2)</f>
        <v>0</v>
      </c>
      <c r="BL402" s="19" t="s">
        <v>262</v>
      </c>
      <c r="BM402" s="218" t="s">
        <v>1091</v>
      </c>
    </row>
    <row r="403" spans="1:51" s="14" customFormat="1" ht="12">
      <c r="A403" s="14"/>
      <c r="B403" s="236"/>
      <c r="C403" s="237"/>
      <c r="D403" s="227" t="s">
        <v>148</v>
      </c>
      <c r="E403" s="237"/>
      <c r="F403" s="239" t="s">
        <v>1092</v>
      </c>
      <c r="G403" s="237"/>
      <c r="H403" s="240">
        <v>9.79</v>
      </c>
      <c r="I403" s="241"/>
      <c r="J403" s="237"/>
      <c r="K403" s="237"/>
      <c r="L403" s="242"/>
      <c r="M403" s="243"/>
      <c r="N403" s="244"/>
      <c r="O403" s="244"/>
      <c r="P403" s="244"/>
      <c r="Q403" s="244"/>
      <c r="R403" s="244"/>
      <c r="S403" s="244"/>
      <c r="T403" s="244"/>
      <c r="U403" s="245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6" t="s">
        <v>148</v>
      </c>
      <c r="AU403" s="246" t="s">
        <v>144</v>
      </c>
      <c r="AV403" s="14" t="s">
        <v>144</v>
      </c>
      <c r="AW403" s="14" t="s">
        <v>4</v>
      </c>
      <c r="AX403" s="14" t="s">
        <v>80</v>
      </c>
      <c r="AY403" s="246" t="s">
        <v>136</v>
      </c>
    </row>
    <row r="404" spans="1:65" s="2" customFormat="1" ht="16.5" customHeight="1">
      <c r="A404" s="40"/>
      <c r="B404" s="41"/>
      <c r="C404" s="206" t="s">
        <v>684</v>
      </c>
      <c r="D404" s="206" t="s">
        <v>139</v>
      </c>
      <c r="E404" s="207" t="s">
        <v>819</v>
      </c>
      <c r="F404" s="208" t="s">
        <v>820</v>
      </c>
      <c r="G404" s="209" t="s">
        <v>142</v>
      </c>
      <c r="H404" s="210">
        <v>5.35</v>
      </c>
      <c r="I404" s="211"/>
      <c r="J404" s="212">
        <f>ROUND(I404*H404,2)</f>
        <v>0</v>
      </c>
      <c r="K404" s="213"/>
      <c r="L404" s="46"/>
      <c r="M404" s="214" t="s">
        <v>19</v>
      </c>
      <c r="N404" s="215" t="s">
        <v>44</v>
      </c>
      <c r="O404" s="86"/>
      <c r="P404" s="216">
        <f>O404*H404</f>
        <v>0</v>
      </c>
      <c r="Q404" s="216">
        <v>0.0015</v>
      </c>
      <c r="R404" s="216">
        <f>Q404*H404</f>
        <v>0.008025</v>
      </c>
      <c r="S404" s="216">
        <v>0</v>
      </c>
      <c r="T404" s="216">
        <f>S404*H404</f>
        <v>0</v>
      </c>
      <c r="U404" s="217" t="s">
        <v>19</v>
      </c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8" t="s">
        <v>262</v>
      </c>
      <c r="AT404" s="218" t="s">
        <v>139</v>
      </c>
      <c r="AU404" s="218" t="s">
        <v>144</v>
      </c>
      <c r="AY404" s="19" t="s">
        <v>136</v>
      </c>
      <c r="BE404" s="219">
        <f>IF(N404="základní",J404,0)</f>
        <v>0</v>
      </c>
      <c r="BF404" s="219">
        <f>IF(N404="snížená",J404,0)</f>
        <v>0</v>
      </c>
      <c r="BG404" s="219">
        <f>IF(N404="zákl. přenesená",J404,0)</f>
        <v>0</v>
      </c>
      <c r="BH404" s="219">
        <f>IF(N404="sníž. přenesená",J404,0)</f>
        <v>0</v>
      </c>
      <c r="BI404" s="219">
        <f>IF(N404="nulová",J404,0)</f>
        <v>0</v>
      </c>
      <c r="BJ404" s="19" t="s">
        <v>144</v>
      </c>
      <c r="BK404" s="219">
        <f>ROUND(I404*H404,2)</f>
        <v>0</v>
      </c>
      <c r="BL404" s="19" t="s">
        <v>262</v>
      </c>
      <c r="BM404" s="218" t="s">
        <v>1093</v>
      </c>
    </row>
    <row r="405" spans="1:47" s="2" customFormat="1" ht="12">
      <c r="A405" s="40"/>
      <c r="B405" s="41"/>
      <c r="C405" s="42"/>
      <c r="D405" s="220" t="s">
        <v>146</v>
      </c>
      <c r="E405" s="42"/>
      <c r="F405" s="221" t="s">
        <v>822</v>
      </c>
      <c r="G405" s="42"/>
      <c r="H405" s="42"/>
      <c r="I405" s="222"/>
      <c r="J405" s="42"/>
      <c r="K405" s="42"/>
      <c r="L405" s="46"/>
      <c r="M405" s="223"/>
      <c r="N405" s="224"/>
      <c r="O405" s="86"/>
      <c r="P405" s="86"/>
      <c r="Q405" s="86"/>
      <c r="R405" s="86"/>
      <c r="S405" s="86"/>
      <c r="T405" s="86"/>
      <c r="U405" s="87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146</v>
      </c>
      <c r="AU405" s="19" t="s">
        <v>144</v>
      </c>
    </row>
    <row r="406" spans="1:51" s="13" customFormat="1" ht="12">
      <c r="A406" s="13"/>
      <c r="B406" s="225"/>
      <c r="C406" s="226"/>
      <c r="D406" s="227" t="s">
        <v>148</v>
      </c>
      <c r="E406" s="228" t="s">
        <v>19</v>
      </c>
      <c r="F406" s="229" t="s">
        <v>823</v>
      </c>
      <c r="G406" s="226"/>
      <c r="H406" s="228" t="s">
        <v>19</v>
      </c>
      <c r="I406" s="230"/>
      <c r="J406" s="226"/>
      <c r="K406" s="226"/>
      <c r="L406" s="231"/>
      <c r="M406" s="232"/>
      <c r="N406" s="233"/>
      <c r="O406" s="233"/>
      <c r="P406" s="233"/>
      <c r="Q406" s="233"/>
      <c r="R406" s="233"/>
      <c r="S406" s="233"/>
      <c r="T406" s="233"/>
      <c r="U406" s="234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5" t="s">
        <v>148</v>
      </c>
      <c r="AU406" s="235" t="s">
        <v>144</v>
      </c>
      <c r="AV406" s="13" t="s">
        <v>80</v>
      </c>
      <c r="AW406" s="13" t="s">
        <v>33</v>
      </c>
      <c r="AX406" s="13" t="s">
        <v>72</v>
      </c>
      <c r="AY406" s="235" t="s">
        <v>136</v>
      </c>
    </row>
    <row r="407" spans="1:51" s="14" customFormat="1" ht="12">
      <c r="A407" s="14"/>
      <c r="B407" s="236"/>
      <c r="C407" s="237"/>
      <c r="D407" s="227" t="s">
        <v>148</v>
      </c>
      <c r="E407" s="238" t="s">
        <v>19</v>
      </c>
      <c r="F407" s="239" t="s">
        <v>978</v>
      </c>
      <c r="G407" s="237"/>
      <c r="H407" s="240">
        <v>5.35</v>
      </c>
      <c r="I407" s="241"/>
      <c r="J407" s="237"/>
      <c r="K407" s="237"/>
      <c r="L407" s="242"/>
      <c r="M407" s="243"/>
      <c r="N407" s="244"/>
      <c r="O407" s="244"/>
      <c r="P407" s="244"/>
      <c r="Q407" s="244"/>
      <c r="R407" s="244"/>
      <c r="S407" s="244"/>
      <c r="T407" s="244"/>
      <c r="U407" s="245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6" t="s">
        <v>148</v>
      </c>
      <c r="AU407" s="246" t="s">
        <v>144</v>
      </c>
      <c r="AV407" s="14" t="s">
        <v>144</v>
      </c>
      <c r="AW407" s="14" t="s">
        <v>33</v>
      </c>
      <c r="AX407" s="14" t="s">
        <v>80</v>
      </c>
      <c r="AY407" s="246" t="s">
        <v>136</v>
      </c>
    </row>
    <row r="408" spans="1:65" s="2" customFormat="1" ht="16.5" customHeight="1">
      <c r="A408" s="40"/>
      <c r="B408" s="41"/>
      <c r="C408" s="206" t="s">
        <v>689</v>
      </c>
      <c r="D408" s="206" t="s">
        <v>139</v>
      </c>
      <c r="E408" s="207" t="s">
        <v>825</v>
      </c>
      <c r="F408" s="208" t="s">
        <v>826</v>
      </c>
      <c r="G408" s="209" t="s">
        <v>155</v>
      </c>
      <c r="H408" s="210">
        <v>5</v>
      </c>
      <c r="I408" s="211"/>
      <c r="J408" s="212">
        <f>ROUND(I408*H408,2)</f>
        <v>0</v>
      </c>
      <c r="K408" s="213"/>
      <c r="L408" s="46"/>
      <c r="M408" s="214" t="s">
        <v>19</v>
      </c>
      <c r="N408" s="215" t="s">
        <v>44</v>
      </c>
      <c r="O408" s="86"/>
      <c r="P408" s="216">
        <f>O408*H408</f>
        <v>0</v>
      </c>
      <c r="Q408" s="216">
        <v>0.00021</v>
      </c>
      <c r="R408" s="216">
        <f>Q408*H408</f>
        <v>0.0010500000000000002</v>
      </c>
      <c r="S408" s="216">
        <v>0</v>
      </c>
      <c r="T408" s="216">
        <f>S408*H408</f>
        <v>0</v>
      </c>
      <c r="U408" s="217" t="s">
        <v>19</v>
      </c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18" t="s">
        <v>262</v>
      </c>
      <c r="AT408" s="218" t="s">
        <v>139</v>
      </c>
      <c r="AU408" s="218" t="s">
        <v>144</v>
      </c>
      <c r="AY408" s="19" t="s">
        <v>136</v>
      </c>
      <c r="BE408" s="219">
        <f>IF(N408="základní",J408,0)</f>
        <v>0</v>
      </c>
      <c r="BF408" s="219">
        <f>IF(N408="snížená",J408,0)</f>
        <v>0</v>
      </c>
      <c r="BG408" s="219">
        <f>IF(N408="zákl. přenesená",J408,0)</f>
        <v>0</v>
      </c>
      <c r="BH408" s="219">
        <f>IF(N408="sníž. přenesená",J408,0)</f>
        <v>0</v>
      </c>
      <c r="BI408" s="219">
        <f>IF(N408="nulová",J408,0)</f>
        <v>0</v>
      </c>
      <c r="BJ408" s="19" t="s">
        <v>144</v>
      </c>
      <c r="BK408" s="219">
        <f>ROUND(I408*H408,2)</f>
        <v>0</v>
      </c>
      <c r="BL408" s="19" t="s">
        <v>262</v>
      </c>
      <c r="BM408" s="218" t="s">
        <v>1094</v>
      </c>
    </row>
    <row r="409" spans="1:47" s="2" customFormat="1" ht="12">
      <c r="A409" s="40"/>
      <c r="B409" s="41"/>
      <c r="C409" s="42"/>
      <c r="D409" s="220" t="s">
        <v>146</v>
      </c>
      <c r="E409" s="42"/>
      <c r="F409" s="221" t="s">
        <v>828</v>
      </c>
      <c r="G409" s="42"/>
      <c r="H409" s="42"/>
      <c r="I409" s="222"/>
      <c r="J409" s="42"/>
      <c r="K409" s="42"/>
      <c r="L409" s="46"/>
      <c r="M409" s="223"/>
      <c r="N409" s="224"/>
      <c r="O409" s="86"/>
      <c r="P409" s="86"/>
      <c r="Q409" s="86"/>
      <c r="R409" s="86"/>
      <c r="S409" s="86"/>
      <c r="T409" s="86"/>
      <c r="U409" s="87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146</v>
      </c>
      <c r="AU409" s="19" t="s">
        <v>144</v>
      </c>
    </row>
    <row r="410" spans="1:65" s="2" customFormat="1" ht="16.5" customHeight="1">
      <c r="A410" s="40"/>
      <c r="B410" s="41"/>
      <c r="C410" s="206" t="s">
        <v>696</v>
      </c>
      <c r="D410" s="206" t="s">
        <v>139</v>
      </c>
      <c r="E410" s="207" t="s">
        <v>830</v>
      </c>
      <c r="F410" s="208" t="s">
        <v>831</v>
      </c>
      <c r="G410" s="209" t="s">
        <v>155</v>
      </c>
      <c r="H410" s="210">
        <v>1</v>
      </c>
      <c r="I410" s="211"/>
      <c r="J410" s="212">
        <f>ROUND(I410*H410,2)</f>
        <v>0</v>
      </c>
      <c r="K410" s="213"/>
      <c r="L410" s="46"/>
      <c r="M410" s="214" t="s">
        <v>19</v>
      </c>
      <c r="N410" s="215" t="s">
        <v>44</v>
      </c>
      <c r="O410" s="86"/>
      <c r="P410" s="216">
        <f>O410*H410</f>
        <v>0</v>
      </c>
      <c r="Q410" s="216">
        <v>0.0002</v>
      </c>
      <c r="R410" s="216">
        <f>Q410*H410</f>
        <v>0.0002</v>
      </c>
      <c r="S410" s="216">
        <v>0</v>
      </c>
      <c r="T410" s="216">
        <f>S410*H410</f>
        <v>0</v>
      </c>
      <c r="U410" s="217" t="s">
        <v>19</v>
      </c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18" t="s">
        <v>262</v>
      </c>
      <c r="AT410" s="218" t="s">
        <v>139</v>
      </c>
      <c r="AU410" s="218" t="s">
        <v>144</v>
      </c>
      <c r="AY410" s="19" t="s">
        <v>136</v>
      </c>
      <c r="BE410" s="219">
        <f>IF(N410="základní",J410,0)</f>
        <v>0</v>
      </c>
      <c r="BF410" s="219">
        <f>IF(N410="snížená",J410,0)</f>
        <v>0</v>
      </c>
      <c r="BG410" s="219">
        <f>IF(N410="zákl. přenesená",J410,0)</f>
        <v>0</v>
      </c>
      <c r="BH410" s="219">
        <f>IF(N410="sníž. přenesená",J410,0)</f>
        <v>0</v>
      </c>
      <c r="BI410" s="219">
        <f>IF(N410="nulová",J410,0)</f>
        <v>0</v>
      </c>
      <c r="BJ410" s="19" t="s">
        <v>144</v>
      </c>
      <c r="BK410" s="219">
        <f>ROUND(I410*H410,2)</f>
        <v>0</v>
      </c>
      <c r="BL410" s="19" t="s">
        <v>262</v>
      </c>
      <c r="BM410" s="218" t="s">
        <v>1095</v>
      </c>
    </row>
    <row r="411" spans="1:47" s="2" customFormat="1" ht="12">
      <c r="A411" s="40"/>
      <c r="B411" s="41"/>
      <c r="C411" s="42"/>
      <c r="D411" s="220" t="s">
        <v>146</v>
      </c>
      <c r="E411" s="42"/>
      <c r="F411" s="221" t="s">
        <v>833</v>
      </c>
      <c r="G411" s="42"/>
      <c r="H411" s="42"/>
      <c r="I411" s="222"/>
      <c r="J411" s="42"/>
      <c r="K411" s="42"/>
      <c r="L411" s="46"/>
      <c r="M411" s="223"/>
      <c r="N411" s="224"/>
      <c r="O411" s="86"/>
      <c r="P411" s="86"/>
      <c r="Q411" s="86"/>
      <c r="R411" s="86"/>
      <c r="S411" s="86"/>
      <c r="T411" s="86"/>
      <c r="U411" s="87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146</v>
      </c>
      <c r="AU411" s="19" t="s">
        <v>144</v>
      </c>
    </row>
    <row r="412" spans="1:65" s="2" customFormat="1" ht="16.5" customHeight="1">
      <c r="A412" s="40"/>
      <c r="B412" s="41"/>
      <c r="C412" s="206" t="s">
        <v>701</v>
      </c>
      <c r="D412" s="206" t="s">
        <v>139</v>
      </c>
      <c r="E412" s="207" t="s">
        <v>835</v>
      </c>
      <c r="F412" s="208" t="s">
        <v>836</v>
      </c>
      <c r="G412" s="209" t="s">
        <v>160</v>
      </c>
      <c r="H412" s="210">
        <v>10.26</v>
      </c>
      <c r="I412" s="211"/>
      <c r="J412" s="212">
        <f>ROUND(I412*H412,2)</f>
        <v>0</v>
      </c>
      <c r="K412" s="213"/>
      <c r="L412" s="46"/>
      <c r="M412" s="214" t="s">
        <v>19</v>
      </c>
      <c r="N412" s="215" t="s">
        <v>44</v>
      </c>
      <c r="O412" s="86"/>
      <c r="P412" s="216">
        <f>O412*H412</f>
        <v>0</v>
      </c>
      <c r="Q412" s="216">
        <v>0.00032</v>
      </c>
      <c r="R412" s="216">
        <f>Q412*H412</f>
        <v>0.0032832</v>
      </c>
      <c r="S412" s="216">
        <v>0</v>
      </c>
      <c r="T412" s="216">
        <f>S412*H412</f>
        <v>0</v>
      </c>
      <c r="U412" s="217" t="s">
        <v>19</v>
      </c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8" t="s">
        <v>262</v>
      </c>
      <c r="AT412" s="218" t="s">
        <v>139</v>
      </c>
      <c r="AU412" s="218" t="s">
        <v>144</v>
      </c>
      <c r="AY412" s="19" t="s">
        <v>136</v>
      </c>
      <c r="BE412" s="219">
        <f>IF(N412="základní",J412,0)</f>
        <v>0</v>
      </c>
      <c r="BF412" s="219">
        <f>IF(N412="snížená",J412,0)</f>
        <v>0</v>
      </c>
      <c r="BG412" s="219">
        <f>IF(N412="zákl. přenesená",J412,0)</f>
        <v>0</v>
      </c>
      <c r="BH412" s="219">
        <f>IF(N412="sníž. přenesená",J412,0)</f>
        <v>0</v>
      </c>
      <c r="BI412" s="219">
        <f>IF(N412="nulová",J412,0)</f>
        <v>0</v>
      </c>
      <c r="BJ412" s="19" t="s">
        <v>144</v>
      </c>
      <c r="BK412" s="219">
        <f>ROUND(I412*H412,2)</f>
        <v>0</v>
      </c>
      <c r="BL412" s="19" t="s">
        <v>262</v>
      </c>
      <c r="BM412" s="218" t="s">
        <v>1096</v>
      </c>
    </row>
    <row r="413" spans="1:47" s="2" customFormat="1" ht="12">
      <c r="A413" s="40"/>
      <c r="B413" s="41"/>
      <c r="C413" s="42"/>
      <c r="D413" s="220" t="s">
        <v>146</v>
      </c>
      <c r="E413" s="42"/>
      <c r="F413" s="221" t="s">
        <v>838</v>
      </c>
      <c r="G413" s="42"/>
      <c r="H413" s="42"/>
      <c r="I413" s="222"/>
      <c r="J413" s="42"/>
      <c r="K413" s="42"/>
      <c r="L413" s="46"/>
      <c r="M413" s="223"/>
      <c r="N413" s="224"/>
      <c r="O413" s="86"/>
      <c r="P413" s="86"/>
      <c r="Q413" s="86"/>
      <c r="R413" s="86"/>
      <c r="S413" s="86"/>
      <c r="T413" s="86"/>
      <c r="U413" s="87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146</v>
      </c>
      <c r="AU413" s="19" t="s">
        <v>144</v>
      </c>
    </row>
    <row r="414" spans="1:51" s="13" customFormat="1" ht="12">
      <c r="A414" s="13"/>
      <c r="B414" s="225"/>
      <c r="C414" s="226"/>
      <c r="D414" s="227" t="s">
        <v>148</v>
      </c>
      <c r="E414" s="228" t="s">
        <v>19</v>
      </c>
      <c r="F414" s="229" t="s">
        <v>839</v>
      </c>
      <c r="G414" s="226"/>
      <c r="H414" s="228" t="s">
        <v>19</v>
      </c>
      <c r="I414" s="230"/>
      <c r="J414" s="226"/>
      <c r="K414" s="226"/>
      <c r="L414" s="231"/>
      <c r="M414" s="232"/>
      <c r="N414" s="233"/>
      <c r="O414" s="233"/>
      <c r="P414" s="233"/>
      <c r="Q414" s="233"/>
      <c r="R414" s="233"/>
      <c r="S414" s="233"/>
      <c r="T414" s="233"/>
      <c r="U414" s="234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5" t="s">
        <v>148</v>
      </c>
      <c r="AU414" s="235" t="s">
        <v>144</v>
      </c>
      <c r="AV414" s="13" t="s">
        <v>80</v>
      </c>
      <c r="AW414" s="13" t="s">
        <v>33</v>
      </c>
      <c r="AX414" s="13" t="s">
        <v>72</v>
      </c>
      <c r="AY414" s="235" t="s">
        <v>136</v>
      </c>
    </row>
    <row r="415" spans="1:51" s="14" customFormat="1" ht="12">
      <c r="A415" s="14"/>
      <c r="B415" s="236"/>
      <c r="C415" s="237"/>
      <c r="D415" s="227" t="s">
        <v>148</v>
      </c>
      <c r="E415" s="238" t="s">
        <v>19</v>
      </c>
      <c r="F415" s="239" t="s">
        <v>1097</v>
      </c>
      <c r="G415" s="237"/>
      <c r="H415" s="240">
        <v>10.26</v>
      </c>
      <c r="I415" s="241"/>
      <c r="J415" s="237"/>
      <c r="K415" s="237"/>
      <c r="L415" s="242"/>
      <c r="M415" s="243"/>
      <c r="N415" s="244"/>
      <c r="O415" s="244"/>
      <c r="P415" s="244"/>
      <c r="Q415" s="244"/>
      <c r="R415" s="244"/>
      <c r="S415" s="244"/>
      <c r="T415" s="244"/>
      <c r="U415" s="245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6" t="s">
        <v>148</v>
      </c>
      <c r="AU415" s="246" t="s">
        <v>144</v>
      </c>
      <c r="AV415" s="14" t="s">
        <v>144</v>
      </c>
      <c r="AW415" s="14" t="s">
        <v>33</v>
      </c>
      <c r="AX415" s="14" t="s">
        <v>80</v>
      </c>
      <c r="AY415" s="246" t="s">
        <v>136</v>
      </c>
    </row>
    <row r="416" spans="1:65" s="2" customFormat="1" ht="16.5" customHeight="1">
      <c r="A416" s="40"/>
      <c r="B416" s="41"/>
      <c r="C416" s="206" t="s">
        <v>706</v>
      </c>
      <c r="D416" s="206" t="s">
        <v>139</v>
      </c>
      <c r="E416" s="207" t="s">
        <v>852</v>
      </c>
      <c r="F416" s="208" t="s">
        <v>853</v>
      </c>
      <c r="G416" s="209" t="s">
        <v>250</v>
      </c>
      <c r="H416" s="210">
        <v>0.395</v>
      </c>
      <c r="I416" s="211"/>
      <c r="J416" s="212">
        <f>ROUND(I416*H416,2)</f>
        <v>0</v>
      </c>
      <c r="K416" s="213"/>
      <c r="L416" s="46"/>
      <c r="M416" s="214" t="s">
        <v>19</v>
      </c>
      <c r="N416" s="215" t="s">
        <v>44</v>
      </c>
      <c r="O416" s="86"/>
      <c r="P416" s="216">
        <f>O416*H416</f>
        <v>0</v>
      </c>
      <c r="Q416" s="216">
        <v>0</v>
      </c>
      <c r="R416" s="216">
        <f>Q416*H416</f>
        <v>0</v>
      </c>
      <c r="S416" s="216">
        <v>0</v>
      </c>
      <c r="T416" s="216">
        <f>S416*H416</f>
        <v>0</v>
      </c>
      <c r="U416" s="217" t="s">
        <v>19</v>
      </c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8" t="s">
        <v>262</v>
      </c>
      <c r="AT416" s="218" t="s">
        <v>139</v>
      </c>
      <c r="AU416" s="218" t="s">
        <v>144</v>
      </c>
      <c r="AY416" s="19" t="s">
        <v>136</v>
      </c>
      <c r="BE416" s="219">
        <f>IF(N416="základní",J416,0)</f>
        <v>0</v>
      </c>
      <c r="BF416" s="219">
        <f>IF(N416="snížená",J416,0)</f>
        <v>0</v>
      </c>
      <c r="BG416" s="219">
        <f>IF(N416="zákl. přenesená",J416,0)</f>
        <v>0</v>
      </c>
      <c r="BH416" s="219">
        <f>IF(N416="sníž. přenesená",J416,0)</f>
        <v>0</v>
      </c>
      <c r="BI416" s="219">
        <f>IF(N416="nulová",J416,0)</f>
        <v>0</v>
      </c>
      <c r="BJ416" s="19" t="s">
        <v>144</v>
      </c>
      <c r="BK416" s="219">
        <f>ROUND(I416*H416,2)</f>
        <v>0</v>
      </c>
      <c r="BL416" s="19" t="s">
        <v>262</v>
      </c>
      <c r="BM416" s="218" t="s">
        <v>1098</v>
      </c>
    </row>
    <row r="417" spans="1:47" s="2" customFormat="1" ht="12">
      <c r="A417" s="40"/>
      <c r="B417" s="41"/>
      <c r="C417" s="42"/>
      <c r="D417" s="220" t="s">
        <v>146</v>
      </c>
      <c r="E417" s="42"/>
      <c r="F417" s="221" t="s">
        <v>855</v>
      </c>
      <c r="G417" s="42"/>
      <c r="H417" s="42"/>
      <c r="I417" s="222"/>
      <c r="J417" s="42"/>
      <c r="K417" s="42"/>
      <c r="L417" s="46"/>
      <c r="M417" s="223"/>
      <c r="N417" s="224"/>
      <c r="O417" s="86"/>
      <c r="P417" s="86"/>
      <c r="Q417" s="86"/>
      <c r="R417" s="86"/>
      <c r="S417" s="86"/>
      <c r="T417" s="86"/>
      <c r="U417" s="87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146</v>
      </c>
      <c r="AU417" s="19" t="s">
        <v>144</v>
      </c>
    </row>
    <row r="418" spans="1:63" s="12" customFormat="1" ht="22.8" customHeight="1">
      <c r="A418" s="12"/>
      <c r="B418" s="190"/>
      <c r="C418" s="191"/>
      <c r="D418" s="192" t="s">
        <v>71</v>
      </c>
      <c r="E418" s="204" t="s">
        <v>856</v>
      </c>
      <c r="F418" s="204" t="s">
        <v>857</v>
      </c>
      <c r="G418" s="191"/>
      <c r="H418" s="191"/>
      <c r="I418" s="194"/>
      <c r="J418" s="205">
        <f>BK418</f>
        <v>0</v>
      </c>
      <c r="K418" s="191"/>
      <c r="L418" s="196"/>
      <c r="M418" s="197"/>
      <c r="N418" s="198"/>
      <c r="O418" s="198"/>
      <c r="P418" s="199">
        <f>SUM(P419:P499)</f>
        <v>0</v>
      </c>
      <c r="Q418" s="198"/>
      <c r="R418" s="199">
        <f>SUM(R419:R499)</f>
        <v>1.23076098</v>
      </c>
      <c r="S418" s="198"/>
      <c r="T418" s="199">
        <f>SUM(T419:T499)</f>
        <v>0</v>
      </c>
      <c r="U418" s="200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201" t="s">
        <v>144</v>
      </c>
      <c r="AT418" s="202" t="s">
        <v>71</v>
      </c>
      <c r="AU418" s="202" t="s">
        <v>80</v>
      </c>
      <c r="AY418" s="201" t="s">
        <v>136</v>
      </c>
      <c r="BK418" s="203">
        <f>SUM(BK419:BK499)</f>
        <v>0</v>
      </c>
    </row>
    <row r="419" spans="1:65" s="2" customFormat="1" ht="16.5" customHeight="1">
      <c r="A419" s="40"/>
      <c r="B419" s="41"/>
      <c r="C419" s="206" t="s">
        <v>712</v>
      </c>
      <c r="D419" s="206" t="s">
        <v>139</v>
      </c>
      <c r="E419" s="207" t="s">
        <v>859</v>
      </c>
      <c r="F419" s="208" t="s">
        <v>860</v>
      </c>
      <c r="G419" s="209" t="s">
        <v>142</v>
      </c>
      <c r="H419" s="210">
        <v>37.692</v>
      </c>
      <c r="I419" s="211"/>
      <c r="J419" s="212">
        <f>ROUND(I419*H419,2)</f>
        <v>0</v>
      </c>
      <c r="K419" s="213"/>
      <c r="L419" s="46"/>
      <c r="M419" s="214" t="s">
        <v>19</v>
      </c>
      <c r="N419" s="215" t="s">
        <v>44</v>
      </c>
      <c r="O419" s="86"/>
      <c r="P419" s="216">
        <f>O419*H419</f>
        <v>0</v>
      </c>
      <c r="Q419" s="216">
        <v>0</v>
      </c>
      <c r="R419" s="216">
        <f>Q419*H419</f>
        <v>0</v>
      </c>
      <c r="S419" s="216">
        <v>0</v>
      </c>
      <c r="T419" s="216">
        <f>S419*H419</f>
        <v>0</v>
      </c>
      <c r="U419" s="217" t="s">
        <v>19</v>
      </c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8" t="s">
        <v>262</v>
      </c>
      <c r="AT419" s="218" t="s">
        <v>139</v>
      </c>
      <c r="AU419" s="218" t="s">
        <v>144</v>
      </c>
      <c r="AY419" s="19" t="s">
        <v>136</v>
      </c>
      <c r="BE419" s="219">
        <f>IF(N419="základní",J419,0)</f>
        <v>0</v>
      </c>
      <c r="BF419" s="219">
        <f>IF(N419="snížená",J419,0)</f>
        <v>0</v>
      </c>
      <c r="BG419" s="219">
        <f>IF(N419="zákl. přenesená",J419,0)</f>
        <v>0</v>
      </c>
      <c r="BH419" s="219">
        <f>IF(N419="sníž. přenesená",J419,0)</f>
        <v>0</v>
      </c>
      <c r="BI419" s="219">
        <f>IF(N419="nulová",J419,0)</f>
        <v>0</v>
      </c>
      <c r="BJ419" s="19" t="s">
        <v>144</v>
      </c>
      <c r="BK419" s="219">
        <f>ROUND(I419*H419,2)</f>
        <v>0</v>
      </c>
      <c r="BL419" s="19" t="s">
        <v>262</v>
      </c>
      <c r="BM419" s="218" t="s">
        <v>1099</v>
      </c>
    </row>
    <row r="420" spans="1:47" s="2" customFormat="1" ht="12">
      <c r="A420" s="40"/>
      <c r="B420" s="41"/>
      <c r="C420" s="42"/>
      <c r="D420" s="220" t="s">
        <v>146</v>
      </c>
      <c r="E420" s="42"/>
      <c r="F420" s="221" t="s">
        <v>862</v>
      </c>
      <c r="G420" s="42"/>
      <c r="H420" s="42"/>
      <c r="I420" s="222"/>
      <c r="J420" s="42"/>
      <c r="K420" s="42"/>
      <c r="L420" s="46"/>
      <c r="M420" s="223"/>
      <c r="N420" s="224"/>
      <c r="O420" s="86"/>
      <c r="P420" s="86"/>
      <c r="Q420" s="86"/>
      <c r="R420" s="86"/>
      <c r="S420" s="86"/>
      <c r="T420" s="86"/>
      <c r="U420" s="87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146</v>
      </c>
      <c r="AU420" s="19" t="s">
        <v>144</v>
      </c>
    </row>
    <row r="421" spans="1:51" s="13" customFormat="1" ht="12">
      <c r="A421" s="13"/>
      <c r="B421" s="225"/>
      <c r="C421" s="226"/>
      <c r="D421" s="227" t="s">
        <v>148</v>
      </c>
      <c r="E421" s="228" t="s">
        <v>19</v>
      </c>
      <c r="F421" s="229" t="s">
        <v>1100</v>
      </c>
      <c r="G421" s="226"/>
      <c r="H421" s="228" t="s">
        <v>19</v>
      </c>
      <c r="I421" s="230"/>
      <c r="J421" s="226"/>
      <c r="K421" s="226"/>
      <c r="L421" s="231"/>
      <c r="M421" s="232"/>
      <c r="N421" s="233"/>
      <c r="O421" s="233"/>
      <c r="P421" s="233"/>
      <c r="Q421" s="233"/>
      <c r="R421" s="233"/>
      <c r="S421" s="233"/>
      <c r="T421" s="233"/>
      <c r="U421" s="234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5" t="s">
        <v>148</v>
      </c>
      <c r="AU421" s="235" t="s">
        <v>144</v>
      </c>
      <c r="AV421" s="13" t="s">
        <v>80</v>
      </c>
      <c r="AW421" s="13" t="s">
        <v>33</v>
      </c>
      <c r="AX421" s="13" t="s">
        <v>72</v>
      </c>
      <c r="AY421" s="235" t="s">
        <v>136</v>
      </c>
    </row>
    <row r="422" spans="1:51" s="14" customFormat="1" ht="12">
      <c r="A422" s="14"/>
      <c r="B422" s="236"/>
      <c r="C422" s="237"/>
      <c r="D422" s="227" t="s">
        <v>148</v>
      </c>
      <c r="E422" s="238" t="s">
        <v>19</v>
      </c>
      <c r="F422" s="239" t="s">
        <v>1101</v>
      </c>
      <c r="G422" s="237"/>
      <c r="H422" s="240">
        <v>13.857</v>
      </c>
      <c r="I422" s="241"/>
      <c r="J422" s="237"/>
      <c r="K422" s="237"/>
      <c r="L422" s="242"/>
      <c r="M422" s="243"/>
      <c r="N422" s="244"/>
      <c r="O422" s="244"/>
      <c r="P422" s="244"/>
      <c r="Q422" s="244"/>
      <c r="R422" s="244"/>
      <c r="S422" s="244"/>
      <c r="T422" s="244"/>
      <c r="U422" s="245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6" t="s">
        <v>148</v>
      </c>
      <c r="AU422" s="246" t="s">
        <v>144</v>
      </c>
      <c r="AV422" s="14" t="s">
        <v>144</v>
      </c>
      <c r="AW422" s="14" t="s">
        <v>33</v>
      </c>
      <c r="AX422" s="14" t="s">
        <v>72</v>
      </c>
      <c r="AY422" s="246" t="s">
        <v>136</v>
      </c>
    </row>
    <row r="423" spans="1:51" s="14" customFormat="1" ht="12">
      <c r="A423" s="14"/>
      <c r="B423" s="236"/>
      <c r="C423" s="237"/>
      <c r="D423" s="227" t="s">
        <v>148</v>
      </c>
      <c r="E423" s="238" t="s">
        <v>19</v>
      </c>
      <c r="F423" s="239" t="s">
        <v>335</v>
      </c>
      <c r="G423" s="237"/>
      <c r="H423" s="240">
        <v>-1.2</v>
      </c>
      <c r="I423" s="241"/>
      <c r="J423" s="237"/>
      <c r="K423" s="237"/>
      <c r="L423" s="242"/>
      <c r="M423" s="243"/>
      <c r="N423" s="244"/>
      <c r="O423" s="244"/>
      <c r="P423" s="244"/>
      <c r="Q423" s="244"/>
      <c r="R423" s="244"/>
      <c r="S423" s="244"/>
      <c r="T423" s="244"/>
      <c r="U423" s="245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6" t="s">
        <v>148</v>
      </c>
      <c r="AU423" s="246" t="s">
        <v>144</v>
      </c>
      <c r="AV423" s="14" t="s">
        <v>144</v>
      </c>
      <c r="AW423" s="14" t="s">
        <v>33</v>
      </c>
      <c r="AX423" s="14" t="s">
        <v>72</v>
      </c>
      <c r="AY423" s="246" t="s">
        <v>136</v>
      </c>
    </row>
    <row r="424" spans="1:51" s="14" customFormat="1" ht="12">
      <c r="A424" s="14"/>
      <c r="B424" s="236"/>
      <c r="C424" s="237"/>
      <c r="D424" s="227" t="s">
        <v>148</v>
      </c>
      <c r="E424" s="238" t="s">
        <v>19</v>
      </c>
      <c r="F424" s="239" t="s">
        <v>336</v>
      </c>
      <c r="G424" s="237"/>
      <c r="H424" s="240">
        <v>-2.1</v>
      </c>
      <c r="I424" s="241"/>
      <c r="J424" s="237"/>
      <c r="K424" s="237"/>
      <c r="L424" s="242"/>
      <c r="M424" s="243"/>
      <c r="N424" s="244"/>
      <c r="O424" s="244"/>
      <c r="P424" s="244"/>
      <c r="Q424" s="244"/>
      <c r="R424" s="244"/>
      <c r="S424" s="244"/>
      <c r="T424" s="244"/>
      <c r="U424" s="245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6" t="s">
        <v>148</v>
      </c>
      <c r="AU424" s="246" t="s">
        <v>144</v>
      </c>
      <c r="AV424" s="14" t="s">
        <v>144</v>
      </c>
      <c r="AW424" s="14" t="s">
        <v>33</v>
      </c>
      <c r="AX424" s="14" t="s">
        <v>72</v>
      </c>
      <c r="AY424" s="246" t="s">
        <v>136</v>
      </c>
    </row>
    <row r="425" spans="1:51" s="13" customFormat="1" ht="12">
      <c r="A425" s="13"/>
      <c r="B425" s="225"/>
      <c r="C425" s="226"/>
      <c r="D425" s="227" t="s">
        <v>148</v>
      </c>
      <c r="E425" s="228" t="s">
        <v>19</v>
      </c>
      <c r="F425" s="229" t="s">
        <v>998</v>
      </c>
      <c r="G425" s="226"/>
      <c r="H425" s="228" t="s">
        <v>19</v>
      </c>
      <c r="I425" s="230"/>
      <c r="J425" s="226"/>
      <c r="K425" s="226"/>
      <c r="L425" s="231"/>
      <c r="M425" s="232"/>
      <c r="N425" s="233"/>
      <c r="O425" s="233"/>
      <c r="P425" s="233"/>
      <c r="Q425" s="233"/>
      <c r="R425" s="233"/>
      <c r="S425" s="233"/>
      <c r="T425" s="233"/>
      <c r="U425" s="234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5" t="s">
        <v>148</v>
      </c>
      <c r="AU425" s="235" t="s">
        <v>144</v>
      </c>
      <c r="AV425" s="13" t="s">
        <v>80</v>
      </c>
      <c r="AW425" s="13" t="s">
        <v>33</v>
      </c>
      <c r="AX425" s="13" t="s">
        <v>72</v>
      </c>
      <c r="AY425" s="235" t="s">
        <v>136</v>
      </c>
    </row>
    <row r="426" spans="1:51" s="14" customFormat="1" ht="12">
      <c r="A426" s="14"/>
      <c r="B426" s="236"/>
      <c r="C426" s="237"/>
      <c r="D426" s="227" t="s">
        <v>148</v>
      </c>
      <c r="E426" s="238" t="s">
        <v>19</v>
      </c>
      <c r="F426" s="239" t="s">
        <v>921</v>
      </c>
      <c r="G426" s="237"/>
      <c r="H426" s="240">
        <v>4.113</v>
      </c>
      <c r="I426" s="241"/>
      <c r="J426" s="237"/>
      <c r="K426" s="237"/>
      <c r="L426" s="242"/>
      <c r="M426" s="243"/>
      <c r="N426" s="244"/>
      <c r="O426" s="244"/>
      <c r="P426" s="244"/>
      <c r="Q426" s="244"/>
      <c r="R426" s="244"/>
      <c r="S426" s="244"/>
      <c r="T426" s="244"/>
      <c r="U426" s="245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6" t="s">
        <v>148</v>
      </c>
      <c r="AU426" s="246" t="s">
        <v>144</v>
      </c>
      <c r="AV426" s="14" t="s">
        <v>144</v>
      </c>
      <c r="AW426" s="14" t="s">
        <v>33</v>
      </c>
      <c r="AX426" s="14" t="s">
        <v>72</v>
      </c>
      <c r="AY426" s="246" t="s">
        <v>136</v>
      </c>
    </row>
    <row r="427" spans="1:51" s="13" customFormat="1" ht="12">
      <c r="A427" s="13"/>
      <c r="B427" s="225"/>
      <c r="C427" s="226"/>
      <c r="D427" s="227" t="s">
        <v>148</v>
      </c>
      <c r="E427" s="228" t="s">
        <v>19</v>
      </c>
      <c r="F427" s="229" t="s">
        <v>1000</v>
      </c>
      <c r="G427" s="226"/>
      <c r="H427" s="228" t="s">
        <v>19</v>
      </c>
      <c r="I427" s="230"/>
      <c r="J427" s="226"/>
      <c r="K427" s="226"/>
      <c r="L427" s="231"/>
      <c r="M427" s="232"/>
      <c r="N427" s="233"/>
      <c r="O427" s="233"/>
      <c r="P427" s="233"/>
      <c r="Q427" s="233"/>
      <c r="R427" s="233"/>
      <c r="S427" s="233"/>
      <c r="T427" s="233"/>
      <c r="U427" s="234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5" t="s">
        <v>148</v>
      </c>
      <c r="AU427" s="235" t="s">
        <v>144</v>
      </c>
      <c r="AV427" s="13" t="s">
        <v>80</v>
      </c>
      <c r="AW427" s="13" t="s">
        <v>33</v>
      </c>
      <c r="AX427" s="13" t="s">
        <v>72</v>
      </c>
      <c r="AY427" s="235" t="s">
        <v>136</v>
      </c>
    </row>
    <row r="428" spans="1:51" s="14" customFormat="1" ht="12">
      <c r="A428" s="14"/>
      <c r="B428" s="236"/>
      <c r="C428" s="237"/>
      <c r="D428" s="227" t="s">
        <v>148</v>
      </c>
      <c r="E428" s="238" t="s">
        <v>19</v>
      </c>
      <c r="F428" s="239" t="s">
        <v>340</v>
      </c>
      <c r="G428" s="237"/>
      <c r="H428" s="240">
        <v>25.346</v>
      </c>
      <c r="I428" s="241"/>
      <c r="J428" s="237"/>
      <c r="K428" s="237"/>
      <c r="L428" s="242"/>
      <c r="M428" s="243"/>
      <c r="N428" s="244"/>
      <c r="O428" s="244"/>
      <c r="P428" s="244"/>
      <c r="Q428" s="244"/>
      <c r="R428" s="244"/>
      <c r="S428" s="244"/>
      <c r="T428" s="244"/>
      <c r="U428" s="245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6" t="s">
        <v>148</v>
      </c>
      <c r="AU428" s="246" t="s">
        <v>144</v>
      </c>
      <c r="AV428" s="14" t="s">
        <v>144</v>
      </c>
      <c r="AW428" s="14" t="s">
        <v>33</v>
      </c>
      <c r="AX428" s="14" t="s">
        <v>72</v>
      </c>
      <c r="AY428" s="246" t="s">
        <v>136</v>
      </c>
    </row>
    <row r="429" spans="1:51" s="14" customFormat="1" ht="12">
      <c r="A429" s="14"/>
      <c r="B429" s="236"/>
      <c r="C429" s="237"/>
      <c r="D429" s="227" t="s">
        <v>148</v>
      </c>
      <c r="E429" s="238" t="s">
        <v>19</v>
      </c>
      <c r="F429" s="239" t="s">
        <v>151</v>
      </c>
      <c r="G429" s="237"/>
      <c r="H429" s="240">
        <v>-1.4</v>
      </c>
      <c r="I429" s="241"/>
      <c r="J429" s="237"/>
      <c r="K429" s="237"/>
      <c r="L429" s="242"/>
      <c r="M429" s="243"/>
      <c r="N429" s="244"/>
      <c r="O429" s="244"/>
      <c r="P429" s="244"/>
      <c r="Q429" s="244"/>
      <c r="R429" s="244"/>
      <c r="S429" s="244"/>
      <c r="T429" s="244"/>
      <c r="U429" s="245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6" t="s">
        <v>148</v>
      </c>
      <c r="AU429" s="246" t="s">
        <v>144</v>
      </c>
      <c r="AV429" s="14" t="s">
        <v>144</v>
      </c>
      <c r="AW429" s="14" t="s">
        <v>33</v>
      </c>
      <c r="AX429" s="14" t="s">
        <v>72</v>
      </c>
      <c r="AY429" s="246" t="s">
        <v>136</v>
      </c>
    </row>
    <row r="430" spans="1:51" s="14" customFormat="1" ht="12">
      <c r="A430" s="14"/>
      <c r="B430" s="236"/>
      <c r="C430" s="237"/>
      <c r="D430" s="227" t="s">
        <v>148</v>
      </c>
      <c r="E430" s="238" t="s">
        <v>19</v>
      </c>
      <c r="F430" s="239" t="s">
        <v>197</v>
      </c>
      <c r="G430" s="237"/>
      <c r="H430" s="240">
        <v>-1.6</v>
      </c>
      <c r="I430" s="241"/>
      <c r="J430" s="237"/>
      <c r="K430" s="237"/>
      <c r="L430" s="242"/>
      <c r="M430" s="243"/>
      <c r="N430" s="244"/>
      <c r="O430" s="244"/>
      <c r="P430" s="244"/>
      <c r="Q430" s="244"/>
      <c r="R430" s="244"/>
      <c r="S430" s="244"/>
      <c r="T430" s="244"/>
      <c r="U430" s="245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6" t="s">
        <v>148</v>
      </c>
      <c r="AU430" s="246" t="s">
        <v>144</v>
      </c>
      <c r="AV430" s="14" t="s">
        <v>144</v>
      </c>
      <c r="AW430" s="14" t="s">
        <v>33</v>
      </c>
      <c r="AX430" s="14" t="s">
        <v>72</v>
      </c>
      <c r="AY430" s="246" t="s">
        <v>136</v>
      </c>
    </row>
    <row r="431" spans="1:51" s="14" customFormat="1" ht="12">
      <c r="A431" s="14"/>
      <c r="B431" s="236"/>
      <c r="C431" s="237"/>
      <c r="D431" s="227" t="s">
        <v>148</v>
      </c>
      <c r="E431" s="238" t="s">
        <v>19</v>
      </c>
      <c r="F431" s="239" t="s">
        <v>1002</v>
      </c>
      <c r="G431" s="237"/>
      <c r="H431" s="240">
        <v>-0.675</v>
      </c>
      <c r="I431" s="241"/>
      <c r="J431" s="237"/>
      <c r="K431" s="237"/>
      <c r="L431" s="242"/>
      <c r="M431" s="243"/>
      <c r="N431" s="244"/>
      <c r="O431" s="244"/>
      <c r="P431" s="244"/>
      <c r="Q431" s="244"/>
      <c r="R431" s="244"/>
      <c r="S431" s="244"/>
      <c r="T431" s="244"/>
      <c r="U431" s="245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6" t="s">
        <v>148</v>
      </c>
      <c r="AU431" s="246" t="s">
        <v>144</v>
      </c>
      <c r="AV431" s="14" t="s">
        <v>144</v>
      </c>
      <c r="AW431" s="14" t="s">
        <v>33</v>
      </c>
      <c r="AX431" s="14" t="s">
        <v>72</v>
      </c>
      <c r="AY431" s="246" t="s">
        <v>136</v>
      </c>
    </row>
    <row r="432" spans="1:51" s="14" customFormat="1" ht="12">
      <c r="A432" s="14"/>
      <c r="B432" s="236"/>
      <c r="C432" s="237"/>
      <c r="D432" s="227" t="s">
        <v>148</v>
      </c>
      <c r="E432" s="238" t="s">
        <v>19</v>
      </c>
      <c r="F432" s="239" t="s">
        <v>1003</v>
      </c>
      <c r="G432" s="237"/>
      <c r="H432" s="240">
        <v>1.351</v>
      </c>
      <c r="I432" s="241"/>
      <c r="J432" s="237"/>
      <c r="K432" s="237"/>
      <c r="L432" s="242"/>
      <c r="M432" s="243"/>
      <c r="N432" s="244"/>
      <c r="O432" s="244"/>
      <c r="P432" s="244"/>
      <c r="Q432" s="244"/>
      <c r="R432" s="244"/>
      <c r="S432" s="244"/>
      <c r="T432" s="244"/>
      <c r="U432" s="245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6" t="s">
        <v>148</v>
      </c>
      <c r="AU432" s="246" t="s">
        <v>144</v>
      </c>
      <c r="AV432" s="14" t="s">
        <v>144</v>
      </c>
      <c r="AW432" s="14" t="s">
        <v>33</v>
      </c>
      <c r="AX432" s="14" t="s">
        <v>72</v>
      </c>
      <c r="AY432" s="246" t="s">
        <v>136</v>
      </c>
    </row>
    <row r="433" spans="1:51" s="15" customFormat="1" ht="12">
      <c r="A433" s="15"/>
      <c r="B433" s="247"/>
      <c r="C433" s="248"/>
      <c r="D433" s="227" t="s">
        <v>148</v>
      </c>
      <c r="E433" s="249" t="s">
        <v>19</v>
      </c>
      <c r="F433" s="250" t="s">
        <v>152</v>
      </c>
      <c r="G433" s="248"/>
      <c r="H433" s="251">
        <v>37.692</v>
      </c>
      <c r="I433" s="252"/>
      <c r="J433" s="248"/>
      <c r="K433" s="248"/>
      <c r="L433" s="253"/>
      <c r="M433" s="254"/>
      <c r="N433" s="255"/>
      <c r="O433" s="255"/>
      <c r="P433" s="255"/>
      <c r="Q433" s="255"/>
      <c r="R433" s="255"/>
      <c r="S433" s="255"/>
      <c r="T433" s="255"/>
      <c r="U433" s="256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57" t="s">
        <v>148</v>
      </c>
      <c r="AU433" s="257" t="s">
        <v>144</v>
      </c>
      <c r="AV433" s="15" t="s">
        <v>143</v>
      </c>
      <c r="AW433" s="15" t="s">
        <v>33</v>
      </c>
      <c r="AX433" s="15" t="s">
        <v>80</v>
      </c>
      <c r="AY433" s="257" t="s">
        <v>136</v>
      </c>
    </row>
    <row r="434" spans="1:65" s="2" customFormat="1" ht="16.5" customHeight="1">
      <c r="A434" s="40"/>
      <c r="B434" s="41"/>
      <c r="C434" s="206" t="s">
        <v>718</v>
      </c>
      <c r="D434" s="206" t="s">
        <v>139</v>
      </c>
      <c r="E434" s="207" t="s">
        <v>865</v>
      </c>
      <c r="F434" s="208" t="s">
        <v>866</v>
      </c>
      <c r="G434" s="209" t="s">
        <v>142</v>
      </c>
      <c r="H434" s="210">
        <v>37.692</v>
      </c>
      <c r="I434" s="211"/>
      <c r="J434" s="212">
        <f>ROUND(I434*H434,2)</f>
        <v>0</v>
      </c>
      <c r="K434" s="213"/>
      <c r="L434" s="46"/>
      <c r="M434" s="214" t="s">
        <v>19</v>
      </c>
      <c r="N434" s="215" t="s">
        <v>44</v>
      </c>
      <c r="O434" s="86"/>
      <c r="P434" s="216">
        <f>O434*H434</f>
        <v>0</v>
      </c>
      <c r="Q434" s="216">
        <v>0.0003</v>
      </c>
      <c r="R434" s="216">
        <f>Q434*H434</f>
        <v>0.0113076</v>
      </c>
      <c r="S434" s="216">
        <v>0</v>
      </c>
      <c r="T434" s="216">
        <f>S434*H434</f>
        <v>0</v>
      </c>
      <c r="U434" s="217" t="s">
        <v>19</v>
      </c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8" t="s">
        <v>262</v>
      </c>
      <c r="AT434" s="218" t="s">
        <v>139</v>
      </c>
      <c r="AU434" s="218" t="s">
        <v>144</v>
      </c>
      <c r="AY434" s="19" t="s">
        <v>136</v>
      </c>
      <c r="BE434" s="219">
        <f>IF(N434="základní",J434,0)</f>
        <v>0</v>
      </c>
      <c r="BF434" s="219">
        <f>IF(N434="snížená",J434,0)</f>
        <v>0</v>
      </c>
      <c r="BG434" s="219">
        <f>IF(N434="zákl. přenesená",J434,0)</f>
        <v>0</v>
      </c>
      <c r="BH434" s="219">
        <f>IF(N434="sníž. přenesená",J434,0)</f>
        <v>0</v>
      </c>
      <c r="BI434" s="219">
        <f>IF(N434="nulová",J434,0)</f>
        <v>0</v>
      </c>
      <c r="BJ434" s="19" t="s">
        <v>144</v>
      </c>
      <c r="BK434" s="219">
        <f>ROUND(I434*H434,2)</f>
        <v>0</v>
      </c>
      <c r="BL434" s="19" t="s">
        <v>262</v>
      </c>
      <c r="BM434" s="218" t="s">
        <v>1102</v>
      </c>
    </row>
    <row r="435" spans="1:47" s="2" customFormat="1" ht="12">
      <c r="A435" s="40"/>
      <c r="B435" s="41"/>
      <c r="C435" s="42"/>
      <c r="D435" s="220" t="s">
        <v>146</v>
      </c>
      <c r="E435" s="42"/>
      <c r="F435" s="221" t="s">
        <v>868</v>
      </c>
      <c r="G435" s="42"/>
      <c r="H435" s="42"/>
      <c r="I435" s="222"/>
      <c r="J435" s="42"/>
      <c r="K435" s="42"/>
      <c r="L435" s="46"/>
      <c r="M435" s="223"/>
      <c r="N435" s="224"/>
      <c r="O435" s="86"/>
      <c r="P435" s="86"/>
      <c r="Q435" s="86"/>
      <c r="R435" s="86"/>
      <c r="S435" s="86"/>
      <c r="T435" s="86"/>
      <c r="U435" s="87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146</v>
      </c>
      <c r="AU435" s="19" t="s">
        <v>144</v>
      </c>
    </row>
    <row r="436" spans="1:65" s="2" customFormat="1" ht="16.5" customHeight="1">
      <c r="A436" s="40"/>
      <c r="B436" s="41"/>
      <c r="C436" s="206" t="s">
        <v>726</v>
      </c>
      <c r="D436" s="206" t="s">
        <v>139</v>
      </c>
      <c r="E436" s="207" t="s">
        <v>884</v>
      </c>
      <c r="F436" s="208" t="s">
        <v>885</v>
      </c>
      <c r="G436" s="209" t="s">
        <v>142</v>
      </c>
      <c r="H436" s="210">
        <v>7.485</v>
      </c>
      <c r="I436" s="211"/>
      <c r="J436" s="212">
        <f>ROUND(I436*H436,2)</f>
        <v>0</v>
      </c>
      <c r="K436" s="213"/>
      <c r="L436" s="46"/>
      <c r="M436" s="214" t="s">
        <v>19</v>
      </c>
      <c r="N436" s="215" t="s">
        <v>44</v>
      </c>
      <c r="O436" s="86"/>
      <c r="P436" s="216">
        <f>O436*H436</f>
        <v>0</v>
      </c>
      <c r="Q436" s="216">
        <v>0.0015</v>
      </c>
      <c r="R436" s="216">
        <f>Q436*H436</f>
        <v>0.011227500000000001</v>
      </c>
      <c r="S436" s="216">
        <v>0</v>
      </c>
      <c r="T436" s="216">
        <f>S436*H436</f>
        <v>0</v>
      </c>
      <c r="U436" s="217" t="s">
        <v>19</v>
      </c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18" t="s">
        <v>262</v>
      </c>
      <c r="AT436" s="218" t="s">
        <v>139</v>
      </c>
      <c r="AU436" s="218" t="s">
        <v>144</v>
      </c>
      <c r="AY436" s="19" t="s">
        <v>136</v>
      </c>
      <c r="BE436" s="219">
        <f>IF(N436="základní",J436,0)</f>
        <v>0</v>
      </c>
      <c r="BF436" s="219">
        <f>IF(N436="snížená",J436,0)</f>
        <v>0</v>
      </c>
      <c r="BG436" s="219">
        <f>IF(N436="zákl. přenesená",J436,0)</f>
        <v>0</v>
      </c>
      <c r="BH436" s="219">
        <f>IF(N436="sníž. přenesená",J436,0)</f>
        <v>0</v>
      </c>
      <c r="BI436" s="219">
        <f>IF(N436="nulová",J436,0)</f>
        <v>0</v>
      </c>
      <c r="BJ436" s="19" t="s">
        <v>144</v>
      </c>
      <c r="BK436" s="219">
        <f>ROUND(I436*H436,2)</f>
        <v>0</v>
      </c>
      <c r="BL436" s="19" t="s">
        <v>262</v>
      </c>
      <c r="BM436" s="218" t="s">
        <v>1103</v>
      </c>
    </row>
    <row r="437" spans="1:47" s="2" customFormat="1" ht="12">
      <c r="A437" s="40"/>
      <c r="B437" s="41"/>
      <c r="C437" s="42"/>
      <c r="D437" s="220" t="s">
        <v>146</v>
      </c>
      <c r="E437" s="42"/>
      <c r="F437" s="221" t="s">
        <v>887</v>
      </c>
      <c r="G437" s="42"/>
      <c r="H437" s="42"/>
      <c r="I437" s="222"/>
      <c r="J437" s="42"/>
      <c r="K437" s="42"/>
      <c r="L437" s="46"/>
      <c r="M437" s="223"/>
      <c r="N437" s="224"/>
      <c r="O437" s="86"/>
      <c r="P437" s="86"/>
      <c r="Q437" s="86"/>
      <c r="R437" s="86"/>
      <c r="S437" s="86"/>
      <c r="T437" s="86"/>
      <c r="U437" s="87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9" t="s">
        <v>146</v>
      </c>
      <c r="AU437" s="19" t="s">
        <v>144</v>
      </c>
    </row>
    <row r="438" spans="1:51" s="13" customFormat="1" ht="12">
      <c r="A438" s="13"/>
      <c r="B438" s="225"/>
      <c r="C438" s="226"/>
      <c r="D438" s="227" t="s">
        <v>148</v>
      </c>
      <c r="E438" s="228" t="s">
        <v>19</v>
      </c>
      <c r="F438" s="229" t="s">
        <v>888</v>
      </c>
      <c r="G438" s="226"/>
      <c r="H438" s="228" t="s">
        <v>19</v>
      </c>
      <c r="I438" s="230"/>
      <c r="J438" s="226"/>
      <c r="K438" s="226"/>
      <c r="L438" s="231"/>
      <c r="M438" s="232"/>
      <c r="N438" s="233"/>
      <c r="O438" s="233"/>
      <c r="P438" s="233"/>
      <c r="Q438" s="233"/>
      <c r="R438" s="233"/>
      <c r="S438" s="233"/>
      <c r="T438" s="233"/>
      <c r="U438" s="234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5" t="s">
        <v>148</v>
      </c>
      <c r="AU438" s="235" t="s">
        <v>144</v>
      </c>
      <c r="AV438" s="13" t="s">
        <v>80</v>
      </c>
      <c r="AW438" s="13" t="s">
        <v>33</v>
      </c>
      <c r="AX438" s="13" t="s">
        <v>72</v>
      </c>
      <c r="AY438" s="235" t="s">
        <v>136</v>
      </c>
    </row>
    <row r="439" spans="1:51" s="14" customFormat="1" ht="12">
      <c r="A439" s="14"/>
      <c r="B439" s="236"/>
      <c r="C439" s="237"/>
      <c r="D439" s="227" t="s">
        <v>148</v>
      </c>
      <c r="E439" s="238" t="s">
        <v>19</v>
      </c>
      <c r="F439" s="239" t="s">
        <v>889</v>
      </c>
      <c r="G439" s="237"/>
      <c r="H439" s="240">
        <v>0.86</v>
      </c>
      <c r="I439" s="241"/>
      <c r="J439" s="237"/>
      <c r="K439" s="237"/>
      <c r="L439" s="242"/>
      <c r="M439" s="243"/>
      <c r="N439" s="244"/>
      <c r="O439" s="244"/>
      <c r="P439" s="244"/>
      <c r="Q439" s="244"/>
      <c r="R439" s="244"/>
      <c r="S439" s="244"/>
      <c r="T439" s="244"/>
      <c r="U439" s="245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6" t="s">
        <v>148</v>
      </c>
      <c r="AU439" s="246" t="s">
        <v>144</v>
      </c>
      <c r="AV439" s="14" t="s">
        <v>144</v>
      </c>
      <c r="AW439" s="14" t="s">
        <v>33</v>
      </c>
      <c r="AX439" s="14" t="s">
        <v>72</v>
      </c>
      <c r="AY439" s="246" t="s">
        <v>136</v>
      </c>
    </row>
    <row r="440" spans="1:51" s="14" customFormat="1" ht="12">
      <c r="A440" s="14"/>
      <c r="B440" s="236"/>
      <c r="C440" s="237"/>
      <c r="D440" s="227" t="s">
        <v>148</v>
      </c>
      <c r="E440" s="238" t="s">
        <v>19</v>
      </c>
      <c r="F440" s="239" t="s">
        <v>1104</v>
      </c>
      <c r="G440" s="237"/>
      <c r="H440" s="240">
        <v>6.625</v>
      </c>
      <c r="I440" s="241"/>
      <c r="J440" s="237"/>
      <c r="K440" s="237"/>
      <c r="L440" s="242"/>
      <c r="M440" s="243"/>
      <c r="N440" s="244"/>
      <c r="O440" s="244"/>
      <c r="P440" s="244"/>
      <c r="Q440" s="244"/>
      <c r="R440" s="244"/>
      <c r="S440" s="244"/>
      <c r="T440" s="244"/>
      <c r="U440" s="245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6" t="s">
        <v>148</v>
      </c>
      <c r="AU440" s="246" t="s">
        <v>144</v>
      </c>
      <c r="AV440" s="14" t="s">
        <v>144</v>
      </c>
      <c r="AW440" s="14" t="s">
        <v>33</v>
      </c>
      <c r="AX440" s="14" t="s">
        <v>72</v>
      </c>
      <c r="AY440" s="246" t="s">
        <v>136</v>
      </c>
    </row>
    <row r="441" spans="1:51" s="15" customFormat="1" ht="12">
      <c r="A441" s="15"/>
      <c r="B441" s="247"/>
      <c r="C441" s="248"/>
      <c r="D441" s="227" t="s">
        <v>148</v>
      </c>
      <c r="E441" s="249" t="s">
        <v>19</v>
      </c>
      <c r="F441" s="250" t="s">
        <v>152</v>
      </c>
      <c r="G441" s="248"/>
      <c r="H441" s="251">
        <v>7.485</v>
      </c>
      <c r="I441" s="252"/>
      <c r="J441" s="248"/>
      <c r="K441" s="248"/>
      <c r="L441" s="253"/>
      <c r="M441" s="254"/>
      <c r="N441" s="255"/>
      <c r="O441" s="255"/>
      <c r="P441" s="255"/>
      <c r="Q441" s="255"/>
      <c r="R441" s="255"/>
      <c r="S441" s="255"/>
      <c r="T441" s="255"/>
      <c r="U441" s="256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57" t="s">
        <v>148</v>
      </c>
      <c r="AU441" s="257" t="s">
        <v>144</v>
      </c>
      <c r="AV441" s="15" t="s">
        <v>143</v>
      </c>
      <c r="AW441" s="15" t="s">
        <v>33</v>
      </c>
      <c r="AX441" s="15" t="s">
        <v>80</v>
      </c>
      <c r="AY441" s="257" t="s">
        <v>136</v>
      </c>
    </row>
    <row r="442" spans="1:65" s="2" customFormat="1" ht="16.5" customHeight="1">
      <c r="A442" s="40"/>
      <c r="B442" s="41"/>
      <c r="C442" s="206" t="s">
        <v>731</v>
      </c>
      <c r="D442" s="206" t="s">
        <v>139</v>
      </c>
      <c r="E442" s="207" t="s">
        <v>892</v>
      </c>
      <c r="F442" s="208" t="s">
        <v>893</v>
      </c>
      <c r="G442" s="209" t="s">
        <v>160</v>
      </c>
      <c r="H442" s="210">
        <v>2.5</v>
      </c>
      <c r="I442" s="211"/>
      <c r="J442" s="212">
        <f>ROUND(I442*H442,2)</f>
        <v>0</v>
      </c>
      <c r="K442" s="213"/>
      <c r="L442" s="46"/>
      <c r="M442" s="214" t="s">
        <v>19</v>
      </c>
      <c r="N442" s="215" t="s">
        <v>44</v>
      </c>
      <c r="O442" s="86"/>
      <c r="P442" s="216">
        <f>O442*H442</f>
        <v>0</v>
      </c>
      <c r="Q442" s="216">
        <v>0.00032</v>
      </c>
      <c r="R442" s="216">
        <f>Q442*H442</f>
        <v>0.0008</v>
      </c>
      <c r="S442" s="216">
        <v>0</v>
      </c>
      <c r="T442" s="216">
        <f>S442*H442</f>
        <v>0</v>
      </c>
      <c r="U442" s="217" t="s">
        <v>19</v>
      </c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18" t="s">
        <v>262</v>
      </c>
      <c r="AT442" s="218" t="s">
        <v>139</v>
      </c>
      <c r="AU442" s="218" t="s">
        <v>144</v>
      </c>
      <c r="AY442" s="19" t="s">
        <v>136</v>
      </c>
      <c r="BE442" s="219">
        <f>IF(N442="základní",J442,0)</f>
        <v>0</v>
      </c>
      <c r="BF442" s="219">
        <f>IF(N442="snížená",J442,0)</f>
        <v>0</v>
      </c>
      <c r="BG442" s="219">
        <f>IF(N442="zákl. přenesená",J442,0)</f>
        <v>0</v>
      </c>
      <c r="BH442" s="219">
        <f>IF(N442="sníž. přenesená",J442,0)</f>
        <v>0</v>
      </c>
      <c r="BI442" s="219">
        <f>IF(N442="nulová",J442,0)</f>
        <v>0</v>
      </c>
      <c r="BJ442" s="19" t="s">
        <v>144</v>
      </c>
      <c r="BK442" s="219">
        <f>ROUND(I442*H442,2)</f>
        <v>0</v>
      </c>
      <c r="BL442" s="19" t="s">
        <v>262</v>
      </c>
      <c r="BM442" s="218" t="s">
        <v>1105</v>
      </c>
    </row>
    <row r="443" spans="1:47" s="2" customFormat="1" ht="12">
      <c r="A443" s="40"/>
      <c r="B443" s="41"/>
      <c r="C443" s="42"/>
      <c r="D443" s="220" t="s">
        <v>146</v>
      </c>
      <c r="E443" s="42"/>
      <c r="F443" s="221" t="s">
        <v>895</v>
      </c>
      <c r="G443" s="42"/>
      <c r="H443" s="42"/>
      <c r="I443" s="222"/>
      <c r="J443" s="42"/>
      <c r="K443" s="42"/>
      <c r="L443" s="46"/>
      <c r="M443" s="223"/>
      <c r="N443" s="224"/>
      <c r="O443" s="86"/>
      <c r="P443" s="86"/>
      <c r="Q443" s="86"/>
      <c r="R443" s="86"/>
      <c r="S443" s="86"/>
      <c r="T443" s="86"/>
      <c r="U443" s="87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146</v>
      </c>
      <c r="AU443" s="19" t="s">
        <v>144</v>
      </c>
    </row>
    <row r="444" spans="1:51" s="13" customFormat="1" ht="12">
      <c r="A444" s="13"/>
      <c r="B444" s="225"/>
      <c r="C444" s="226"/>
      <c r="D444" s="227" t="s">
        <v>148</v>
      </c>
      <c r="E444" s="228" t="s">
        <v>19</v>
      </c>
      <c r="F444" s="229" t="s">
        <v>896</v>
      </c>
      <c r="G444" s="226"/>
      <c r="H444" s="228" t="s">
        <v>19</v>
      </c>
      <c r="I444" s="230"/>
      <c r="J444" s="226"/>
      <c r="K444" s="226"/>
      <c r="L444" s="231"/>
      <c r="M444" s="232"/>
      <c r="N444" s="233"/>
      <c r="O444" s="233"/>
      <c r="P444" s="233"/>
      <c r="Q444" s="233"/>
      <c r="R444" s="233"/>
      <c r="S444" s="233"/>
      <c r="T444" s="233"/>
      <c r="U444" s="234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5" t="s">
        <v>148</v>
      </c>
      <c r="AU444" s="235" t="s">
        <v>144</v>
      </c>
      <c r="AV444" s="13" t="s">
        <v>80</v>
      </c>
      <c r="AW444" s="13" t="s">
        <v>33</v>
      </c>
      <c r="AX444" s="13" t="s">
        <v>72</v>
      </c>
      <c r="AY444" s="235" t="s">
        <v>136</v>
      </c>
    </row>
    <row r="445" spans="1:51" s="14" customFormat="1" ht="12">
      <c r="A445" s="14"/>
      <c r="B445" s="236"/>
      <c r="C445" s="237"/>
      <c r="D445" s="227" t="s">
        <v>148</v>
      </c>
      <c r="E445" s="238" t="s">
        <v>19</v>
      </c>
      <c r="F445" s="239" t="s">
        <v>725</v>
      </c>
      <c r="G445" s="237"/>
      <c r="H445" s="240">
        <v>2.5</v>
      </c>
      <c r="I445" s="241"/>
      <c r="J445" s="237"/>
      <c r="K445" s="237"/>
      <c r="L445" s="242"/>
      <c r="M445" s="243"/>
      <c r="N445" s="244"/>
      <c r="O445" s="244"/>
      <c r="P445" s="244"/>
      <c r="Q445" s="244"/>
      <c r="R445" s="244"/>
      <c r="S445" s="244"/>
      <c r="T445" s="244"/>
      <c r="U445" s="245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6" t="s">
        <v>148</v>
      </c>
      <c r="AU445" s="246" t="s">
        <v>144</v>
      </c>
      <c r="AV445" s="14" t="s">
        <v>144</v>
      </c>
      <c r="AW445" s="14" t="s">
        <v>33</v>
      </c>
      <c r="AX445" s="14" t="s">
        <v>80</v>
      </c>
      <c r="AY445" s="246" t="s">
        <v>136</v>
      </c>
    </row>
    <row r="446" spans="1:65" s="2" customFormat="1" ht="16.5" customHeight="1">
      <c r="A446" s="40"/>
      <c r="B446" s="41"/>
      <c r="C446" s="206" t="s">
        <v>735</v>
      </c>
      <c r="D446" s="206" t="s">
        <v>139</v>
      </c>
      <c r="E446" s="207" t="s">
        <v>870</v>
      </c>
      <c r="F446" s="208" t="s">
        <v>871</v>
      </c>
      <c r="G446" s="209" t="s">
        <v>142</v>
      </c>
      <c r="H446" s="210">
        <v>27.135</v>
      </c>
      <c r="I446" s="211"/>
      <c r="J446" s="212">
        <f>ROUND(I446*H446,2)</f>
        <v>0</v>
      </c>
      <c r="K446" s="213"/>
      <c r="L446" s="46"/>
      <c r="M446" s="214" t="s">
        <v>19</v>
      </c>
      <c r="N446" s="215" t="s">
        <v>44</v>
      </c>
      <c r="O446" s="86"/>
      <c r="P446" s="216">
        <f>O446*H446</f>
        <v>0</v>
      </c>
      <c r="Q446" s="216">
        <v>0.0045</v>
      </c>
      <c r="R446" s="216">
        <f>Q446*H446</f>
        <v>0.1221075</v>
      </c>
      <c r="S446" s="216">
        <v>0</v>
      </c>
      <c r="T446" s="216">
        <f>S446*H446</f>
        <v>0</v>
      </c>
      <c r="U446" s="217" t="s">
        <v>19</v>
      </c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8" t="s">
        <v>262</v>
      </c>
      <c r="AT446" s="218" t="s">
        <v>139</v>
      </c>
      <c r="AU446" s="218" t="s">
        <v>144</v>
      </c>
      <c r="AY446" s="19" t="s">
        <v>136</v>
      </c>
      <c r="BE446" s="219">
        <f>IF(N446="základní",J446,0)</f>
        <v>0</v>
      </c>
      <c r="BF446" s="219">
        <f>IF(N446="snížená",J446,0)</f>
        <v>0</v>
      </c>
      <c r="BG446" s="219">
        <f>IF(N446="zákl. přenesená",J446,0)</f>
        <v>0</v>
      </c>
      <c r="BH446" s="219">
        <f>IF(N446="sníž. přenesená",J446,0)</f>
        <v>0</v>
      </c>
      <c r="BI446" s="219">
        <f>IF(N446="nulová",J446,0)</f>
        <v>0</v>
      </c>
      <c r="BJ446" s="19" t="s">
        <v>144</v>
      </c>
      <c r="BK446" s="219">
        <f>ROUND(I446*H446,2)</f>
        <v>0</v>
      </c>
      <c r="BL446" s="19" t="s">
        <v>262</v>
      </c>
      <c r="BM446" s="218" t="s">
        <v>1106</v>
      </c>
    </row>
    <row r="447" spans="1:47" s="2" customFormat="1" ht="12">
      <c r="A447" s="40"/>
      <c r="B447" s="41"/>
      <c r="C447" s="42"/>
      <c r="D447" s="220" t="s">
        <v>146</v>
      </c>
      <c r="E447" s="42"/>
      <c r="F447" s="221" t="s">
        <v>873</v>
      </c>
      <c r="G447" s="42"/>
      <c r="H447" s="42"/>
      <c r="I447" s="222"/>
      <c r="J447" s="42"/>
      <c r="K447" s="42"/>
      <c r="L447" s="46"/>
      <c r="M447" s="223"/>
      <c r="N447" s="224"/>
      <c r="O447" s="86"/>
      <c r="P447" s="86"/>
      <c r="Q447" s="86"/>
      <c r="R447" s="86"/>
      <c r="S447" s="86"/>
      <c r="T447" s="86"/>
      <c r="U447" s="87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146</v>
      </c>
      <c r="AU447" s="19" t="s">
        <v>144</v>
      </c>
    </row>
    <row r="448" spans="1:51" s="13" customFormat="1" ht="12">
      <c r="A448" s="13"/>
      <c r="B448" s="225"/>
      <c r="C448" s="226"/>
      <c r="D448" s="227" t="s">
        <v>148</v>
      </c>
      <c r="E448" s="228" t="s">
        <v>19</v>
      </c>
      <c r="F448" s="229" t="s">
        <v>874</v>
      </c>
      <c r="G448" s="226"/>
      <c r="H448" s="228" t="s">
        <v>19</v>
      </c>
      <c r="I448" s="230"/>
      <c r="J448" s="226"/>
      <c r="K448" s="226"/>
      <c r="L448" s="231"/>
      <c r="M448" s="232"/>
      <c r="N448" s="233"/>
      <c r="O448" s="233"/>
      <c r="P448" s="233"/>
      <c r="Q448" s="233"/>
      <c r="R448" s="233"/>
      <c r="S448" s="233"/>
      <c r="T448" s="233"/>
      <c r="U448" s="234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5" t="s">
        <v>148</v>
      </c>
      <c r="AU448" s="235" t="s">
        <v>144</v>
      </c>
      <c r="AV448" s="13" t="s">
        <v>80</v>
      </c>
      <c r="AW448" s="13" t="s">
        <v>33</v>
      </c>
      <c r="AX448" s="13" t="s">
        <v>72</v>
      </c>
      <c r="AY448" s="235" t="s">
        <v>136</v>
      </c>
    </row>
    <row r="449" spans="1:51" s="13" customFormat="1" ht="12">
      <c r="A449" s="13"/>
      <c r="B449" s="225"/>
      <c r="C449" s="226"/>
      <c r="D449" s="227" t="s">
        <v>148</v>
      </c>
      <c r="E449" s="228" t="s">
        <v>19</v>
      </c>
      <c r="F449" s="229" t="s">
        <v>998</v>
      </c>
      <c r="G449" s="226"/>
      <c r="H449" s="228" t="s">
        <v>19</v>
      </c>
      <c r="I449" s="230"/>
      <c r="J449" s="226"/>
      <c r="K449" s="226"/>
      <c r="L449" s="231"/>
      <c r="M449" s="232"/>
      <c r="N449" s="233"/>
      <c r="O449" s="233"/>
      <c r="P449" s="233"/>
      <c r="Q449" s="233"/>
      <c r="R449" s="233"/>
      <c r="S449" s="233"/>
      <c r="T449" s="233"/>
      <c r="U449" s="234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5" t="s">
        <v>148</v>
      </c>
      <c r="AU449" s="235" t="s">
        <v>144</v>
      </c>
      <c r="AV449" s="13" t="s">
        <v>80</v>
      </c>
      <c r="AW449" s="13" t="s">
        <v>33</v>
      </c>
      <c r="AX449" s="13" t="s">
        <v>72</v>
      </c>
      <c r="AY449" s="235" t="s">
        <v>136</v>
      </c>
    </row>
    <row r="450" spans="1:51" s="14" customFormat="1" ht="12">
      <c r="A450" s="14"/>
      <c r="B450" s="236"/>
      <c r="C450" s="237"/>
      <c r="D450" s="227" t="s">
        <v>148</v>
      </c>
      <c r="E450" s="238" t="s">
        <v>19</v>
      </c>
      <c r="F450" s="239" t="s">
        <v>921</v>
      </c>
      <c r="G450" s="237"/>
      <c r="H450" s="240">
        <v>4.113</v>
      </c>
      <c r="I450" s="241"/>
      <c r="J450" s="237"/>
      <c r="K450" s="237"/>
      <c r="L450" s="242"/>
      <c r="M450" s="243"/>
      <c r="N450" s="244"/>
      <c r="O450" s="244"/>
      <c r="P450" s="244"/>
      <c r="Q450" s="244"/>
      <c r="R450" s="244"/>
      <c r="S450" s="244"/>
      <c r="T450" s="244"/>
      <c r="U450" s="245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6" t="s">
        <v>148</v>
      </c>
      <c r="AU450" s="246" t="s">
        <v>144</v>
      </c>
      <c r="AV450" s="14" t="s">
        <v>144</v>
      </c>
      <c r="AW450" s="14" t="s">
        <v>33</v>
      </c>
      <c r="AX450" s="14" t="s">
        <v>72</v>
      </c>
      <c r="AY450" s="246" t="s">
        <v>136</v>
      </c>
    </row>
    <row r="451" spans="1:51" s="13" customFormat="1" ht="12">
      <c r="A451" s="13"/>
      <c r="B451" s="225"/>
      <c r="C451" s="226"/>
      <c r="D451" s="227" t="s">
        <v>148</v>
      </c>
      <c r="E451" s="228" t="s">
        <v>19</v>
      </c>
      <c r="F451" s="229" t="s">
        <v>1000</v>
      </c>
      <c r="G451" s="226"/>
      <c r="H451" s="228" t="s">
        <v>19</v>
      </c>
      <c r="I451" s="230"/>
      <c r="J451" s="226"/>
      <c r="K451" s="226"/>
      <c r="L451" s="231"/>
      <c r="M451" s="232"/>
      <c r="N451" s="233"/>
      <c r="O451" s="233"/>
      <c r="P451" s="233"/>
      <c r="Q451" s="233"/>
      <c r="R451" s="233"/>
      <c r="S451" s="233"/>
      <c r="T451" s="233"/>
      <c r="U451" s="234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5" t="s">
        <v>148</v>
      </c>
      <c r="AU451" s="235" t="s">
        <v>144</v>
      </c>
      <c r="AV451" s="13" t="s">
        <v>80</v>
      </c>
      <c r="AW451" s="13" t="s">
        <v>33</v>
      </c>
      <c r="AX451" s="13" t="s">
        <v>72</v>
      </c>
      <c r="AY451" s="235" t="s">
        <v>136</v>
      </c>
    </row>
    <row r="452" spans="1:51" s="14" customFormat="1" ht="12">
      <c r="A452" s="14"/>
      <c r="B452" s="236"/>
      <c r="C452" s="237"/>
      <c r="D452" s="227" t="s">
        <v>148</v>
      </c>
      <c r="E452" s="238" t="s">
        <v>19</v>
      </c>
      <c r="F452" s="239" t="s">
        <v>340</v>
      </c>
      <c r="G452" s="237"/>
      <c r="H452" s="240">
        <v>25.346</v>
      </c>
      <c r="I452" s="241"/>
      <c r="J452" s="237"/>
      <c r="K452" s="237"/>
      <c r="L452" s="242"/>
      <c r="M452" s="243"/>
      <c r="N452" s="244"/>
      <c r="O452" s="244"/>
      <c r="P452" s="244"/>
      <c r="Q452" s="244"/>
      <c r="R452" s="244"/>
      <c r="S452" s="244"/>
      <c r="T452" s="244"/>
      <c r="U452" s="245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6" t="s">
        <v>148</v>
      </c>
      <c r="AU452" s="246" t="s">
        <v>144</v>
      </c>
      <c r="AV452" s="14" t="s">
        <v>144</v>
      </c>
      <c r="AW452" s="14" t="s">
        <v>33</v>
      </c>
      <c r="AX452" s="14" t="s">
        <v>72</v>
      </c>
      <c r="AY452" s="246" t="s">
        <v>136</v>
      </c>
    </row>
    <row r="453" spans="1:51" s="14" customFormat="1" ht="12">
      <c r="A453" s="14"/>
      <c r="B453" s="236"/>
      <c r="C453" s="237"/>
      <c r="D453" s="227" t="s">
        <v>148</v>
      </c>
      <c r="E453" s="238" t="s">
        <v>19</v>
      </c>
      <c r="F453" s="239" t="s">
        <v>151</v>
      </c>
      <c r="G453" s="237"/>
      <c r="H453" s="240">
        <v>-1.4</v>
      </c>
      <c r="I453" s="241"/>
      <c r="J453" s="237"/>
      <c r="K453" s="237"/>
      <c r="L453" s="242"/>
      <c r="M453" s="243"/>
      <c r="N453" s="244"/>
      <c r="O453" s="244"/>
      <c r="P453" s="244"/>
      <c r="Q453" s="244"/>
      <c r="R453" s="244"/>
      <c r="S453" s="244"/>
      <c r="T453" s="244"/>
      <c r="U453" s="245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6" t="s">
        <v>148</v>
      </c>
      <c r="AU453" s="246" t="s">
        <v>144</v>
      </c>
      <c r="AV453" s="14" t="s">
        <v>144</v>
      </c>
      <c r="AW453" s="14" t="s">
        <v>33</v>
      </c>
      <c r="AX453" s="14" t="s">
        <v>72</v>
      </c>
      <c r="AY453" s="246" t="s">
        <v>136</v>
      </c>
    </row>
    <row r="454" spans="1:51" s="14" customFormat="1" ht="12">
      <c r="A454" s="14"/>
      <c r="B454" s="236"/>
      <c r="C454" s="237"/>
      <c r="D454" s="227" t="s">
        <v>148</v>
      </c>
      <c r="E454" s="238" t="s">
        <v>19</v>
      </c>
      <c r="F454" s="239" t="s">
        <v>197</v>
      </c>
      <c r="G454" s="237"/>
      <c r="H454" s="240">
        <v>-1.6</v>
      </c>
      <c r="I454" s="241"/>
      <c r="J454" s="237"/>
      <c r="K454" s="237"/>
      <c r="L454" s="242"/>
      <c r="M454" s="243"/>
      <c r="N454" s="244"/>
      <c r="O454" s="244"/>
      <c r="P454" s="244"/>
      <c r="Q454" s="244"/>
      <c r="R454" s="244"/>
      <c r="S454" s="244"/>
      <c r="T454" s="244"/>
      <c r="U454" s="245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6" t="s">
        <v>148</v>
      </c>
      <c r="AU454" s="246" t="s">
        <v>144</v>
      </c>
      <c r="AV454" s="14" t="s">
        <v>144</v>
      </c>
      <c r="AW454" s="14" t="s">
        <v>33</v>
      </c>
      <c r="AX454" s="14" t="s">
        <v>72</v>
      </c>
      <c r="AY454" s="246" t="s">
        <v>136</v>
      </c>
    </row>
    <row r="455" spans="1:51" s="14" customFormat="1" ht="12">
      <c r="A455" s="14"/>
      <c r="B455" s="236"/>
      <c r="C455" s="237"/>
      <c r="D455" s="227" t="s">
        <v>148</v>
      </c>
      <c r="E455" s="238" t="s">
        <v>19</v>
      </c>
      <c r="F455" s="239" t="s">
        <v>1002</v>
      </c>
      <c r="G455" s="237"/>
      <c r="H455" s="240">
        <v>-0.675</v>
      </c>
      <c r="I455" s="241"/>
      <c r="J455" s="237"/>
      <c r="K455" s="237"/>
      <c r="L455" s="242"/>
      <c r="M455" s="243"/>
      <c r="N455" s="244"/>
      <c r="O455" s="244"/>
      <c r="P455" s="244"/>
      <c r="Q455" s="244"/>
      <c r="R455" s="244"/>
      <c r="S455" s="244"/>
      <c r="T455" s="244"/>
      <c r="U455" s="245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6" t="s">
        <v>148</v>
      </c>
      <c r="AU455" s="246" t="s">
        <v>144</v>
      </c>
      <c r="AV455" s="14" t="s">
        <v>144</v>
      </c>
      <c r="AW455" s="14" t="s">
        <v>33</v>
      </c>
      <c r="AX455" s="14" t="s">
        <v>72</v>
      </c>
      <c r="AY455" s="246" t="s">
        <v>136</v>
      </c>
    </row>
    <row r="456" spans="1:51" s="14" customFormat="1" ht="12">
      <c r="A456" s="14"/>
      <c r="B456" s="236"/>
      <c r="C456" s="237"/>
      <c r="D456" s="227" t="s">
        <v>148</v>
      </c>
      <c r="E456" s="238" t="s">
        <v>19</v>
      </c>
      <c r="F456" s="239" t="s">
        <v>1003</v>
      </c>
      <c r="G456" s="237"/>
      <c r="H456" s="240">
        <v>1.351</v>
      </c>
      <c r="I456" s="241"/>
      <c r="J456" s="237"/>
      <c r="K456" s="237"/>
      <c r="L456" s="242"/>
      <c r="M456" s="243"/>
      <c r="N456" s="244"/>
      <c r="O456" s="244"/>
      <c r="P456" s="244"/>
      <c r="Q456" s="244"/>
      <c r="R456" s="244"/>
      <c r="S456" s="244"/>
      <c r="T456" s="244"/>
      <c r="U456" s="245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6" t="s">
        <v>148</v>
      </c>
      <c r="AU456" s="246" t="s">
        <v>144</v>
      </c>
      <c r="AV456" s="14" t="s">
        <v>144</v>
      </c>
      <c r="AW456" s="14" t="s">
        <v>33</v>
      </c>
      <c r="AX456" s="14" t="s">
        <v>72</v>
      </c>
      <c r="AY456" s="246" t="s">
        <v>136</v>
      </c>
    </row>
    <row r="457" spans="1:51" s="15" customFormat="1" ht="12">
      <c r="A457" s="15"/>
      <c r="B457" s="247"/>
      <c r="C457" s="248"/>
      <c r="D457" s="227" t="s">
        <v>148</v>
      </c>
      <c r="E457" s="249" t="s">
        <v>19</v>
      </c>
      <c r="F457" s="250" t="s">
        <v>152</v>
      </c>
      <c r="G457" s="248"/>
      <c r="H457" s="251">
        <v>27.135</v>
      </c>
      <c r="I457" s="252"/>
      <c r="J457" s="248"/>
      <c r="K457" s="248"/>
      <c r="L457" s="253"/>
      <c r="M457" s="254"/>
      <c r="N457" s="255"/>
      <c r="O457" s="255"/>
      <c r="P457" s="255"/>
      <c r="Q457" s="255"/>
      <c r="R457" s="255"/>
      <c r="S457" s="255"/>
      <c r="T457" s="255"/>
      <c r="U457" s="256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57" t="s">
        <v>148</v>
      </c>
      <c r="AU457" s="257" t="s">
        <v>144</v>
      </c>
      <c r="AV457" s="15" t="s">
        <v>143</v>
      </c>
      <c r="AW457" s="15" t="s">
        <v>33</v>
      </c>
      <c r="AX457" s="15" t="s">
        <v>80</v>
      </c>
      <c r="AY457" s="257" t="s">
        <v>136</v>
      </c>
    </row>
    <row r="458" spans="1:65" s="2" customFormat="1" ht="16.5" customHeight="1">
      <c r="A458" s="40"/>
      <c r="B458" s="41"/>
      <c r="C458" s="206" t="s">
        <v>742</v>
      </c>
      <c r="D458" s="206" t="s">
        <v>139</v>
      </c>
      <c r="E458" s="207" t="s">
        <v>877</v>
      </c>
      <c r="F458" s="208" t="s">
        <v>878</v>
      </c>
      <c r="G458" s="209" t="s">
        <v>142</v>
      </c>
      <c r="H458" s="210">
        <v>54.27</v>
      </c>
      <c r="I458" s="211"/>
      <c r="J458" s="212">
        <f>ROUND(I458*H458,2)</f>
        <v>0</v>
      </c>
      <c r="K458" s="213"/>
      <c r="L458" s="46"/>
      <c r="M458" s="214" t="s">
        <v>19</v>
      </c>
      <c r="N458" s="215" t="s">
        <v>44</v>
      </c>
      <c r="O458" s="86"/>
      <c r="P458" s="216">
        <f>O458*H458</f>
        <v>0</v>
      </c>
      <c r="Q458" s="216">
        <v>0.00145</v>
      </c>
      <c r="R458" s="216">
        <f>Q458*H458</f>
        <v>0.0786915</v>
      </c>
      <c r="S458" s="216">
        <v>0</v>
      </c>
      <c r="T458" s="216">
        <f>S458*H458</f>
        <v>0</v>
      </c>
      <c r="U458" s="217" t="s">
        <v>19</v>
      </c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18" t="s">
        <v>262</v>
      </c>
      <c r="AT458" s="218" t="s">
        <v>139</v>
      </c>
      <c r="AU458" s="218" t="s">
        <v>144</v>
      </c>
      <c r="AY458" s="19" t="s">
        <v>136</v>
      </c>
      <c r="BE458" s="219">
        <f>IF(N458="základní",J458,0)</f>
        <v>0</v>
      </c>
      <c r="BF458" s="219">
        <f>IF(N458="snížená",J458,0)</f>
        <v>0</v>
      </c>
      <c r="BG458" s="219">
        <f>IF(N458="zákl. přenesená",J458,0)</f>
        <v>0</v>
      </c>
      <c r="BH458" s="219">
        <f>IF(N458="sníž. přenesená",J458,0)</f>
        <v>0</v>
      </c>
      <c r="BI458" s="219">
        <f>IF(N458="nulová",J458,0)</f>
        <v>0</v>
      </c>
      <c r="BJ458" s="19" t="s">
        <v>144</v>
      </c>
      <c r="BK458" s="219">
        <f>ROUND(I458*H458,2)</f>
        <v>0</v>
      </c>
      <c r="BL458" s="19" t="s">
        <v>262</v>
      </c>
      <c r="BM458" s="218" t="s">
        <v>1107</v>
      </c>
    </row>
    <row r="459" spans="1:47" s="2" customFormat="1" ht="12">
      <c r="A459" s="40"/>
      <c r="B459" s="41"/>
      <c r="C459" s="42"/>
      <c r="D459" s="220" t="s">
        <v>146</v>
      </c>
      <c r="E459" s="42"/>
      <c r="F459" s="221" t="s">
        <v>880</v>
      </c>
      <c r="G459" s="42"/>
      <c r="H459" s="42"/>
      <c r="I459" s="222"/>
      <c r="J459" s="42"/>
      <c r="K459" s="42"/>
      <c r="L459" s="46"/>
      <c r="M459" s="223"/>
      <c r="N459" s="224"/>
      <c r="O459" s="86"/>
      <c r="P459" s="86"/>
      <c r="Q459" s="86"/>
      <c r="R459" s="86"/>
      <c r="S459" s="86"/>
      <c r="T459" s="86"/>
      <c r="U459" s="87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146</v>
      </c>
      <c r="AU459" s="19" t="s">
        <v>144</v>
      </c>
    </row>
    <row r="460" spans="1:51" s="13" customFormat="1" ht="12">
      <c r="A460" s="13"/>
      <c r="B460" s="225"/>
      <c r="C460" s="226"/>
      <c r="D460" s="227" t="s">
        <v>148</v>
      </c>
      <c r="E460" s="228" t="s">
        <v>19</v>
      </c>
      <c r="F460" s="229" t="s">
        <v>881</v>
      </c>
      <c r="G460" s="226"/>
      <c r="H460" s="228" t="s">
        <v>19</v>
      </c>
      <c r="I460" s="230"/>
      <c r="J460" s="226"/>
      <c r="K460" s="226"/>
      <c r="L460" s="231"/>
      <c r="M460" s="232"/>
      <c r="N460" s="233"/>
      <c r="O460" s="233"/>
      <c r="P460" s="233"/>
      <c r="Q460" s="233"/>
      <c r="R460" s="233"/>
      <c r="S460" s="233"/>
      <c r="T460" s="233"/>
      <c r="U460" s="234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5" t="s">
        <v>148</v>
      </c>
      <c r="AU460" s="235" t="s">
        <v>144</v>
      </c>
      <c r="AV460" s="13" t="s">
        <v>80</v>
      </c>
      <c r="AW460" s="13" t="s">
        <v>33</v>
      </c>
      <c r="AX460" s="13" t="s">
        <v>72</v>
      </c>
      <c r="AY460" s="235" t="s">
        <v>136</v>
      </c>
    </row>
    <row r="461" spans="1:51" s="14" customFormat="1" ht="12">
      <c r="A461" s="14"/>
      <c r="B461" s="236"/>
      <c r="C461" s="237"/>
      <c r="D461" s="227" t="s">
        <v>148</v>
      </c>
      <c r="E461" s="238" t="s">
        <v>19</v>
      </c>
      <c r="F461" s="239" t="s">
        <v>1108</v>
      </c>
      <c r="G461" s="237"/>
      <c r="H461" s="240">
        <v>54.27</v>
      </c>
      <c r="I461" s="241"/>
      <c r="J461" s="237"/>
      <c r="K461" s="237"/>
      <c r="L461" s="242"/>
      <c r="M461" s="243"/>
      <c r="N461" s="244"/>
      <c r="O461" s="244"/>
      <c r="P461" s="244"/>
      <c r="Q461" s="244"/>
      <c r="R461" s="244"/>
      <c r="S461" s="244"/>
      <c r="T461" s="244"/>
      <c r="U461" s="245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6" t="s">
        <v>148</v>
      </c>
      <c r="AU461" s="246" t="s">
        <v>144</v>
      </c>
      <c r="AV461" s="14" t="s">
        <v>144</v>
      </c>
      <c r="AW461" s="14" t="s">
        <v>33</v>
      </c>
      <c r="AX461" s="14" t="s">
        <v>80</v>
      </c>
      <c r="AY461" s="246" t="s">
        <v>136</v>
      </c>
    </row>
    <row r="462" spans="1:65" s="2" customFormat="1" ht="16.5" customHeight="1">
      <c r="A462" s="40"/>
      <c r="B462" s="41"/>
      <c r="C462" s="206" t="s">
        <v>747</v>
      </c>
      <c r="D462" s="206" t="s">
        <v>139</v>
      </c>
      <c r="E462" s="207" t="s">
        <v>898</v>
      </c>
      <c r="F462" s="208" t="s">
        <v>899</v>
      </c>
      <c r="G462" s="209" t="s">
        <v>160</v>
      </c>
      <c r="H462" s="210">
        <v>38.168</v>
      </c>
      <c r="I462" s="211"/>
      <c r="J462" s="212">
        <f>ROUND(I462*H462,2)</f>
        <v>0</v>
      </c>
      <c r="K462" s="213"/>
      <c r="L462" s="46"/>
      <c r="M462" s="214" t="s">
        <v>19</v>
      </c>
      <c r="N462" s="215" t="s">
        <v>44</v>
      </c>
      <c r="O462" s="86"/>
      <c r="P462" s="216">
        <f>O462*H462</f>
        <v>0</v>
      </c>
      <c r="Q462" s="216">
        <v>0.0002</v>
      </c>
      <c r="R462" s="216">
        <f>Q462*H462</f>
        <v>0.0076336</v>
      </c>
      <c r="S462" s="216">
        <v>0</v>
      </c>
      <c r="T462" s="216">
        <f>S462*H462</f>
        <v>0</v>
      </c>
      <c r="U462" s="217" t="s">
        <v>19</v>
      </c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18" t="s">
        <v>262</v>
      </c>
      <c r="AT462" s="218" t="s">
        <v>139</v>
      </c>
      <c r="AU462" s="218" t="s">
        <v>144</v>
      </c>
      <c r="AY462" s="19" t="s">
        <v>136</v>
      </c>
      <c r="BE462" s="219">
        <f>IF(N462="základní",J462,0)</f>
        <v>0</v>
      </c>
      <c r="BF462" s="219">
        <f>IF(N462="snížená",J462,0)</f>
        <v>0</v>
      </c>
      <c r="BG462" s="219">
        <f>IF(N462="zákl. přenesená",J462,0)</f>
        <v>0</v>
      </c>
      <c r="BH462" s="219">
        <f>IF(N462="sníž. přenesená",J462,0)</f>
        <v>0</v>
      </c>
      <c r="BI462" s="219">
        <f>IF(N462="nulová",J462,0)</f>
        <v>0</v>
      </c>
      <c r="BJ462" s="19" t="s">
        <v>144</v>
      </c>
      <c r="BK462" s="219">
        <f>ROUND(I462*H462,2)</f>
        <v>0</v>
      </c>
      <c r="BL462" s="19" t="s">
        <v>262</v>
      </c>
      <c r="BM462" s="218" t="s">
        <v>1109</v>
      </c>
    </row>
    <row r="463" spans="1:47" s="2" customFormat="1" ht="12">
      <c r="A463" s="40"/>
      <c r="B463" s="41"/>
      <c r="C463" s="42"/>
      <c r="D463" s="220" t="s">
        <v>146</v>
      </c>
      <c r="E463" s="42"/>
      <c r="F463" s="221" t="s">
        <v>901</v>
      </c>
      <c r="G463" s="42"/>
      <c r="H463" s="42"/>
      <c r="I463" s="222"/>
      <c r="J463" s="42"/>
      <c r="K463" s="42"/>
      <c r="L463" s="46"/>
      <c r="M463" s="223"/>
      <c r="N463" s="224"/>
      <c r="O463" s="86"/>
      <c r="P463" s="86"/>
      <c r="Q463" s="86"/>
      <c r="R463" s="86"/>
      <c r="S463" s="86"/>
      <c r="T463" s="86"/>
      <c r="U463" s="87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9" t="s">
        <v>146</v>
      </c>
      <c r="AU463" s="19" t="s">
        <v>144</v>
      </c>
    </row>
    <row r="464" spans="1:51" s="13" customFormat="1" ht="12">
      <c r="A464" s="13"/>
      <c r="B464" s="225"/>
      <c r="C464" s="226"/>
      <c r="D464" s="227" t="s">
        <v>148</v>
      </c>
      <c r="E464" s="228" t="s">
        <v>19</v>
      </c>
      <c r="F464" s="229" t="s">
        <v>902</v>
      </c>
      <c r="G464" s="226"/>
      <c r="H464" s="228" t="s">
        <v>19</v>
      </c>
      <c r="I464" s="230"/>
      <c r="J464" s="226"/>
      <c r="K464" s="226"/>
      <c r="L464" s="231"/>
      <c r="M464" s="232"/>
      <c r="N464" s="233"/>
      <c r="O464" s="233"/>
      <c r="P464" s="233"/>
      <c r="Q464" s="233"/>
      <c r="R464" s="233"/>
      <c r="S464" s="233"/>
      <c r="T464" s="233"/>
      <c r="U464" s="234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5" t="s">
        <v>148</v>
      </c>
      <c r="AU464" s="235" t="s">
        <v>144</v>
      </c>
      <c r="AV464" s="13" t="s">
        <v>80</v>
      </c>
      <c r="AW464" s="13" t="s">
        <v>33</v>
      </c>
      <c r="AX464" s="13" t="s">
        <v>72</v>
      </c>
      <c r="AY464" s="235" t="s">
        <v>136</v>
      </c>
    </row>
    <row r="465" spans="1:51" s="14" customFormat="1" ht="12">
      <c r="A465" s="14"/>
      <c r="B465" s="236"/>
      <c r="C465" s="237"/>
      <c r="D465" s="227" t="s">
        <v>148</v>
      </c>
      <c r="E465" s="238" t="s">
        <v>19</v>
      </c>
      <c r="F465" s="239" t="s">
        <v>903</v>
      </c>
      <c r="G465" s="237"/>
      <c r="H465" s="240">
        <v>3.872</v>
      </c>
      <c r="I465" s="241"/>
      <c r="J465" s="237"/>
      <c r="K465" s="237"/>
      <c r="L465" s="242"/>
      <c r="M465" s="243"/>
      <c r="N465" s="244"/>
      <c r="O465" s="244"/>
      <c r="P465" s="244"/>
      <c r="Q465" s="244"/>
      <c r="R465" s="244"/>
      <c r="S465" s="244"/>
      <c r="T465" s="244"/>
      <c r="U465" s="245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6" t="s">
        <v>148</v>
      </c>
      <c r="AU465" s="246" t="s">
        <v>144</v>
      </c>
      <c r="AV465" s="14" t="s">
        <v>144</v>
      </c>
      <c r="AW465" s="14" t="s">
        <v>33</v>
      </c>
      <c r="AX465" s="14" t="s">
        <v>72</v>
      </c>
      <c r="AY465" s="246" t="s">
        <v>136</v>
      </c>
    </row>
    <row r="466" spans="1:51" s="13" customFormat="1" ht="12">
      <c r="A466" s="13"/>
      <c r="B466" s="225"/>
      <c r="C466" s="226"/>
      <c r="D466" s="227" t="s">
        <v>148</v>
      </c>
      <c r="E466" s="228" t="s">
        <v>19</v>
      </c>
      <c r="F466" s="229" t="s">
        <v>1110</v>
      </c>
      <c r="G466" s="226"/>
      <c r="H466" s="228" t="s">
        <v>19</v>
      </c>
      <c r="I466" s="230"/>
      <c r="J466" s="226"/>
      <c r="K466" s="226"/>
      <c r="L466" s="231"/>
      <c r="M466" s="232"/>
      <c r="N466" s="233"/>
      <c r="O466" s="233"/>
      <c r="P466" s="233"/>
      <c r="Q466" s="233"/>
      <c r="R466" s="233"/>
      <c r="S466" s="233"/>
      <c r="T466" s="233"/>
      <c r="U466" s="234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5" t="s">
        <v>148</v>
      </c>
      <c r="AU466" s="235" t="s">
        <v>144</v>
      </c>
      <c r="AV466" s="13" t="s">
        <v>80</v>
      </c>
      <c r="AW466" s="13" t="s">
        <v>33</v>
      </c>
      <c r="AX466" s="13" t="s">
        <v>72</v>
      </c>
      <c r="AY466" s="235" t="s">
        <v>136</v>
      </c>
    </row>
    <row r="467" spans="1:51" s="14" customFormat="1" ht="12">
      <c r="A467" s="14"/>
      <c r="B467" s="236"/>
      <c r="C467" s="237"/>
      <c r="D467" s="227" t="s">
        <v>148</v>
      </c>
      <c r="E467" s="238" t="s">
        <v>19</v>
      </c>
      <c r="F467" s="239" t="s">
        <v>1111</v>
      </c>
      <c r="G467" s="237"/>
      <c r="H467" s="240">
        <v>3.296</v>
      </c>
      <c r="I467" s="241"/>
      <c r="J467" s="237"/>
      <c r="K467" s="237"/>
      <c r="L467" s="242"/>
      <c r="M467" s="243"/>
      <c r="N467" s="244"/>
      <c r="O467" s="244"/>
      <c r="P467" s="244"/>
      <c r="Q467" s="244"/>
      <c r="R467" s="244"/>
      <c r="S467" s="244"/>
      <c r="T467" s="244"/>
      <c r="U467" s="245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6" t="s">
        <v>148</v>
      </c>
      <c r="AU467" s="246" t="s">
        <v>144</v>
      </c>
      <c r="AV467" s="14" t="s">
        <v>144</v>
      </c>
      <c r="AW467" s="14" t="s">
        <v>33</v>
      </c>
      <c r="AX467" s="14" t="s">
        <v>72</v>
      </c>
      <c r="AY467" s="246" t="s">
        <v>136</v>
      </c>
    </row>
    <row r="468" spans="1:51" s="13" customFormat="1" ht="12">
      <c r="A468" s="13"/>
      <c r="B468" s="225"/>
      <c r="C468" s="226"/>
      <c r="D468" s="227" t="s">
        <v>148</v>
      </c>
      <c r="E468" s="228" t="s">
        <v>19</v>
      </c>
      <c r="F468" s="229" t="s">
        <v>1112</v>
      </c>
      <c r="G468" s="226"/>
      <c r="H468" s="228" t="s">
        <v>19</v>
      </c>
      <c r="I468" s="230"/>
      <c r="J468" s="226"/>
      <c r="K468" s="226"/>
      <c r="L468" s="231"/>
      <c r="M468" s="232"/>
      <c r="N468" s="233"/>
      <c r="O468" s="233"/>
      <c r="P468" s="233"/>
      <c r="Q468" s="233"/>
      <c r="R468" s="233"/>
      <c r="S468" s="233"/>
      <c r="T468" s="233"/>
      <c r="U468" s="234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5" t="s">
        <v>148</v>
      </c>
      <c r="AU468" s="235" t="s">
        <v>144</v>
      </c>
      <c r="AV468" s="13" t="s">
        <v>80</v>
      </c>
      <c r="AW468" s="13" t="s">
        <v>33</v>
      </c>
      <c r="AX468" s="13" t="s">
        <v>72</v>
      </c>
      <c r="AY468" s="235" t="s">
        <v>136</v>
      </c>
    </row>
    <row r="469" spans="1:51" s="14" customFormat="1" ht="12">
      <c r="A469" s="14"/>
      <c r="B469" s="236"/>
      <c r="C469" s="237"/>
      <c r="D469" s="227" t="s">
        <v>148</v>
      </c>
      <c r="E469" s="238" t="s">
        <v>19</v>
      </c>
      <c r="F469" s="239" t="s">
        <v>907</v>
      </c>
      <c r="G469" s="237"/>
      <c r="H469" s="240">
        <v>12</v>
      </c>
      <c r="I469" s="241"/>
      <c r="J469" s="237"/>
      <c r="K469" s="237"/>
      <c r="L469" s="242"/>
      <c r="M469" s="243"/>
      <c r="N469" s="244"/>
      <c r="O469" s="244"/>
      <c r="P469" s="244"/>
      <c r="Q469" s="244"/>
      <c r="R469" s="244"/>
      <c r="S469" s="244"/>
      <c r="T469" s="244"/>
      <c r="U469" s="245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6" t="s">
        <v>148</v>
      </c>
      <c r="AU469" s="246" t="s">
        <v>144</v>
      </c>
      <c r="AV469" s="14" t="s">
        <v>144</v>
      </c>
      <c r="AW469" s="14" t="s">
        <v>33</v>
      </c>
      <c r="AX469" s="14" t="s">
        <v>72</v>
      </c>
      <c r="AY469" s="246" t="s">
        <v>136</v>
      </c>
    </row>
    <row r="470" spans="1:51" s="14" customFormat="1" ht="12">
      <c r="A470" s="14"/>
      <c r="B470" s="236"/>
      <c r="C470" s="237"/>
      <c r="D470" s="227" t="s">
        <v>148</v>
      </c>
      <c r="E470" s="238" t="s">
        <v>19</v>
      </c>
      <c r="F470" s="239" t="s">
        <v>908</v>
      </c>
      <c r="G470" s="237"/>
      <c r="H470" s="240">
        <v>9.6</v>
      </c>
      <c r="I470" s="241"/>
      <c r="J470" s="237"/>
      <c r="K470" s="237"/>
      <c r="L470" s="242"/>
      <c r="M470" s="243"/>
      <c r="N470" s="244"/>
      <c r="O470" s="244"/>
      <c r="P470" s="244"/>
      <c r="Q470" s="244"/>
      <c r="R470" s="244"/>
      <c r="S470" s="244"/>
      <c r="T470" s="244"/>
      <c r="U470" s="245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6" t="s">
        <v>148</v>
      </c>
      <c r="AU470" s="246" t="s">
        <v>144</v>
      </c>
      <c r="AV470" s="14" t="s">
        <v>144</v>
      </c>
      <c r="AW470" s="14" t="s">
        <v>33</v>
      </c>
      <c r="AX470" s="14" t="s">
        <v>72</v>
      </c>
      <c r="AY470" s="246" t="s">
        <v>136</v>
      </c>
    </row>
    <row r="471" spans="1:51" s="14" customFormat="1" ht="12">
      <c r="A471" s="14"/>
      <c r="B471" s="236"/>
      <c r="C471" s="237"/>
      <c r="D471" s="227" t="s">
        <v>148</v>
      </c>
      <c r="E471" s="238" t="s">
        <v>19</v>
      </c>
      <c r="F471" s="239" t="s">
        <v>909</v>
      </c>
      <c r="G471" s="237"/>
      <c r="H471" s="240">
        <v>9.4</v>
      </c>
      <c r="I471" s="241"/>
      <c r="J471" s="237"/>
      <c r="K471" s="237"/>
      <c r="L471" s="242"/>
      <c r="M471" s="243"/>
      <c r="N471" s="244"/>
      <c r="O471" s="244"/>
      <c r="P471" s="244"/>
      <c r="Q471" s="244"/>
      <c r="R471" s="244"/>
      <c r="S471" s="244"/>
      <c r="T471" s="244"/>
      <c r="U471" s="245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6" t="s">
        <v>148</v>
      </c>
      <c r="AU471" s="246" t="s">
        <v>144</v>
      </c>
      <c r="AV471" s="14" t="s">
        <v>144</v>
      </c>
      <c r="AW471" s="14" t="s">
        <v>33</v>
      </c>
      <c r="AX471" s="14" t="s">
        <v>72</v>
      </c>
      <c r="AY471" s="246" t="s">
        <v>136</v>
      </c>
    </row>
    <row r="472" spans="1:51" s="15" customFormat="1" ht="12">
      <c r="A472" s="15"/>
      <c r="B472" s="247"/>
      <c r="C472" s="248"/>
      <c r="D472" s="227" t="s">
        <v>148</v>
      </c>
      <c r="E472" s="249" t="s">
        <v>19</v>
      </c>
      <c r="F472" s="250" t="s">
        <v>152</v>
      </c>
      <c r="G472" s="248"/>
      <c r="H472" s="251">
        <v>38.168</v>
      </c>
      <c r="I472" s="252"/>
      <c r="J472" s="248"/>
      <c r="K472" s="248"/>
      <c r="L472" s="253"/>
      <c r="M472" s="254"/>
      <c r="N472" s="255"/>
      <c r="O472" s="255"/>
      <c r="P472" s="255"/>
      <c r="Q472" s="255"/>
      <c r="R472" s="255"/>
      <c r="S472" s="255"/>
      <c r="T472" s="255"/>
      <c r="U472" s="256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57" t="s">
        <v>148</v>
      </c>
      <c r="AU472" s="257" t="s">
        <v>144</v>
      </c>
      <c r="AV472" s="15" t="s">
        <v>143</v>
      </c>
      <c r="AW472" s="15" t="s">
        <v>33</v>
      </c>
      <c r="AX472" s="15" t="s">
        <v>80</v>
      </c>
      <c r="AY472" s="257" t="s">
        <v>136</v>
      </c>
    </row>
    <row r="473" spans="1:65" s="2" customFormat="1" ht="16.5" customHeight="1">
      <c r="A473" s="40"/>
      <c r="B473" s="41"/>
      <c r="C473" s="258" t="s">
        <v>754</v>
      </c>
      <c r="D473" s="258" t="s">
        <v>273</v>
      </c>
      <c r="E473" s="259" t="s">
        <v>911</v>
      </c>
      <c r="F473" s="260" t="s">
        <v>912</v>
      </c>
      <c r="G473" s="261" t="s">
        <v>160</v>
      </c>
      <c r="H473" s="262">
        <v>41.985</v>
      </c>
      <c r="I473" s="263"/>
      <c r="J473" s="264">
        <f>ROUND(I473*H473,2)</f>
        <v>0</v>
      </c>
      <c r="K473" s="265"/>
      <c r="L473" s="266"/>
      <c r="M473" s="267" t="s">
        <v>19</v>
      </c>
      <c r="N473" s="268" t="s">
        <v>44</v>
      </c>
      <c r="O473" s="86"/>
      <c r="P473" s="216">
        <f>O473*H473</f>
        <v>0</v>
      </c>
      <c r="Q473" s="216">
        <v>0.00012</v>
      </c>
      <c r="R473" s="216">
        <f>Q473*H473</f>
        <v>0.0050382000000000005</v>
      </c>
      <c r="S473" s="216">
        <v>0</v>
      </c>
      <c r="T473" s="216">
        <f>S473*H473</f>
        <v>0</v>
      </c>
      <c r="U473" s="217" t="s">
        <v>19</v>
      </c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18" t="s">
        <v>379</v>
      </c>
      <c r="AT473" s="218" t="s">
        <v>273</v>
      </c>
      <c r="AU473" s="218" t="s">
        <v>144</v>
      </c>
      <c r="AY473" s="19" t="s">
        <v>136</v>
      </c>
      <c r="BE473" s="219">
        <f>IF(N473="základní",J473,0)</f>
        <v>0</v>
      </c>
      <c r="BF473" s="219">
        <f>IF(N473="snížená",J473,0)</f>
        <v>0</v>
      </c>
      <c r="BG473" s="219">
        <f>IF(N473="zákl. přenesená",J473,0)</f>
        <v>0</v>
      </c>
      <c r="BH473" s="219">
        <f>IF(N473="sníž. přenesená",J473,0)</f>
        <v>0</v>
      </c>
      <c r="BI473" s="219">
        <f>IF(N473="nulová",J473,0)</f>
        <v>0</v>
      </c>
      <c r="BJ473" s="19" t="s">
        <v>144</v>
      </c>
      <c r="BK473" s="219">
        <f>ROUND(I473*H473,2)</f>
        <v>0</v>
      </c>
      <c r="BL473" s="19" t="s">
        <v>262</v>
      </c>
      <c r="BM473" s="218" t="s">
        <v>1113</v>
      </c>
    </row>
    <row r="474" spans="1:51" s="14" customFormat="1" ht="12">
      <c r="A474" s="14"/>
      <c r="B474" s="236"/>
      <c r="C474" s="237"/>
      <c r="D474" s="227" t="s">
        <v>148</v>
      </c>
      <c r="E474" s="237"/>
      <c r="F474" s="239" t="s">
        <v>1114</v>
      </c>
      <c r="G474" s="237"/>
      <c r="H474" s="240">
        <v>41.985</v>
      </c>
      <c r="I474" s="241"/>
      <c r="J474" s="237"/>
      <c r="K474" s="237"/>
      <c r="L474" s="242"/>
      <c r="M474" s="243"/>
      <c r="N474" s="244"/>
      <c r="O474" s="244"/>
      <c r="P474" s="244"/>
      <c r="Q474" s="244"/>
      <c r="R474" s="244"/>
      <c r="S474" s="244"/>
      <c r="T474" s="244"/>
      <c r="U474" s="245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6" t="s">
        <v>148</v>
      </c>
      <c r="AU474" s="246" t="s">
        <v>144</v>
      </c>
      <c r="AV474" s="14" t="s">
        <v>144</v>
      </c>
      <c r="AW474" s="14" t="s">
        <v>4</v>
      </c>
      <c r="AX474" s="14" t="s">
        <v>80</v>
      </c>
      <c r="AY474" s="246" t="s">
        <v>136</v>
      </c>
    </row>
    <row r="475" spans="1:65" s="2" customFormat="1" ht="21.75" customHeight="1">
      <c r="A475" s="40"/>
      <c r="B475" s="41"/>
      <c r="C475" s="206" t="s">
        <v>759</v>
      </c>
      <c r="D475" s="206" t="s">
        <v>139</v>
      </c>
      <c r="E475" s="207" t="s">
        <v>916</v>
      </c>
      <c r="F475" s="208" t="s">
        <v>917</v>
      </c>
      <c r="G475" s="209" t="s">
        <v>142</v>
      </c>
      <c r="H475" s="210">
        <v>36.341</v>
      </c>
      <c r="I475" s="211"/>
      <c r="J475" s="212">
        <f>ROUND(I475*H475,2)</f>
        <v>0</v>
      </c>
      <c r="K475" s="213"/>
      <c r="L475" s="46"/>
      <c r="M475" s="214" t="s">
        <v>19</v>
      </c>
      <c r="N475" s="215" t="s">
        <v>44</v>
      </c>
      <c r="O475" s="86"/>
      <c r="P475" s="216">
        <f>O475*H475</f>
        <v>0</v>
      </c>
      <c r="Q475" s="216">
        <v>0.006</v>
      </c>
      <c r="R475" s="216">
        <f>Q475*H475</f>
        <v>0.21804600000000002</v>
      </c>
      <c r="S475" s="216">
        <v>0</v>
      </c>
      <c r="T475" s="216">
        <f>S475*H475</f>
        <v>0</v>
      </c>
      <c r="U475" s="217" t="s">
        <v>19</v>
      </c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18" t="s">
        <v>262</v>
      </c>
      <c r="AT475" s="218" t="s">
        <v>139</v>
      </c>
      <c r="AU475" s="218" t="s">
        <v>144</v>
      </c>
      <c r="AY475" s="19" t="s">
        <v>136</v>
      </c>
      <c r="BE475" s="219">
        <f>IF(N475="základní",J475,0)</f>
        <v>0</v>
      </c>
      <c r="BF475" s="219">
        <f>IF(N475="snížená",J475,0)</f>
        <v>0</v>
      </c>
      <c r="BG475" s="219">
        <f>IF(N475="zákl. přenesená",J475,0)</f>
        <v>0</v>
      </c>
      <c r="BH475" s="219">
        <f>IF(N475="sníž. přenesená",J475,0)</f>
        <v>0</v>
      </c>
      <c r="BI475" s="219">
        <f>IF(N475="nulová",J475,0)</f>
        <v>0</v>
      </c>
      <c r="BJ475" s="19" t="s">
        <v>144</v>
      </c>
      <c r="BK475" s="219">
        <f>ROUND(I475*H475,2)</f>
        <v>0</v>
      </c>
      <c r="BL475" s="19" t="s">
        <v>262</v>
      </c>
      <c r="BM475" s="218" t="s">
        <v>1115</v>
      </c>
    </row>
    <row r="476" spans="1:47" s="2" customFormat="1" ht="12">
      <c r="A476" s="40"/>
      <c r="B476" s="41"/>
      <c r="C476" s="42"/>
      <c r="D476" s="220" t="s">
        <v>146</v>
      </c>
      <c r="E476" s="42"/>
      <c r="F476" s="221" t="s">
        <v>919</v>
      </c>
      <c r="G476" s="42"/>
      <c r="H476" s="42"/>
      <c r="I476" s="222"/>
      <c r="J476" s="42"/>
      <c r="K476" s="42"/>
      <c r="L476" s="46"/>
      <c r="M476" s="223"/>
      <c r="N476" s="224"/>
      <c r="O476" s="86"/>
      <c r="P476" s="86"/>
      <c r="Q476" s="86"/>
      <c r="R476" s="86"/>
      <c r="S476" s="86"/>
      <c r="T476" s="86"/>
      <c r="U476" s="87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146</v>
      </c>
      <c r="AU476" s="19" t="s">
        <v>144</v>
      </c>
    </row>
    <row r="477" spans="1:51" s="13" customFormat="1" ht="12">
      <c r="A477" s="13"/>
      <c r="B477" s="225"/>
      <c r="C477" s="226"/>
      <c r="D477" s="227" t="s">
        <v>148</v>
      </c>
      <c r="E477" s="228" t="s">
        <v>19</v>
      </c>
      <c r="F477" s="229" t="s">
        <v>1100</v>
      </c>
      <c r="G477" s="226"/>
      <c r="H477" s="228" t="s">
        <v>19</v>
      </c>
      <c r="I477" s="230"/>
      <c r="J477" s="226"/>
      <c r="K477" s="226"/>
      <c r="L477" s="231"/>
      <c r="M477" s="232"/>
      <c r="N477" s="233"/>
      <c r="O477" s="233"/>
      <c r="P477" s="233"/>
      <c r="Q477" s="233"/>
      <c r="R477" s="233"/>
      <c r="S477" s="233"/>
      <c r="T477" s="233"/>
      <c r="U477" s="234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5" t="s">
        <v>148</v>
      </c>
      <c r="AU477" s="235" t="s">
        <v>144</v>
      </c>
      <c r="AV477" s="13" t="s">
        <v>80</v>
      </c>
      <c r="AW477" s="13" t="s">
        <v>33</v>
      </c>
      <c r="AX477" s="13" t="s">
        <v>72</v>
      </c>
      <c r="AY477" s="235" t="s">
        <v>136</v>
      </c>
    </row>
    <row r="478" spans="1:51" s="14" customFormat="1" ht="12">
      <c r="A478" s="14"/>
      <c r="B478" s="236"/>
      <c r="C478" s="237"/>
      <c r="D478" s="227" t="s">
        <v>148</v>
      </c>
      <c r="E478" s="238" t="s">
        <v>19</v>
      </c>
      <c r="F478" s="239" t="s">
        <v>1101</v>
      </c>
      <c r="G478" s="237"/>
      <c r="H478" s="240">
        <v>13.857</v>
      </c>
      <c r="I478" s="241"/>
      <c r="J478" s="237"/>
      <c r="K478" s="237"/>
      <c r="L478" s="242"/>
      <c r="M478" s="243"/>
      <c r="N478" s="244"/>
      <c r="O478" s="244"/>
      <c r="P478" s="244"/>
      <c r="Q478" s="244"/>
      <c r="R478" s="244"/>
      <c r="S478" s="244"/>
      <c r="T478" s="244"/>
      <c r="U478" s="245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6" t="s">
        <v>148</v>
      </c>
      <c r="AU478" s="246" t="s">
        <v>144</v>
      </c>
      <c r="AV478" s="14" t="s">
        <v>144</v>
      </c>
      <c r="AW478" s="14" t="s">
        <v>33</v>
      </c>
      <c r="AX478" s="14" t="s">
        <v>72</v>
      </c>
      <c r="AY478" s="246" t="s">
        <v>136</v>
      </c>
    </row>
    <row r="479" spans="1:51" s="14" customFormat="1" ht="12">
      <c r="A479" s="14"/>
      <c r="B479" s="236"/>
      <c r="C479" s="237"/>
      <c r="D479" s="227" t="s">
        <v>148</v>
      </c>
      <c r="E479" s="238" t="s">
        <v>19</v>
      </c>
      <c r="F479" s="239" t="s">
        <v>335</v>
      </c>
      <c r="G479" s="237"/>
      <c r="H479" s="240">
        <v>-1.2</v>
      </c>
      <c r="I479" s="241"/>
      <c r="J479" s="237"/>
      <c r="K479" s="237"/>
      <c r="L479" s="242"/>
      <c r="M479" s="243"/>
      <c r="N479" s="244"/>
      <c r="O479" s="244"/>
      <c r="P479" s="244"/>
      <c r="Q479" s="244"/>
      <c r="R479" s="244"/>
      <c r="S479" s="244"/>
      <c r="T479" s="244"/>
      <c r="U479" s="245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6" t="s">
        <v>148</v>
      </c>
      <c r="AU479" s="246" t="s">
        <v>144</v>
      </c>
      <c r="AV479" s="14" t="s">
        <v>144</v>
      </c>
      <c r="AW479" s="14" t="s">
        <v>33</v>
      </c>
      <c r="AX479" s="14" t="s">
        <v>72</v>
      </c>
      <c r="AY479" s="246" t="s">
        <v>136</v>
      </c>
    </row>
    <row r="480" spans="1:51" s="14" customFormat="1" ht="12">
      <c r="A480" s="14"/>
      <c r="B480" s="236"/>
      <c r="C480" s="237"/>
      <c r="D480" s="227" t="s">
        <v>148</v>
      </c>
      <c r="E480" s="238" t="s">
        <v>19</v>
      </c>
      <c r="F480" s="239" t="s">
        <v>336</v>
      </c>
      <c r="G480" s="237"/>
      <c r="H480" s="240">
        <v>-2.1</v>
      </c>
      <c r="I480" s="241"/>
      <c r="J480" s="237"/>
      <c r="K480" s="237"/>
      <c r="L480" s="242"/>
      <c r="M480" s="243"/>
      <c r="N480" s="244"/>
      <c r="O480" s="244"/>
      <c r="P480" s="244"/>
      <c r="Q480" s="244"/>
      <c r="R480" s="244"/>
      <c r="S480" s="244"/>
      <c r="T480" s="244"/>
      <c r="U480" s="245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6" t="s">
        <v>148</v>
      </c>
      <c r="AU480" s="246" t="s">
        <v>144</v>
      </c>
      <c r="AV480" s="14" t="s">
        <v>144</v>
      </c>
      <c r="AW480" s="14" t="s">
        <v>33</v>
      </c>
      <c r="AX480" s="14" t="s">
        <v>72</v>
      </c>
      <c r="AY480" s="246" t="s">
        <v>136</v>
      </c>
    </row>
    <row r="481" spans="1:51" s="13" customFormat="1" ht="12">
      <c r="A481" s="13"/>
      <c r="B481" s="225"/>
      <c r="C481" s="226"/>
      <c r="D481" s="227" t="s">
        <v>148</v>
      </c>
      <c r="E481" s="228" t="s">
        <v>19</v>
      </c>
      <c r="F481" s="229" t="s">
        <v>998</v>
      </c>
      <c r="G481" s="226"/>
      <c r="H481" s="228" t="s">
        <v>19</v>
      </c>
      <c r="I481" s="230"/>
      <c r="J481" s="226"/>
      <c r="K481" s="226"/>
      <c r="L481" s="231"/>
      <c r="M481" s="232"/>
      <c r="N481" s="233"/>
      <c r="O481" s="233"/>
      <c r="P481" s="233"/>
      <c r="Q481" s="233"/>
      <c r="R481" s="233"/>
      <c r="S481" s="233"/>
      <c r="T481" s="233"/>
      <c r="U481" s="234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5" t="s">
        <v>148</v>
      </c>
      <c r="AU481" s="235" t="s">
        <v>144</v>
      </c>
      <c r="AV481" s="13" t="s">
        <v>80</v>
      </c>
      <c r="AW481" s="13" t="s">
        <v>33</v>
      </c>
      <c r="AX481" s="13" t="s">
        <v>72</v>
      </c>
      <c r="AY481" s="235" t="s">
        <v>136</v>
      </c>
    </row>
    <row r="482" spans="1:51" s="14" customFormat="1" ht="12">
      <c r="A482" s="14"/>
      <c r="B482" s="236"/>
      <c r="C482" s="237"/>
      <c r="D482" s="227" t="s">
        <v>148</v>
      </c>
      <c r="E482" s="238" t="s">
        <v>19</v>
      </c>
      <c r="F482" s="239" t="s">
        <v>921</v>
      </c>
      <c r="G482" s="237"/>
      <c r="H482" s="240">
        <v>4.113</v>
      </c>
      <c r="I482" s="241"/>
      <c r="J482" s="237"/>
      <c r="K482" s="237"/>
      <c r="L482" s="242"/>
      <c r="M482" s="243"/>
      <c r="N482" s="244"/>
      <c r="O482" s="244"/>
      <c r="P482" s="244"/>
      <c r="Q482" s="244"/>
      <c r="R482" s="244"/>
      <c r="S482" s="244"/>
      <c r="T482" s="244"/>
      <c r="U482" s="245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6" t="s">
        <v>148</v>
      </c>
      <c r="AU482" s="246" t="s">
        <v>144</v>
      </c>
      <c r="AV482" s="14" t="s">
        <v>144</v>
      </c>
      <c r="AW482" s="14" t="s">
        <v>33</v>
      </c>
      <c r="AX482" s="14" t="s">
        <v>72</v>
      </c>
      <c r="AY482" s="246" t="s">
        <v>136</v>
      </c>
    </row>
    <row r="483" spans="1:51" s="13" customFormat="1" ht="12">
      <c r="A483" s="13"/>
      <c r="B483" s="225"/>
      <c r="C483" s="226"/>
      <c r="D483" s="227" t="s">
        <v>148</v>
      </c>
      <c r="E483" s="228" t="s">
        <v>19</v>
      </c>
      <c r="F483" s="229" t="s">
        <v>1000</v>
      </c>
      <c r="G483" s="226"/>
      <c r="H483" s="228" t="s">
        <v>19</v>
      </c>
      <c r="I483" s="230"/>
      <c r="J483" s="226"/>
      <c r="K483" s="226"/>
      <c r="L483" s="231"/>
      <c r="M483" s="232"/>
      <c r="N483" s="233"/>
      <c r="O483" s="233"/>
      <c r="P483" s="233"/>
      <c r="Q483" s="233"/>
      <c r="R483" s="233"/>
      <c r="S483" s="233"/>
      <c r="T483" s="233"/>
      <c r="U483" s="234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5" t="s">
        <v>148</v>
      </c>
      <c r="AU483" s="235" t="s">
        <v>144</v>
      </c>
      <c r="AV483" s="13" t="s">
        <v>80</v>
      </c>
      <c r="AW483" s="13" t="s">
        <v>33</v>
      </c>
      <c r="AX483" s="13" t="s">
        <v>72</v>
      </c>
      <c r="AY483" s="235" t="s">
        <v>136</v>
      </c>
    </row>
    <row r="484" spans="1:51" s="14" customFormat="1" ht="12">
      <c r="A484" s="14"/>
      <c r="B484" s="236"/>
      <c r="C484" s="237"/>
      <c r="D484" s="227" t="s">
        <v>148</v>
      </c>
      <c r="E484" s="238" t="s">
        <v>19</v>
      </c>
      <c r="F484" s="239" t="s">
        <v>340</v>
      </c>
      <c r="G484" s="237"/>
      <c r="H484" s="240">
        <v>25.346</v>
      </c>
      <c r="I484" s="241"/>
      <c r="J484" s="237"/>
      <c r="K484" s="237"/>
      <c r="L484" s="242"/>
      <c r="M484" s="243"/>
      <c r="N484" s="244"/>
      <c r="O484" s="244"/>
      <c r="P484" s="244"/>
      <c r="Q484" s="244"/>
      <c r="R484" s="244"/>
      <c r="S484" s="244"/>
      <c r="T484" s="244"/>
      <c r="U484" s="245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6" t="s">
        <v>148</v>
      </c>
      <c r="AU484" s="246" t="s">
        <v>144</v>
      </c>
      <c r="AV484" s="14" t="s">
        <v>144</v>
      </c>
      <c r="AW484" s="14" t="s">
        <v>33</v>
      </c>
      <c r="AX484" s="14" t="s">
        <v>72</v>
      </c>
      <c r="AY484" s="246" t="s">
        <v>136</v>
      </c>
    </row>
    <row r="485" spans="1:51" s="14" customFormat="1" ht="12">
      <c r="A485" s="14"/>
      <c r="B485" s="236"/>
      <c r="C485" s="237"/>
      <c r="D485" s="227" t="s">
        <v>148</v>
      </c>
      <c r="E485" s="238" t="s">
        <v>19</v>
      </c>
      <c r="F485" s="239" t="s">
        <v>151</v>
      </c>
      <c r="G485" s="237"/>
      <c r="H485" s="240">
        <v>-1.4</v>
      </c>
      <c r="I485" s="241"/>
      <c r="J485" s="237"/>
      <c r="K485" s="237"/>
      <c r="L485" s="242"/>
      <c r="M485" s="243"/>
      <c r="N485" s="244"/>
      <c r="O485" s="244"/>
      <c r="P485" s="244"/>
      <c r="Q485" s="244"/>
      <c r="R485" s="244"/>
      <c r="S485" s="244"/>
      <c r="T485" s="244"/>
      <c r="U485" s="245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6" t="s">
        <v>148</v>
      </c>
      <c r="AU485" s="246" t="s">
        <v>144</v>
      </c>
      <c r="AV485" s="14" t="s">
        <v>144</v>
      </c>
      <c r="AW485" s="14" t="s">
        <v>33</v>
      </c>
      <c r="AX485" s="14" t="s">
        <v>72</v>
      </c>
      <c r="AY485" s="246" t="s">
        <v>136</v>
      </c>
    </row>
    <row r="486" spans="1:51" s="14" customFormat="1" ht="12">
      <c r="A486" s="14"/>
      <c r="B486" s="236"/>
      <c r="C486" s="237"/>
      <c r="D486" s="227" t="s">
        <v>148</v>
      </c>
      <c r="E486" s="238" t="s">
        <v>19</v>
      </c>
      <c r="F486" s="239" t="s">
        <v>197</v>
      </c>
      <c r="G486" s="237"/>
      <c r="H486" s="240">
        <v>-1.6</v>
      </c>
      <c r="I486" s="241"/>
      <c r="J486" s="237"/>
      <c r="K486" s="237"/>
      <c r="L486" s="242"/>
      <c r="M486" s="243"/>
      <c r="N486" s="244"/>
      <c r="O486" s="244"/>
      <c r="P486" s="244"/>
      <c r="Q486" s="244"/>
      <c r="R486" s="244"/>
      <c r="S486" s="244"/>
      <c r="T486" s="244"/>
      <c r="U486" s="245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6" t="s">
        <v>148</v>
      </c>
      <c r="AU486" s="246" t="s">
        <v>144</v>
      </c>
      <c r="AV486" s="14" t="s">
        <v>144</v>
      </c>
      <c r="AW486" s="14" t="s">
        <v>33</v>
      </c>
      <c r="AX486" s="14" t="s">
        <v>72</v>
      </c>
      <c r="AY486" s="246" t="s">
        <v>136</v>
      </c>
    </row>
    <row r="487" spans="1:51" s="14" customFormat="1" ht="12">
      <c r="A487" s="14"/>
      <c r="B487" s="236"/>
      <c r="C487" s="237"/>
      <c r="D487" s="227" t="s">
        <v>148</v>
      </c>
      <c r="E487" s="238" t="s">
        <v>19</v>
      </c>
      <c r="F487" s="239" t="s">
        <v>1002</v>
      </c>
      <c r="G487" s="237"/>
      <c r="H487" s="240">
        <v>-0.675</v>
      </c>
      <c r="I487" s="241"/>
      <c r="J487" s="237"/>
      <c r="K487" s="237"/>
      <c r="L487" s="242"/>
      <c r="M487" s="243"/>
      <c r="N487" s="244"/>
      <c r="O487" s="244"/>
      <c r="P487" s="244"/>
      <c r="Q487" s="244"/>
      <c r="R487" s="244"/>
      <c r="S487" s="244"/>
      <c r="T487" s="244"/>
      <c r="U487" s="245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6" t="s">
        <v>148</v>
      </c>
      <c r="AU487" s="246" t="s">
        <v>144</v>
      </c>
      <c r="AV487" s="14" t="s">
        <v>144</v>
      </c>
      <c r="AW487" s="14" t="s">
        <v>33</v>
      </c>
      <c r="AX487" s="14" t="s">
        <v>72</v>
      </c>
      <c r="AY487" s="246" t="s">
        <v>136</v>
      </c>
    </row>
    <row r="488" spans="1:51" s="15" customFormat="1" ht="12">
      <c r="A488" s="15"/>
      <c r="B488" s="247"/>
      <c r="C488" s="248"/>
      <c r="D488" s="227" t="s">
        <v>148</v>
      </c>
      <c r="E488" s="249" t="s">
        <v>19</v>
      </c>
      <c r="F488" s="250" t="s">
        <v>152</v>
      </c>
      <c r="G488" s="248"/>
      <c r="H488" s="251">
        <v>36.341</v>
      </c>
      <c r="I488" s="252"/>
      <c r="J488" s="248"/>
      <c r="K488" s="248"/>
      <c r="L488" s="253"/>
      <c r="M488" s="254"/>
      <c r="N488" s="255"/>
      <c r="O488" s="255"/>
      <c r="P488" s="255"/>
      <c r="Q488" s="255"/>
      <c r="R488" s="255"/>
      <c r="S488" s="255"/>
      <c r="T488" s="255"/>
      <c r="U488" s="256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257" t="s">
        <v>148</v>
      </c>
      <c r="AU488" s="257" t="s">
        <v>144</v>
      </c>
      <c r="AV488" s="15" t="s">
        <v>143</v>
      </c>
      <c r="AW488" s="15" t="s">
        <v>33</v>
      </c>
      <c r="AX488" s="15" t="s">
        <v>80</v>
      </c>
      <c r="AY488" s="257" t="s">
        <v>136</v>
      </c>
    </row>
    <row r="489" spans="1:65" s="2" customFormat="1" ht="16.5" customHeight="1">
      <c r="A489" s="40"/>
      <c r="B489" s="41"/>
      <c r="C489" s="206" t="s">
        <v>764</v>
      </c>
      <c r="D489" s="206" t="s">
        <v>139</v>
      </c>
      <c r="E489" s="207" t="s">
        <v>923</v>
      </c>
      <c r="F489" s="208" t="s">
        <v>924</v>
      </c>
      <c r="G489" s="209" t="s">
        <v>160</v>
      </c>
      <c r="H489" s="210">
        <v>3.296</v>
      </c>
      <c r="I489" s="211"/>
      <c r="J489" s="212">
        <f>ROUND(I489*H489,2)</f>
        <v>0</v>
      </c>
      <c r="K489" s="213"/>
      <c r="L489" s="46"/>
      <c r="M489" s="214" t="s">
        <v>19</v>
      </c>
      <c r="N489" s="215" t="s">
        <v>44</v>
      </c>
      <c r="O489" s="86"/>
      <c r="P489" s="216">
        <f>O489*H489</f>
        <v>0</v>
      </c>
      <c r="Q489" s="216">
        <v>0.002</v>
      </c>
      <c r="R489" s="216">
        <f>Q489*H489</f>
        <v>0.006592</v>
      </c>
      <c r="S489" s="216">
        <v>0</v>
      </c>
      <c r="T489" s="216">
        <f>S489*H489</f>
        <v>0</v>
      </c>
      <c r="U489" s="217" t="s">
        <v>19</v>
      </c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18" t="s">
        <v>262</v>
      </c>
      <c r="AT489" s="218" t="s">
        <v>139</v>
      </c>
      <c r="AU489" s="218" t="s">
        <v>144</v>
      </c>
      <c r="AY489" s="19" t="s">
        <v>136</v>
      </c>
      <c r="BE489" s="219">
        <f>IF(N489="základní",J489,0)</f>
        <v>0</v>
      </c>
      <c r="BF489" s="219">
        <f>IF(N489="snížená",J489,0)</f>
        <v>0</v>
      </c>
      <c r="BG489" s="219">
        <f>IF(N489="zákl. přenesená",J489,0)</f>
        <v>0</v>
      </c>
      <c r="BH489" s="219">
        <f>IF(N489="sníž. přenesená",J489,0)</f>
        <v>0</v>
      </c>
      <c r="BI489" s="219">
        <f>IF(N489="nulová",J489,0)</f>
        <v>0</v>
      </c>
      <c r="BJ489" s="19" t="s">
        <v>144</v>
      </c>
      <c r="BK489" s="219">
        <f>ROUND(I489*H489,2)</f>
        <v>0</v>
      </c>
      <c r="BL489" s="19" t="s">
        <v>262</v>
      </c>
      <c r="BM489" s="218" t="s">
        <v>1116</v>
      </c>
    </row>
    <row r="490" spans="1:47" s="2" customFormat="1" ht="12">
      <c r="A490" s="40"/>
      <c r="B490" s="41"/>
      <c r="C490" s="42"/>
      <c r="D490" s="220" t="s">
        <v>146</v>
      </c>
      <c r="E490" s="42"/>
      <c r="F490" s="221" t="s">
        <v>926</v>
      </c>
      <c r="G490" s="42"/>
      <c r="H490" s="42"/>
      <c r="I490" s="222"/>
      <c r="J490" s="42"/>
      <c r="K490" s="42"/>
      <c r="L490" s="46"/>
      <c r="M490" s="223"/>
      <c r="N490" s="224"/>
      <c r="O490" s="86"/>
      <c r="P490" s="86"/>
      <c r="Q490" s="86"/>
      <c r="R490" s="86"/>
      <c r="S490" s="86"/>
      <c r="T490" s="86"/>
      <c r="U490" s="87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146</v>
      </c>
      <c r="AU490" s="19" t="s">
        <v>144</v>
      </c>
    </row>
    <row r="491" spans="1:51" s="13" customFormat="1" ht="12">
      <c r="A491" s="13"/>
      <c r="B491" s="225"/>
      <c r="C491" s="226"/>
      <c r="D491" s="227" t="s">
        <v>148</v>
      </c>
      <c r="E491" s="228" t="s">
        <v>19</v>
      </c>
      <c r="F491" s="229" t="s">
        <v>927</v>
      </c>
      <c r="G491" s="226"/>
      <c r="H491" s="228" t="s">
        <v>19</v>
      </c>
      <c r="I491" s="230"/>
      <c r="J491" s="226"/>
      <c r="K491" s="226"/>
      <c r="L491" s="231"/>
      <c r="M491" s="232"/>
      <c r="N491" s="233"/>
      <c r="O491" s="233"/>
      <c r="P491" s="233"/>
      <c r="Q491" s="233"/>
      <c r="R491" s="233"/>
      <c r="S491" s="233"/>
      <c r="T491" s="233"/>
      <c r="U491" s="234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5" t="s">
        <v>148</v>
      </c>
      <c r="AU491" s="235" t="s">
        <v>144</v>
      </c>
      <c r="AV491" s="13" t="s">
        <v>80</v>
      </c>
      <c r="AW491" s="13" t="s">
        <v>33</v>
      </c>
      <c r="AX491" s="13" t="s">
        <v>72</v>
      </c>
      <c r="AY491" s="235" t="s">
        <v>136</v>
      </c>
    </row>
    <row r="492" spans="1:51" s="14" customFormat="1" ht="12">
      <c r="A492" s="14"/>
      <c r="B492" s="236"/>
      <c r="C492" s="237"/>
      <c r="D492" s="227" t="s">
        <v>148</v>
      </c>
      <c r="E492" s="238" t="s">
        <v>19</v>
      </c>
      <c r="F492" s="239" t="s">
        <v>1111</v>
      </c>
      <c r="G492" s="237"/>
      <c r="H492" s="240">
        <v>3.296</v>
      </c>
      <c r="I492" s="241"/>
      <c r="J492" s="237"/>
      <c r="K492" s="237"/>
      <c r="L492" s="242"/>
      <c r="M492" s="243"/>
      <c r="N492" s="244"/>
      <c r="O492" s="244"/>
      <c r="P492" s="244"/>
      <c r="Q492" s="244"/>
      <c r="R492" s="244"/>
      <c r="S492" s="244"/>
      <c r="T492" s="244"/>
      <c r="U492" s="245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6" t="s">
        <v>148</v>
      </c>
      <c r="AU492" s="246" t="s">
        <v>144</v>
      </c>
      <c r="AV492" s="14" t="s">
        <v>144</v>
      </c>
      <c r="AW492" s="14" t="s">
        <v>33</v>
      </c>
      <c r="AX492" s="14" t="s">
        <v>80</v>
      </c>
      <c r="AY492" s="246" t="s">
        <v>136</v>
      </c>
    </row>
    <row r="493" spans="1:65" s="2" customFormat="1" ht="16.5" customHeight="1">
      <c r="A493" s="40"/>
      <c r="B493" s="41"/>
      <c r="C493" s="258" t="s">
        <v>768</v>
      </c>
      <c r="D493" s="258" t="s">
        <v>273</v>
      </c>
      <c r="E493" s="259" t="s">
        <v>929</v>
      </c>
      <c r="F493" s="260" t="s">
        <v>930</v>
      </c>
      <c r="G493" s="261" t="s">
        <v>142</v>
      </c>
      <c r="H493" s="262">
        <v>41.788</v>
      </c>
      <c r="I493" s="263"/>
      <c r="J493" s="264">
        <f>ROUND(I493*H493,2)</f>
        <v>0</v>
      </c>
      <c r="K493" s="265"/>
      <c r="L493" s="266"/>
      <c r="M493" s="267" t="s">
        <v>19</v>
      </c>
      <c r="N493" s="268" t="s">
        <v>44</v>
      </c>
      <c r="O493" s="86"/>
      <c r="P493" s="216">
        <f>O493*H493</f>
        <v>0</v>
      </c>
      <c r="Q493" s="216">
        <v>0.01841</v>
      </c>
      <c r="R493" s="216">
        <f>Q493*H493</f>
        <v>0.7693170799999999</v>
      </c>
      <c r="S493" s="216">
        <v>0</v>
      </c>
      <c r="T493" s="216">
        <f>S493*H493</f>
        <v>0</v>
      </c>
      <c r="U493" s="217" t="s">
        <v>19</v>
      </c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18" t="s">
        <v>379</v>
      </c>
      <c r="AT493" s="218" t="s">
        <v>273</v>
      </c>
      <c r="AU493" s="218" t="s">
        <v>144</v>
      </c>
      <c r="AY493" s="19" t="s">
        <v>136</v>
      </c>
      <c r="BE493" s="219">
        <f>IF(N493="základní",J493,0)</f>
        <v>0</v>
      </c>
      <c r="BF493" s="219">
        <f>IF(N493="snížená",J493,0)</f>
        <v>0</v>
      </c>
      <c r="BG493" s="219">
        <f>IF(N493="zákl. přenesená",J493,0)</f>
        <v>0</v>
      </c>
      <c r="BH493" s="219">
        <f>IF(N493="sníž. přenesená",J493,0)</f>
        <v>0</v>
      </c>
      <c r="BI493" s="219">
        <f>IF(N493="nulová",J493,0)</f>
        <v>0</v>
      </c>
      <c r="BJ493" s="19" t="s">
        <v>144</v>
      </c>
      <c r="BK493" s="219">
        <f>ROUND(I493*H493,2)</f>
        <v>0</v>
      </c>
      <c r="BL493" s="19" t="s">
        <v>262</v>
      </c>
      <c r="BM493" s="218" t="s">
        <v>1117</v>
      </c>
    </row>
    <row r="494" spans="1:51" s="14" customFormat="1" ht="12">
      <c r="A494" s="14"/>
      <c r="B494" s="236"/>
      <c r="C494" s="237"/>
      <c r="D494" s="227" t="s">
        <v>148</v>
      </c>
      <c r="E494" s="238" t="s">
        <v>19</v>
      </c>
      <c r="F494" s="239" t="s">
        <v>1118</v>
      </c>
      <c r="G494" s="237"/>
      <c r="H494" s="240">
        <v>36.341</v>
      </c>
      <c r="I494" s="241"/>
      <c r="J494" s="237"/>
      <c r="K494" s="237"/>
      <c r="L494" s="242"/>
      <c r="M494" s="243"/>
      <c r="N494" s="244"/>
      <c r="O494" s="244"/>
      <c r="P494" s="244"/>
      <c r="Q494" s="244"/>
      <c r="R494" s="244"/>
      <c r="S494" s="244"/>
      <c r="T494" s="244"/>
      <c r="U494" s="245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6" t="s">
        <v>148</v>
      </c>
      <c r="AU494" s="246" t="s">
        <v>144</v>
      </c>
      <c r="AV494" s="14" t="s">
        <v>144</v>
      </c>
      <c r="AW494" s="14" t="s">
        <v>33</v>
      </c>
      <c r="AX494" s="14" t="s">
        <v>72</v>
      </c>
      <c r="AY494" s="246" t="s">
        <v>136</v>
      </c>
    </row>
    <row r="495" spans="1:51" s="14" customFormat="1" ht="12">
      <c r="A495" s="14"/>
      <c r="B495" s="236"/>
      <c r="C495" s="237"/>
      <c r="D495" s="227" t="s">
        <v>148</v>
      </c>
      <c r="E495" s="238" t="s">
        <v>19</v>
      </c>
      <c r="F495" s="239" t="s">
        <v>1119</v>
      </c>
      <c r="G495" s="237"/>
      <c r="H495" s="240">
        <v>1.648</v>
      </c>
      <c r="I495" s="241"/>
      <c r="J495" s="237"/>
      <c r="K495" s="237"/>
      <c r="L495" s="242"/>
      <c r="M495" s="243"/>
      <c r="N495" s="244"/>
      <c r="O495" s="244"/>
      <c r="P495" s="244"/>
      <c r="Q495" s="244"/>
      <c r="R495" s="244"/>
      <c r="S495" s="244"/>
      <c r="T495" s="244"/>
      <c r="U495" s="245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6" t="s">
        <v>148</v>
      </c>
      <c r="AU495" s="246" t="s">
        <v>144</v>
      </c>
      <c r="AV495" s="14" t="s">
        <v>144</v>
      </c>
      <c r="AW495" s="14" t="s">
        <v>33</v>
      </c>
      <c r="AX495" s="14" t="s">
        <v>72</v>
      </c>
      <c r="AY495" s="246" t="s">
        <v>136</v>
      </c>
    </row>
    <row r="496" spans="1:51" s="15" customFormat="1" ht="12">
      <c r="A496" s="15"/>
      <c r="B496" s="247"/>
      <c r="C496" s="248"/>
      <c r="D496" s="227" t="s">
        <v>148</v>
      </c>
      <c r="E496" s="249" t="s">
        <v>19</v>
      </c>
      <c r="F496" s="250" t="s">
        <v>152</v>
      </c>
      <c r="G496" s="248"/>
      <c r="H496" s="251">
        <v>37.989</v>
      </c>
      <c r="I496" s="252"/>
      <c r="J496" s="248"/>
      <c r="K496" s="248"/>
      <c r="L496" s="253"/>
      <c r="M496" s="254"/>
      <c r="N496" s="255"/>
      <c r="O496" s="255"/>
      <c r="P496" s="255"/>
      <c r="Q496" s="255"/>
      <c r="R496" s="255"/>
      <c r="S496" s="255"/>
      <c r="T496" s="255"/>
      <c r="U496" s="256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57" t="s">
        <v>148</v>
      </c>
      <c r="AU496" s="257" t="s">
        <v>144</v>
      </c>
      <c r="AV496" s="15" t="s">
        <v>143</v>
      </c>
      <c r="AW496" s="15" t="s">
        <v>33</v>
      </c>
      <c r="AX496" s="15" t="s">
        <v>80</v>
      </c>
      <c r="AY496" s="257" t="s">
        <v>136</v>
      </c>
    </row>
    <row r="497" spans="1:51" s="14" customFormat="1" ht="12">
      <c r="A497" s="14"/>
      <c r="B497" s="236"/>
      <c r="C497" s="237"/>
      <c r="D497" s="227" t="s">
        <v>148</v>
      </c>
      <c r="E497" s="237"/>
      <c r="F497" s="239" t="s">
        <v>1120</v>
      </c>
      <c r="G497" s="237"/>
      <c r="H497" s="240">
        <v>41.788</v>
      </c>
      <c r="I497" s="241"/>
      <c r="J497" s="237"/>
      <c r="K497" s="237"/>
      <c r="L497" s="242"/>
      <c r="M497" s="243"/>
      <c r="N497" s="244"/>
      <c r="O497" s="244"/>
      <c r="P497" s="244"/>
      <c r="Q497" s="244"/>
      <c r="R497" s="244"/>
      <c r="S497" s="244"/>
      <c r="T497" s="244"/>
      <c r="U497" s="245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6" t="s">
        <v>148</v>
      </c>
      <c r="AU497" s="246" t="s">
        <v>144</v>
      </c>
      <c r="AV497" s="14" t="s">
        <v>144</v>
      </c>
      <c r="AW497" s="14" t="s">
        <v>4</v>
      </c>
      <c r="AX497" s="14" t="s">
        <v>80</v>
      </c>
      <c r="AY497" s="246" t="s">
        <v>136</v>
      </c>
    </row>
    <row r="498" spans="1:65" s="2" customFormat="1" ht="16.5" customHeight="1">
      <c r="A498" s="40"/>
      <c r="B498" s="41"/>
      <c r="C498" s="206" t="s">
        <v>772</v>
      </c>
      <c r="D498" s="206" t="s">
        <v>139</v>
      </c>
      <c r="E498" s="207" t="s">
        <v>936</v>
      </c>
      <c r="F498" s="208" t="s">
        <v>937</v>
      </c>
      <c r="G498" s="209" t="s">
        <v>250</v>
      </c>
      <c r="H498" s="210">
        <v>1.231</v>
      </c>
      <c r="I498" s="211"/>
      <c r="J498" s="212">
        <f>ROUND(I498*H498,2)</f>
        <v>0</v>
      </c>
      <c r="K498" s="213"/>
      <c r="L498" s="46"/>
      <c r="M498" s="214" t="s">
        <v>19</v>
      </c>
      <c r="N498" s="215" t="s">
        <v>44</v>
      </c>
      <c r="O498" s="86"/>
      <c r="P498" s="216">
        <f>O498*H498</f>
        <v>0</v>
      </c>
      <c r="Q498" s="216">
        <v>0</v>
      </c>
      <c r="R498" s="216">
        <f>Q498*H498</f>
        <v>0</v>
      </c>
      <c r="S498" s="216">
        <v>0</v>
      </c>
      <c r="T498" s="216">
        <f>S498*H498</f>
        <v>0</v>
      </c>
      <c r="U498" s="217" t="s">
        <v>19</v>
      </c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18" t="s">
        <v>262</v>
      </c>
      <c r="AT498" s="218" t="s">
        <v>139</v>
      </c>
      <c r="AU498" s="218" t="s">
        <v>144</v>
      </c>
      <c r="AY498" s="19" t="s">
        <v>136</v>
      </c>
      <c r="BE498" s="219">
        <f>IF(N498="základní",J498,0)</f>
        <v>0</v>
      </c>
      <c r="BF498" s="219">
        <f>IF(N498="snížená",J498,0)</f>
        <v>0</v>
      </c>
      <c r="BG498" s="219">
        <f>IF(N498="zákl. přenesená",J498,0)</f>
        <v>0</v>
      </c>
      <c r="BH498" s="219">
        <f>IF(N498="sníž. přenesená",J498,0)</f>
        <v>0</v>
      </c>
      <c r="BI498" s="219">
        <f>IF(N498="nulová",J498,0)</f>
        <v>0</v>
      </c>
      <c r="BJ498" s="19" t="s">
        <v>144</v>
      </c>
      <c r="BK498" s="219">
        <f>ROUND(I498*H498,2)</f>
        <v>0</v>
      </c>
      <c r="BL498" s="19" t="s">
        <v>262</v>
      </c>
      <c r="BM498" s="218" t="s">
        <v>1121</v>
      </c>
    </row>
    <row r="499" spans="1:47" s="2" customFormat="1" ht="12">
      <c r="A499" s="40"/>
      <c r="B499" s="41"/>
      <c r="C499" s="42"/>
      <c r="D499" s="220" t="s">
        <v>146</v>
      </c>
      <c r="E499" s="42"/>
      <c r="F499" s="221" t="s">
        <v>939</v>
      </c>
      <c r="G499" s="42"/>
      <c r="H499" s="42"/>
      <c r="I499" s="222"/>
      <c r="J499" s="42"/>
      <c r="K499" s="42"/>
      <c r="L499" s="46"/>
      <c r="M499" s="223"/>
      <c r="N499" s="224"/>
      <c r="O499" s="86"/>
      <c r="P499" s="86"/>
      <c r="Q499" s="86"/>
      <c r="R499" s="86"/>
      <c r="S499" s="86"/>
      <c r="T499" s="86"/>
      <c r="U499" s="87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T499" s="19" t="s">
        <v>146</v>
      </c>
      <c r="AU499" s="19" t="s">
        <v>144</v>
      </c>
    </row>
    <row r="500" spans="1:63" s="12" customFormat="1" ht="22.8" customHeight="1">
      <c r="A500" s="12"/>
      <c r="B500" s="190"/>
      <c r="C500" s="191"/>
      <c r="D500" s="192" t="s">
        <v>71</v>
      </c>
      <c r="E500" s="204" t="s">
        <v>940</v>
      </c>
      <c r="F500" s="204" t="s">
        <v>941</v>
      </c>
      <c r="G500" s="191"/>
      <c r="H500" s="191"/>
      <c r="I500" s="194"/>
      <c r="J500" s="205">
        <f>BK500</f>
        <v>0</v>
      </c>
      <c r="K500" s="191"/>
      <c r="L500" s="196"/>
      <c r="M500" s="197"/>
      <c r="N500" s="198"/>
      <c r="O500" s="198"/>
      <c r="P500" s="199">
        <f>SUM(P501:P504)</f>
        <v>0</v>
      </c>
      <c r="Q500" s="198"/>
      <c r="R500" s="199">
        <f>SUM(R501:R504)</f>
        <v>0.0005184</v>
      </c>
      <c r="S500" s="198"/>
      <c r="T500" s="199">
        <f>SUM(T501:T504)</f>
        <v>0</v>
      </c>
      <c r="U500" s="200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01" t="s">
        <v>144</v>
      </c>
      <c r="AT500" s="202" t="s">
        <v>71</v>
      </c>
      <c r="AU500" s="202" t="s">
        <v>80</v>
      </c>
      <c r="AY500" s="201" t="s">
        <v>136</v>
      </c>
      <c r="BK500" s="203">
        <f>SUM(BK501:BK504)</f>
        <v>0</v>
      </c>
    </row>
    <row r="501" spans="1:65" s="2" customFormat="1" ht="16.5" customHeight="1">
      <c r="A501" s="40"/>
      <c r="B501" s="41"/>
      <c r="C501" s="206" t="s">
        <v>779</v>
      </c>
      <c r="D501" s="206" t="s">
        <v>139</v>
      </c>
      <c r="E501" s="207" t="s">
        <v>943</v>
      </c>
      <c r="F501" s="208" t="s">
        <v>944</v>
      </c>
      <c r="G501" s="209" t="s">
        <v>142</v>
      </c>
      <c r="H501" s="210">
        <v>4.32</v>
      </c>
      <c r="I501" s="211"/>
      <c r="J501" s="212">
        <f>ROUND(I501*H501,2)</f>
        <v>0</v>
      </c>
      <c r="K501" s="213"/>
      <c r="L501" s="46"/>
      <c r="M501" s="214" t="s">
        <v>19</v>
      </c>
      <c r="N501" s="215" t="s">
        <v>44</v>
      </c>
      <c r="O501" s="86"/>
      <c r="P501" s="216">
        <f>O501*H501</f>
        <v>0</v>
      </c>
      <c r="Q501" s="216">
        <v>0.00012</v>
      </c>
      <c r="R501" s="216">
        <f>Q501*H501</f>
        <v>0.0005184</v>
      </c>
      <c r="S501" s="216">
        <v>0</v>
      </c>
      <c r="T501" s="216">
        <f>S501*H501</f>
        <v>0</v>
      </c>
      <c r="U501" s="217" t="s">
        <v>19</v>
      </c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18" t="s">
        <v>262</v>
      </c>
      <c r="AT501" s="218" t="s">
        <v>139</v>
      </c>
      <c r="AU501" s="218" t="s">
        <v>144</v>
      </c>
      <c r="AY501" s="19" t="s">
        <v>136</v>
      </c>
      <c r="BE501" s="219">
        <f>IF(N501="základní",J501,0)</f>
        <v>0</v>
      </c>
      <c r="BF501" s="219">
        <f>IF(N501="snížená",J501,0)</f>
        <v>0</v>
      </c>
      <c r="BG501" s="219">
        <f>IF(N501="zákl. přenesená",J501,0)</f>
        <v>0</v>
      </c>
      <c r="BH501" s="219">
        <f>IF(N501="sníž. přenesená",J501,0)</f>
        <v>0</v>
      </c>
      <c r="BI501" s="219">
        <f>IF(N501="nulová",J501,0)</f>
        <v>0</v>
      </c>
      <c r="BJ501" s="19" t="s">
        <v>144</v>
      </c>
      <c r="BK501" s="219">
        <f>ROUND(I501*H501,2)</f>
        <v>0</v>
      </c>
      <c r="BL501" s="19" t="s">
        <v>262</v>
      </c>
      <c r="BM501" s="218" t="s">
        <v>1122</v>
      </c>
    </row>
    <row r="502" spans="1:47" s="2" customFormat="1" ht="12">
      <c r="A502" s="40"/>
      <c r="B502" s="41"/>
      <c r="C502" s="42"/>
      <c r="D502" s="220" t="s">
        <v>146</v>
      </c>
      <c r="E502" s="42"/>
      <c r="F502" s="221" t="s">
        <v>946</v>
      </c>
      <c r="G502" s="42"/>
      <c r="H502" s="42"/>
      <c r="I502" s="222"/>
      <c r="J502" s="42"/>
      <c r="K502" s="42"/>
      <c r="L502" s="46"/>
      <c r="M502" s="223"/>
      <c r="N502" s="224"/>
      <c r="O502" s="86"/>
      <c r="P502" s="86"/>
      <c r="Q502" s="86"/>
      <c r="R502" s="86"/>
      <c r="S502" s="86"/>
      <c r="T502" s="86"/>
      <c r="U502" s="87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146</v>
      </c>
      <c r="AU502" s="19" t="s">
        <v>144</v>
      </c>
    </row>
    <row r="503" spans="1:51" s="13" customFormat="1" ht="12">
      <c r="A503" s="13"/>
      <c r="B503" s="225"/>
      <c r="C503" s="226"/>
      <c r="D503" s="227" t="s">
        <v>148</v>
      </c>
      <c r="E503" s="228" t="s">
        <v>19</v>
      </c>
      <c r="F503" s="229" t="s">
        <v>947</v>
      </c>
      <c r="G503" s="226"/>
      <c r="H503" s="228" t="s">
        <v>19</v>
      </c>
      <c r="I503" s="230"/>
      <c r="J503" s="226"/>
      <c r="K503" s="226"/>
      <c r="L503" s="231"/>
      <c r="M503" s="232"/>
      <c r="N503" s="233"/>
      <c r="O503" s="233"/>
      <c r="P503" s="233"/>
      <c r="Q503" s="233"/>
      <c r="R503" s="233"/>
      <c r="S503" s="233"/>
      <c r="T503" s="233"/>
      <c r="U503" s="234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5" t="s">
        <v>148</v>
      </c>
      <c r="AU503" s="235" t="s">
        <v>144</v>
      </c>
      <c r="AV503" s="13" t="s">
        <v>80</v>
      </c>
      <c r="AW503" s="13" t="s">
        <v>33</v>
      </c>
      <c r="AX503" s="13" t="s">
        <v>72</v>
      </c>
      <c r="AY503" s="235" t="s">
        <v>136</v>
      </c>
    </row>
    <row r="504" spans="1:51" s="14" customFormat="1" ht="12">
      <c r="A504" s="14"/>
      <c r="B504" s="236"/>
      <c r="C504" s="237"/>
      <c r="D504" s="227" t="s">
        <v>148</v>
      </c>
      <c r="E504" s="238" t="s">
        <v>19</v>
      </c>
      <c r="F504" s="239" t="s">
        <v>948</v>
      </c>
      <c r="G504" s="237"/>
      <c r="H504" s="240">
        <v>4.32</v>
      </c>
      <c r="I504" s="241"/>
      <c r="J504" s="237"/>
      <c r="K504" s="237"/>
      <c r="L504" s="242"/>
      <c r="M504" s="243"/>
      <c r="N504" s="244"/>
      <c r="O504" s="244"/>
      <c r="P504" s="244"/>
      <c r="Q504" s="244"/>
      <c r="R504" s="244"/>
      <c r="S504" s="244"/>
      <c r="T504" s="244"/>
      <c r="U504" s="245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6" t="s">
        <v>148</v>
      </c>
      <c r="AU504" s="246" t="s">
        <v>144</v>
      </c>
      <c r="AV504" s="14" t="s">
        <v>144</v>
      </c>
      <c r="AW504" s="14" t="s">
        <v>33</v>
      </c>
      <c r="AX504" s="14" t="s">
        <v>80</v>
      </c>
      <c r="AY504" s="246" t="s">
        <v>136</v>
      </c>
    </row>
    <row r="505" spans="1:63" s="12" customFormat="1" ht="22.8" customHeight="1">
      <c r="A505" s="12"/>
      <c r="B505" s="190"/>
      <c r="C505" s="191"/>
      <c r="D505" s="192" t="s">
        <v>71</v>
      </c>
      <c r="E505" s="204" t="s">
        <v>949</v>
      </c>
      <c r="F505" s="204" t="s">
        <v>950</v>
      </c>
      <c r="G505" s="191"/>
      <c r="H505" s="191"/>
      <c r="I505" s="194"/>
      <c r="J505" s="205">
        <f>BK505</f>
        <v>0</v>
      </c>
      <c r="K505" s="191"/>
      <c r="L505" s="196"/>
      <c r="M505" s="197"/>
      <c r="N505" s="198"/>
      <c r="O505" s="198"/>
      <c r="P505" s="199">
        <f>SUM(P506:P519)</f>
        <v>0</v>
      </c>
      <c r="Q505" s="198"/>
      <c r="R505" s="199">
        <f>SUM(R506:R519)</f>
        <v>0.00288561</v>
      </c>
      <c r="S505" s="198"/>
      <c r="T505" s="199">
        <f>SUM(T506:T519)</f>
        <v>0</v>
      </c>
      <c r="U505" s="200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R505" s="201" t="s">
        <v>144</v>
      </c>
      <c r="AT505" s="202" t="s">
        <v>71</v>
      </c>
      <c r="AU505" s="202" t="s">
        <v>80</v>
      </c>
      <c r="AY505" s="201" t="s">
        <v>136</v>
      </c>
      <c r="BK505" s="203">
        <f>SUM(BK506:BK519)</f>
        <v>0</v>
      </c>
    </row>
    <row r="506" spans="1:65" s="2" customFormat="1" ht="21.75" customHeight="1">
      <c r="A506" s="40"/>
      <c r="B506" s="41"/>
      <c r="C506" s="206" t="s">
        <v>786</v>
      </c>
      <c r="D506" s="206" t="s">
        <v>139</v>
      </c>
      <c r="E506" s="207" t="s">
        <v>952</v>
      </c>
      <c r="F506" s="208" t="s">
        <v>953</v>
      </c>
      <c r="G506" s="209" t="s">
        <v>142</v>
      </c>
      <c r="H506" s="210">
        <v>22.197</v>
      </c>
      <c r="I506" s="211"/>
      <c r="J506" s="212">
        <f>ROUND(I506*H506,2)</f>
        <v>0</v>
      </c>
      <c r="K506" s="213"/>
      <c r="L506" s="46"/>
      <c r="M506" s="214" t="s">
        <v>19</v>
      </c>
      <c r="N506" s="215" t="s">
        <v>44</v>
      </c>
      <c r="O506" s="86"/>
      <c r="P506" s="216">
        <f>O506*H506</f>
        <v>0</v>
      </c>
      <c r="Q506" s="216">
        <v>0.00013</v>
      </c>
      <c r="R506" s="216">
        <f>Q506*H506</f>
        <v>0.00288561</v>
      </c>
      <c r="S506" s="216">
        <v>0</v>
      </c>
      <c r="T506" s="216">
        <f>S506*H506</f>
        <v>0</v>
      </c>
      <c r="U506" s="217" t="s">
        <v>19</v>
      </c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18" t="s">
        <v>262</v>
      </c>
      <c r="AT506" s="218" t="s">
        <v>139</v>
      </c>
      <c r="AU506" s="218" t="s">
        <v>144</v>
      </c>
      <c r="AY506" s="19" t="s">
        <v>136</v>
      </c>
      <c r="BE506" s="219">
        <f>IF(N506="základní",J506,0)</f>
        <v>0</v>
      </c>
      <c r="BF506" s="219">
        <f>IF(N506="snížená",J506,0)</f>
        <v>0</v>
      </c>
      <c r="BG506" s="219">
        <f>IF(N506="zákl. přenesená",J506,0)</f>
        <v>0</v>
      </c>
      <c r="BH506" s="219">
        <f>IF(N506="sníž. přenesená",J506,0)</f>
        <v>0</v>
      </c>
      <c r="BI506" s="219">
        <f>IF(N506="nulová",J506,0)</f>
        <v>0</v>
      </c>
      <c r="BJ506" s="19" t="s">
        <v>144</v>
      </c>
      <c r="BK506" s="219">
        <f>ROUND(I506*H506,2)</f>
        <v>0</v>
      </c>
      <c r="BL506" s="19" t="s">
        <v>262</v>
      </c>
      <c r="BM506" s="218" t="s">
        <v>1123</v>
      </c>
    </row>
    <row r="507" spans="1:47" s="2" customFormat="1" ht="12">
      <c r="A507" s="40"/>
      <c r="B507" s="41"/>
      <c r="C507" s="42"/>
      <c r="D507" s="220" t="s">
        <v>146</v>
      </c>
      <c r="E507" s="42"/>
      <c r="F507" s="221" t="s">
        <v>955</v>
      </c>
      <c r="G507" s="42"/>
      <c r="H507" s="42"/>
      <c r="I507" s="222"/>
      <c r="J507" s="42"/>
      <c r="K507" s="42"/>
      <c r="L507" s="46"/>
      <c r="M507" s="223"/>
      <c r="N507" s="224"/>
      <c r="O507" s="86"/>
      <c r="P507" s="86"/>
      <c r="Q507" s="86"/>
      <c r="R507" s="86"/>
      <c r="S507" s="86"/>
      <c r="T507" s="86"/>
      <c r="U507" s="87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9" t="s">
        <v>146</v>
      </c>
      <c r="AU507" s="19" t="s">
        <v>144</v>
      </c>
    </row>
    <row r="508" spans="1:51" s="13" customFormat="1" ht="12">
      <c r="A508" s="13"/>
      <c r="B508" s="225"/>
      <c r="C508" s="226"/>
      <c r="D508" s="227" t="s">
        <v>148</v>
      </c>
      <c r="E508" s="228" t="s">
        <v>19</v>
      </c>
      <c r="F508" s="229" t="s">
        <v>968</v>
      </c>
      <c r="G508" s="226"/>
      <c r="H508" s="228" t="s">
        <v>19</v>
      </c>
      <c r="I508" s="230"/>
      <c r="J508" s="226"/>
      <c r="K508" s="226"/>
      <c r="L508" s="231"/>
      <c r="M508" s="232"/>
      <c r="N508" s="233"/>
      <c r="O508" s="233"/>
      <c r="P508" s="233"/>
      <c r="Q508" s="233"/>
      <c r="R508" s="233"/>
      <c r="S508" s="233"/>
      <c r="T508" s="233"/>
      <c r="U508" s="234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5" t="s">
        <v>148</v>
      </c>
      <c r="AU508" s="235" t="s">
        <v>144</v>
      </c>
      <c r="AV508" s="13" t="s">
        <v>80</v>
      </c>
      <c r="AW508" s="13" t="s">
        <v>33</v>
      </c>
      <c r="AX508" s="13" t="s">
        <v>72</v>
      </c>
      <c r="AY508" s="235" t="s">
        <v>136</v>
      </c>
    </row>
    <row r="509" spans="1:51" s="14" customFormat="1" ht="12">
      <c r="A509" s="14"/>
      <c r="B509" s="236"/>
      <c r="C509" s="237"/>
      <c r="D509" s="227" t="s">
        <v>148</v>
      </c>
      <c r="E509" s="238" t="s">
        <v>19</v>
      </c>
      <c r="F509" s="239" t="s">
        <v>969</v>
      </c>
      <c r="G509" s="237"/>
      <c r="H509" s="240">
        <v>10.391</v>
      </c>
      <c r="I509" s="241"/>
      <c r="J509" s="237"/>
      <c r="K509" s="237"/>
      <c r="L509" s="242"/>
      <c r="M509" s="243"/>
      <c r="N509" s="244"/>
      <c r="O509" s="244"/>
      <c r="P509" s="244"/>
      <c r="Q509" s="244"/>
      <c r="R509" s="244"/>
      <c r="S509" s="244"/>
      <c r="T509" s="244"/>
      <c r="U509" s="245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6" t="s">
        <v>148</v>
      </c>
      <c r="AU509" s="246" t="s">
        <v>144</v>
      </c>
      <c r="AV509" s="14" t="s">
        <v>144</v>
      </c>
      <c r="AW509" s="14" t="s">
        <v>33</v>
      </c>
      <c r="AX509" s="14" t="s">
        <v>72</v>
      </c>
      <c r="AY509" s="246" t="s">
        <v>136</v>
      </c>
    </row>
    <row r="510" spans="1:51" s="14" customFormat="1" ht="12">
      <c r="A510" s="14"/>
      <c r="B510" s="236"/>
      <c r="C510" s="237"/>
      <c r="D510" s="227" t="s">
        <v>148</v>
      </c>
      <c r="E510" s="238" t="s">
        <v>19</v>
      </c>
      <c r="F510" s="239" t="s">
        <v>208</v>
      </c>
      <c r="G510" s="237"/>
      <c r="H510" s="240">
        <v>-0.4</v>
      </c>
      <c r="I510" s="241"/>
      <c r="J510" s="237"/>
      <c r="K510" s="237"/>
      <c r="L510" s="242"/>
      <c r="M510" s="243"/>
      <c r="N510" s="244"/>
      <c r="O510" s="244"/>
      <c r="P510" s="244"/>
      <c r="Q510" s="244"/>
      <c r="R510" s="244"/>
      <c r="S510" s="244"/>
      <c r="T510" s="244"/>
      <c r="U510" s="245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6" t="s">
        <v>148</v>
      </c>
      <c r="AU510" s="246" t="s">
        <v>144</v>
      </c>
      <c r="AV510" s="14" t="s">
        <v>144</v>
      </c>
      <c r="AW510" s="14" t="s">
        <v>33</v>
      </c>
      <c r="AX510" s="14" t="s">
        <v>72</v>
      </c>
      <c r="AY510" s="246" t="s">
        <v>136</v>
      </c>
    </row>
    <row r="511" spans="1:51" s="14" customFormat="1" ht="12">
      <c r="A511" s="14"/>
      <c r="B511" s="236"/>
      <c r="C511" s="237"/>
      <c r="D511" s="227" t="s">
        <v>148</v>
      </c>
      <c r="E511" s="238" t="s">
        <v>19</v>
      </c>
      <c r="F511" s="239" t="s">
        <v>209</v>
      </c>
      <c r="G511" s="237"/>
      <c r="H511" s="240">
        <v>-0.7</v>
      </c>
      <c r="I511" s="241"/>
      <c r="J511" s="237"/>
      <c r="K511" s="237"/>
      <c r="L511" s="242"/>
      <c r="M511" s="243"/>
      <c r="N511" s="244"/>
      <c r="O511" s="244"/>
      <c r="P511" s="244"/>
      <c r="Q511" s="244"/>
      <c r="R511" s="244"/>
      <c r="S511" s="244"/>
      <c r="T511" s="244"/>
      <c r="U511" s="245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6" t="s">
        <v>148</v>
      </c>
      <c r="AU511" s="246" t="s">
        <v>144</v>
      </c>
      <c r="AV511" s="14" t="s">
        <v>144</v>
      </c>
      <c r="AW511" s="14" t="s">
        <v>33</v>
      </c>
      <c r="AX511" s="14" t="s">
        <v>72</v>
      </c>
      <c r="AY511" s="246" t="s">
        <v>136</v>
      </c>
    </row>
    <row r="512" spans="1:51" s="14" customFormat="1" ht="12">
      <c r="A512" s="14"/>
      <c r="B512" s="236"/>
      <c r="C512" s="237"/>
      <c r="D512" s="227" t="s">
        <v>148</v>
      </c>
      <c r="E512" s="238" t="s">
        <v>19</v>
      </c>
      <c r="F512" s="239" t="s">
        <v>1124</v>
      </c>
      <c r="G512" s="237"/>
      <c r="H512" s="240">
        <v>-0.524</v>
      </c>
      <c r="I512" s="241"/>
      <c r="J512" s="237"/>
      <c r="K512" s="237"/>
      <c r="L512" s="242"/>
      <c r="M512" s="243"/>
      <c r="N512" s="244"/>
      <c r="O512" s="244"/>
      <c r="P512" s="244"/>
      <c r="Q512" s="244"/>
      <c r="R512" s="244"/>
      <c r="S512" s="244"/>
      <c r="T512" s="244"/>
      <c r="U512" s="245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6" t="s">
        <v>148</v>
      </c>
      <c r="AU512" s="246" t="s">
        <v>144</v>
      </c>
      <c r="AV512" s="14" t="s">
        <v>144</v>
      </c>
      <c r="AW512" s="14" t="s">
        <v>33</v>
      </c>
      <c r="AX512" s="14" t="s">
        <v>72</v>
      </c>
      <c r="AY512" s="246" t="s">
        <v>136</v>
      </c>
    </row>
    <row r="513" spans="1:51" s="14" customFormat="1" ht="12">
      <c r="A513" s="14"/>
      <c r="B513" s="236"/>
      <c r="C513" s="237"/>
      <c r="D513" s="227" t="s">
        <v>148</v>
      </c>
      <c r="E513" s="238" t="s">
        <v>19</v>
      </c>
      <c r="F513" s="239" t="s">
        <v>970</v>
      </c>
      <c r="G513" s="237"/>
      <c r="H513" s="240">
        <v>1.198</v>
      </c>
      <c r="I513" s="241"/>
      <c r="J513" s="237"/>
      <c r="K513" s="237"/>
      <c r="L513" s="242"/>
      <c r="M513" s="243"/>
      <c r="N513" s="244"/>
      <c r="O513" s="244"/>
      <c r="P513" s="244"/>
      <c r="Q513" s="244"/>
      <c r="R513" s="244"/>
      <c r="S513" s="244"/>
      <c r="T513" s="244"/>
      <c r="U513" s="245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6" t="s">
        <v>148</v>
      </c>
      <c r="AU513" s="246" t="s">
        <v>144</v>
      </c>
      <c r="AV513" s="14" t="s">
        <v>144</v>
      </c>
      <c r="AW513" s="14" t="s">
        <v>33</v>
      </c>
      <c r="AX513" s="14" t="s">
        <v>72</v>
      </c>
      <c r="AY513" s="246" t="s">
        <v>136</v>
      </c>
    </row>
    <row r="514" spans="1:51" s="13" customFormat="1" ht="12">
      <c r="A514" s="13"/>
      <c r="B514" s="225"/>
      <c r="C514" s="226"/>
      <c r="D514" s="227" t="s">
        <v>148</v>
      </c>
      <c r="E514" s="228" t="s">
        <v>19</v>
      </c>
      <c r="F514" s="229" t="s">
        <v>1125</v>
      </c>
      <c r="G514" s="226"/>
      <c r="H514" s="228" t="s">
        <v>19</v>
      </c>
      <c r="I514" s="230"/>
      <c r="J514" s="226"/>
      <c r="K514" s="226"/>
      <c r="L514" s="231"/>
      <c r="M514" s="232"/>
      <c r="N514" s="233"/>
      <c r="O514" s="233"/>
      <c r="P514" s="233"/>
      <c r="Q514" s="233"/>
      <c r="R514" s="233"/>
      <c r="S514" s="233"/>
      <c r="T514" s="233"/>
      <c r="U514" s="234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5" t="s">
        <v>148</v>
      </c>
      <c r="AU514" s="235" t="s">
        <v>144</v>
      </c>
      <c r="AV514" s="13" t="s">
        <v>80</v>
      </c>
      <c r="AW514" s="13" t="s">
        <v>33</v>
      </c>
      <c r="AX514" s="13" t="s">
        <v>72</v>
      </c>
      <c r="AY514" s="235" t="s">
        <v>136</v>
      </c>
    </row>
    <row r="515" spans="1:51" s="14" customFormat="1" ht="12">
      <c r="A515" s="14"/>
      <c r="B515" s="236"/>
      <c r="C515" s="237"/>
      <c r="D515" s="227" t="s">
        <v>148</v>
      </c>
      <c r="E515" s="238" t="s">
        <v>19</v>
      </c>
      <c r="F515" s="239" t="s">
        <v>1126</v>
      </c>
      <c r="G515" s="237"/>
      <c r="H515" s="240">
        <v>3.682</v>
      </c>
      <c r="I515" s="241"/>
      <c r="J515" s="237"/>
      <c r="K515" s="237"/>
      <c r="L515" s="242"/>
      <c r="M515" s="243"/>
      <c r="N515" s="244"/>
      <c r="O515" s="244"/>
      <c r="P515" s="244"/>
      <c r="Q515" s="244"/>
      <c r="R515" s="244"/>
      <c r="S515" s="244"/>
      <c r="T515" s="244"/>
      <c r="U515" s="245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6" t="s">
        <v>148</v>
      </c>
      <c r="AU515" s="246" t="s">
        <v>144</v>
      </c>
      <c r="AV515" s="14" t="s">
        <v>144</v>
      </c>
      <c r="AW515" s="14" t="s">
        <v>33</v>
      </c>
      <c r="AX515" s="14" t="s">
        <v>72</v>
      </c>
      <c r="AY515" s="246" t="s">
        <v>136</v>
      </c>
    </row>
    <row r="516" spans="1:51" s="14" customFormat="1" ht="12">
      <c r="A516" s="14"/>
      <c r="B516" s="236"/>
      <c r="C516" s="237"/>
      <c r="D516" s="227" t="s">
        <v>148</v>
      </c>
      <c r="E516" s="238" t="s">
        <v>19</v>
      </c>
      <c r="F516" s="239" t="s">
        <v>212</v>
      </c>
      <c r="G516" s="237"/>
      <c r="H516" s="240">
        <v>-0.35</v>
      </c>
      <c r="I516" s="241"/>
      <c r="J516" s="237"/>
      <c r="K516" s="237"/>
      <c r="L516" s="242"/>
      <c r="M516" s="243"/>
      <c r="N516" s="244"/>
      <c r="O516" s="244"/>
      <c r="P516" s="244"/>
      <c r="Q516" s="244"/>
      <c r="R516" s="244"/>
      <c r="S516" s="244"/>
      <c r="T516" s="244"/>
      <c r="U516" s="245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6" t="s">
        <v>148</v>
      </c>
      <c r="AU516" s="246" t="s">
        <v>144</v>
      </c>
      <c r="AV516" s="14" t="s">
        <v>144</v>
      </c>
      <c r="AW516" s="14" t="s">
        <v>33</v>
      </c>
      <c r="AX516" s="14" t="s">
        <v>72</v>
      </c>
      <c r="AY516" s="246" t="s">
        <v>136</v>
      </c>
    </row>
    <row r="517" spans="1:51" s="13" customFormat="1" ht="12">
      <c r="A517" s="13"/>
      <c r="B517" s="225"/>
      <c r="C517" s="226"/>
      <c r="D517" s="227" t="s">
        <v>148</v>
      </c>
      <c r="E517" s="228" t="s">
        <v>19</v>
      </c>
      <c r="F517" s="229" t="s">
        <v>957</v>
      </c>
      <c r="G517" s="226"/>
      <c r="H517" s="228" t="s">
        <v>19</v>
      </c>
      <c r="I517" s="230"/>
      <c r="J517" s="226"/>
      <c r="K517" s="226"/>
      <c r="L517" s="231"/>
      <c r="M517" s="232"/>
      <c r="N517" s="233"/>
      <c r="O517" s="233"/>
      <c r="P517" s="233"/>
      <c r="Q517" s="233"/>
      <c r="R517" s="233"/>
      <c r="S517" s="233"/>
      <c r="T517" s="233"/>
      <c r="U517" s="234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5" t="s">
        <v>148</v>
      </c>
      <c r="AU517" s="235" t="s">
        <v>144</v>
      </c>
      <c r="AV517" s="13" t="s">
        <v>80</v>
      </c>
      <c r="AW517" s="13" t="s">
        <v>33</v>
      </c>
      <c r="AX517" s="13" t="s">
        <v>72</v>
      </c>
      <c r="AY517" s="235" t="s">
        <v>136</v>
      </c>
    </row>
    <row r="518" spans="1:51" s="14" customFormat="1" ht="12">
      <c r="A518" s="14"/>
      <c r="B518" s="236"/>
      <c r="C518" s="237"/>
      <c r="D518" s="227" t="s">
        <v>148</v>
      </c>
      <c r="E518" s="238" t="s">
        <v>19</v>
      </c>
      <c r="F518" s="239" t="s">
        <v>1072</v>
      </c>
      <c r="G518" s="237"/>
      <c r="H518" s="240">
        <v>8.9</v>
      </c>
      <c r="I518" s="241"/>
      <c r="J518" s="237"/>
      <c r="K518" s="237"/>
      <c r="L518" s="242"/>
      <c r="M518" s="243"/>
      <c r="N518" s="244"/>
      <c r="O518" s="244"/>
      <c r="P518" s="244"/>
      <c r="Q518" s="244"/>
      <c r="R518" s="244"/>
      <c r="S518" s="244"/>
      <c r="T518" s="244"/>
      <c r="U518" s="245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6" t="s">
        <v>148</v>
      </c>
      <c r="AU518" s="246" t="s">
        <v>144</v>
      </c>
      <c r="AV518" s="14" t="s">
        <v>144</v>
      </c>
      <c r="AW518" s="14" t="s">
        <v>33</v>
      </c>
      <c r="AX518" s="14" t="s">
        <v>72</v>
      </c>
      <c r="AY518" s="246" t="s">
        <v>136</v>
      </c>
    </row>
    <row r="519" spans="1:51" s="15" customFormat="1" ht="12">
      <c r="A519" s="15"/>
      <c r="B519" s="247"/>
      <c r="C519" s="248"/>
      <c r="D519" s="227" t="s">
        <v>148</v>
      </c>
      <c r="E519" s="249" t="s">
        <v>19</v>
      </c>
      <c r="F519" s="250" t="s">
        <v>152</v>
      </c>
      <c r="G519" s="248"/>
      <c r="H519" s="251">
        <v>22.197</v>
      </c>
      <c r="I519" s="252"/>
      <c r="J519" s="248"/>
      <c r="K519" s="248"/>
      <c r="L519" s="253"/>
      <c r="M519" s="270"/>
      <c r="N519" s="271"/>
      <c r="O519" s="271"/>
      <c r="P519" s="271"/>
      <c r="Q519" s="271"/>
      <c r="R519" s="271"/>
      <c r="S519" s="271"/>
      <c r="T519" s="271"/>
      <c r="U519" s="272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57" t="s">
        <v>148</v>
      </c>
      <c r="AU519" s="257" t="s">
        <v>144</v>
      </c>
      <c r="AV519" s="15" t="s">
        <v>143</v>
      </c>
      <c r="AW519" s="15" t="s">
        <v>33</v>
      </c>
      <c r="AX519" s="15" t="s">
        <v>80</v>
      </c>
      <c r="AY519" s="257" t="s">
        <v>136</v>
      </c>
    </row>
    <row r="520" spans="1:31" s="2" customFormat="1" ht="6.95" customHeight="1">
      <c r="A520" s="40"/>
      <c r="B520" s="61"/>
      <c r="C520" s="62"/>
      <c r="D520" s="62"/>
      <c r="E520" s="62"/>
      <c r="F520" s="62"/>
      <c r="G520" s="62"/>
      <c r="H520" s="62"/>
      <c r="I520" s="62"/>
      <c r="J520" s="62"/>
      <c r="K520" s="62"/>
      <c r="L520" s="46"/>
      <c r="M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</row>
  </sheetData>
  <sheetProtection password="CC35" sheet="1" objects="1" scenarios="1" formatColumns="0" formatRows="0" autoFilter="0"/>
  <autoFilter ref="C99:K519"/>
  <mergeCells count="9">
    <mergeCell ref="E7:H7"/>
    <mergeCell ref="E9:H9"/>
    <mergeCell ref="E18:H18"/>
    <mergeCell ref="E27:H27"/>
    <mergeCell ref="E48:H48"/>
    <mergeCell ref="E50:H50"/>
    <mergeCell ref="E90:H90"/>
    <mergeCell ref="E92:H92"/>
    <mergeCell ref="L2:V2"/>
  </mergeCells>
  <hyperlinks>
    <hyperlink ref="F104" r:id="rId1" display="https://podminky.urs.cz/item/CS_URS_2024_01/346272256"/>
    <hyperlink ref="F111" r:id="rId2" display="https://podminky.urs.cz/item/CS_URS_2024_01/612142001"/>
    <hyperlink ref="F117" r:id="rId3" display="https://podminky.urs.cz/item/CS_URS_2024_01/612321121"/>
    <hyperlink ref="F126" r:id="rId4" display="https://podminky.urs.cz/item/CS_URS_2024_01/612321131"/>
    <hyperlink ref="F135" r:id="rId5" display="https://podminky.urs.cz/item/CS_URS_2024_01/619995001"/>
    <hyperlink ref="F143" r:id="rId6" display="https://podminky.urs.cz/item/CS_URS_2024_01/642944121"/>
    <hyperlink ref="F148" r:id="rId7" display="https://podminky.urs.cz/item/CS_URS_2024_01/965081213"/>
    <hyperlink ref="F155" r:id="rId8" display="https://podminky.urs.cz/item/CS_URS_2024_01/968062455"/>
    <hyperlink ref="F161" r:id="rId9" display="https://podminky.urs.cz/item/CS_URS_2024_01/969021112"/>
    <hyperlink ref="F168" r:id="rId10" display="https://podminky.urs.cz/item/CS_URS_2024_01/974031132"/>
    <hyperlink ref="F174" r:id="rId11" display="https://podminky.urs.cz/item/CS_URS_2024_01/977151115"/>
    <hyperlink ref="F178" r:id="rId12" display="https://podminky.urs.cz/item/CS_URS_2024_01/978013191"/>
    <hyperlink ref="F187" r:id="rId13" display="https://podminky.urs.cz/item/CS_URS_2024_01/978059541"/>
    <hyperlink ref="F202" r:id="rId14" display="https://podminky.urs.cz/item/CS_URS_2024_01/949101111"/>
    <hyperlink ref="F208" r:id="rId15" display="https://podminky.urs.cz/item/CS_URS_2024_01/952901111"/>
    <hyperlink ref="F211" r:id="rId16" display="https://podminky.urs.cz/item/CS_URS_2024_01/997013213"/>
    <hyperlink ref="F213" r:id="rId17" display="https://podminky.urs.cz/item/CS_URS_2024_01/997013501"/>
    <hyperlink ref="F215" r:id="rId18" display="https://podminky.urs.cz/item/CS_URS_2024_01/997013509"/>
    <hyperlink ref="F220" r:id="rId19" display="https://podminky.urs.cz/item/CS_URS_2024_01/997013631"/>
    <hyperlink ref="F226" r:id="rId20" display="https://podminky.urs.cz/item/CS_URS_2024_01/997013871"/>
    <hyperlink ref="F230" r:id="rId21" display="https://podminky.urs.cz/item/CS_URS_2024_01/998018002"/>
    <hyperlink ref="F234" r:id="rId22" display="https://podminky.urs.cz/item/CS_URS_2024_01/721173723"/>
    <hyperlink ref="F241" r:id="rId23" display="https://podminky.urs.cz/item/CS_URS_2024_01/721174025"/>
    <hyperlink ref="F246" r:id="rId24" display="https://podminky.urs.cz/item/CS_URS_2024_01/721174045"/>
    <hyperlink ref="F251" r:id="rId25" display="https://podminky.urs.cz/item/CS_URS_2024_01/721211421"/>
    <hyperlink ref="F253" r:id="rId26" display="https://podminky.urs.cz/item/CS_URS_2024_01/721290111"/>
    <hyperlink ref="F257" r:id="rId27" display="https://podminky.urs.cz/item/CS_URS_2024_01/998721122"/>
    <hyperlink ref="F260" r:id="rId28" display="https://podminky.urs.cz/item/CS_URS_2024_01/722130802"/>
    <hyperlink ref="F267" r:id="rId29" display="https://podminky.urs.cz/item/CS_URS_2024_01/722174003"/>
    <hyperlink ref="F272" r:id="rId30" display="https://podminky.urs.cz/item/CS_URS_2024_01/722179191"/>
    <hyperlink ref="F274" r:id="rId31" display="https://podminky.urs.cz/item/CS_URS_2024_01/722179192"/>
    <hyperlink ref="F276" r:id="rId32" display="https://podminky.urs.cz/item/CS_URS_2024_01/722181222"/>
    <hyperlink ref="F278" r:id="rId33" display="https://podminky.urs.cz/item/CS_URS_2024_01/722190402"/>
    <hyperlink ref="F282" r:id="rId34" display="https://podminky.urs.cz/item/CS_URS_2024_01/998722122"/>
    <hyperlink ref="F285" r:id="rId35" display="https://podminky.urs.cz/item/CS_URS_2024_01/725110811"/>
    <hyperlink ref="F287" r:id="rId36" display="https://podminky.urs.cz/item/CS_URS_2024_01/725210821"/>
    <hyperlink ref="F289" r:id="rId37" display="https://podminky.urs.cz/item/CS_URS_2024_01/725240811"/>
    <hyperlink ref="F291" r:id="rId38" display="https://podminky.urs.cz/item/CS_URS_2024_01/725240812"/>
    <hyperlink ref="F293" r:id="rId39" display="https://podminky.urs.cz/item/CS_URS_2024_01/725820801"/>
    <hyperlink ref="F295" r:id="rId40" display="https://podminky.urs.cz/item/CS_URS_2024_01/725840850"/>
    <hyperlink ref="F297" r:id="rId41" display="https://podminky.urs.cz/item/CS_URS_2024_01/725112022"/>
    <hyperlink ref="F299" r:id="rId42" display="https://podminky.urs.cz/item/CS_URS_2024_01/725211601"/>
    <hyperlink ref="F301" r:id="rId43" display="https://podminky.urs.cz/item/CS_URS_2024_01/725241513"/>
    <hyperlink ref="F303" r:id="rId44" display="https://podminky.urs.cz/item/CS_URS_2024_01/725244813"/>
    <hyperlink ref="F305" r:id="rId45" display="https://podminky.urs.cz/item/CS_URS_2024_01/725822613"/>
    <hyperlink ref="F307" r:id="rId46" display="https://podminky.urs.cz/item/CS_URS_2024_01/725829121"/>
    <hyperlink ref="F310" r:id="rId47" display="https://podminky.urs.cz/item/CS_URS_2024_01/725849412"/>
    <hyperlink ref="F313" r:id="rId48" display="https://podminky.urs.cz/item/CS_URS_2024_01/998725122"/>
    <hyperlink ref="F316" r:id="rId49" display="https://podminky.urs.cz/item/CS_URS_2024_01/726111031"/>
    <hyperlink ref="F318" r:id="rId50" display="https://podminky.urs.cz/item/CS_URS_2024_01/726191001"/>
    <hyperlink ref="F320" r:id="rId51" display="https://podminky.urs.cz/item/CS_URS_2024_01/726191011"/>
    <hyperlink ref="F323" r:id="rId52" display="https://podminky.urs.cz/item/CS_URS_2024_01/998726132"/>
    <hyperlink ref="F326" r:id="rId53" display="https://podminky.urs.cz/item/CS_URS_2024_01/733221103"/>
    <hyperlink ref="F331" r:id="rId54" display="https://podminky.urs.cz/item/CS_URS_2024_01/998733122"/>
    <hyperlink ref="F334" r:id="rId55" display="https://podminky.urs.cz/item/CS_URS_2024_01/734221543"/>
    <hyperlink ref="F337" r:id="rId56" display="https://podminky.urs.cz/item/CS_URS_2024_01/735151811"/>
    <hyperlink ref="F339" r:id="rId57" display="https://podminky.urs.cz/item/CS_URS_2024_01/735160143"/>
    <hyperlink ref="F341" r:id="rId58" display="https://podminky.urs.cz/item/CS_URS_2024_01/998735122"/>
    <hyperlink ref="F344" r:id="rId59" display="https://podminky.urs.cz/item/CS_URS_2024_01/751111811"/>
    <hyperlink ref="F346" r:id="rId60" display="https://podminky.urs.cz/item/CS_URS_2024_01/751111011"/>
    <hyperlink ref="F350" r:id="rId61" display="https://podminky.urs.cz/item/CS_URS_2024_01/763131451"/>
    <hyperlink ref="F355" r:id="rId62" display="https://podminky.urs.cz/item/CS_URS_2024_01/763131714"/>
    <hyperlink ref="F360" r:id="rId63" display="https://podminky.urs.cz/item/CS_URS_2024_01/763164521"/>
    <hyperlink ref="F364" r:id="rId64" display="https://podminky.urs.cz/item/CS_URS_2024_01/998763332"/>
    <hyperlink ref="F367" r:id="rId65" display="https://podminky.urs.cz/item/CS_URS_2024_01/766691914"/>
    <hyperlink ref="F369" r:id="rId66" display="https://podminky.urs.cz/item/CS_URS_2024_01/766660001"/>
    <hyperlink ref="F373" r:id="rId67" display="https://podminky.urs.cz/item/CS_URS_2024_01/766691812"/>
    <hyperlink ref="F378" r:id="rId68" display="https://podminky.urs.cz/item/CS_URS_2024_01/766694126"/>
    <hyperlink ref="F385" r:id="rId69" display="https://podminky.urs.cz/item/CS_URS_2024_01/998766122"/>
    <hyperlink ref="F388" r:id="rId70" display="https://podminky.urs.cz/item/CS_URS_2024_01/771121011"/>
    <hyperlink ref="F395" r:id="rId71" display="https://podminky.urs.cz/item/CS_URS_2024_01/771121015"/>
    <hyperlink ref="F399" r:id="rId72" display="https://podminky.urs.cz/item/CS_URS_2024_01/771151023"/>
    <hyperlink ref="F401" r:id="rId73" display="https://podminky.urs.cz/item/CS_URS_2024_01/771574416"/>
    <hyperlink ref="F405" r:id="rId74" display="https://podminky.urs.cz/item/CS_URS_2024_01/771591112"/>
    <hyperlink ref="F409" r:id="rId75" display="https://podminky.urs.cz/item/CS_URS_2024_01/771591241"/>
    <hyperlink ref="F411" r:id="rId76" display="https://podminky.urs.cz/item/CS_URS_2024_01/771591242"/>
    <hyperlink ref="F413" r:id="rId77" display="https://podminky.urs.cz/item/CS_URS_2024_01/771591264"/>
    <hyperlink ref="F417" r:id="rId78" display="https://podminky.urs.cz/item/CS_URS_2024_01/998771122"/>
    <hyperlink ref="F420" r:id="rId79" display="https://podminky.urs.cz/item/CS_URS_2024_01/781111011"/>
    <hyperlink ref="F435" r:id="rId80" display="https://podminky.urs.cz/item/CS_URS_2024_01/781121011"/>
    <hyperlink ref="F437" r:id="rId81" display="https://podminky.urs.cz/item/CS_URS_2024_01/781131112"/>
    <hyperlink ref="F443" r:id="rId82" display="https://podminky.urs.cz/item/CS_URS_2024_01/781131264"/>
    <hyperlink ref="F447" r:id="rId83" display="https://podminky.urs.cz/item/CS_URS_2024_01/781151031"/>
    <hyperlink ref="F459" r:id="rId84" display="https://podminky.urs.cz/item/CS_URS_2024_01/781151041"/>
    <hyperlink ref="F463" r:id="rId85" display="https://podminky.urs.cz/item/CS_URS_2024_01/781161021"/>
    <hyperlink ref="F476" r:id="rId86" display="https://podminky.urs.cz/item/CS_URS_2024_01/781472216"/>
    <hyperlink ref="F490" r:id="rId87" display="https://podminky.urs.cz/item/CS_URS_2024_01/781571141"/>
    <hyperlink ref="F499" r:id="rId88" display="https://podminky.urs.cz/item/CS_URS_2024_01/998781122"/>
    <hyperlink ref="F502" r:id="rId89" display="https://podminky.urs.cz/item/CS_URS_2024_01/783317101"/>
    <hyperlink ref="F507" r:id="rId90" display="https://podminky.urs.cz/item/CS_URS_2024_01/784211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80</v>
      </c>
    </row>
    <row r="4" spans="2:46" s="1" customFormat="1" ht="24.95" customHeight="1">
      <c r="B4" s="22"/>
      <c r="D4" s="132" t="s">
        <v>91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zakázky'!K6</f>
        <v>Oprava stoupacího potrubí, koupelen a WC DD Dagmar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1127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zakázky'!AN8</f>
        <v>15. 2. 2024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zakázky'!AN13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zakázky'!E14</f>
        <v>Vyplň údaj</v>
      </c>
      <c r="F18" s="138"/>
      <c r="G18" s="138"/>
      <c r="H18" s="138"/>
      <c r="I18" s="134" t="s">
        <v>28</v>
      </c>
      <c r="J18" s="35" t="str">
        <f>'Rekapitulace zakázky'!AN14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zakázky'!AN16="","",'Rekapitulace zakázky'!AN16)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zakázky'!E17="","",'Rekapitulace zakázky'!E17)</f>
        <v xml:space="preserve"> </v>
      </c>
      <c r="F21" s="40"/>
      <c r="G21" s="40"/>
      <c r="H21" s="40"/>
      <c r="I21" s="134" t="s">
        <v>28</v>
      </c>
      <c r="J21" s="138" t="str">
        <f>IF('Rekapitulace zakázky'!AN17="","",'Rekapitulace zakázky'!AN17)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ROUND((SUM(BE99:BE370)),2)</f>
        <v>0</v>
      </c>
      <c r="G33" s="40"/>
      <c r="H33" s="40"/>
      <c r="I33" s="150">
        <v>0.21</v>
      </c>
      <c r="J33" s="149">
        <f>ROUND(((SUM(BE99:BE370))*I33),2)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ROUND((SUM(BF99:BF370)),2)</f>
        <v>0</v>
      </c>
      <c r="G34" s="40"/>
      <c r="H34" s="40"/>
      <c r="I34" s="150">
        <v>0.12</v>
      </c>
      <c r="J34" s="149">
        <f>ROUND(((SUM(BF99:BF370))*I34),2)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ROUND((SUM(BG99:BG370)),2)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ROUND((SUM(BH99:BH370)),2)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ROUND((SUM(BI99:BI370)),2)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Oprava stoupacího potrubí, koupelen a WC DD Dagmar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X9877.3 - 3NP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Zeleného 825/51 Brno 616 00 </v>
      </c>
      <c r="G52" s="42"/>
      <c r="H52" s="42"/>
      <c r="I52" s="34" t="s">
        <v>23</v>
      </c>
      <c r="J52" s="74" t="str">
        <f>IF(J12="","",J12)</f>
        <v>15. 2. 2024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Dětský Domov Dagmar Zeleného 825/51 Brno 616 00 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BDI group s.r.o. - Ing. Petr Štrich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95</v>
      </c>
      <c r="D57" s="164"/>
      <c r="E57" s="164"/>
      <c r="F57" s="164"/>
      <c r="G57" s="164"/>
      <c r="H57" s="164"/>
      <c r="I57" s="164"/>
      <c r="J57" s="165" t="s">
        <v>96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97</v>
      </c>
    </row>
    <row r="60" spans="1:31" s="9" customFormat="1" ht="24.95" customHeight="1">
      <c r="A60" s="9"/>
      <c r="B60" s="167"/>
      <c r="C60" s="168"/>
      <c r="D60" s="169" t="s">
        <v>98</v>
      </c>
      <c r="E60" s="170"/>
      <c r="F60" s="170"/>
      <c r="G60" s="170"/>
      <c r="H60" s="170"/>
      <c r="I60" s="170"/>
      <c r="J60" s="171">
        <f>J100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100</v>
      </c>
      <c r="E61" s="176"/>
      <c r="F61" s="176"/>
      <c r="G61" s="176"/>
      <c r="H61" s="176"/>
      <c r="I61" s="176"/>
      <c r="J61" s="177">
        <f>J101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101</v>
      </c>
      <c r="E62" s="176"/>
      <c r="F62" s="176"/>
      <c r="G62" s="176"/>
      <c r="H62" s="176"/>
      <c r="I62" s="176"/>
      <c r="J62" s="177">
        <f>J121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102</v>
      </c>
      <c r="E63" s="176"/>
      <c r="F63" s="176"/>
      <c r="G63" s="176"/>
      <c r="H63" s="176"/>
      <c r="I63" s="176"/>
      <c r="J63" s="177">
        <f>J147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103</v>
      </c>
      <c r="E64" s="176"/>
      <c r="F64" s="176"/>
      <c r="G64" s="176"/>
      <c r="H64" s="176"/>
      <c r="I64" s="176"/>
      <c r="J64" s="177">
        <f>J161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104</v>
      </c>
      <c r="E65" s="170"/>
      <c r="F65" s="170"/>
      <c r="G65" s="170"/>
      <c r="H65" s="170"/>
      <c r="I65" s="170"/>
      <c r="J65" s="171">
        <f>J164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1128</v>
      </c>
      <c r="E66" s="176"/>
      <c r="F66" s="176"/>
      <c r="G66" s="176"/>
      <c r="H66" s="176"/>
      <c r="I66" s="176"/>
      <c r="J66" s="177">
        <f>J165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106</v>
      </c>
      <c r="E67" s="176"/>
      <c r="F67" s="176"/>
      <c r="G67" s="176"/>
      <c r="H67" s="176"/>
      <c r="I67" s="176"/>
      <c r="J67" s="177">
        <f>J171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107</v>
      </c>
      <c r="E68" s="176"/>
      <c r="F68" s="176"/>
      <c r="G68" s="176"/>
      <c r="H68" s="176"/>
      <c r="I68" s="176"/>
      <c r="J68" s="177">
        <f>J196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108</v>
      </c>
      <c r="E69" s="176"/>
      <c r="F69" s="176"/>
      <c r="G69" s="176"/>
      <c r="H69" s="176"/>
      <c r="I69" s="176"/>
      <c r="J69" s="177">
        <f>J211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109</v>
      </c>
      <c r="E70" s="176"/>
      <c r="F70" s="176"/>
      <c r="G70" s="176"/>
      <c r="H70" s="176"/>
      <c r="I70" s="176"/>
      <c r="J70" s="177">
        <f>J233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111</v>
      </c>
      <c r="E71" s="176"/>
      <c r="F71" s="176"/>
      <c r="G71" s="176"/>
      <c r="H71" s="176"/>
      <c r="I71" s="176"/>
      <c r="J71" s="177">
        <f>J243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112</v>
      </c>
      <c r="E72" s="176"/>
      <c r="F72" s="176"/>
      <c r="G72" s="176"/>
      <c r="H72" s="176"/>
      <c r="I72" s="176"/>
      <c r="J72" s="177">
        <f>J246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113</v>
      </c>
      <c r="E73" s="176"/>
      <c r="F73" s="176"/>
      <c r="G73" s="176"/>
      <c r="H73" s="176"/>
      <c r="I73" s="176"/>
      <c r="J73" s="177">
        <f>J253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114</v>
      </c>
      <c r="E74" s="176"/>
      <c r="F74" s="176"/>
      <c r="G74" s="176"/>
      <c r="H74" s="176"/>
      <c r="I74" s="176"/>
      <c r="J74" s="177">
        <f>J259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115</v>
      </c>
      <c r="E75" s="176"/>
      <c r="F75" s="176"/>
      <c r="G75" s="176"/>
      <c r="H75" s="176"/>
      <c r="I75" s="176"/>
      <c r="J75" s="177">
        <f>J285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116</v>
      </c>
      <c r="E76" s="176"/>
      <c r="F76" s="176"/>
      <c r="G76" s="176"/>
      <c r="H76" s="176"/>
      <c r="I76" s="176"/>
      <c r="J76" s="177">
        <f>J293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3"/>
      <c r="C77" s="174"/>
      <c r="D77" s="175" t="s">
        <v>117</v>
      </c>
      <c r="E77" s="176"/>
      <c r="F77" s="176"/>
      <c r="G77" s="176"/>
      <c r="H77" s="176"/>
      <c r="I77" s="176"/>
      <c r="J77" s="177">
        <f>J319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3"/>
      <c r="C78" s="174"/>
      <c r="D78" s="175" t="s">
        <v>118</v>
      </c>
      <c r="E78" s="176"/>
      <c r="F78" s="176"/>
      <c r="G78" s="176"/>
      <c r="H78" s="176"/>
      <c r="I78" s="176"/>
      <c r="J78" s="177">
        <f>J361</f>
        <v>0</v>
      </c>
      <c r="K78" s="174"/>
      <c r="L78" s="17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3"/>
      <c r="C79" s="174"/>
      <c r="D79" s="175" t="s">
        <v>119</v>
      </c>
      <c r="E79" s="176"/>
      <c r="F79" s="176"/>
      <c r="G79" s="176"/>
      <c r="H79" s="176"/>
      <c r="I79" s="176"/>
      <c r="J79" s="177">
        <f>J366</f>
        <v>0</v>
      </c>
      <c r="K79" s="174"/>
      <c r="L79" s="17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2" customFormat="1" ht="21.8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5" spans="1:31" s="2" customFormat="1" ht="6.95" customHeight="1">
      <c r="A85" s="40"/>
      <c r="B85" s="63"/>
      <c r="C85" s="64"/>
      <c r="D85" s="64"/>
      <c r="E85" s="64"/>
      <c r="F85" s="64"/>
      <c r="G85" s="64"/>
      <c r="H85" s="64"/>
      <c r="I85" s="64"/>
      <c r="J85" s="64"/>
      <c r="K85" s="64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24.95" customHeight="1">
      <c r="A86" s="40"/>
      <c r="B86" s="41"/>
      <c r="C86" s="25" t="s">
        <v>120</v>
      </c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16</v>
      </c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162" t="str">
        <f>E7</f>
        <v>Oprava stoupacího potrubí, koupelen a WC DD Dagmar</v>
      </c>
      <c r="F89" s="34"/>
      <c r="G89" s="34"/>
      <c r="H89" s="34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92</v>
      </c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6.5" customHeight="1">
      <c r="A91" s="40"/>
      <c r="B91" s="41"/>
      <c r="C91" s="42"/>
      <c r="D91" s="42"/>
      <c r="E91" s="71" t="str">
        <f>E9</f>
        <v>X9877.3 - 3NP</v>
      </c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21</v>
      </c>
      <c r="D93" s="42"/>
      <c r="E93" s="42"/>
      <c r="F93" s="29" t="str">
        <f>F12</f>
        <v xml:space="preserve">Zeleného 825/51 Brno 616 00 </v>
      </c>
      <c r="G93" s="42"/>
      <c r="H93" s="42"/>
      <c r="I93" s="34" t="s">
        <v>23</v>
      </c>
      <c r="J93" s="74" t="str">
        <f>IF(J12="","",J12)</f>
        <v>15. 2. 2024</v>
      </c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4" t="s">
        <v>25</v>
      </c>
      <c r="D95" s="42"/>
      <c r="E95" s="42"/>
      <c r="F95" s="29" t="str">
        <f>E15</f>
        <v xml:space="preserve">Dětský Domov Dagmar Zeleného 825/51 Brno 616 00 </v>
      </c>
      <c r="G95" s="42"/>
      <c r="H95" s="42"/>
      <c r="I95" s="34" t="s">
        <v>31</v>
      </c>
      <c r="J95" s="38" t="str">
        <f>E21</f>
        <v xml:space="preserve"> </v>
      </c>
      <c r="K95" s="4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5.65" customHeight="1">
      <c r="A96" s="40"/>
      <c r="B96" s="41"/>
      <c r="C96" s="34" t="s">
        <v>29</v>
      </c>
      <c r="D96" s="42"/>
      <c r="E96" s="42"/>
      <c r="F96" s="29" t="str">
        <f>IF(E18="","",E18)</f>
        <v>Vyplň údaj</v>
      </c>
      <c r="G96" s="42"/>
      <c r="H96" s="42"/>
      <c r="I96" s="34" t="s">
        <v>34</v>
      </c>
      <c r="J96" s="38" t="str">
        <f>E24</f>
        <v xml:space="preserve">BDI group s.r.o. - Ing. Petr Štrich </v>
      </c>
      <c r="K96" s="42"/>
      <c r="L96" s="13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3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11" customFormat="1" ht="29.25" customHeight="1">
      <c r="A98" s="179"/>
      <c r="B98" s="180"/>
      <c r="C98" s="181" t="s">
        <v>121</v>
      </c>
      <c r="D98" s="182" t="s">
        <v>57</v>
      </c>
      <c r="E98" s="182" t="s">
        <v>53</v>
      </c>
      <c r="F98" s="182" t="s">
        <v>54</v>
      </c>
      <c r="G98" s="182" t="s">
        <v>122</v>
      </c>
      <c r="H98" s="182" t="s">
        <v>123</v>
      </c>
      <c r="I98" s="182" t="s">
        <v>124</v>
      </c>
      <c r="J98" s="183" t="s">
        <v>96</v>
      </c>
      <c r="K98" s="184" t="s">
        <v>125</v>
      </c>
      <c r="L98" s="185"/>
      <c r="M98" s="94" t="s">
        <v>19</v>
      </c>
      <c r="N98" s="95" t="s">
        <v>42</v>
      </c>
      <c r="O98" s="95" t="s">
        <v>126</v>
      </c>
      <c r="P98" s="95" t="s">
        <v>127</v>
      </c>
      <c r="Q98" s="95" t="s">
        <v>128</v>
      </c>
      <c r="R98" s="95" t="s">
        <v>129</v>
      </c>
      <c r="S98" s="95" t="s">
        <v>130</v>
      </c>
      <c r="T98" s="95" t="s">
        <v>131</v>
      </c>
      <c r="U98" s="96" t="s">
        <v>132</v>
      </c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</row>
    <row r="99" spans="1:63" s="2" customFormat="1" ht="22.8" customHeight="1">
      <c r="A99" s="40"/>
      <c r="B99" s="41"/>
      <c r="C99" s="101" t="s">
        <v>133</v>
      </c>
      <c r="D99" s="42"/>
      <c r="E99" s="42"/>
      <c r="F99" s="42"/>
      <c r="G99" s="42"/>
      <c r="H99" s="42"/>
      <c r="I99" s="42"/>
      <c r="J99" s="186">
        <f>BK99</f>
        <v>0</v>
      </c>
      <c r="K99" s="42"/>
      <c r="L99" s="46"/>
      <c r="M99" s="97"/>
      <c r="N99" s="187"/>
      <c r="O99" s="98"/>
      <c r="P99" s="188">
        <f>P100+P164</f>
        <v>0</v>
      </c>
      <c r="Q99" s="98"/>
      <c r="R99" s="188">
        <f>R100+R164</f>
        <v>2.39440823</v>
      </c>
      <c r="S99" s="98"/>
      <c r="T99" s="188">
        <f>T100+T164</f>
        <v>3.504362</v>
      </c>
      <c r="U99" s="99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71</v>
      </c>
      <c r="AU99" s="19" t="s">
        <v>97</v>
      </c>
      <c r="BK99" s="189">
        <f>BK100+BK164</f>
        <v>0</v>
      </c>
    </row>
    <row r="100" spans="1:63" s="12" customFormat="1" ht="25.9" customHeight="1">
      <c r="A100" s="12"/>
      <c r="B100" s="190"/>
      <c r="C100" s="191"/>
      <c r="D100" s="192" t="s">
        <v>71</v>
      </c>
      <c r="E100" s="193" t="s">
        <v>134</v>
      </c>
      <c r="F100" s="193" t="s">
        <v>135</v>
      </c>
      <c r="G100" s="191"/>
      <c r="H100" s="191"/>
      <c r="I100" s="194"/>
      <c r="J100" s="195">
        <f>BK100</f>
        <v>0</v>
      </c>
      <c r="K100" s="191"/>
      <c r="L100" s="196"/>
      <c r="M100" s="197"/>
      <c r="N100" s="198"/>
      <c r="O100" s="198"/>
      <c r="P100" s="199">
        <f>P101+P121+P147+P161</f>
        <v>0</v>
      </c>
      <c r="Q100" s="198"/>
      <c r="R100" s="199">
        <f>R101+R121+R147+R161</f>
        <v>0.32862833999999996</v>
      </c>
      <c r="S100" s="198"/>
      <c r="T100" s="199">
        <f>T101+T121+T147+T161</f>
        <v>2.677682</v>
      </c>
      <c r="U100" s="200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1" t="s">
        <v>80</v>
      </c>
      <c r="AT100" s="202" t="s">
        <v>71</v>
      </c>
      <c r="AU100" s="202" t="s">
        <v>72</v>
      </c>
      <c r="AY100" s="201" t="s">
        <v>136</v>
      </c>
      <c r="BK100" s="203">
        <f>BK101+BK121+BK147+BK161</f>
        <v>0</v>
      </c>
    </row>
    <row r="101" spans="1:63" s="12" customFormat="1" ht="22.8" customHeight="1">
      <c r="A101" s="12"/>
      <c r="B101" s="190"/>
      <c r="C101" s="191"/>
      <c r="D101" s="192" t="s">
        <v>71</v>
      </c>
      <c r="E101" s="204" t="s">
        <v>181</v>
      </c>
      <c r="F101" s="204" t="s">
        <v>182</v>
      </c>
      <c r="G101" s="191"/>
      <c r="H101" s="191"/>
      <c r="I101" s="194"/>
      <c r="J101" s="205">
        <f>BK101</f>
        <v>0</v>
      </c>
      <c r="K101" s="191"/>
      <c r="L101" s="196"/>
      <c r="M101" s="197"/>
      <c r="N101" s="198"/>
      <c r="O101" s="198"/>
      <c r="P101" s="199">
        <f>SUM(P102:P120)</f>
        <v>0</v>
      </c>
      <c r="Q101" s="198"/>
      <c r="R101" s="199">
        <f>SUM(R102:R120)</f>
        <v>0.32665723999999996</v>
      </c>
      <c r="S101" s="198"/>
      <c r="T101" s="199">
        <f>SUM(T102:T120)</f>
        <v>0</v>
      </c>
      <c r="U101" s="200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80</v>
      </c>
      <c r="AT101" s="202" t="s">
        <v>71</v>
      </c>
      <c r="AU101" s="202" t="s">
        <v>80</v>
      </c>
      <c r="AY101" s="201" t="s">
        <v>136</v>
      </c>
      <c r="BK101" s="203">
        <f>SUM(BK102:BK120)</f>
        <v>0</v>
      </c>
    </row>
    <row r="102" spans="1:65" s="2" customFormat="1" ht="21.75" customHeight="1">
      <c r="A102" s="40"/>
      <c r="B102" s="41"/>
      <c r="C102" s="206" t="s">
        <v>80</v>
      </c>
      <c r="D102" s="206" t="s">
        <v>139</v>
      </c>
      <c r="E102" s="207" t="s">
        <v>223</v>
      </c>
      <c r="F102" s="208" t="s">
        <v>224</v>
      </c>
      <c r="G102" s="209" t="s">
        <v>225</v>
      </c>
      <c r="H102" s="210">
        <v>0.125</v>
      </c>
      <c r="I102" s="211"/>
      <c r="J102" s="212">
        <f>ROUND(I102*H102,2)</f>
        <v>0</v>
      </c>
      <c r="K102" s="213"/>
      <c r="L102" s="46"/>
      <c r="M102" s="214" t="s">
        <v>19</v>
      </c>
      <c r="N102" s="215" t="s">
        <v>44</v>
      </c>
      <c r="O102" s="86"/>
      <c r="P102" s="216">
        <f>O102*H102</f>
        <v>0</v>
      </c>
      <c r="Q102" s="216">
        <v>2.50187</v>
      </c>
      <c r="R102" s="216">
        <f>Q102*H102</f>
        <v>0.31273375</v>
      </c>
      <c r="S102" s="216">
        <v>0</v>
      </c>
      <c r="T102" s="216">
        <f>S102*H102</f>
        <v>0</v>
      </c>
      <c r="U102" s="217" t="s">
        <v>19</v>
      </c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8" t="s">
        <v>143</v>
      </c>
      <c r="AT102" s="218" t="s">
        <v>139</v>
      </c>
      <c r="AU102" s="218" t="s">
        <v>144</v>
      </c>
      <c r="AY102" s="19" t="s">
        <v>136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144</v>
      </c>
      <c r="BK102" s="219">
        <f>ROUND(I102*H102,2)</f>
        <v>0</v>
      </c>
      <c r="BL102" s="19" t="s">
        <v>143</v>
      </c>
      <c r="BM102" s="218" t="s">
        <v>1129</v>
      </c>
    </row>
    <row r="103" spans="1:47" s="2" customFormat="1" ht="12">
      <c r="A103" s="40"/>
      <c r="B103" s="41"/>
      <c r="C103" s="42"/>
      <c r="D103" s="220" t="s">
        <v>146</v>
      </c>
      <c r="E103" s="42"/>
      <c r="F103" s="221" t="s">
        <v>227</v>
      </c>
      <c r="G103" s="42"/>
      <c r="H103" s="42"/>
      <c r="I103" s="222"/>
      <c r="J103" s="42"/>
      <c r="K103" s="42"/>
      <c r="L103" s="46"/>
      <c r="M103" s="223"/>
      <c r="N103" s="224"/>
      <c r="O103" s="86"/>
      <c r="P103" s="86"/>
      <c r="Q103" s="86"/>
      <c r="R103" s="86"/>
      <c r="S103" s="86"/>
      <c r="T103" s="86"/>
      <c r="U103" s="87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146</v>
      </c>
      <c r="AU103" s="19" t="s">
        <v>144</v>
      </c>
    </row>
    <row r="104" spans="1:51" s="13" customFormat="1" ht="12">
      <c r="A104" s="13"/>
      <c r="B104" s="225"/>
      <c r="C104" s="226"/>
      <c r="D104" s="227" t="s">
        <v>148</v>
      </c>
      <c r="E104" s="228" t="s">
        <v>19</v>
      </c>
      <c r="F104" s="229" t="s">
        <v>1130</v>
      </c>
      <c r="G104" s="226"/>
      <c r="H104" s="228" t="s">
        <v>19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3"/>
      <c r="U104" s="234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148</v>
      </c>
      <c r="AU104" s="235" t="s">
        <v>144</v>
      </c>
      <c r="AV104" s="13" t="s">
        <v>80</v>
      </c>
      <c r="AW104" s="13" t="s">
        <v>33</v>
      </c>
      <c r="AX104" s="13" t="s">
        <v>72</v>
      </c>
      <c r="AY104" s="235" t="s">
        <v>136</v>
      </c>
    </row>
    <row r="105" spans="1:51" s="14" customFormat="1" ht="12">
      <c r="A105" s="14"/>
      <c r="B105" s="236"/>
      <c r="C105" s="237"/>
      <c r="D105" s="227" t="s">
        <v>148</v>
      </c>
      <c r="E105" s="238" t="s">
        <v>19</v>
      </c>
      <c r="F105" s="239" t="s">
        <v>1131</v>
      </c>
      <c r="G105" s="237"/>
      <c r="H105" s="240">
        <v>0.125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4"/>
      <c r="U105" s="245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148</v>
      </c>
      <c r="AU105" s="246" t="s">
        <v>144</v>
      </c>
      <c r="AV105" s="14" t="s">
        <v>144</v>
      </c>
      <c r="AW105" s="14" t="s">
        <v>33</v>
      </c>
      <c r="AX105" s="14" t="s">
        <v>72</v>
      </c>
      <c r="AY105" s="246" t="s">
        <v>136</v>
      </c>
    </row>
    <row r="106" spans="1:51" s="15" customFormat="1" ht="12">
      <c r="A106" s="15"/>
      <c r="B106" s="247"/>
      <c r="C106" s="248"/>
      <c r="D106" s="227" t="s">
        <v>148</v>
      </c>
      <c r="E106" s="249" t="s">
        <v>19</v>
      </c>
      <c r="F106" s="250" t="s">
        <v>152</v>
      </c>
      <c r="G106" s="248"/>
      <c r="H106" s="251">
        <v>0.125</v>
      </c>
      <c r="I106" s="252"/>
      <c r="J106" s="248"/>
      <c r="K106" s="248"/>
      <c r="L106" s="253"/>
      <c r="M106" s="254"/>
      <c r="N106" s="255"/>
      <c r="O106" s="255"/>
      <c r="P106" s="255"/>
      <c r="Q106" s="255"/>
      <c r="R106" s="255"/>
      <c r="S106" s="255"/>
      <c r="T106" s="255"/>
      <c r="U106" s="256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7" t="s">
        <v>148</v>
      </c>
      <c r="AU106" s="257" t="s">
        <v>144</v>
      </c>
      <c r="AV106" s="15" t="s">
        <v>143</v>
      </c>
      <c r="AW106" s="15" t="s">
        <v>33</v>
      </c>
      <c r="AX106" s="15" t="s">
        <v>80</v>
      </c>
      <c r="AY106" s="257" t="s">
        <v>136</v>
      </c>
    </row>
    <row r="107" spans="1:65" s="2" customFormat="1" ht="16.5" customHeight="1">
      <c r="A107" s="40"/>
      <c r="B107" s="41"/>
      <c r="C107" s="206" t="s">
        <v>144</v>
      </c>
      <c r="D107" s="206" t="s">
        <v>139</v>
      </c>
      <c r="E107" s="207" t="s">
        <v>234</v>
      </c>
      <c r="F107" s="208" t="s">
        <v>235</v>
      </c>
      <c r="G107" s="209" t="s">
        <v>225</v>
      </c>
      <c r="H107" s="210">
        <v>0.125</v>
      </c>
      <c r="I107" s="211"/>
      <c r="J107" s="212">
        <f>ROUND(I107*H107,2)</f>
        <v>0</v>
      </c>
      <c r="K107" s="213"/>
      <c r="L107" s="46"/>
      <c r="M107" s="214" t="s">
        <v>19</v>
      </c>
      <c r="N107" s="215" t="s">
        <v>44</v>
      </c>
      <c r="O107" s="86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6">
        <f>S107*H107</f>
        <v>0</v>
      </c>
      <c r="U107" s="217" t="s">
        <v>19</v>
      </c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8" t="s">
        <v>143</v>
      </c>
      <c r="AT107" s="218" t="s">
        <v>139</v>
      </c>
      <c r="AU107" s="218" t="s">
        <v>144</v>
      </c>
      <c r="AY107" s="19" t="s">
        <v>136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9" t="s">
        <v>144</v>
      </c>
      <c r="BK107" s="219">
        <f>ROUND(I107*H107,2)</f>
        <v>0</v>
      </c>
      <c r="BL107" s="19" t="s">
        <v>143</v>
      </c>
      <c r="BM107" s="218" t="s">
        <v>1132</v>
      </c>
    </row>
    <row r="108" spans="1:47" s="2" customFormat="1" ht="12">
      <c r="A108" s="40"/>
      <c r="B108" s="41"/>
      <c r="C108" s="42"/>
      <c r="D108" s="220" t="s">
        <v>146</v>
      </c>
      <c r="E108" s="42"/>
      <c r="F108" s="221" t="s">
        <v>237</v>
      </c>
      <c r="G108" s="42"/>
      <c r="H108" s="42"/>
      <c r="I108" s="222"/>
      <c r="J108" s="42"/>
      <c r="K108" s="42"/>
      <c r="L108" s="46"/>
      <c r="M108" s="223"/>
      <c r="N108" s="224"/>
      <c r="O108" s="86"/>
      <c r="P108" s="86"/>
      <c r="Q108" s="86"/>
      <c r="R108" s="86"/>
      <c r="S108" s="86"/>
      <c r="T108" s="86"/>
      <c r="U108" s="87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146</v>
      </c>
      <c r="AU108" s="19" t="s">
        <v>144</v>
      </c>
    </row>
    <row r="109" spans="1:65" s="2" customFormat="1" ht="21.75" customHeight="1">
      <c r="A109" s="40"/>
      <c r="B109" s="41"/>
      <c r="C109" s="206" t="s">
        <v>137</v>
      </c>
      <c r="D109" s="206" t="s">
        <v>139</v>
      </c>
      <c r="E109" s="207" t="s">
        <v>238</v>
      </c>
      <c r="F109" s="208" t="s">
        <v>239</v>
      </c>
      <c r="G109" s="209" t="s">
        <v>225</v>
      </c>
      <c r="H109" s="210">
        <v>0.125</v>
      </c>
      <c r="I109" s="211"/>
      <c r="J109" s="212">
        <f>ROUND(I109*H109,2)</f>
        <v>0</v>
      </c>
      <c r="K109" s="213"/>
      <c r="L109" s="46"/>
      <c r="M109" s="214" t="s">
        <v>19</v>
      </c>
      <c r="N109" s="215" t="s">
        <v>44</v>
      </c>
      <c r="O109" s="86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6">
        <f>S109*H109</f>
        <v>0</v>
      </c>
      <c r="U109" s="217" t="s">
        <v>19</v>
      </c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8" t="s">
        <v>143</v>
      </c>
      <c r="AT109" s="218" t="s">
        <v>139</v>
      </c>
      <c r="AU109" s="218" t="s">
        <v>144</v>
      </c>
      <c r="AY109" s="19" t="s">
        <v>136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9" t="s">
        <v>144</v>
      </c>
      <c r="BK109" s="219">
        <f>ROUND(I109*H109,2)</f>
        <v>0</v>
      </c>
      <c r="BL109" s="19" t="s">
        <v>143</v>
      </c>
      <c r="BM109" s="218" t="s">
        <v>1133</v>
      </c>
    </row>
    <row r="110" spans="1:47" s="2" customFormat="1" ht="12">
      <c r="A110" s="40"/>
      <c r="B110" s="41"/>
      <c r="C110" s="42"/>
      <c r="D110" s="220" t="s">
        <v>146</v>
      </c>
      <c r="E110" s="42"/>
      <c r="F110" s="221" t="s">
        <v>241</v>
      </c>
      <c r="G110" s="42"/>
      <c r="H110" s="42"/>
      <c r="I110" s="222"/>
      <c r="J110" s="42"/>
      <c r="K110" s="42"/>
      <c r="L110" s="46"/>
      <c r="M110" s="223"/>
      <c r="N110" s="224"/>
      <c r="O110" s="86"/>
      <c r="P110" s="86"/>
      <c r="Q110" s="86"/>
      <c r="R110" s="86"/>
      <c r="S110" s="86"/>
      <c r="T110" s="86"/>
      <c r="U110" s="87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146</v>
      </c>
      <c r="AU110" s="19" t="s">
        <v>144</v>
      </c>
    </row>
    <row r="111" spans="1:65" s="2" customFormat="1" ht="16.5" customHeight="1">
      <c r="A111" s="40"/>
      <c r="B111" s="41"/>
      <c r="C111" s="206" t="s">
        <v>143</v>
      </c>
      <c r="D111" s="206" t="s">
        <v>139</v>
      </c>
      <c r="E111" s="207" t="s">
        <v>243</v>
      </c>
      <c r="F111" s="208" t="s">
        <v>244</v>
      </c>
      <c r="G111" s="209" t="s">
        <v>225</v>
      </c>
      <c r="H111" s="210">
        <v>0.125</v>
      </c>
      <c r="I111" s="211"/>
      <c r="J111" s="212">
        <f>ROUND(I111*H111,2)</f>
        <v>0</v>
      </c>
      <c r="K111" s="213"/>
      <c r="L111" s="46"/>
      <c r="M111" s="214" t="s">
        <v>19</v>
      </c>
      <c r="N111" s="215" t="s">
        <v>44</v>
      </c>
      <c r="O111" s="86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6">
        <f>S111*H111</f>
        <v>0</v>
      </c>
      <c r="U111" s="217" t="s">
        <v>19</v>
      </c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8" t="s">
        <v>143</v>
      </c>
      <c r="AT111" s="218" t="s">
        <v>139</v>
      </c>
      <c r="AU111" s="218" t="s">
        <v>144</v>
      </c>
      <c r="AY111" s="19" t="s">
        <v>136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9" t="s">
        <v>144</v>
      </c>
      <c r="BK111" s="219">
        <f>ROUND(I111*H111,2)</f>
        <v>0</v>
      </c>
      <c r="BL111" s="19" t="s">
        <v>143</v>
      </c>
      <c r="BM111" s="218" t="s">
        <v>1134</v>
      </c>
    </row>
    <row r="112" spans="1:47" s="2" customFormat="1" ht="12">
      <c r="A112" s="40"/>
      <c r="B112" s="41"/>
      <c r="C112" s="42"/>
      <c r="D112" s="220" t="s">
        <v>146</v>
      </c>
      <c r="E112" s="42"/>
      <c r="F112" s="221" t="s">
        <v>246</v>
      </c>
      <c r="G112" s="42"/>
      <c r="H112" s="42"/>
      <c r="I112" s="222"/>
      <c r="J112" s="42"/>
      <c r="K112" s="42"/>
      <c r="L112" s="46"/>
      <c r="M112" s="223"/>
      <c r="N112" s="224"/>
      <c r="O112" s="86"/>
      <c r="P112" s="86"/>
      <c r="Q112" s="86"/>
      <c r="R112" s="86"/>
      <c r="S112" s="86"/>
      <c r="T112" s="86"/>
      <c r="U112" s="87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146</v>
      </c>
      <c r="AU112" s="19" t="s">
        <v>144</v>
      </c>
    </row>
    <row r="113" spans="1:65" s="2" customFormat="1" ht="16.5" customHeight="1">
      <c r="A113" s="40"/>
      <c r="B113" s="41"/>
      <c r="C113" s="206" t="s">
        <v>173</v>
      </c>
      <c r="D113" s="206" t="s">
        <v>139</v>
      </c>
      <c r="E113" s="207" t="s">
        <v>248</v>
      </c>
      <c r="F113" s="208" t="s">
        <v>249</v>
      </c>
      <c r="G113" s="209" t="s">
        <v>250</v>
      </c>
      <c r="H113" s="210">
        <v>0.013</v>
      </c>
      <c r="I113" s="211"/>
      <c r="J113" s="212">
        <f>ROUND(I113*H113,2)</f>
        <v>0</v>
      </c>
      <c r="K113" s="213"/>
      <c r="L113" s="46"/>
      <c r="M113" s="214" t="s">
        <v>19</v>
      </c>
      <c r="N113" s="215" t="s">
        <v>44</v>
      </c>
      <c r="O113" s="86"/>
      <c r="P113" s="216">
        <f>O113*H113</f>
        <v>0</v>
      </c>
      <c r="Q113" s="216">
        <v>1.06277</v>
      </c>
      <c r="R113" s="216">
        <f>Q113*H113</f>
        <v>0.01381601</v>
      </c>
      <c r="S113" s="216">
        <v>0</v>
      </c>
      <c r="T113" s="216">
        <f>S113*H113</f>
        <v>0</v>
      </c>
      <c r="U113" s="217" t="s">
        <v>19</v>
      </c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8" t="s">
        <v>143</v>
      </c>
      <c r="AT113" s="218" t="s">
        <v>139</v>
      </c>
      <c r="AU113" s="218" t="s">
        <v>144</v>
      </c>
      <c r="AY113" s="19" t="s">
        <v>136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9" t="s">
        <v>144</v>
      </c>
      <c r="BK113" s="219">
        <f>ROUND(I113*H113,2)</f>
        <v>0</v>
      </c>
      <c r="BL113" s="19" t="s">
        <v>143</v>
      </c>
      <c r="BM113" s="218" t="s">
        <v>1135</v>
      </c>
    </row>
    <row r="114" spans="1:47" s="2" customFormat="1" ht="12">
      <c r="A114" s="40"/>
      <c r="B114" s="41"/>
      <c r="C114" s="42"/>
      <c r="D114" s="220" t="s">
        <v>146</v>
      </c>
      <c r="E114" s="42"/>
      <c r="F114" s="221" t="s">
        <v>252</v>
      </c>
      <c r="G114" s="42"/>
      <c r="H114" s="42"/>
      <c r="I114" s="222"/>
      <c r="J114" s="42"/>
      <c r="K114" s="42"/>
      <c r="L114" s="46"/>
      <c r="M114" s="223"/>
      <c r="N114" s="224"/>
      <c r="O114" s="86"/>
      <c r="P114" s="86"/>
      <c r="Q114" s="86"/>
      <c r="R114" s="86"/>
      <c r="S114" s="86"/>
      <c r="T114" s="86"/>
      <c r="U114" s="87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146</v>
      </c>
      <c r="AU114" s="19" t="s">
        <v>144</v>
      </c>
    </row>
    <row r="115" spans="1:51" s="13" customFormat="1" ht="12">
      <c r="A115" s="13"/>
      <c r="B115" s="225"/>
      <c r="C115" s="226"/>
      <c r="D115" s="227" t="s">
        <v>148</v>
      </c>
      <c r="E115" s="228" t="s">
        <v>19</v>
      </c>
      <c r="F115" s="229" t="s">
        <v>253</v>
      </c>
      <c r="G115" s="226"/>
      <c r="H115" s="228" t="s">
        <v>19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3"/>
      <c r="U115" s="234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148</v>
      </c>
      <c r="AU115" s="235" t="s">
        <v>144</v>
      </c>
      <c r="AV115" s="13" t="s">
        <v>80</v>
      </c>
      <c r="AW115" s="13" t="s">
        <v>33</v>
      </c>
      <c r="AX115" s="13" t="s">
        <v>72</v>
      </c>
      <c r="AY115" s="235" t="s">
        <v>136</v>
      </c>
    </row>
    <row r="116" spans="1:51" s="14" customFormat="1" ht="12">
      <c r="A116" s="14"/>
      <c r="B116" s="236"/>
      <c r="C116" s="237"/>
      <c r="D116" s="227" t="s">
        <v>148</v>
      </c>
      <c r="E116" s="238" t="s">
        <v>19</v>
      </c>
      <c r="F116" s="239" t="s">
        <v>1136</v>
      </c>
      <c r="G116" s="237"/>
      <c r="H116" s="240">
        <v>0.013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4"/>
      <c r="U116" s="245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148</v>
      </c>
      <c r="AU116" s="246" t="s">
        <v>144</v>
      </c>
      <c r="AV116" s="14" t="s">
        <v>144</v>
      </c>
      <c r="AW116" s="14" t="s">
        <v>33</v>
      </c>
      <c r="AX116" s="14" t="s">
        <v>80</v>
      </c>
      <c r="AY116" s="246" t="s">
        <v>136</v>
      </c>
    </row>
    <row r="117" spans="1:65" s="2" customFormat="1" ht="21.75" customHeight="1">
      <c r="A117" s="40"/>
      <c r="B117" s="41"/>
      <c r="C117" s="206" t="s">
        <v>181</v>
      </c>
      <c r="D117" s="206" t="s">
        <v>139</v>
      </c>
      <c r="E117" s="207" t="s">
        <v>256</v>
      </c>
      <c r="F117" s="208" t="s">
        <v>257</v>
      </c>
      <c r="G117" s="209" t="s">
        <v>160</v>
      </c>
      <c r="H117" s="210">
        <v>5.374</v>
      </c>
      <c r="I117" s="211"/>
      <c r="J117" s="212">
        <f>ROUND(I117*H117,2)</f>
        <v>0</v>
      </c>
      <c r="K117" s="213"/>
      <c r="L117" s="46"/>
      <c r="M117" s="214" t="s">
        <v>19</v>
      </c>
      <c r="N117" s="215" t="s">
        <v>44</v>
      </c>
      <c r="O117" s="86"/>
      <c r="P117" s="216">
        <f>O117*H117</f>
        <v>0</v>
      </c>
      <c r="Q117" s="216">
        <v>2E-05</v>
      </c>
      <c r="R117" s="216">
        <f>Q117*H117</f>
        <v>0.00010748000000000001</v>
      </c>
      <c r="S117" s="216">
        <v>0</v>
      </c>
      <c r="T117" s="216">
        <f>S117*H117</f>
        <v>0</v>
      </c>
      <c r="U117" s="217" t="s">
        <v>19</v>
      </c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8" t="s">
        <v>143</v>
      </c>
      <c r="AT117" s="218" t="s">
        <v>139</v>
      </c>
      <c r="AU117" s="218" t="s">
        <v>144</v>
      </c>
      <c r="AY117" s="19" t="s">
        <v>136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9" t="s">
        <v>144</v>
      </c>
      <c r="BK117" s="219">
        <f>ROUND(I117*H117,2)</f>
        <v>0</v>
      </c>
      <c r="BL117" s="19" t="s">
        <v>143</v>
      </c>
      <c r="BM117" s="218" t="s">
        <v>1137</v>
      </c>
    </row>
    <row r="118" spans="1:47" s="2" customFormat="1" ht="12">
      <c r="A118" s="40"/>
      <c r="B118" s="41"/>
      <c r="C118" s="42"/>
      <c r="D118" s="220" t="s">
        <v>146</v>
      </c>
      <c r="E118" s="42"/>
      <c r="F118" s="221" t="s">
        <v>259</v>
      </c>
      <c r="G118" s="42"/>
      <c r="H118" s="42"/>
      <c r="I118" s="222"/>
      <c r="J118" s="42"/>
      <c r="K118" s="42"/>
      <c r="L118" s="46"/>
      <c r="M118" s="223"/>
      <c r="N118" s="224"/>
      <c r="O118" s="86"/>
      <c r="P118" s="86"/>
      <c r="Q118" s="86"/>
      <c r="R118" s="86"/>
      <c r="S118" s="86"/>
      <c r="T118" s="86"/>
      <c r="U118" s="87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146</v>
      </c>
      <c r="AU118" s="19" t="s">
        <v>144</v>
      </c>
    </row>
    <row r="119" spans="1:51" s="13" customFormat="1" ht="12">
      <c r="A119" s="13"/>
      <c r="B119" s="225"/>
      <c r="C119" s="226"/>
      <c r="D119" s="227" t="s">
        <v>148</v>
      </c>
      <c r="E119" s="228" t="s">
        <v>19</v>
      </c>
      <c r="F119" s="229" t="s">
        <v>1138</v>
      </c>
      <c r="G119" s="226"/>
      <c r="H119" s="228" t="s">
        <v>19</v>
      </c>
      <c r="I119" s="230"/>
      <c r="J119" s="226"/>
      <c r="K119" s="226"/>
      <c r="L119" s="231"/>
      <c r="M119" s="232"/>
      <c r="N119" s="233"/>
      <c r="O119" s="233"/>
      <c r="P119" s="233"/>
      <c r="Q119" s="233"/>
      <c r="R119" s="233"/>
      <c r="S119" s="233"/>
      <c r="T119" s="233"/>
      <c r="U119" s="234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148</v>
      </c>
      <c r="AU119" s="235" t="s">
        <v>144</v>
      </c>
      <c r="AV119" s="13" t="s">
        <v>80</v>
      </c>
      <c r="AW119" s="13" t="s">
        <v>33</v>
      </c>
      <c r="AX119" s="13" t="s">
        <v>72</v>
      </c>
      <c r="AY119" s="235" t="s">
        <v>136</v>
      </c>
    </row>
    <row r="120" spans="1:51" s="14" customFormat="1" ht="12">
      <c r="A120" s="14"/>
      <c r="B120" s="236"/>
      <c r="C120" s="237"/>
      <c r="D120" s="227" t="s">
        <v>148</v>
      </c>
      <c r="E120" s="238" t="s">
        <v>19</v>
      </c>
      <c r="F120" s="239" t="s">
        <v>1139</v>
      </c>
      <c r="G120" s="237"/>
      <c r="H120" s="240">
        <v>5.374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4"/>
      <c r="U120" s="245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148</v>
      </c>
      <c r="AU120" s="246" t="s">
        <v>144</v>
      </c>
      <c r="AV120" s="14" t="s">
        <v>144</v>
      </c>
      <c r="AW120" s="14" t="s">
        <v>33</v>
      </c>
      <c r="AX120" s="14" t="s">
        <v>80</v>
      </c>
      <c r="AY120" s="246" t="s">
        <v>136</v>
      </c>
    </row>
    <row r="121" spans="1:63" s="12" customFormat="1" ht="22.8" customHeight="1">
      <c r="A121" s="12"/>
      <c r="B121" s="190"/>
      <c r="C121" s="191"/>
      <c r="D121" s="192" t="s">
        <v>71</v>
      </c>
      <c r="E121" s="204" t="s">
        <v>213</v>
      </c>
      <c r="F121" s="204" t="s">
        <v>286</v>
      </c>
      <c r="G121" s="191"/>
      <c r="H121" s="191"/>
      <c r="I121" s="194"/>
      <c r="J121" s="205">
        <f>BK121</f>
        <v>0</v>
      </c>
      <c r="K121" s="191"/>
      <c r="L121" s="196"/>
      <c r="M121" s="197"/>
      <c r="N121" s="198"/>
      <c r="O121" s="198"/>
      <c r="P121" s="199">
        <f>SUM(P122:P146)</f>
        <v>0</v>
      </c>
      <c r="Q121" s="198"/>
      <c r="R121" s="199">
        <f>SUM(R122:R146)</f>
        <v>0.0019711</v>
      </c>
      <c r="S121" s="198"/>
      <c r="T121" s="199">
        <f>SUM(T122:T146)</f>
        <v>2.677682</v>
      </c>
      <c r="U121" s="200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1" t="s">
        <v>80</v>
      </c>
      <c r="AT121" s="202" t="s">
        <v>71</v>
      </c>
      <c r="AU121" s="202" t="s">
        <v>80</v>
      </c>
      <c r="AY121" s="201" t="s">
        <v>136</v>
      </c>
      <c r="BK121" s="203">
        <f>SUM(BK122:BK146)</f>
        <v>0</v>
      </c>
    </row>
    <row r="122" spans="1:65" s="2" customFormat="1" ht="21.75" customHeight="1">
      <c r="A122" s="40"/>
      <c r="B122" s="41"/>
      <c r="C122" s="206" t="s">
        <v>190</v>
      </c>
      <c r="D122" s="206" t="s">
        <v>139</v>
      </c>
      <c r="E122" s="207" t="s">
        <v>300</v>
      </c>
      <c r="F122" s="208" t="s">
        <v>301</v>
      </c>
      <c r="G122" s="209" t="s">
        <v>225</v>
      </c>
      <c r="H122" s="210">
        <v>0.125</v>
      </c>
      <c r="I122" s="211"/>
      <c r="J122" s="212">
        <f>ROUND(I122*H122,2)</f>
        <v>0</v>
      </c>
      <c r="K122" s="213"/>
      <c r="L122" s="46"/>
      <c r="M122" s="214" t="s">
        <v>19</v>
      </c>
      <c r="N122" s="215" t="s">
        <v>44</v>
      </c>
      <c r="O122" s="86"/>
      <c r="P122" s="216">
        <f>O122*H122</f>
        <v>0</v>
      </c>
      <c r="Q122" s="216">
        <v>0</v>
      </c>
      <c r="R122" s="216">
        <f>Q122*H122</f>
        <v>0</v>
      </c>
      <c r="S122" s="216">
        <v>2.2</v>
      </c>
      <c r="T122" s="216">
        <f>S122*H122</f>
        <v>0.275</v>
      </c>
      <c r="U122" s="217" t="s">
        <v>19</v>
      </c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8" t="s">
        <v>143</v>
      </c>
      <c r="AT122" s="218" t="s">
        <v>139</v>
      </c>
      <c r="AU122" s="218" t="s">
        <v>144</v>
      </c>
      <c r="AY122" s="19" t="s">
        <v>136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9" t="s">
        <v>144</v>
      </c>
      <c r="BK122" s="219">
        <f>ROUND(I122*H122,2)</f>
        <v>0</v>
      </c>
      <c r="BL122" s="19" t="s">
        <v>143</v>
      </c>
      <c r="BM122" s="218" t="s">
        <v>1140</v>
      </c>
    </row>
    <row r="123" spans="1:47" s="2" customFormat="1" ht="12">
      <c r="A123" s="40"/>
      <c r="B123" s="41"/>
      <c r="C123" s="42"/>
      <c r="D123" s="220" t="s">
        <v>146</v>
      </c>
      <c r="E123" s="42"/>
      <c r="F123" s="221" t="s">
        <v>303</v>
      </c>
      <c r="G123" s="42"/>
      <c r="H123" s="42"/>
      <c r="I123" s="222"/>
      <c r="J123" s="42"/>
      <c r="K123" s="42"/>
      <c r="L123" s="46"/>
      <c r="M123" s="223"/>
      <c r="N123" s="224"/>
      <c r="O123" s="86"/>
      <c r="P123" s="86"/>
      <c r="Q123" s="86"/>
      <c r="R123" s="86"/>
      <c r="S123" s="86"/>
      <c r="T123" s="86"/>
      <c r="U123" s="87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146</v>
      </c>
      <c r="AU123" s="19" t="s">
        <v>144</v>
      </c>
    </row>
    <row r="124" spans="1:51" s="13" customFormat="1" ht="12">
      <c r="A124" s="13"/>
      <c r="B124" s="225"/>
      <c r="C124" s="226"/>
      <c r="D124" s="227" t="s">
        <v>148</v>
      </c>
      <c r="E124" s="228" t="s">
        <v>19</v>
      </c>
      <c r="F124" s="229" t="s">
        <v>1141</v>
      </c>
      <c r="G124" s="226"/>
      <c r="H124" s="228" t="s">
        <v>19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3"/>
      <c r="U124" s="234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148</v>
      </c>
      <c r="AU124" s="235" t="s">
        <v>144</v>
      </c>
      <c r="AV124" s="13" t="s">
        <v>80</v>
      </c>
      <c r="AW124" s="13" t="s">
        <v>33</v>
      </c>
      <c r="AX124" s="13" t="s">
        <v>72</v>
      </c>
      <c r="AY124" s="235" t="s">
        <v>136</v>
      </c>
    </row>
    <row r="125" spans="1:51" s="14" customFormat="1" ht="12">
      <c r="A125" s="14"/>
      <c r="B125" s="236"/>
      <c r="C125" s="237"/>
      <c r="D125" s="227" t="s">
        <v>148</v>
      </c>
      <c r="E125" s="238" t="s">
        <v>19</v>
      </c>
      <c r="F125" s="239" t="s">
        <v>1142</v>
      </c>
      <c r="G125" s="237"/>
      <c r="H125" s="240">
        <v>0.125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4"/>
      <c r="U125" s="245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148</v>
      </c>
      <c r="AU125" s="246" t="s">
        <v>144</v>
      </c>
      <c r="AV125" s="14" t="s">
        <v>144</v>
      </c>
      <c r="AW125" s="14" t="s">
        <v>33</v>
      </c>
      <c r="AX125" s="14" t="s">
        <v>80</v>
      </c>
      <c r="AY125" s="246" t="s">
        <v>136</v>
      </c>
    </row>
    <row r="126" spans="1:65" s="2" customFormat="1" ht="16.5" customHeight="1">
      <c r="A126" s="40"/>
      <c r="B126" s="41"/>
      <c r="C126" s="206" t="s">
        <v>201</v>
      </c>
      <c r="D126" s="206" t="s">
        <v>139</v>
      </c>
      <c r="E126" s="207" t="s">
        <v>314</v>
      </c>
      <c r="F126" s="208" t="s">
        <v>315</v>
      </c>
      <c r="G126" s="209" t="s">
        <v>142</v>
      </c>
      <c r="H126" s="210">
        <v>7.83</v>
      </c>
      <c r="I126" s="211"/>
      <c r="J126" s="212">
        <f>ROUND(I126*H126,2)</f>
        <v>0</v>
      </c>
      <c r="K126" s="213"/>
      <c r="L126" s="46"/>
      <c r="M126" s="214" t="s">
        <v>19</v>
      </c>
      <c r="N126" s="215" t="s">
        <v>44</v>
      </c>
      <c r="O126" s="86"/>
      <c r="P126" s="216">
        <f>O126*H126</f>
        <v>0</v>
      </c>
      <c r="Q126" s="216">
        <v>0</v>
      </c>
      <c r="R126" s="216">
        <f>Q126*H126</f>
        <v>0</v>
      </c>
      <c r="S126" s="216">
        <v>0.035</v>
      </c>
      <c r="T126" s="216">
        <f>S126*H126</f>
        <v>0.27405</v>
      </c>
      <c r="U126" s="217" t="s">
        <v>19</v>
      </c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8" t="s">
        <v>143</v>
      </c>
      <c r="AT126" s="218" t="s">
        <v>139</v>
      </c>
      <c r="AU126" s="218" t="s">
        <v>144</v>
      </c>
      <c r="AY126" s="19" t="s">
        <v>136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9" t="s">
        <v>144</v>
      </c>
      <c r="BK126" s="219">
        <f>ROUND(I126*H126,2)</f>
        <v>0</v>
      </c>
      <c r="BL126" s="19" t="s">
        <v>143</v>
      </c>
      <c r="BM126" s="218" t="s">
        <v>1143</v>
      </c>
    </row>
    <row r="127" spans="1:47" s="2" customFormat="1" ht="12">
      <c r="A127" s="40"/>
      <c r="B127" s="41"/>
      <c r="C127" s="42"/>
      <c r="D127" s="220" t="s">
        <v>146</v>
      </c>
      <c r="E127" s="42"/>
      <c r="F127" s="221" t="s">
        <v>317</v>
      </c>
      <c r="G127" s="42"/>
      <c r="H127" s="42"/>
      <c r="I127" s="222"/>
      <c r="J127" s="42"/>
      <c r="K127" s="42"/>
      <c r="L127" s="46"/>
      <c r="M127" s="223"/>
      <c r="N127" s="224"/>
      <c r="O127" s="86"/>
      <c r="P127" s="86"/>
      <c r="Q127" s="86"/>
      <c r="R127" s="86"/>
      <c r="S127" s="86"/>
      <c r="T127" s="86"/>
      <c r="U127" s="87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146</v>
      </c>
      <c r="AU127" s="19" t="s">
        <v>144</v>
      </c>
    </row>
    <row r="128" spans="1:51" s="13" customFormat="1" ht="12">
      <c r="A128" s="13"/>
      <c r="B128" s="225"/>
      <c r="C128" s="226"/>
      <c r="D128" s="227" t="s">
        <v>148</v>
      </c>
      <c r="E128" s="228" t="s">
        <v>19</v>
      </c>
      <c r="F128" s="229" t="s">
        <v>318</v>
      </c>
      <c r="G128" s="226"/>
      <c r="H128" s="228" t="s">
        <v>19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3"/>
      <c r="U128" s="234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148</v>
      </c>
      <c r="AU128" s="235" t="s">
        <v>144</v>
      </c>
      <c r="AV128" s="13" t="s">
        <v>80</v>
      </c>
      <c r="AW128" s="13" t="s">
        <v>33</v>
      </c>
      <c r="AX128" s="13" t="s">
        <v>72</v>
      </c>
      <c r="AY128" s="235" t="s">
        <v>136</v>
      </c>
    </row>
    <row r="129" spans="1:51" s="14" customFormat="1" ht="12">
      <c r="A129" s="14"/>
      <c r="B129" s="236"/>
      <c r="C129" s="237"/>
      <c r="D129" s="227" t="s">
        <v>148</v>
      </c>
      <c r="E129" s="238" t="s">
        <v>19</v>
      </c>
      <c r="F129" s="239" t="s">
        <v>1144</v>
      </c>
      <c r="G129" s="237"/>
      <c r="H129" s="240">
        <v>7.83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4"/>
      <c r="U129" s="245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148</v>
      </c>
      <c r="AU129" s="246" t="s">
        <v>144</v>
      </c>
      <c r="AV129" s="14" t="s">
        <v>144</v>
      </c>
      <c r="AW129" s="14" t="s">
        <v>33</v>
      </c>
      <c r="AX129" s="14" t="s">
        <v>72</v>
      </c>
      <c r="AY129" s="246" t="s">
        <v>136</v>
      </c>
    </row>
    <row r="130" spans="1:51" s="15" customFormat="1" ht="12">
      <c r="A130" s="15"/>
      <c r="B130" s="247"/>
      <c r="C130" s="248"/>
      <c r="D130" s="227" t="s">
        <v>148</v>
      </c>
      <c r="E130" s="249" t="s">
        <v>19</v>
      </c>
      <c r="F130" s="250" t="s">
        <v>152</v>
      </c>
      <c r="G130" s="248"/>
      <c r="H130" s="251">
        <v>7.83</v>
      </c>
      <c r="I130" s="252"/>
      <c r="J130" s="248"/>
      <c r="K130" s="248"/>
      <c r="L130" s="253"/>
      <c r="M130" s="254"/>
      <c r="N130" s="255"/>
      <c r="O130" s="255"/>
      <c r="P130" s="255"/>
      <c r="Q130" s="255"/>
      <c r="R130" s="255"/>
      <c r="S130" s="255"/>
      <c r="T130" s="255"/>
      <c r="U130" s="256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7" t="s">
        <v>148</v>
      </c>
      <c r="AU130" s="257" t="s">
        <v>144</v>
      </c>
      <c r="AV130" s="15" t="s">
        <v>143</v>
      </c>
      <c r="AW130" s="15" t="s">
        <v>33</v>
      </c>
      <c r="AX130" s="15" t="s">
        <v>80</v>
      </c>
      <c r="AY130" s="257" t="s">
        <v>136</v>
      </c>
    </row>
    <row r="131" spans="1:65" s="2" customFormat="1" ht="16.5" customHeight="1">
      <c r="A131" s="40"/>
      <c r="B131" s="41"/>
      <c r="C131" s="206" t="s">
        <v>213</v>
      </c>
      <c r="D131" s="206" t="s">
        <v>139</v>
      </c>
      <c r="E131" s="207" t="s">
        <v>329</v>
      </c>
      <c r="F131" s="208" t="s">
        <v>330</v>
      </c>
      <c r="G131" s="209" t="s">
        <v>142</v>
      </c>
      <c r="H131" s="210">
        <v>31.149</v>
      </c>
      <c r="I131" s="211"/>
      <c r="J131" s="212">
        <f>ROUND(I131*H131,2)</f>
        <v>0</v>
      </c>
      <c r="K131" s="213"/>
      <c r="L131" s="46"/>
      <c r="M131" s="214" t="s">
        <v>19</v>
      </c>
      <c r="N131" s="215" t="s">
        <v>44</v>
      </c>
      <c r="O131" s="86"/>
      <c r="P131" s="216">
        <f>O131*H131</f>
        <v>0</v>
      </c>
      <c r="Q131" s="216">
        <v>0</v>
      </c>
      <c r="R131" s="216">
        <f>Q131*H131</f>
        <v>0</v>
      </c>
      <c r="S131" s="216">
        <v>0.068</v>
      </c>
      <c r="T131" s="216">
        <f>S131*H131</f>
        <v>2.118132</v>
      </c>
      <c r="U131" s="217" t="s">
        <v>19</v>
      </c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8" t="s">
        <v>143</v>
      </c>
      <c r="AT131" s="218" t="s">
        <v>139</v>
      </c>
      <c r="AU131" s="218" t="s">
        <v>144</v>
      </c>
      <c r="AY131" s="19" t="s">
        <v>136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9" t="s">
        <v>144</v>
      </c>
      <c r="BK131" s="219">
        <f>ROUND(I131*H131,2)</f>
        <v>0</v>
      </c>
      <c r="BL131" s="19" t="s">
        <v>143</v>
      </c>
      <c r="BM131" s="218" t="s">
        <v>1145</v>
      </c>
    </row>
    <row r="132" spans="1:47" s="2" customFormat="1" ht="12">
      <c r="A132" s="40"/>
      <c r="B132" s="41"/>
      <c r="C132" s="42"/>
      <c r="D132" s="220" t="s">
        <v>146</v>
      </c>
      <c r="E132" s="42"/>
      <c r="F132" s="221" t="s">
        <v>332</v>
      </c>
      <c r="G132" s="42"/>
      <c r="H132" s="42"/>
      <c r="I132" s="222"/>
      <c r="J132" s="42"/>
      <c r="K132" s="42"/>
      <c r="L132" s="46"/>
      <c r="M132" s="223"/>
      <c r="N132" s="224"/>
      <c r="O132" s="86"/>
      <c r="P132" s="86"/>
      <c r="Q132" s="86"/>
      <c r="R132" s="86"/>
      <c r="S132" s="86"/>
      <c r="T132" s="86"/>
      <c r="U132" s="87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146</v>
      </c>
      <c r="AU132" s="19" t="s">
        <v>144</v>
      </c>
    </row>
    <row r="133" spans="1:51" s="13" customFormat="1" ht="12">
      <c r="A133" s="13"/>
      <c r="B133" s="225"/>
      <c r="C133" s="226"/>
      <c r="D133" s="227" t="s">
        <v>148</v>
      </c>
      <c r="E133" s="228" t="s">
        <v>19</v>
      </c>
      <c r="F133" s="229" t="s">
        <v>1146</v>
      </c>
      <c r="G133" s="226"/>
      <c r="H133" s="228" t="s">
        <v>19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3"/>
      <c r="U133" s="234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148</v>
      </c>
      <c r="AU133" s="235" t="s">
        <v>144</v>
      </c>
      <c r="AV133" s="13" t="s">
        <v>80</v>
      </c>
      <c r="AW133" s="13" t="s">
        <v>33</v>
      </c>
      <c r="AX133" s="13" t="s">
        <v>72</v>
      </c>
      <c r="AY133" s="235" t="s">
        <v>136</v>
      </c>
    </row>
    <row r="134" spans="1:51" s="14" customFormat="1" ht="12">
      <c r="A134" s="14"/>
      <c r="B134" s="236"/>
      <c r="C134" s="237"/>
      <c r="D134" s="227" t="s">
        <v>148</v>
      </c>
      <c r="E134" s="238" t="s">
        <v>19</v>
      </c>
      <c r="F134" s="239" t="s">
        <v>1147</v>
      </c>
      <c r="G134" s="237"/>
      <c r="H134" s="240">
        <v>31.67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4"/>
      <c r="U134" s="245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148</v>
      </c>
      <c r="AU134" s="246" t="s">
        <v>144</v>
      </c>
      <c r="AV134" s="14" t="s">
        <v>144</v>
      </c>
      <c r="AW134" s="14" t="s">
        <v>33</v>
      </c>
      <c r="AX134" s="14" t="s">
        <v>72</v>
      </c>
      <c r="AY134" s="246" t="s">
        <v>136</v>
      </c>
    </row>
    <row r="135" spans="1:51" s="14" customFormat="1" ht="12">
      <c r="A135" s="14"/>
      <c r="B135" s="236"/>
      <c r="C135" s="237"/>
      <c r="D135" s="227" t="s">
        <v>148</v>
      </c>
      <c r="E135" s="238" t="s">
        <v>19</v>
      </c>
      <c r="F135" s="239" t="s">
        <v>1148</v>
      </c>
      <c r="G135" s="237"/>
      <c r="H135" s="240">
        <v>-0.521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4"/>
      <c r="U135" s="245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148</v>
      </c>
      <c r="AU135" s="246" t="s">
        <v>144</v>
      </c>
      <c r="AV135" s="14" t="s">
        <v>144</v>
      </c>
      <c r="AW135" s="14" t="s">
        <v>33</v>
      </c>
      <c r="AX135" s="14" t="s">
        <v>72</v>
      </c>
      <c r="AY135" s="246" t="s">
        <v>136</v>
      </c>
    </row>
    <row r="136" spans="1:51" s="15" customFormat="1" ht="12">
      <c r="A136" s="15"/>
      <c r="B136" s="247"/>
      <c r="C136" s="248"/>
      <c r="D136" s="227" t="s">
        <v>148</v>
      </c>
      <c r="E136" s="249" t="s">
        <v>19</v>
      </c>
      <c r="F136" s="250" t="s">
        <v>152</v>
      </c>
      <c r="G136" s="248"/>
      <c r="H136" s="251">
        <v>31.149</v>
      </c>
      <c r="I136" s="252"/>
      <c r="J136" s="248"/>
      <c r="K136" s="248"/>
      <c r="L136" s="253"/>
      <c r="M136" s="254"/>
      <c r="N136" s="255"/>
      <c r="O136" s="255"/>
      <c r="P136" s="255"/>
      <c r="Q136" s="255"/>
      <c r="R136" s="255"/>
      <c r="S136" s="255"/>
      <c r="T136" s="255"/>
      <c r="U136" s="256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7" t="s">
        <v>148</v>
      </c>
      <c r="AU136" s="257" t="s">
        <v>144</v>
      </c>
      <c r="AV136" s="15" t="s">
        <v>143</v>
      </c>
      <c r="AW136" s="15" t="s">
        <v>33</v>
      </c>
      <c r="AX136" s="15" t="s">
        <v>80</v>
      </c>
      <c r="AY136" s="257" t="s">
        <v>136</v>
      </c>
    </row>
    <row r="137" spans="1:65" s="2" customFormat="1" ht="16.5" customHeight="1">
      <c r="A137" s="40"/>
      <c r="B137" s="41"/>
      <c r="C137" s="206" t="s">
        <v>222</v>
      </c>
      <c r="D137" s="206" t="s">
        <v>139</v>
      </c>
      <c r="E137" s="207" t="s">
        <v>1149</v>
      </c>
      <c r="F137" s="208" t="s">
        <v>1150</v>
      </c>
      <c r="G137" s="209" t="s">
        <v>160</v>
      </c>
      <c r="H137" s="210">
        <v>0.5</v>
      </c>
      <c r="I137" s="211"/>
      <c r="J137" s="212">
        <f>ROUND(I137*H137,2)</f>
        <v>0</v>
      </c>
      <c r="K137" s="213"/>
      <c r="L137" s="46"/>
      <c r="M137" s="214" t="s">
        <v>19</v>
      </c>
      <c r="N137" s="215" t="s">
        <v>44</v>
      </c>
      <c r="O137" s="86"/>
      <c r="P137" s="216">
        <f>O137*H137</f>
        <v>0</v>
      </c>
      <c r="Q137" s="216">
        <v>0.00128</v>
      </c>
      <c r="R137" s="216">
        <f>Q137*H137</f>
        <v>0.00064</v>
      </c>
      <c r="S137" s="216">
        <v>0.021</v>
      </c>
      <c r="T137" s="216">
        <f>S137*H137</f>
        <v>0.0105</v>
      </c>
      <c r="U137" s="217" t="s">
        <v>19</v>
      </c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8" t="s">
        <v>143</v>
      </c>
      <c r="AT137" s="218" t="s">
        <v>139</v>
      </c>
      <c r="AU137" s="218" t="s">
        <v>144</v>
      </c>
      <c r="AY137" s="19" t="s">
        <v>136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9" t="s">
        <v>144</v>
      </c>
      <c r="BK137" s="219">
        <f>ROUND(I137*H137,2)</f>
        <v>0</v>
      </c>
      <c r="BL137" s="19" t="s">
        <v>143</v>
      </c>
      <c r="BM137" s="218" t="s">
        <v>1151</v>
      </c>
    </row>
    <row r="138" spans="1:47" s="2" customFormat="1" ht="12">
      <c r="A138" s="40"/>
      <c r="B138" s="41"/>
      <c r="C138" s="42"/>
      <c r="D138" s="220" t="s">
        <v>146</v>
      </c>
      <c r="E138" s="42"/>
      <c r="F138" s="221" t="s">
        <v>1152</v>
      </c>
      <c r="G138" s="42"/>
      <c r="H138" s="42"/>
      <c r="I138" s="222"/>
      <c r="J138" s="42"/>
      <c r="K138" s="42"/>
      <c r="L138" s="46"/>
      <c r="M138" s="223"/>
      <c r="N138" s="224"/>
      <c r="O138" s="86"/>
      <c r="P138" s="86"/>
      <c r="Q138" s="86"/>
      <c r="R138" s="86"/>
      <c r="S138" s="86"/>
      <c r="T138" s="86"/>
      <c r="U138" s="87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146</v>
      </c>
      <c r="AU138" s="19" t="s">
        <v>144</v>
      </c>
    </row>
    <row r="139" spans="1:51" s="13" customFormat="1" ht="12">
      <c r="A139" s="13"/>
      <c r="B139" s="225"/>
      <c r="C139" s="226"/>
      <c r="D139" s="227" t="s">
        <v>148</v>
      </c>
      <c r="E139" s="228" t="s">
        <v>19</v>
      </c>
      <c r="F139" s="229" t="s">
        <v>1153</v>
      </c>
      <c r="G139" s="226"/>
      <c r="H139" s="228" t="s">
        <v>19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3"/>
      <c r="U139" s="234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148</v>
      </c>
      <c r="AU139" s="235" t="s">
        <v>144</v>
      </c>
      <c r="AV139" s="13" t="s">
        <v>80</v>
      </c>
      <c r="AW139" s="13" t="s">
        <v>33</v>
      </c>
      <c r="AX139" s="13" t="s">
        <v>72</v>
      </c>
      <c r="AY139" s="235" t="s">
        <v>136</v>
      </c>
    </row>
    <row r="140" spans="1:51" s="14" customFormat="1" ht="12">
      <c r="A140" s="14"/>
      <c r="B140" s="236"/>
      <c r="C140" s="237"/>
      <c r="D140" s="227" t="s">
        <v>148</v>
      </c>
      <c r="E140" s="238" t="s">
        <v>19</v>
      </c>
      <c r="F140" s="239" t="s">
        <v>1154</v>
      </c>
      <c r="G140" s="237"/>
      <c r="H140" s="240">
        <v>0.5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4"/>
      <c r="U140" s="245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148</v>
      </c>
      <c r="AU140" s="246" t="s">
        <v>144</v>
      </c>
      <c r="AV140" s="14" t="s">
        <v>144</v>
      </c>
      <c r="AW140" s="14" t="s">
        <v>33</v>
      </c>
      <c r="AX140" s="14" t="s">
        <v>80</v>
      </c>
      <c r="AY140" s="246" t="s">
        <v>136</v>
      </c>
    </row>
    <row r="141" spans="1:65" s="2" customFormat="1" ht="21.75" customHeight="1">
      <c r="A141" s="40"/>
      <c r="B141" s="41"/>
      <c r="C141" s="206" t="s">
        <v>233</v>
      </c>
      <c r="D141" s="206" t="s">
        <v>139</v>
      </c>
      <c r="E141" s="207" t="s">
        <v>375</v>
      </c>
      <c r="F141" s="208" t="s">
        <v>376</v>
      </c>
      <c r="G141" s="209" t="s">
        <v>142</v>
      </c>
      <c r="H141" s="210">
        <v>7.83</v>
      </c>
      <c r="I141" s="211"/>
      <c r="J141" s="212">
        <f>ROUND(I141*H141,2)</f>
        <v>0</v>
      </c>
      <c r="K141" s="213"/>
      <c r="L141" s="46"/>
      <c r="M141" s="214" t="s">
        <v>19</v>
      </c>
      <c r="N141" s="215" t="s">
        <v>44</v>
      </c>
      <c r="O141" s="86"/>
      <c r="P141" s="216">
        <f>O141*H141</f>
        <v>0</v>
      </c>
      <c r="Q141" s="216">
        <v>0.00013</v>
      </c>
      <c r="R141" s="216">
        <f>Q141*H141</f>
        <v>0.0010179</v>
      </c>
      <c r="S141" s="216">
        <v>0</v>
      </c>
      <c r="T141" s="216">
        <f>S141*H141</f>
        <v>0</v>
      </c>
      <c r="U141" s="217" t="s">
        <v>19</v>
      </c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8" t="s">
        <v>143</v>
      </c>
      <c r="AT141" s="218" t="s">
        <v>139</v>
      </c>
      <c r="AU141" s="218" t="s">
        <v>144</v>
      </c>
      <c r="AY141" s="19" t="s">
        <v>136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9" t="s">
        <v>144</v>
      </c>
      <c r="BK141" s="219">
        <f>ROUND(I141*H141,2)</f>
        <v>0</v>
      </c>
      <c r="BL141" s="19" t="s">
        <v>143</v>
      </c>
      <c r="BM141" s="218" t="s">
        <v>1155</v>
      </c>
    </row>
    <row r="142" spans="1:47" s="2" customFormat="1" ht="12">
      <c r="A142" s="40"/>
      <c r="B142" s="41"/>
      <c r="C142" s="42"/>
      <c r="D142" s="220" t="s">
        <v>146</v>
      </c>
      <c r="E142" s="42"/>
      <c r="F142" s="221" t="s">
        <v>378</v>
      </c>
      <c r="G142" s="42"/>
      <c r="H142" s="42"/>
      <c r="I142" s="222"/>
      <c r="J142" s="42"/>
      <c r="K142" s="42"/>
      <c r="L142" s="46"/>
      <c r="M142" s="223"/>
      <c r="N142" s="224"/>
      <c r="O142" s="86"/>
      <c r="P142" s="86"/>
      <c r="Q142" s="86"/>
      <c r="R142" s="86"/>
      <c r="S142" s="86"/>
      <c r="T142" s="86"/>
      <c r="U142" s="87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146</v>
      </c>
      <c r="AU142" s="19" t="s">
        <v>144</v>
      </c>
    </row>
    <row r="143" spans="1:51" s="14" customFormat="1" ht="12">
      <c r="A143" s="14"/>
      <c r="B143" s="236"/>
      <c r="C143" s="237"/>
      <c r="D143" s="227" t="s">
        <v>148</v>
      </c>
      <c r="E143" s="238" t="s">
        <v>19</v>
      </c>
      <c r="F143" s="239" t="s">
        <v>1144</v>
      </c>
      <c r="G143" s="237"/>
      <c r="H143" s="240">
        <v>7.83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4"/>
      <c r="U143" s="245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6" t="s">
        <v>148</v>
      </c>
      <c r="AU143" s="246" t="s">
        <v>144</v>
      </c>
      <c r="AV143" s="14" t="s">
        <v>144</v>
      </c>
      <c r="AW143" s="14" t="s">
        <v>33</v>
      </c>
      <c r="AX143" s="14" t="s">
        <v>72</v>
      </c>
      <c r="AY143" s="246" t="s">
        <v>136</v>
      </c>
    </row>
    <row r="144" spans="1:51" s="15" customFormat="1" ht="12">
      <c r="A144" s="15"/>
      <c r="B144" s="247"/>
      <c r="C144" s="248"/>
      <c r="D144" s="227" t="s">
        <v>148</v>
      </c>
      <c r="E144" s="249" t="s">
        <v>19</v>
      </c>
      <c r="F144" s="250" t="s">
        <v>152</v>
      </c>
      <c r="G144" s="248"/>
      <c r="H144" s="251">
        <v>7.83</v>
      </c>
      <c r="I144" s="252"/>
      <c r="J144" s="248"/>
      <c r="K144" s="248"/>
      <c r="L144" s="253"/>
      <c r="M144" s="254"/>
      <c r="N144" s="255"/>
      <c r="O144" s="255"/>
      <c r="P144" s="255"/>
      <c r="Q144" s="255"/>
      <c r="R144" s="255"/>
      <c r="S144" s="255"/>
      <c r="T144" s="255"/>
      <c r="U144" s="256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7" t="s">
        <v>148</v>
      </c>
      <c r="AU144" s="257" t="s">
        <v>144</v>
      </c>
      <c r="AV144" s="15" t="s">
        <v>143</v>
      </c>
      <c r="AW144" s="15" t="s">
        <v>33</v>
      </c>
      <c r="AX144" s="15" t="s">
        <v>80</v>
      </c>
      <c r="AY144" s="257" t="s">
        <v>136</v>
      </c>
    </row>
    <row r="145" spans="1:65" s="2" customFormat="1" ht="16.5" customHeight="1">
      <c r="A145" s="40"/>
      <c r="B145" s="41"/>
      <c r="C145" s="206" t="s">
        <v>8</v>
      </c>
      <c r="D145" s="206" t="s">
        <v>139</v>
      </c>
      <c r="E145" s="207" t="s">
        <v>380</v>
      </c>
      <c r="F145" s="208" t="s">
        <v>381</v>
      </c>
      <c r="G145" s="209" t="s">
        <v>142</v>
      </c>
      <c r="H145" s="210">
        <v>7.83</v>
      </c>
      <c r="I145" s="211"/>
      <c r="J145" s="212">
        <f>ROUND(I145*H145,2)</f>
        <v>0</v>
      </c>
      <c r="K145" s="213"/>
      <c r="L145" s="46"/>
      <c r="M145" s="214" t="s">
        <v>19</v>
      </c>
      <c r="N145" s="215" t="s">
        <v>44</v>
      </c>
      <c r="O145" s="86"/>
      <c r="P145" s="216">
        <f>O145*H145</f>
        <v>0</v>
      </c>
      <c r="Q145" s="216">
        <v>4E-05</v>
      </c>
      <c r="R145" s="216">
        <f>Q145*H145</f>
        <v>0.0003132</v>
      </c>
      <c r="S145" s="216">
        <v>0</v>
      </c>
      <c r="T145" s="216">
        <f>S145*H145</f>
        <v>0</v>
      </c>
      <c r="U145" s="217" t="s">
        <v>19</v>
      </c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8" t="s">
        <v>143</v>
      </c>
      <c r="AT145" s="218" t="s">
        <v>139</v>
      </c>
      <c r="AU145" s="218" t="s">
        <v>144</v>
      </c>
      <c r="AY145" s="19" t="s">
        <v>136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9" t="s">
        <v>144</v>
      </c>
      <c r="BK145" s="219">
        <f>ROUND(I145*H145,2)</f>
        <v>0</v>
      </c>
      <c r="BL145" s="19" t="s">
        <v>143</v>
      </c>
      <c r="BM145" s="218" t="s">
        <v>1156</v>
      </c>
    </row>
    <row r="146" spans="1:47" s="2" customFormat="1" ht="12">
      <c r="A146" s="40"/>
      <c r="B146" s="41"/>
      <c r="C146" s="42"/>
      <c r="D146" s="220" t="s">
        <v>146</v>
      </c>
      <c r="E146" s="42"/>
      <c r="F146" s="221" t="s">
        <v>383</v>
      </c>
      <c r="G146" s="42"/>
      <c r="H146" s="42"/>
      <c r="I146" s="222"/>
      <c r="J146" s="42"/>
      <c r="K146" s="42"/>
      <c r="L146" s="46"/>
      <c r="M146" s="223"/>
      <c r="N146" s="224"/>
      <c r="O146" s="86"/>
      <c r="P146" s="86"/>
      <c r="Q146" s="86"/>
      <c r="R146" s="86"/>
      <c r="S146" s="86"/>
      <c r="T146" s="86"/>
      <c r="U146" s="87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146</v>
      </c>
      <c r="AU146" s="19" t="s">
        <v>144</v>
      </c>
    </row>
    <row r="147" spans="1:63" s="12" customFormat="1" ht="22.8" customHeight="1">
      <c r="A147" s="12"/>
      <c r="B147" s="190"/>
      <c r="C147" s="191"/>
      <c r="D147" s="192" t="s">
        <v>71</v>
      </c>
      <c r="E147" s="204" t="s">
        <v>384</v>
      </c>
      <c r="F147" s="204" t="s">
        <v>385</v>
      </c>
      <c r="G147" s="191"/>
      <c r="H147" s="191"/>
      <c r="I147" s="194"/>
      <c r="J147" s="205">
        <f>BK147</f>
        <v>0</v>
      </c>
      <c r="K147" s="191"/>
      <c r="L147" s="196"/>
      <c r="M147" s="197"/>
      <c r="N147" s="198"/>
      <c r="O147" s="198"/>
      <c r="P147" s="199">
        <f>SUM(P148:P160)</f>
        <v>0</v>
      </c>
      <c r="Q147" s="198"/>
      <c r="R147" s="199">
        <f>SUM(R148:R160)</f>
        <v>0</v>
      </c>
      <c r="S147" s="198"/>
      <c r="T147" s="199">
        <f>SUM(T148:T160)</f>
        <v>0</v>
      </c>
      <c r="U147" s="200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1" t="s">
        <v>80</v>
      </c>
      <c r="AT147" s="202" t="s">
        <v>71</v>
      </c>
      <c r="AU147" s="202" t="s">
        <v>80</v>
      </c>
      <c r="AY147" s="201" t="s">
        <v>136</v>
      </c>
      <c r="BK147" s="203">
        <f>SUM(BK148:BK160)</f>
        <v>0</v>
      </c>
    </row>
    <row r="148" spans="1:65" s="2" customFormat="1" ht="16.5" customHeight="1">
      <c r="A148" s="40"/>
      <c r="B148" s="41"/>
      <c r="C148" s="206" t="s">
        <v>242</v>
      </c>
      <c r="D148" s="206" t="s">
        <v>139</v>
      </c>
      <c r="E148" s="207" t="s">
        <v>387</v>
      </c>
      <c r="F148" s="208" t="s">
        <v>388</v>
      </c>
      <c r="G148" s="209" t="s">
        <v>250</v>
      </c>
      <c r="H148" s="210">
        <v>3.504</v>
      </c>
      <c r="I148" s="211"/>
      <c r="J148" s="212">
        <f>ROUND(I148*H148,2)</f>
        <v>0</v>
      </c>
      <c r="K148" s="213"/>
      <c r="L148" s="46"/>
      <c r="M148" s="214" t="s">
        <v>19</v>
      </c>
      <c r="N148" s="215" t="s">
        <v>44</v>
      </c>
      <c r="O148" s="86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6">
        <f>S148*H148</f>
        <v>0</v>
      </c>
      <c r="U148" s="217" t="s">
        <v>19</v>
      </c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8" t="s">
        <v>143</v>
      </c>
      <c r="AT148" s="218" t="s">
        <v>139</v>
      </c>
      <c r="AU148" s="218" t="s">
        <v>144</v>
      </c>
      <c r="AY148" s="19" t="s">
        <v>136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9" t="s">
        <v>144</v>
      </c>
      <c r="BK148" s="219">
        <f>ROUND(I148*H148,2)</f>
        <v>0</v>
      </c>
      <c r="BL148" s="19" t="s">
        <v>143</v>
      </c>
      <c r="BM148" s="218" t="s">
        <v>1157</v>
      </c>
    </row>
    <row r="149" spans="1:47" s="2" customFormat="1" ht="12">
      <c r="A149" s="40"/>
      <c r="B149" s="41"/>
      <c r="C149" s="42"/>
      <c r="D149" s="220" t="s">
        <v>146</v>
      </c>
      <c r="E149" s="42"/>
      <c r="F149" s="221" t="s">
        <v>390</v>
      </c>
      <c r="G149" s="42"/>
      <c r="H149" s="42"/>
      <c r="I149" s="222"/>
      <c r="J149" s="42"/>
      <c r="K149" s="42"/>
      <c r="L149" s="46"/>
      <c r="M149" s="223"/>
      <c r="N149" s="224"/>
      <c r="O149" s="86"/>
      <c r="P149" s="86"/>
      <c r="Q149" s="86"/>
      <c r="R149" s="86"/>
      <c r="S149" s="86"/>
      <c r="T149" s="86"/>
      <c r="U149" s="87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146</v>
      </c>
      <c r="AU149" s="19" t="s">
        <v>144</v>
      </c>
    </row>
    <row r="150" spans="1:65" s="2" customFormat="1" ht="16.5" customHeight="1">
      <c r="A150" s="40"/>
      <c r="B150" s="41"/>
      <c r="C150" s="206" t="s">
        <v>247</v>
      </c>
      <c r="D150" s="206" t="s">
        <v>139</v>
      </c>
      <c r="E150" s="207" t="s">
        <v>392</v>
      </c>
      <c r="F150" s="208" t="s">
        <v>393</v>
      </c>
      <c r="G150" s="209" t="s">
        <v>250</v>
      </c>
      <c r="H150" s="210">
        <v>3.504</v>
      </c>
      <c r="I150" s="211"/>
      <c r="J150" s="212">
        <f>ROUND(I150*H150,2)</f>
        <v>0</v>
      </c>
      <c r="K150" s="213"/>
      <c r="L150" s="46"/>
      <c r="M150" s="214" t="s">
        <v>19</v>
      </c>
      <c r="N150" s="215" t="s">
        <v>44</v>
      </c>
      <c r="O150" s="86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6">
        <f>S150*H150</f>
        <v>0</v>
      </c>
      <c r="U150" s="217" t="s">
        <v>19</v>
      </c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8" t="s">
        <v>143</v>
      </c>
      <c r="AT150" s="218" t="s">
        <v>139</v>
      </c>
      <c r="AU150" s="218" t="s">
        <v>144</v>
      </c>
      <c r="AY150" s="19" t="s">
        <v>136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9" t="s">
        <v>144</v>
      </c>
      <c r="BK150" s="219">
        <f>ROUND(I150*H150,2)</f>
        <v>0</v>
      </c>
      <c r="BL150" s="19" t="s">
        <v>143</v>
      </c>
      <c r="BM150" s="218" t="s">
        <v>1158</v>
      </c>
    </row>
    <row r="151" spans="1:47" s="2" customFormat="1" ht="12">
      <c r="A151" s="40"/>
      <c r="B151" s="41"/>
      <c r="C151" s="42"/>
      <c r="D151" s="220" t="s">
        <v>146</v>
      </c>
      <c r="E151" s="42"/>
      <c r="F151" s="221" t="s">
        <v>395</v>
      </c>
      <c r="G151" s="42"/>
      <c r="H151" s="42"/>
      <c r="I151" s="222"/>
      <c r="J151" s="42"/>
      <c r="K151" s="42"/>
      <c r="L151" s="46"/>
      <c r="M151" s="223"/>
      <c r="N151" s="224"/>
      <c r="O151" s="86"/>
      <c r="P151" s="86"/>
      <c r="Q151" s="86"/>
      <c r="R151" s="86"/>
      <c r="S151" s="86"/>
      <c r="T151" s="86"/>
      <c r="U151" s="87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146</v>
      </c>
      <c r="AU151" s="19" t="s">
        <v>144</v>
      </c>
    </row>
    <row r="152" spans="1:65" s="2" customFormat="1" ht="16.5" customHeight="1">
      <c r="A152" s="40"/>
      <c r="B152" s="41"/>
      <c r="C152" s="206" t="s">
        <v>255</v>
      </c>
      <c r="D152" s="206" t="s">
        <v>139</v>
      </c>
      <c r="E152" s="207" t="s">
        <v>397</v>
      </c>
      <c r="F152" s="208" t="s">
        <v>398</v>
      </c>
      <c r="G152" s="209" t="s">
        <v>250</v>
      </c>
      <c r="H152" s="210">
        <v>66.576</v>
      </c>
      <c r="I152" s="211"/>
      <c r="J152" s="212">
        <f>ROUND(I152*H152,2)</f>
        <v>0</v>
      </c>
      <c r="K152" s="213"/>
      <c r="L152" s="46"/>
      <c r="M152" s="214" t="s">
        <v>19</v>
      </c>
      <c r="N152" s="215" t="s">
        <v>44</v>
      </c>
      <c r="O152" s="86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6">
        <f>S152*H152</f>
        <v>0</v>
      </c>
      <c r="U152" s="217" t="s">
        <v>19</v>
      </c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8" t="s">
        <v>143</v>
      </c>
      <c r="AT152" s="218" t="s">
        <v>139</v>
      </c>
      <c r="AU152" s="218" t="s">
        <v>144</v>
      </c>
      <c r="AY152" s="19" t="s">
        <v>136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9" t="s">
        <v>144</v>
      </c>
      <c r="BK152" s="219">
        <f>ROUND(I152*H152,2)</f>
        <v>0</v>
      </c>
      <c r="BL152" s="19" t="s">
        <v>143</v>
      </c>
      <c r="BM152" s="218" t="s">
        <v>1159</v>
      </c>
    </row>
    <row r="153" spans="1:47" s="2" customFormat="1" ht="12">
      <c r="A153" s="40"/>
      <c r="B153" s="41"/>
      <c r="C153" s="42"/>
      <c r="D153" s="220" t="s">
        <v>146</v>
      </c>
      <c r="E153" s="42"/>
      <c r="F153" s="221" t="s">
        <v>400</v>
      </c>
      <c r="G153" s="42"/>
      <c r="H153" s="42"/>
      <c r="I153" s="222"/>
      <c r="J153" s="42"/>
      <c r="K153" s="42"/>
      <c r="L153" s="46"/>
      <c r="M153" s="223"/>
      <c r="N153" s="224"/>
      <c r="O153" s="86"/>
      <c r="P153" s="86"/>
      <c r="Q153" s="86"/>
      <c r="R153" s="86"/>
      <c r="S153" s="86"/>
      <c r="T153" s="86"/>
      <c r="U153" s="87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146</v>
      </c>
      <c r="AU153" s="19" t="s">
        <v>144</v>
      </c>
    </row>
    <row r="154" spans="1:51" s="13" customFormat="1" ht="12">
      <c r="A154" s="13"/>
      <c r="B154" s="225"/>
      <c r="C154" s="226"/>
      <c r="D154" s="227" t="s">
        <v>148</v>
      </c>
      <c r="E154" s="228" t="s">
        <v>19</v>
      </c>
      <c r="F154" s="229" t="s">
        <v>401</v>
      </c>
      <c r="G154" s="226"/>
      <c r="H154" s="228" t="s">
        <v>19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3"/>
      <c r="U154" s="234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148</v>
      </c>
      <c r="AU154" s="235" t="s">
        <v>144</v>
      </c>
      <c r="AV154" s="13" t="s">
        <v>80</v>
      </c>
      <c r="AW154" s="13" t="s">
        <v>33</v>
      </c>
      <c r="AX154" s="13" t="s">
        <v>72</v>
      </c>
      <c r="AY154" s="235" t="s">
        <v>136</v>
      </c>
    </row>
    <row r="155" spans="1:51" s="14" customFormat="1" ht="12">
      <c r="A155" s="14"/>
      <c r="B155" s="236"/>
      <c r="C155" s="237"/>
      <c r="D155" s="227" t="s">
        <v>148</v>
      </c>
      <c r="E155" s="238" t="s">
        <v>19</v>
      </c>
      <c r="F155" s="239" t="s">
        <v>1160</v>
      </c>
      <c r="G155" s="237"/>
      <c r="H155" s="240">
        <v>66.576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4"/>
      <c r="U155" s="245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6" t="s">
        <v>148</v>
      </c>
      <c r="AU155" s="246" t="s">
        <v>144</v>
      </c>
      <c r="AV155" s="14" t="s">
        <v>144</v>
      </c>
      <c r="AW155" s="14" t="s">
        <v>33</v>
      </c>
      <c r="AX155" s="14" t="s">
        <v>80</v>
      </c>
      <c r="AY155" s="246" t="s">
        <v>136</v>
      </c>
    </row>
    <row r="156" spans="1:65" s="2" customFormat="1" ht="21.75" customHeight="1">
      <c r="A156" s="40"/>
      <c r="B156" s="41"/>
      <c r="C156" s="206" t="s">
        <v>262</v>
      </c>
      <c r="D156" s="206" t="s">
        <v>139</v>
      </c>
      <c r="E156" s="207" t="s">
        <v>404</v>
      </c>
      <c r="F156" s="208" t="s">
        <v>405</v>
      </c>
      <c r="G156" s="209" t="s">
        <v>250</v>
      </c>
      <c r="H156" s="210">
        <v>0.827</v>
      </c>
      <c r="I156" s="211"/>
      <c r="J156" s="212">
        <f>ROUND(I156*H156,2)</f>
        <v>0</v>
      </c>
      <c r="K156" s="213"/>
      <c r="L156" s="46"/>
      <c r="M156" s="214" t="s">
        <v>19</v>
      </c>
      <c r="N156" s="215" t="s">
        <v>44</v>
      </c>
      <c r="O156" s="86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6">
        <f>S156*H156</f>
        <v>0</v>
      </c>
      <c r="U156" s="217" t="s">
        <v>19</v>
      </c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8" t="s">
        <v>143</v>
      </c>
      <c r="AT156" s="218" t="s">
        <v>139</v>
      </c>
      <c r="AU156" s="218" t="s">
        <v>144</v>
      </c>
      <c r="AY156" s="19" t="s">
        <v>136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9" t="s">
        <v>144</v>
      </c>
      <c r="BK156" s="219">
        <f>ROUND(I156*H156,2)</f>
        <v>0</v>
      </c>
      <c r="BL156" s="19" t="s">
        <v>143</v>
      </c>
      <c r="BM156" s="218" t="s">
        <v>1161</v>
      </c>
    </row>
    <row r="157" spans="1:47" s="2" customFormat="1" ht="12">
      <c r="A157" s="40"/>
      <c r="B157" s="41"/>
      <c r="C157" s="42"/>
      <c r="D157" s="220" t="s">
        <v>146</v>
      </c>
      <c r="E157" s="42"/>
      <c r="F157" s="221" t="s">
        <v>407</v>
      </c>
      <c r="G157" s="42"/>
      <c r="H157" s="42"/>
      <c r="I157" s="222"/>
      <c r="J157" s="42"/>
      <c r="K157" s="42"/>
      <c r="L157" s="46"/>
      <c r="M157" s="223"/>
      <c r="N157" s="224"/>
      <c r="O157" s="86"/>
      <c r="P157" s="86"/>
      <c r="Q157" s="86"/>
      <c r="R157" s="86"/>
      <c r="S157" s="86"/>
      <c r="T157" s="86"/>
      <c r="U157" s="87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146</v>
      </c>
      <c r="AU157" s="19" t="s">
        <v>144</v>
      </c>
    </row>
    <row r="158" spans="1:65" s="2" customFormat="1" ht="24.15" customHeight="1">
      <c r="A158" s="40"/>
      <c r="B158" s="41"/>
      <c r="C158" s="206" t="s">
        <v>267</v>
      </c>
      <c r="D158" s="206" t="s">
        <v>139</v>
      </c>
      <c r="E158" s="207" t="s">
        <v>412</v>
      </c>
      <c r="F158" s="208" t="s">
        <v>413</v>
      </c>
      <c r="G158" s="209" t="s">
        <v>250</v>
      </c>
      <c r="H158" s="210">
        <v>2.677</v>
      </c>
      <c r="I158" s="211"/>
      <c r="J158" s="212">
        <f>ROUND(I158*H158,2)</f>
        <v>0</v>
      </c>
      <c r="K158" s="213"/>
      <c r="L158" s="46"/>
      <c r="M158" s="214" t="s">
        <v>19</v>
      </c>
      <c r="N158" s="215" t="s">
        <v>44</v>
      </c>
      <c r="O158" s="86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6">
        <f>S158*H158</f>
        <v>0</v>
      </c>
      <c r="U158" s="217" t="s">
        <v>19</v>
      </c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8" t="s">
        <v>143</v>
      </c>
      <c r="AT158" s="218" t="s">
        <v>139</v>
      </c>
      <c r="AU158" s="218" t="s">
        <v>144</v>
      </c>
      <c r="AY158" s="19" t="s">
        <v>136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9" t="s">
        <v>144</v>
      </c>
      <c r="BK158" s="219">
        <f>ROUND(I158*H158,2)</f>
        <v>0</v>
      </c>
      <c r="BL158" s="19" t="s">
        <v>143</v>
      </c>
      <c r="BM158" s="218" t="s">
        <v>1162</v>
      </c>
    </row>
    <row r="159" spans="1:47" s="2" customFormat="1" ht="12">
      <c r="A159" s="40"/>
      <c r="B159" s="41"/>
      <c r="C159" s="42"/>
      <c r="D159" s="220" t="s">
        <v>146</v>
      </c>
      <c r="E159" s="42"/>
      <c r="F159" s="221" t="s">
        <v>415</v>
      </c>
      <c r="G159" s="42"/>
      <c r="H159" s="42"/>
      <c r="I159" s="222"/>
      <c r="J159" s="42"/>
      <c r="K159" s="42"/>
      <c r="L159" s="46"/>
      <c r="M159" s="223"/>
      <c r="N159" s="224"/>
      <c r="O159" s="86"/>
      <c r="P159" s="86"/>
      <c r="Q159" s="86"/>
      <c r="R159" s="86"/>
      <c r="S159" s="86"/>
      <c r="T159" s="86"/>
      <c r="U159" s="87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146</v>
      </c>
      <c r="AU159" s="19" t="s">
        <v>144</v>
      </c>
    </row>
    <row r="160" spans="1:51" s="14" customFormat="1" ht="12">
      <c r="A160" s="14"/>
      <c r="B160" s="236"/>
      <c r="C160" s="237"/>
      <c r="D160" s="227" t="s">
        <v>148</v>
      </c>
      <c r="E160" s="238" t="s">
        <v>19</v>
      </c>
      <c r="F160" s="239" t="s">
        <v>1163</v>
      </c>
      <c r="G160" s="237"/>
      <c r="H160" s="240">
        <v>2.677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4"/>
      <c r="U160" s="245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148</v>
      </c>
      <c r="AU160" s="246" t="s">
        <v>144</v>
      </c>
      <c r="AV160" s="14" t="s">
        <v>144</v>
      </c>
      <c r="AW160" s="14" t="s">
        <v>33</v>
      </c>
      <c r="AX160" s="14" t="s">
        <v>80</v>
      </c>
      <c r="AY160" s="246" t="s">
        <v>136</v>
      </c>
    </row>
    <row r="161" spans="1:63" s="12" customFormat="1" ht="22.8" customHeight="1">
      <c r="A161" s="12"/>
      <c r="B161" s="190"/>
      <c r="C161" s="191"/>
      <c r="D161" s="192" t="s">
        <v>71</v>
      </c>
      <c r="E161" s="204" t="s">
        <v>417</v>
      </c>
      <c r="F161" s="204" t="s">
        <v>418</v>
      </c>
      <c r="G161" s="191"/>
      <c r="H161" s="191"/>
      <c r="I161" s="194"/>
      <c r="J161" s="205">
        <f>BK161</f>
        <v>0</v>
      </c>
      <c r="K161" s="191"/>
      <c r="L161" s="196"/>
      <c r="M161" s="197"/>
      <c r="N161" s="198"/>
      <c r="O161" s="198"/>
      <c r="P161" s="199">
        <f>SUM(P162:P163)</f>
        <v>0</v>
      </c>
      <c r="Q161" s="198"/>
      <c r="R161" s="199">
        <f>SUM(R162:R163)</f>
        <v>0</v>
      </c>
      <c r="S161" s="198"/>
      <c r="T161" s="199">
        <f>SUM(T162:T163)</f>
        <v>0</v>
      </c>
      <c r="U161" s="200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1" t="s">
        <v>80</v>
      </c>
      <c r="AT161" s="202" t="s">
        <v>71</v>
      </c>
      <c r="AU161" s="202" t="s">
        <v>80</v>
      </c>
      <c r="AY161" s="201" t="s">
        <v>136</v>
      </c>
      <c r="BK161" s="203">
        <f>SUM(BK162:BK163)</f>
        <v>0</v>
      </c>
    </row>
    <row r="162" spans="1:65" s="2" customFormat="1" ht="16.5" customHeight="1">
      <c r="A162" s="40"/>
      <c r="B162" s="41"/>
      <c r="C162" s="206" t="s">
        <v>272</v>
      </c>
      <c r="D162" s="206" t="s">
        <v>139</v>
      </c>
      <c r="E162" s="207" t="s">
        <v>420</v>
      </c>
      <c r="F162" s="208" t="s">
        <v>421</v>
      </c>
      <c r="G162" s="209" t="s">
        <v>250</v>
      </c>
      <c r="H162" s="210">
        <v>0.329</v>
      </c>
      <c r="I162" s="211"/>
      <c r="J162" s="212">
        <f>ROUND(I162*H162,2)</f>
        <v>0</v>
      </c>
      <c r="K162" s="213"/>
      <c r="L162" s="46"/>
      <c r="M162" s="214" t="s">
        <v>19</v>
      </c>
      <c r="N162" s="215" t="s">
        <v>44</v>
      </c>
      <c r="O162" s="86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6">
        <f>S162*H162</f>
        <v>0</v>
      </c>
      <c r="U162" s="217" t="s">
        <v>19</v>
      </c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8" t="s">
        <v>143</v>
      </c>
      <c r="AT162" s="218" t="s">
        <v>139</v>
      </c>
      <c r="AU162" s="218" t="s">
        <v>144</v>
      </c>
      <c r="AY162" s="19" t="s">
        <v>136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9" t="s">
        <v>144</v>
      </c>
      <c r="BK162" s="219">
        <f>ROUND(I162*H162,2)</f>
        <v>0</v>
      </c>
      <c r="BL162" s="19" t="s">
        <v>143</v>
      </c>
      <c r="BM162" s="218" t="s">
        <v>1164</v>
      </c>
    </row>
    <row r="163" spans="1:47" s="2" customFormat="1" ht="12">
      <c r="A163" s="40"/>
      <c r="B163" s="41"/>
      <c r="C163" s="42"/>
      <c r="D163" s="220" t="s">
        <v>146</v>
      </c>
      <c r="E163" s="42"/>
      <c r="F163" s="221" t="s">
        <v>423</v>
      </c>
      <c r="G163" s="42"/>
      <c r="H163" s="42"/>
      <c r="I163" s="222"/>
      <c r="J163" s="42"/>
      <c r="K163" s="42"/>
      <c r="L163" s="46"/>
      <c r="M163" s="223"/>
      <c r="N163" s="224"/>
      <c r="O163" s="86"/>
      <c r="P163" s="86"/>
      <c r="Q163" s="86"/>
      <c r="R163" s="86"/>
      <c r="S163" s="86"/>
      <c r="T163" s="86"/>
      <c r="U163" s="87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146</v>
      </c>
      <c r="AU163" s="19" t="s">
        <v>144</v>
      </c>
    </row>
    <row r="164" spans="1:63" s="12" customFormat="1" ht="25.9" customHeight="1">
      <c r="A164" s="12"/>
      <c r="B164" s="190"/>
      <c r="C164" s="191"/>
      <c r="D164" s="192" t="s">
        <v>71</v>
      </c>
      <c r="E164" s="193" t="s">
        <v>424</v>
      </c>
      <c r="F164" s="193" t="s">
        <v>425</v>
      </c>
      <c r="G164" s="191"/>
      <c r="H164" s="191"/>
      <c r="I164" s="194"/>
      <c r="J164" s="195">
        <f>BK164</f>
        <v>0</v>
      </c>
      <c r="K164" s="191"/>
      <c r="L164" s="196"/>
      <c r="M164" s="197"/>
      <c r="N164" s="198"/>
      <c r="O164" s="198"/>
      <c r="P164" s="199">
        <f>P165+P171+P196+P211+P233+P243+P246+P253+P259+P285+P293+P319+P361+P366</f>
        <v>0</v>
      </c>
      <c r="Q164" s="198"/>
      <c r="R164" s="199">
        <f>R165+R171+R196+R211+R233+R243+R246+R253+R259+R285+R293+R319+R361+R366</f>
        <v>2.06577989</v>
      </c>
      <c r="S164" s="198"/>
      <c r="T164" s="199">
        <f>T165+T171+T196+T211+T233+T243+T246+T253+T259+T285+T293+T319+T361+T366</f>
        <v>0.82668</v>
      </c>
      <c r="U164" s="200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1" t="s">
        <v>144</v>
      </c>
      <c r="AT164" s="202" t="s">
        <v>71</v>
      </c>
      <c r="AU164" s="202" t="s">
        <v>72</v>
      </c>
      <c r="AY164" s="201" t="s">
        <v>136</v>
      </c>
      <c r="BK164" s="203">
        <f>BK165+BK171+BK196+BK211+BK233+BK243+BK246+BK253+BK259+BK285+BK293+BK319+BK361+BK366</f>
        <v>0</v>
      </c>
    </row>
    <row r="165" spans="1:63" s="12" customFormat="1" ht="22.8" customHeight="1">
      <c r="A165" s="12"/>
      <c r="B165" s="190"/>
      <c r="C165" s="191"/>
      <c r="D165" s="192" t="s">
        <v>71</v>
      </c>
      <c r="E165" s="204" t="s">
        <v>1165</v>
      </c>
      <c r="F165" s="204" t="s">
        <v>1166</v>
      </c>
      <c r="G165" s="191"/>
      <c r="H165" s="191"/>
      <c r="I165" s="194"/>
      <c r="J165" s="205">
        <f>BK165</f>
        <v>0</v>
      </c>
      <c r="K165" s="191"/>
      <c r="L165" s="196"/>
      <c r="M165" s="197"/>
      <c r="N165" s="198"/>
      <c r="O165" s="198"/>
      <c r="P165" s="199">
        <f>SUM(P166:P170)</f>
        <v>0</v>
      </c>
      <c r="Q165" s="198"/>
      <c r="R165" s="199">
        <f>SUM(R166:R170)</f>
        <v>0.00773</v>
      </c>
      <c r="S165" s="198"/>
      <c r="T165" s="199">
        <f>SUM(T166:T170)</f>
        <v>0</v>
      </c>
      <c r="U165" s="200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1" t="s">
        <v>144</v>
      </c>
      <c r="AT165" s="202" t="s">
        <v>71</v>
      </c>
      <c r="AU165" s="202" t="s">
        <v>80</v>
      </c>
      <c r="AY165" s="201" t="s">
        <v>136</v>
      </c>
      <c r="BK165" s="203">
        <f>SUM(BK166:BK170)</f>
        <v>0</v>
      </c>
    </row>
    <row r="166" spans="1:65" s="2" customFormat="1" ht="16.5" customHeight="1">
      <c r="A166" s="40"/>
      <c r="B166" s="41"/>
      <c r="C166" s="206" t="s">
        <v>279</v>
      </c>
      <c r="D166" s="206" t="s">
        <v>139</v>
      </c>
      <c r="E166" s="207" t="s">
        <v>1167</v>
      </c>
      <c r="F166" s="208" t="s">
        <v>1168</v>
      </c>
      <c r="G166" s="209" t="s">
        <v>155</v>
      </c>
      <c r="H166" s="210">
        <v>1</v>
      </c>
      <c r="I166" s="211"/>
      <c r="J166" s="212">
        <f>ROUND(I166*H166,2)</f>
        <v>0</v>
      </c>
      <c r="K166" s="213"/>
      <c r="L166" s="46"/>
      <c r="M166" s="214" t="s">
        <v>19</v>
      </c>
      <c r="N166" s="215" t="s">
        <v>44</v>
      </c>
      <c r="O166" s="86"/>
      <c r="P166" s="216">
        <f>O166*H166</f>
        <v>0</v>
      </c>
      <c r="Q166" s="216">
        <v>0.0075</v>
      </c>
      <c r="R166" s="216">
        <f>Q166*H166</f>
        <v>0.0075</v>
      </c>
      <c r="S166" s="216">
        <v>0</v>
      </c>
      <c r="T166" s="216">
        <f>S166*H166</f>
        <v>0</v>
      </c>
      <c r="U166" s="217" t="s">
        <v>19</v>
      </c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8" t="s">
        <v>262</v>
      </c>
      <c r="AT166" s="218" t="s">
        <v>139</v>
      </c>
      <c r="AU166" s="218" t="s">
        <v>144</v>
      </c>
      <c r="AY166" s="19" t="s">
        <v>136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9" t="s">
        <v>144</v>
      </c>
      <c r="BK166" s="219">
        <f>ROUND(I166*H166,2)</f>
        <v>0</v>
      </c>
      <c r="BL166" s="19" t="s">
        <v>262</v>
      </c>
      <c r="BM166" s="218" t="s">
        <v>1169</v>
      </c>
    </row>
    <row r="167" spans="1:47" s="2" customFormat="1" ht="12">
      <c r="A167" s="40"/>
      <c r="B167" s="41"/>
      <c r="C167" s="42"/>
      <c r="D167" s="220" t="s">
        <v>146</v>
      </c>
      <c r="E167" s="42"/>
      <c r="F167" s="221" t="s">
        <v>1170</v>
      </c>
      <c r="G167" s="42"/>
      <c r="H167" s="42"/>
      <c r="I167" s="222"/>
      <c r="J167" s="42"/>
      <c r="K167" s="42"/>
      <c r="L167" s="46"/>
      <c r="M167" s="223"/>
      <c r="N167" s="224"/>
      <c r="O167" s="86"/>
      <c r="P167" s="86"/>
      <c r="Q167" s="86"/>
      <c r="R167" s="86"/>
      <c r="S167" s="86"/>
      <c r="T167" s="86"/>
      <c r="U167" s="87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146</v>
      </c>
      <c r="AU167" s="19" t="s">
        <v>144</v>
      </c>
    </row>
    <row r="168" spans="1:65" s="2" customFormat="1" ht="16.5" customHeight="1">
      <c r="A168" s="40"/>
      <c r="B168" s="41"/>
      <c r="C168" s="258" t="s">
        <v>287</v>
      </c>
      <c r="D168" s="258" t="s">
        <v>273</v>
      </c>
      <c r="E168" s="259" t="s">
        <v>1171</v>
      </c>
      <c r="F168" s="260" t="s">
        <v>1172</v>
      </c>
      <c r="G168" s="261" t="s">
        <v>155</v>
      </c>
      <c r="H168" s="262">
        <v>1</v>
      </c>
      <c r="I168" s="263"/>
      <c r="J168" s="264">
        <f>ROUND(I168*H168,2)</f>
        <v>0</v>
      </c>
      <c r="K168" s="265"/>
      <c r="L168" s="266"/>
      <c r="M168" s="267" t="s">
        <v>19</v>
      </c>
      <c r="N168" s="268" t="s">
        <v>44</v>
      </c>
      <c r="O168" s="86"/>
      <c r="P168" s="216">
        <f>O168*H168</f>
        <v>0</v>
      </c>
      <c r="Q168" s="216">
        <v>0.00023</v>
      </c>
      <c r="R168" s="216">
        <f>Q168*H168</f>
        <v>0.00023</v>
      </c>
      <c r="S168" s="216">
        <v>0</v>
      </c>
      <c r="T168" s="216">
        <f>S168*H168</f>
        <v>0</v>
      </c>
      <c r="U168" s="217" t="s">
        <v>19</v>
      </c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8" t="s">
        <v>379</v>
      </c>
      <c r="AT168" s="218" t="s">
        <v>273</v>
      </c>
      <c r="AU168" s="218" t="s">
        <v>144</v>
      </c>
      <c r="AY168" s="19" t="s">
        <v>136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9" t="s">
        <v>144</v>
      </c>
      <c r="BK168" s="219">
        <f>ROUND(I168*H168,2)</f>
        <v>0</v>
      </c>
      <c r="BL168" s="19" t="s">
        <v>262</v>
      </c>
      <c r="BM168" s="218" t="s">
        <v>1173</v>
      </c>
    </row>
    <row r="169" spans="1:65" s="2" customFormat="1" ht="16.5" customHeight="1">
      <c r="A169" s="40"/>
      <c r="B169" s="41"/>
      <c r="C169" s="206" t="s">
        <v>7</v>
      </c>
      <c r="D169" s="206" t="s">
        <v>139</v>
      </c>
      <c r="E169" s="207" t="s">
        <v>1174</v>
      </c>
      <c r="F169" s="208" t="s">
        <v>1175</v>
      </c>
      <c r="G169" s="209" t="s">
        <v>250</v>
      </c>
      <c r="H169" s="210">
        <v>0.008</v>
      </c>
      <c r="I169" s="211"/>
      <c r="J169" s="212">
        <f>ROUND(I169*H169,2)</f>
        <v>0</v>
      </c>
      <c r="K169" s="213"/>
      <c r="L169" s="46"/>
      <c r="M169" s="214" t="s">
        <v>19</v>
      </c>
      <c r="N169" s="215" t="s">
        <v>44</v>
      </c>
      <c r="O169" s="86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6">
        <f>S169*H169</f>
        <v>0</v>
      </c>
      <c r="U169" s="217" t="s">
        <v>19</v>
      </c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8" t="s">
        <v>143</v>
      </c>
      <c r="AT169" s="218" t="s">
        <v>139</v>
      </c>
      <c r="AU169" s="218" t="s">
        <v>144</v>
      </c>
      <c r="AY169" s="19" t="s">
        <v>136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9" t="s">
        <v>144</v>
      </c>
      <c r="BK169" s="219">
        <f>ROUND(I169*H169,2)</f>
        <v>0</v>
      </c>
      <c r="BL169" s="19" t="s">
        <v>143</v>
      </c>
      <c r="BM169" s="218" t="s">
        <v>1176</v>
      </c>
    </row>
    <row r="170" spans="1:47" s="2" customFormat="1" ht="12">
      <c r="A170" s="40"/>
      <c r="B170" s="41"/>
      <c r="C170" s="42"/>
      <c r="D170" s="220" t="s">
        <v>146</v>
      </c>
      <c r="E170" s="42"/>
      <c r="F170" s="221" t="s">
        <v>1177</v>
      </c>
      <c r="G170" s="42"/>
      <c r="H170" s="42"/>
      <c r="I170" s="222"/>
      <c r="J170" s="42"/>
      <c r="K170" s="42"/>
      <c r="L170" s="46"/>
      <c r="M170" s="223"/>
      <c r="N170" s="224"/>
      <c r="O170" s="86"/>
      <c r="P170" s="86"/>
      <c r="Q170" s="86"/>
      <c r="R170" s="86"/>
      <c r="S170" s="86"/>
      <c r="T170" s="86"/>
      <c r="U170" s="87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146</v>
      </c>
      <c r="AU170" s="19" t="s">
        <v>144</v>
      </c>
    </row>
    <row r="171" spans="1:63" s="12" customFormat="1" ht="22.8" customHeight="1">
      <c r="A171" s="12"/>
      <c r="B171" s="190"/>
      <c r="C171" s="191"/>
      <c r="D171" s="192" t="s">
        <v>71</v>
      </c>
      <c r="E171" s="204" t="s">
        <v>461</v>
      </c>
      <c r="F171" s="204" t="s">
        <v>462</v>
      </c>
      <c r="G171" s="191"/>
      <c r="H171" s="191"/>
      <c r="I171" s="194"/>
      <c r="J171" s="205">
        <f>BK171</f>
        <v>0</v>
      </c>
      <c r="K171" s="191"/>
      <c r="L171" s="196"/>
      <c r="M171" s="197"/>
      <c r="N171" s="198"/>
      <c r="O171" s="198"/>
      <c r="P171" s="199">
        <f>SUM(P172:P195)</f>
        <v>0</v>
      </c>
      <c r="Q171" s="198"/>
      <c r="R171" s="199">
        <f>SUM(R172:R195)</f>
        <v>0.013955</v>
      </c>
      <c r="S171" s="198"/>
      <c r="T171" s="199">
        <f>SUM(T172:T195)</f>
        <v>0</v>
      </c>
      <c r="U171" s="200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1" t="s">
        <v>144</v>
      </c>
      <c r="AT171" s="202" t="s">
        <v>71</v>
      </c>
      <c r="AU171" s="202" t="s">
        <v>80</v>
      </c>
      <c r="AY171" s="201" t="s">
        <v>136</v>
      </c>
      <c r="BK171" s="203">
        <f>SUM(BK172:BK195)</f>
        <v>0</v>
      </c>
    </row>
    <row r="172" spans="1:65" s="2" customFormat="1" ht="16.5" customHeight="1">
      <c r="A172" s="40"/>
      <c r="B172" s="41"/>
      <c r="C172" s="206" t="s">
        <v>299</v>
      </c>
      <c r="D172" s="206" t="s">
        <v>139</v>
      </c>
      <c r="E172" s="207" t="s">
        <v>476</v>
      </c>
      <c r="F172" s="208" t="s">
        <v>477</v>
      </c>
      <c r="G172" s="209" t="s">
        <v>160</v>
      </c>
      <c r="H172" s="210">
        <v>1</v>
      </c>
      <c r="I172" s="211"/>
      <c r="J172" s="212">
        <f>ROUND(I172*H172,2)</f>
        <v>0</v>
      </c>
      <c r="K172" s="213"/>
      <c r="L172" s="46"/>
      <c r="M172" s="214" t="s">
        <v>19</v>
      </c>
      <c r="N172" s="215" t="s">
        <v>44</v>
      </c>
      <c r="O172" s="86"/>
      <c r="P172" s="216">
        <f>O172*H172</f>
        <v>0</v>
      </c>
      <c r="Q172" s="216">
        <v>0.00047</v>
      </c>
      <c r="R172" s="216">
        <f>Q172*H172</f>
        <v>0.00047</v>
      </c>
      <c r="S172" s="216">
        <v>0</v>
      </c>
      <c r="T172" s="216">
        <f>S172*H172</f>
        <v>0</v>
      </c>
      <c r="U172" s="217" t="s">
        <v>19</v>
      </c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8" t="s">
        <v>262</v>
      </c>
      <c r="AT172" s="218" t="s">
        <v>139</v>
      </c>
      <c r="AU172" s="218" t="s">
        <v>144</v>
      </c>
      <c r="AY172" s="19" t="s">
        <v>136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9" t="s">
        <v>144</v>
      </c>
      <c r="BK172" s="219">
        <f>ROUND(I172*H172,2)</f>
        <v>0</v>
      </c>
      <c r="BL172" s="19" t="s">
        <v>262</v>
      </c>
      <c r="BM172" s="218" t="s">
        <v>1178</v>
      </c>
    </row>
    <row r="173" spans="1:47" s="2" customFormat="1" ht="12">
      <c r="A173" s="40"/>
      <c r="B173" s="41"/>
      <c r="C173" s="42"/>
      <c r="D173" s="220" t="s">
        <v>146</v>
      </c>
      <c r="E173" s="42"/>
      <c r="F173" s="221" t="s">
        <v>479</v>
      </c>
      <c r="G173" s="42"/>
      <c r="H173" s="42"/>
      <c r="I173" s="222"/>
      <c r="J173" s="42"/>
      <c r="K173" s="42"/>
      <c r="L173" s="46"/>
      <c r="M173" s="223"/>
      <c r="N173" s="224"/>
      <c r="O173" s="86"/>
      <c r="P173" s="86"/>
      <c r="Q173" s="86"/>
      <c r="R173" s="86"/>
      <c r="S173" s="86"/>
      <c r="T173" s="86"/>
      <c r="U173" s="87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146</v>
      </c>
      <c r="AU173" s="19" t="s">
        <v>144</v>
      </c>
    </row>
    <row r="174" spans="1:51" s="13" customFormat="1" ht="12">
      <c r="A174" s="13"/>
      <c r="B174" s="225"/>
      <c r="C174" s="226"/>
      <c r="D174" s="227" t="s">
        <v>148</v>
      </c>
      <c r="E174" s="228" t="s">
        <v>19</v>
      </c>
      <c r="F174" s="229" t="s">
        <v>1179</v>
      </c>
      <c r="G174" s="226"/>
      <c r="H174" s="228" t="s">
        <v>19</v>
      </c>
      <c r="I174" s="230"/>
      <c r="J174" s="226"/>
      <c r="K174" s="226"/>
      <c r="L174" s="231"/>
      <c r="M174" s="232"/>
      <c r="N174" s="233"/>
      <c r="O174" s="233"/>
      <c r="P174" s="233"/>
      <c r="Q174" s="233"/>
      <c r="R174" s="233"/>
      <c r="S174" s="233"/>
      <c r="T174" s="233"/>
      <c r="U174" s="234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148</v>
      </c>
      <c r="AU174" s="235" t="s">
        <v>144</v>
      </c>
      <c r="AV174" s="13" t="s">
        <v>80</v>
      </c>
      <c r="AW174" s="13" t="s">
        <v>33</v>
      </c>
      <c r="AX174" s="13" t="s">
        <v>72</v>
      </c>
      <c r="AY174" s="235" t="s">
        <v>136</v>
      </c>
    </row>
    <row r="175" spans="1:51" s="14" customFormat="1" ht="12">
      <c r="A175" s="14"/>
      <c r="B175" s="236"/>
      <c r="C175" s="237"/>
      <c r="D175" s="227" t="s">
        <v>148</v>
      </c>
      <c r="E175" s="238" t="s">
        <v>19</v>
      </c>
      <c r="F175" s="239" t="s">
        <v>80</v>
      </c>
      <c r="G175" s="237"/>
      <c r="H175" s="240">
        <v>1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4"/>
      <c r="U175" s="245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148</v>
      </c>
      <c r="AU175" s="246" t="s">
        <v>144</v>
      </c>
      <c r="AV175" s="14" t="s">
        <v>144</v>
      </c>
      <c r="AW175" s="14" t="s">
        <v>33</v>
      </c>
      <c r="AX175" s="14" t="s">
        <v>72</v>
      </c>
      <c r="AY175" s="246" t="s">
        <v>136</v>
      </c>
    </row>
    <row r="176" spans="1:51" s="15" customFormat="1" ht="12">
      <c r="A176" s="15"/>
      <c r="B176" s="247"/>
      <c r="C176" s="248"/>
      <c r="D176" s="227" t="s">
        <v>148</v>
      </c>
      <c r="E176" s="249" t="s">
        <v>19</v>
      </c>
      <c r="F176" s="250" t="s">
        <v>152</v>
      </c>
      <c r="G176" s="248"/>
      <c r="H176" s="251">
        <v>1</v>
      </c>
      <c r="I176" s="252"/>
      <c r="J176" s="248"/>
      <c r="K176" s="248"/>
      <c r="L176" s="253"/>
      <c r="M176" s="254"/>
      <c r="N176" s="255"/>
      <c r="O176" s="255"/>
      <c r="P176" s="255"/>
      <c r="Q176" s="255"/>
      <c r="R176" s="255"/>
      <c r="S176" s="255"/>
      <c r="T176" s="255"/>
      <c r="U176" s="256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7" t="s">
        <v>148</v>
      </c>
      <c r="AU176" s="257" t="s">
        <v>144</v>
      </c>
      <c r="AV176" s="15" t="s">
        <v>143</v>
      </c>
      <c r="AW176" s="15" t="s">
        <v>33</v>
      </c>
      <c r="AX176" s="15" t="s">
        <v>80</v>
      </c>
      <c r="AY176" s="257" t="s">
        <v>136</v>
      </c>
    </row>
    <row r="177" spans="1:65" s="2" customFormat="1" ht="16.5" customHeight="1">
      <c r="A177" s="40"/>
      <c r="B177" s="41"/>
      <c r="C177" s="206" t="s">
        <v>306</v>
      </c>
      <c r="D177" s="206" t="s">
        <v>139</v>
      </c>
      <c r="E177" s="207" t="s">
        <v>470</v>
      </c>
      <c r="F177" s="208" t="s">
        <v>471</v>
      </c>
      <c r="G177" s="209" t="s">
        <v>160</v>
      </c>
      <c r="H177" s="210">
        <v>1</v>
      </c>
      <c r="I177" s="211"/>
      <c r="J177" s="212">
        <f>ROUND(I177*H177,2)</f>
        <v>0</v>
      </c>
      <c r="K177" s="213"/>
      <c r="L177" s="46"/>
      <c r="M177" s="214" t="s">
        <v>19</v>
      </c>
      <c r="N177" s="215" t="s">
        <v>44</v>
      </c>
      <c r="O177" s="86"/>
      <c r="P177" s="216">
        <f>O177*H177</f>
        <v>0</v>
      </c>
      <c r="Q177" s="216">
        <v>0.00224</v>
      </c>
      <c r="R177" s="216">
        <f>Q177*H177</f>
        <v>0.00224</v>
      </c>
      <c r="S177" s="216">
        <v>0</v>
      </c>
      <c r="T177" s="216">
        <f>S177*H177</f>
        <v>0</v>
      </c>
      <c r="U177" s="217" t="s">
        <v>19</v>
      </c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8" t="s">
        <v>262</v>
      </c>
      <c r="AT177" s="218" t="s">
        <v>139</v>
      </c>
      <c r="AU177" s="218" t="s">
        <v>144</v>
      </c>
      <c r="AY177" s="19" t="s">
        <v>136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9" t="s">
        <v>144</v>
      </c>
      <c r="BK177" s="219">
        <f>ROUND(I177*H177,2)</f>
        <v>0</v>
      </c>
      <c r="BL177" s="19" t="s">
        <v>262</v>
      </c>
      <c r="BM177" s="218" t="s">
        <v>1180</v>
      </c>
    </row>
    <row r="178" spans="1:47" s="2" customFormat="1" ht="12">
      <c r="A178" s="40"/>
      <c r="B178" s="41"/>
      <c r="C178" s="42"/>
      <c r="D178" s="220" t="s">
        <v>146</v>
      </c>
      <c r="E178" s="42"/>
      <c r="F178" s="221" t="s">
        <v>473</v>
      </c>
      <c r="G178" s="42"/>
      <c r="H178" s="42"/>
      <c r="I178" s="222"/>
      <c r="J178" s="42"/>
      <c r="K178" s="42"/>
      <c r="L178" s="46"/>
      <c r="M178" s="223"/>
      <c r="N178" s="224"/>
      <c r="O178" s="86"/>
      <c r="P178" s="86"/>
      <c r="Q178" s="86"/>
      <c r="R178" s="86"/>
      <c r="S178" s="86"/>
      <c r="T178" s="86"/>
      <c r="U178" s="87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146</v>
      </c>
      <c r="AU178" s="19" t="s">
        <v>144</v>
      </c>
    </row>
    <row r="179" spans="1:51" s="13" customFormat="1" ht="12">
      <c r="A179" s="13"/>
      <c r="B179" s="225"/>
      <c r="C179" s="226"/>
      <c r="D179" s="227" t="s">
        <v>148</v>
      </c>
      <c r="E179" s="228" t="s">
        <v>19</v>
      </c>
      <c r="F179" s="229" t="s">
        <v>1181</v>
      </c>
      <c r="G179" s="226"/>
      <c r="H179" s="228" t="s">
        <v>19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3"/>
      <c r="U179" s="234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148</v>
      </c>
      <c r="AU179" s="235" t="s">
        <v>144</v>
      </c>
      <c r="AV179" s="13" t="s">
        <v>80</v>
      </c>
      <c r="AW179" s="13" t="s">
        <v>33</v>
      </c>
      <c r="AX179" s="13" t="s">
        <v>72</v>
      </c>
      <c r="AY179" s="235" t="s">
        <v>136</v>
      </c>
    </row>
    <row r="180" spans="1:51" s="14" customFormat="1" ht="12">
      <c r="A180" s="14"/>
      <c r="B180" s="236"/>
      <c r="C180" s="237"/>
      <c r="D180" s="227" t="s">
        <v>148</v>
      </c>
      <c r="E180" s="238" t="s">
        <v>19</v>
      </c>
      <c r="F180" s="239" t="s">
        <v>80</v>
      </c>
      <c r="G180" s="237"/>
      <c r="H180" s="240">
        <v>1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4"/>
      <c r="U180" s="245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6" t="s">
        <v>148</v>
      </c>
      <c r="AU180" s="246" t="s">
        <v>144</v>
      </c>
      <c r="AV180" s="14" t="s">
        <v>144</v>
      </c>
      <c r="AW180" s="14" t="s">
        <v>33</v>
      </c>
      <c r="AX180" s="14" t="s">
        <v>72</v>
      </c>
      <c r="AY180" s="246" t="s">
        <v>136</v>
      </c>
    </row>
    <row r="181" spans="1:51" s="15" customFormat="1" ht="12">
      <c r="A181" s="15"/>
      <c r="B181" s="247"/>
      <c r="C181" s="248"/>
      <c r="D181" s="227" t="s">
        <v>148</v>
      </c>
      <c r="E181" s="249" t="s">
        <v>19</v>
      </c>
      <c r="F181" s="250" t="s">
        <v>152</v>
      </c>
      <c r="G181" s="248"/>
      <c r="H181" s="251">
        <v>1</v>
      </c>
      <c r="I181" s="252"/>
      <c r="J181" s="248"/>
      <c r="K181" s="248"/>
      <c r="L181" s="253"/>
      <c r="M181" s="254"/>
      <c r="N181" s="255"/>
      <c r="O181" s="255"/>
      <c r="P181" s="255"/>
      <c r="Q181" s="255"/>
      <c r="R181" s="255"/>
      <c r="S181" s="255"/>
      <c r="T181" s="255"/>
      <c r="U181" s="256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7" t="s">
        <v>148</v>
      </c>
      <c r="AU181" s="257" t="s">
        <v>144</v>
      </c>
      <c r="AV181" s="15" t="s">
        <v>143</v>
      </c>
      <c r="AW181" s="15" t="s">
        <v>33</v>
      </c>
      <c r="AX181" s="15" t="s">
        <v>80</v>
      </c>
      <c r="AY181" s="257" t="s">
        <v>136</v>
      </c>
    </row>
    <row r="182" spans="1:65" s="2" customFormat="1" ht="16.5" customHeight="1">
      <c r="A182" s="40"/>
      <c r="B182" s="41"/>
      <c r="C182" s="206" t="s">
        <v>313</v>
      </c>
      <c r="D182" s="206" t="s">
        <v>139</v>
      </c>
      <c r="E182" s="207" t="s">
        <v>1182</v>
      </c>
      <c r="F182" s="208" t="s">
        <v>1183</v>
      </c>
      <c r="G182" s="209" t="s">
        <v>160</v>
      </c>
      <c r="H182" s="210">
        <v>2.95</v>
      </c>
      <c r="I182" s="211"/>
      <c r="J182" s="212">
        <f>ROUND(I182*H182,2)</f>
        <v>0</v>
      </c>
      <c r="K182" s="213"/>
      <c r="L182" s="46"/>
      <c r="M182" s="214" t="s">
        <v>19</v>
      </c>
      <c r="N182" s="215" t="s">
        <v>44</v>
      </c>
      <c r="O182" s="86"/>
      <c r="P182" s="216">
        <f>O182*H182</f>
        <v>0</v>
      </c>
      <c r="Q182" s="216">
        <v>0.0019</v>
      </c>
      <c r="R182" s="216">
        <f>Q182*H182</f>
        <v>0.005605000000000001</v>
      </c>
      <c r="S182" s="216">
        <v>0</v>
      </c>
      <c r="T182" s="216">
        <f>S182*H182</f>
        <v>0</v>
      </c>
      <c r="U182" s="217" t="s">
        <v>19</v>
      </c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8" t="s">
        <v>262</v>
      </c>
      <c r="AT182" s="218" t="s">
        <v>139</v>
      </c>
      <c r="AU182" s="218" t="s">
        <v>144</v>
      </c>
      <c r="AY182" s="19" t="s">
        <v>136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9" t="s">
        <v>144</v>
      </c>
      <c r="BK182" s="219">
        <f>ROUND(I182*H182,2)</f>
        <v>0</v>
      </c>
      <c r="BL182" s="19" t="s">
        <v>262</v>
      </c>
      <c r="BM182" s="218" t="s">
        <v>1184</v>
      </c>
    </row>
    <row r="183" spans="1:47" s="2" customFormat="1" ht="12">
      <c r="A183" s="40"/>
      <c r="B183" s="41"/>
      <c r="C183" s="42"/>
      <c r="D183" s="220" t="s">
        <v>146</v>
      </c>
      <c r="E183" s="42"/>
      <c r="F183" s="221" t="s">
        <v>1185</v>
      </c>
      <c r="G183" s="42"/>
      <c r="H183" s="42"/>
      <c r="I183" s="222"/>
      <c r="J183" s="42"/>
      <c r="K183" s="42"/>
      <c r="L183" s="46"/>
      <c r="M183" s="223"/>
      <c r="N183" s="224"/>
      <c r="O183" s="86"/>
      <c r="P183" s="86"/>
      <c r="Q183" s="86"/>
      <c r="R183" s="86"/>
      <c r="S183" s="86"/>
      <c r="T183" s="86"/>
      <c r="U183" s="87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146</v>
      </c>
      <c r="AU183" s="19" t="s">
        <v>144</v>
      </c>
    </row>
    <row r="184" spans="1:51" s="13" customFormat="1" ht="12">
      <c r="A184" s="13"/>
      <c r="B184" s="225"/>
      <c r="C184" s="226"/>
      <c r="D184" s="227" t="s">
        <v>148</v>
      </c>
      <c r="E184" s="228" t="s">
        <v>19</v>
      </c>
      <c r="F184" s="229" t="s">
        <v>1186</v>
      </c>
      <c r="G184" s="226"/>
      <c r="H184" s="228" t="s">
        <v>19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3"/>
      <c r="U184" s="234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148</v>
      </c>
      <c r="AU184" s="235" t="s">
        <v>144</v>
      </c>
      <c r="AV184" s="13" t="s">
        <v>80</v>
      </c>
      <c r="AW184" s="13" t="s">
        <v>33</v>
      </c>
      <c r="AX184" s="13" t="s">
        <v>72</v>
      </c>
      <c r="AY184" s="235" t="s">
        <v>136</v>
      </c>
    </row>
    <row r="185" spans="1:51" s="14" customFormat="1" ht="12">
      <c r="A185" s="14"/>
      <c r="B185" s="236"/>
      <c r="C185" s="237"/>
      <c r="D185" s="227" t="s">
        <v>148</v>
      </c>
      <c r="E185" s="238" t="s">
        <v>19</v>
      </c>
      <c r="F185" s="239" t="s">
        <v>1187</v>
      </c>
      <c r="G185" s="237"/>
      <c r="H185" s="240">
        <v>2.95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4"/>
      <c r="U185" s="245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6" t="s">
        <v>148</v>
      </c>
      <c r="AU185" s="246" t="s">
        <v>144</v>
      </c>
      <c r="AV185" s="14" t="s">
        <v>144</v>
      </c>
      <c r="AW185" s="14" t="s">
        <v>33</v>
      </c>
      <c r="AX185" s="14" t="s">
        <v>80</v>
      </c>
      <c r="AY185" s="246" t="s">
        <v>136</v>
      </c>
    </row>
    <row r="186" spans="1:65" s="2" customFormat="1" ht="16.5" customHeight="1">
      <c r="A186" s="40"/>
      <c r="B186" s="41"/>
      <c r="C186" s="206" t="s">
        <v>322</v>
      </c>
      <c r="D186" s="206" t="s">
        <v>139</v>
      </c>
      <c r="E186" s="207" t="s">
        <v>1188</v>
      </c>
      <c r="F186" s="208" t="s">
        <v>1189</v>
      </c>
      <c r="G186" s="209" t="s">
        <v>155</v>
      </c>
      <c r="H186" s="210">
        <v>1</v>
      </c>
      <c r="I186" s="211"/>
      <c r="J186" s="212">
        <f>ROUND(I186*H186,2)</f>
        <v>0</v>
      </c>
      <c r="K186" s="213"/>
      <c r="L186" s="46"/>
      <c r="M186" s="214" t="s">
        <v>19</v>
      </c>
      <c r="N186" s="215" t="s">
        <v>44</v>
      </c>
      <c r="O186" s="86"/>
      <c r="P186" s="216">
        <f>O186*H186</f>
        <v>0</v>
      </c>
      <c r="Q186" s="216">
        <v>0.00535</v>
      </c>
      <c r="R186" s="216">
        <f>Q186*H186</f>
        <v>0.00535</v>
      </c>
      <c r="S186" s="216">
        <v>0</v>
      </c>
      <c r="T186" s="216">
        <f>S186*H186</f>
        <v>0</v>
      </c>
      <c r="U186" s="217" t="s">
        <v>19</v>
      </c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8" t="s">
        <v>262</v>
      </c>
      <c r="AT186" s="218" t="s">
        <v>139</v>
      </c>
      <c r="AU186" s="218" t="s">
        <v>144</v>
      </c>
      <c r="AY186" s="19" t="s">
        <v>136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9" t="s">
        <v>144</v>
      </c>
      <c r="BK186" s="219">
        <f>ROUND(I186*H186,2)</f>
        <v>0</v>
      </c>
      <c r="BL186" s="19" t="s">
        <v>262</v>
      </c>
      <c r="BM186" s="218" t="s">
        <v>1190</v>
      </c>
    </row>
    <row r="187" spans="1:47" s="2" customFormat="1" ht="12">
      <c r="A187" s="40"/>
      <c r="B187" s="41"/>
      <c r="C187" s="42"/>
      <c r="D187" s="220" t="s">
        <v>146</v>
      </c>
      <c r="E187" s="42"/>
      <c r="F187" s="221" t="s">
        <v>1191</v>
      </c>
      <c r="G187" s="42"/>
      <c r="H187" s="42"/>
      <c r="I187" s="222"/>
      <c r="J187" s="42"/>
      <c r="K187" s="42"/>
      <c r="L187" s="46"/>
      <c r="M187" s="223"/>
      <c r="N187" s="224"/>
      <c r="O187" s="86"/>
      <c r="P187" s="86"/>
      <c r="Q187" s="86"/>
      <c r="R187" s="86"/>
      <c r="S187" s="86"/>
      <c r="T187" s="86"/>
      <c r="U187" s="87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146</v>
      </c>
      <c r="AU187" s="19" t="s">
        <v>144</v>
      </c>
    </row>
    <row r="188" spans="1:65" s="2" customFormat="1" ht="16.5" customHeight="1">
      <c r="A188" s="40"/>
      <c r="B188" s="41"/>
      <c r="C188" s="206" t="s">
        <v>328</v>
      </c>
      <c r="D188" s="206" t="s">
        <v>139</v>
      </c>
      <c r="E188" s="207" t="s">
        <v>1192</v>
      </c>
      <c r="F188" s="208" t="s">
        <v>1193</v>
      </c>
      <c r="G188" s="209" t="s">
        <v>155</v>
      </c>
      <c r="H188" s="210">
        <v>1</v>
      </c>
      <c r="I188" s="211"/>
      <c r="J188" s="212">
        <f>ROUND(I188*H188,2)</f>
        <v>0</v>
      </c>
      <c r="K188" s="213"/>
      <c r="L188" s="46"/>
      <c r="M188" s="214" t="s">
        <v>19</v>
      </c>
      <c r="N188" s="215" t="s">
        <v>44</v>
      </c>
      <c r="O188" s="86"/>
      <c r="P188" s="216">
        <f>O188*H188</f>
        <v>0</v>
      </c>
      <c r="Q188" s="216">
        <v>0.00029</v>
      </c>
      <c r="R188" s="216">
        <f>Q188*H188</f>
        <v>0.00029</v>
      </c>
      <c r="S188" s="216">
        <v>0</v>
      </c>
      <c r="T188" s="216">
        <f>S188*H188</f>
        <v>0</v>
      </c>
      <c r="U188" s="217" t="s">
        <v>19</v>
      </c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8" t="s">
        <v>262</v>
      </c>
      <c r="AT188" s="218" t="s">
        <v>139</v>
      </c>
      <c r="AU188" s="218" t="s">
        <v>144</v>
      </c>
      <c r="AY188" s="19" t="s">
        <v>136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9" t="s">
        <v>144</v>
      </c>
      <c r="BK188" s="219">
        <f>ROUND(I188*H188,2)</f>
        <v>0</v>
      </c>
      <c r="BL188" s="19" t="s">
        <v>262</v>
      </c>
      <c r="BM188" s="218" t="s">
        <v>1194</v>
      </c>
    </row>
    <row r="189" spans="1:47" s="2" customFormat="1" ht="12">
      <c r="A189" s="40"/>
      <c r="B189" s="41"/>
      <c r="C189" s="42"/>
      <c r="D189" s="220" t="s">
        <v>146</v>
      </c>
      <c r="E189" s="42"/>
      <c r="F189" s="221" t="s">
        <v>1195</v>
      </c>
      <c r="G189" s="42"/>
      <c r="H189" s="42"/>
      <c r="I189" s="222"/>
      <c r="J189" s="42"/>
      <c r="K189" s="42"/>
      <c r="L189" s="46"/>
      <c r="M189" s="223"/>
      <c r="N189" s="224"/>
      <c r="O189" s="86"/>
      <c r="P189" s="86"/>
      <c r="Q189" s="86"/>
      <c r="R189" s="86"/>
      <c r="S189" s="86"/>
      <c r="T189" s="86"/>
      <c r="U189" s="87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146</v>
      </c>
      <c r="AU189" s="19" t="s">
        <v>144</v>
      </c>
    </row>
    <row r="190" spans="1:65" s="2" customFormat="1" ht="16.5" customHeight="1">
      <c r="A190" s="40"/>
      <c r="B190" s="41"/>
      <c r="C190" s="206" t="s">
        <v>343</v>
      </c>
      <c r="D190" s="206" t="s">
        <v>139</v>
      </c>
      <c r="E190" s="207" t="s">
        <v>489</v>
      </c>
      <c r="F190" s="208" t="s">
        <v>490</v>
      </c>
      <c r="G190" s="209" t="s">
        <v>160</v>
      </c>
      <c r="H190" s="210">
        <v>4.95</v>
      </c>
      <c r="I190" s="211"/>
      <c r="J190" s="212">
        <f>ROUND(I190*H190,2)</f>
        <v>0</v>
      </c>
      <c r="K190" s="213"/>
      <c r="L190" s="46"/>
      <c r="M190" s="214" t="s">
        <v>19</v>
      </c>
      <c r="N190" s="215" t="s">
        <v>44</v>
      </c>
      <c r="O190" s="86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6">
        <f>S190*H190</f>
        <v>0</v>
      </c>
      <c r="U190" s="217" t="s">
        <v>19</v>
      </c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8" t="s">
        <v>262</v>
      </c>
      <c r="AT190" s="218" t="s">
        <v>139</v>
      </c>
      <c r="AU190" s="218" t="s">
        <v>144</v>
      </c>
      <c r="AY190" s="19" t="s">
        <v>136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9" t="s">
        <v>144</v>
      </c>
      <c r="BK190" s="219">
        <f>ROUND(I190*H190,2)</f>
        <v>0</v>
      </c>
      <c r="BL190" s="19" t="s">
        <v>262</v>
      </c>
      <c r="BM190" s="218" t="s">
        <v>1196</v>
      </c>
    </row>
    <row r="191" spans="1:47" s="2" customFormat="1" ht="12">
      <c r="A191" s="40"/>
      <c r="B191" s="41"/>
      <c r="C191" s="42"/>
      <c r="D191" s="220" t="s">
        <v>146</v>
      </c>
      <c r="E191" s="42"/>
      <c r="F191" s="221" t="s">
        <v>492</v>
      </c>
      <c r="G191" s="42"/>
      <c r="H191" s="42"/>
      <c r="I191" s="222"/>
      <c r="J191" s="42"/>
      <c r="K191" s="42"/>
      <c r="L191" s="46"/>
      <c r="M191" s="223"/>
      <c r="N191" s="224"/>
      <c r="O191" s="86"/>
      <c r="P191" s="86"/>
      <c r="Q191" s="86"/>
      <c r="R191" s="86"/>
      <c r="S191" s="86"/>
      <c r="T191" s="86"/>
      <c r="U191" s="87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146</v>
      </c>
      <c r="AU191" s="19" t="s">
        <v>144</v>
      </c>
    </row>
    <row r="192" spans="1:51" s="13" customFormat="1" ht="12">
      <c r="A192" s="13"/>
      <c r="B192" s="225"/>
      <c r="C192" s="226"/>
      <c r="D192" s="227" t="s">
        <v>148</v>
      </c>
      <c r="E192" s="228" t="s">
        <v>19</v>
      </c>
      <c r="F192" s="229" t="s">
        <v>493</v>
      </c>
      <c r="G192" s="226"/>
      <c r="H192" s="228" t="s">
        <v>19</v>
      </c>
      <c r="I192" s="230"/>
      <c r="J192" s="226"/>
      <c r="K192" s="226"/>
      <c r="L192" s="231"/>
      <c r="M192" s="232"/>
      <c r="N192" s="233"/>
      <c r="O192" s="233"/>
      <c r="P192" s="233"/>
      <c r="Q192" s="233"/>
      <c r="R192" s="233"/>
      <c r="S192" s="233"/>
      <c r="T192" s="233"/>
      <c r="U192" s="234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148</v>
      </c>
      <c r="AU192" s="235" t="s">
        <v>144</v>
      </c>
      <c r="AV192" s="13" t="s">
        <v>80</v>
      </c>
      <c r="AW192" s="13" t="s">
        <v>33</v>
      </c>
      <c r="AX192" s="13" t="s">
        <v>72</v>
      </c>
      <c r="AY192" s="235" t="s">
        <v>136</v>
      </c>
    </row>
    <row r="193" spans="1:51" s="14" customFormat="1" ht="12">
      <c r="A193" s="14"/>
      <c r="B193" s="236"/>
      <c r="C193" s="237"/>
      <c r="D193" s="227" t="s">
        <v>148</v>
      </c>
      <c r="E193" s="238" t="s">
        <v>19</v>
      </c>
      <c r="F193" s="239" t="s">
        <v>1197</v>
      </c>
      <c r="G193" s="237"/>
      <c r="H193" s="240">
        <v>4.95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4"/>
      <c r="U193" s="245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6" t="s">
        <v>148</v>
      </c>
      <c r="AU193" s="246" t="s">
        <v>144</v>
      </c>
      <c r="AV193" s="14" t="s">
        <v>144</v>
      </c>
      <c r="AW193" s="14" t="s">
        <v>33</v>
      </c>
      <c r="AX193" s="14" t="s">
        <v>80</v>
      </c>
      <c r="AY193" s="246" t="s">
        <v>136</v>
      </c>
    </row>
    <row r="194" spans="1:65" s="2" customFormat="1" ht="16.5" customHeight="1">
      <c r="A194" s="40"/>
      <c r="B194" s="41"/>
      <c r="C194" s="206" t="s">
        <v>351</v>
      </c>
      <c r="D194" s="206" t="s">
        <v>139</v>
      </c>
      <c r="E194" s="207" t="s">
        <v>496</v>
      </c>
      <c r="F194" s="208" t="s">
        <v>497</v>
      </c>
      <c r="G194" s="209" t="s">
        <v>250</v>
      </c>
      <c r="H194" s="210">
        <v>0.014</v>
      </c>
      <c r="I194" s="211"/>
      <c r="J194" s="212">
        <f>ROUND(I194*H194,2)</f>
        <v>0</v>
      </c>
      <c r="K194" s="213"/>
      <c r="L194" s="46"/>
      <c r="M194" s="214" t="s">
        <v>19</v>
      </c>
      <c r="N194" s="215" t="s">
        <v>44</v>
      </c>
      <c r="O194" s="86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6">
        <f>S194*H194</f>
        <v>0</v>
      </c>
      <c r="U194" s="217" t="s">
        <v>19</v>
      </c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8" t="s">
        <v>262</v>
      </c>
      <c r="AT194" s="218" t="s">
        <v>139</v>
      </c>
      <c r="AU194" s="218" t="s">
        <v>144</v>
      </c>
      <c r="AY194" s="19" t="s">
        <v>136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9" t="s">
        <v>144</v>
      </c>
      <c r="BK194" s="219">
        <f>ROUND(I194*H194,2)</f>
        <v>0</v>
      </c>
      <c r="BL194" s="19" t="s">
        <v>262</v>
      </c>
      <c r="BM194" s="218" t="s">
        <v>1198</v>
      </c>
    </row>
    <row r="195" spans="1:47" s="2" customFormat="1" ht="12">
      <c r="A195" s="40"/>
      <c r="B195" s="41"/>
      <c r="C195" s="42"/>
      <c r="D195" s="220" t="s">
        <v>146</v>
      </c>
      <c r="E195" s="42"/>
      <c r="F195" s="221" t="s">
        <v>499</v>
      </c>
      <c r="G195" s="42"/>
      <c r="H195" s="42"/>
      <c r="I195" s="222"/>
      <c r="J195" s="42"/>
      <c r="K195" s="42"/>
      <c r="L195" s="46"/>
      <c r="M195" s="223"/>
      <c r="N195" s="224"/>
      <c r="O195" s="86"/>
      <c r="P195" s="86"/>
      <c r="Q195" s="86"/>
      <c r="R195" s="86"/>
      <c r="S195" s="86"/>
      <c r="T195" s="86"/>
      <c r="U195" s="87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146</v>
      </c>
      <c r="AU195" s="19" t="s">
        <v>144</v>
      </c>
    </row>
    <row r="196" spans="1:63" s="12" customFormat="1" ht="22.8" customHeight="1">
      <c r="A196" s="12"/>
      <c r="B196" s="190"/>
      <c r="C196" s="191"/>
      <c r="D196" s="192" t="s">
        <v>71</v>
      </c>
      <c r="E196" s="204" t="s">
        <v>500</v>
      </c>
      <c r="F196" s="204" t="s">
        <v>501</v>
      </c>
      <c r="G196" s="191"/>
      <c r="H196" s="191"/>
      <c r="I196" s="194"/>
      <c r="J196" s="205">
        <f>BK196</f>
        <v>0</v>
      </c>
      <c r="K196" s="191"/>
      <c r="L196" s="196"/>
      <c r="M196" s="197"/>
      <c r="N196" s="198"/>
      <c r="O196" s="198"/>
      <c r="P196" s="199">
        <f>SUM(P197:P210)</f>
        <v>0</v>
      </c>
      <c r="Q196" s="198"/>
      <c r="R196" s="199">
        <f>SUM(R197:R210)</f>
        <v>0.001968</v>
      </c>
      <c r="S196" s="198"/>
      <c r="T196" s="199">
        <f>SUM(T197:T210)</f>
        <v>0</v>
      </c>
      <c r="U196" s="200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1" t="s">
        <v>144</v>
      </c>
      <c r="AT196" s="202" t="s">
        <v>71</v>
      </c>
      <c r="AU196" s="202" t="s">
        <v>80</v>
      </c>
      <c r="AY196" s="201" t="s">
        <v>136</v>
      </c>
      <c r="BK196" s="203">
        <f>SUM(BK197:BK210)</f>
        <v>0</v>
      </c>
    </row>
    <row r="197" spans="1:65" s="2" customFormat="1" ht="16.5" customHeight="1">
      <c r="A197" s="40"/>
      <c r="B197" s="41"/>
      <c r="C197" s="206" t="s">
        <v>357</v>
      </c>
      <c r="D197" s="206" t="s">
        <v>139</v>
      </c>
      <c r="E197" s="207" t="s">
        <v>517</v>
      </c>
      <c r="F197" s="208" t="s">
        <v>518</v>
      </c>
      <c r="G197" s="209" t="s">
        <v>160</v>
      </c>
      <c r="H197" s="210">
        <v>1.6</v>
      </c>
      <c r="I197" s="211"/>
      <c r="J197" s="212">
        <f>ROUND(I197*H197,2)</f>
        <v>0</v>
      </c>
      <c r="K197" s="213"/>
      <c r="L197" s="46"/>
      <c r="M197" s="214" t="s">
        <v>19</v>
      </c>
      <c r="N197" s="215" t="s">
        <v>44</v>
      </c>
      <c r="O197" s="86"/>
      <c r="P197" s="216">
        <f>O197*H197</f>
        <v>0</v>
      </c>
      <c r="Q197" s="216">
        <v>0.00116</v>
      </c>
      <c r="R197" s="216">
        <f>Q197*H197</f>
        <v>0.001856</v>
      </c>
      <c r="S197" s="216">
        <v>0</v>
      </c>
      <c r="T197" s="216">
        <f>S197*H197</f>
        <v>0</v>
      </c>
      <c r="U197" s="217" t="s">
        <v>19</v>
      </c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8" t="s">
        <v>262</v>
      </c>
      <c r="AT197" s="218" t="s">
        <v>139</v>
      </c>
      <c r="AU197" s="218" t="s">
        <v>144</v>
      </c>
      <c r="AY197" s="19" t="s">
        <v>136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9" t="s">
        <v>144</v>
      </c>
      <c r="BK197" s="219">
        <f>ROUND(I197*H197,2)</f>
        <v>0</v>
      </c>
      <c r="BL197" s="19" t="s">
        <v>262</v>
      </c>
      <c r="BM197" s="218" t="s">
        <v>1199</v>
      </c>
    </row>
    <row r="198" spans="1:47" s="2" customFormat="1" ht="12">
      <c r="A198" s="40"/>
      <c r="B198" s="41"/>
      <c r="C198" s="42"/>
      <c r="D198" s="220" t="s">
        <v>146</v>
      </c>
      <c r="E198" s="42"/>
      <c r="F198" s="221" t="s">
        <v>520</v>
      </c>
      <c r="G198" s="42"/>
      <c r="H198" s="42"/>
      <c r="I198" s="222"/>
      <c r="J198" s="42"/>
      <c r="K198" s="42"/>
      <c r="L198" s="46"/>
      <c r="M198" s="223"/>
      <c r="N198" s="224"/>
      <c r="O198" s="86"/>
      <c r="P198" s="86"/>
      <c r="Q198" s="86"/>
      <c r="R198" s="86"/>
      <c r="S198" s="86"/>
      <c r="T198" s="86"/>
      <c r="U198" s="87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146</v>
      </c>
      <c r="AU198" s="19" t="s">
        <v>144</v>
      </c>
    </row>
    <row r="199" spans="1:51" s="13" customFormat="1" ht="12">
      <c r="A199" s="13"/>
      <c r="B199" s="225"/>
      <c r="C199" s="226"/>
      <c r="D199" s="227" t="s">
        <v>148</v>
      </c>
      <c r="E199" s="228" t="s">
        <v>19</v>
      </c>
      <c r="F199" s="229" t="s">
        <v>1179</v>
      </c>
      <c r="G199" s="226"/>
      <c r="H199" s="228" t="s">
        <v>19</v>
      </c>
      <c r="I199" s="230"/>
      <c r="J199" s="226"/>
      <c r="K199" s="226"/>
      <c r="L199" s="231"/>
      <c r="M199" s="232"/>
      <c r="N199" s="233"/>
      <c r="O199" s="233"/>
      <c r="P199" s="233"/>
      <c r="Q199" s="233"/>
      <c r="R199" s="233"/>
      <c r="S199" s="233"/>
      <c r="T199" s="233"/>
      <c r="U199" s="234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5" t="s">
        <v>148</v>
      </c>
      <c r="AU199" s="235" t="s">
        <v>144</v>
      </c>
      <c r="AV199" s="13" t="s">
        <v>80</v>
      </c>
      <c r="AW199" s="13" t="s">
        <v>33</v>
      </c>
      <c r="AX199" s="13" t="s">
        <v>72</v>
      </c>
      <c r="AY199" s="235" t="s">
        <v>136</v>
      </c>
    </row>
    <row r="200" spans="1:51" s="14" customFormat="1" ht="12">
      <c r="A200" s="14"/>
      <c r="B200" s="236"/>
      <c r="C200" s="237"/>
      <c r="D200" s="227" t="s">
        <v>148</v>
      </c>
      <c r="E200" s="238" t="s">
        <v>19</v>
      </c>
      <c r="F200" s="239" t="s">
        <v>1200</v>
      </c>
      <c r="G200" s="237"/>
      <c r="H200" s="240">
        <v>1.6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4"/>
      <c r="U200" s="245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6" t="s">
        <v>148</v>
      </c>
      <c r="AU200" s="246" t="s">
        <v>144</v>
      </c>
      <c r="AV200" s="14" t="s">
        <v>144</v>
      </c>
      <c r="AW200" s="14" t="s">
        <v>33</v>
      </c>
      <c r="AX200" s="14" t="s">
        <v>80</v>
      </c>
      <c r="AY200" s="246" t="s">
        <v>136</v>
      </c>
    </row>
    <row r="201" spans="1:65" s="2" customFormat="1" ht="16.5" customHeight="1">
      <c r="A201" s="40"/>
      <c r="B201" s="41"/>
      <c r="C201" s="206" t="s">
        <v>366</v>
      </c>
      <c r="D201" s="206" t="s">
        <v>139</v>
      </c>
      <c r="E201" s="207" t="s">
        <v>524</v>
      </c>
      <c r="F201" s="208" t="s">
        <v>525</v>
      </c>
      <c r="G201" s="209" t="s">
        <v>526</v>
      </c>
      <c r="H201" s="210">
        <v>1</v>
      </c>
      <c r="I201" s="211"/>
      <c r="J201" s="212">
        <f>ROUND(I201*H201,2)</f>
        <v>0</v>
      </c>
      <c r="K201" s="213"/>
      <c r="L201" s="46"/>
      <c r="M201" s="214" t="s">
        <v>19</v>
      </c>
      <c r="N201" s="215" t="s">
        <v>44</v>
      </c>
      <c r="O201" s="86"/>
      <c r="P201" s="216">
        <f>O201*H201</f>
        <v>0</v>
      </c>
      <c r="Q201" s="216">
        <v>0</v>
      </c>
      <c r="R201" s="216">
        <f>Q201*H201</f>
        <v>0</v>
      </c>
      <c r="S201" s="216">
        <v>0</v>
      </c>
      <c r="T201" s="216">
        <f>S201*H201</f>
        <v>0</v>
      </c>
      <c r="U201" s="217" t="s">
        <v>19</v>
      </c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8" t="s">
        <v>262</v>
      </c>
      <c r="AT201" s="218" t="s">
        <v>139</v>
      </c>
      <c r="AU201" s="218" t="s">
        <v>144</v>
      </c>
      <c r="AY201" s="19" t="s">
        <v>136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9" t="s">
        <v>144</v>
      </c>
      <c r="BK201" s="219">
        <f>ROUND(I201*H201,2)</f>
        <v>0</v>
      </c>
      <c r="BL201" s="19" t="s">
        <v>262</v>
      </c>
      <c r="BM201" s="218" t="s">
        <v>1201</v>
      </c>
    </row>
    <row r="202" spans="1:47" s="2" customFormat="1" ht="12">
      <c r="A202" s="40"/>
      <c r="B202" s="41"/>
      <c r="C202" s="42"/>
      <c r="D202" s="220" t="s">
        <v>146</v>
      </c>
      <c r="E202" s="42"/>
      <c r="F202" s="221" t="s">
        <v>528</v>
      </c>
      <c r="G202" s="42"/>
      <c r="H202" s="42"/>
      <c r="I202" s="222"/>
      <c r="J202" s="42"/>
      <c r="K202" s="42"/>
      <c r="L202" s="46"/>
      <c r="M202" s="223"/>
      <c r="N202" s="224"/>
      <c r="O202" s="86"/>
      <c r="P202" s="86"/>
      <c r="Q202" s="86"/>
      <c r="R202" s="86"/>
      <c r="S202" s="86"/>
      <c r="T202" s="86"/>
      <c r="U202" s="87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146</v>
      </c>
      <c r="AU202" s="19" t="s">
        <v>144</v>
      </c>
    </row>
    <row r="203" spans="1:65" s="2" customFormat="1" ht="16.5" customHeight="1">
      <c r="A203" s="40"/>
      <c r="B203" s="41"/>
      <c r="C203" s="206" t="s">
        <v>374</v>
      </c>
      <c r="D203" s="206" t="s">
        <v>139</v>
      </c>
      <c r="E203" s="207" t="s">
        <v>530</v>
      </c>
      <c r="F203" s="208" t="s">
        <v>531</v>
      </c>
      <c r="G203" s="209" t="s">
        <v>526</v>
      </c>
      <c r="H203" s="210">
        <v>1</v>
      </c>
      <c r="I203" s="211"/>
      <c r="J203" s="212">
        <f>ROUND(I203*H203,2)</f>
        <v>0</v>
      </c>
      <c r="K203" s="213"/>
      <c r="L203" s="46"/>
      <c r="M203" s="214" t="s">
        <v>19</v>
      </c>
      <c r="N203" s="215" t="s">
        <v>44</v>
      </c>
      <c r="O203" s="86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6">
        <f>S203*H203</f>
        <v>0</v>
      </c>
      <c r="U203" s="217" t="s">
        <v>19</v>
      </c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8" t="s">
        <v>262</v>
      </c>
      <c r="AT203" s="218" t="s">
        <v>139</v>
      </c>
      <c r="AU203" s="218" t="s">
        <v>144</v>
      </c>
      <c r="AY203" s="19" t="s">
        <v>136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9" t="s">
        <v>144</v>
      </c>
      <c r="BK203" s="219">
        <f>ROUND(I203*H203,2)</f>
        <v>0</v>
      </c>
      <c r="BL203" s="19" t="s">
        <v>262</v>
      </c>
      <c r="BM203" s="218" t="s">
        <v>1202</v>
      </c>
    </row>
    <row r="204" spans="1:47" s="2" customFormat="1" ht="12">
      <c r="A204" s="40"/>
      <c r="B204" s="41"/>
      <c r="C204" s="42"/>
      <c r="D204" s="220" t="s">
        <v>146</v>
      </c>
      <c r="E204" s="42"/>
      <c r="F204" s="221" t="s">
        <v>533</v>
      </c>
      <c r="G204" s="42"/>
      <c r="H204" s="42"/>
      <c r="I204" s="222"/>
      <c r="J204" s="42"/>
      <c r="K204" s="42"/>
      <c r="L204" s="46"/>
      <c r="M204" s="223"/>
      <c r="N204" s="224"/>
      <c r="O204" s="86"/>
      <c r="P204" s="86"/>
      <c r="Q204" s="86"/>
      <c r="R204" s="86"/>
      <c r="S204" s="86"/>
      <c r="T204" s="86"/>
      <c r="U204" s="87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146</v>
      </c>
      <c r="AU204" s="19" t="s">
        <v>144</v>
      </c>
    </row>
    <row r="205" spans="1:65" s="2" customFormat="1" ht="24.15" customHeight="1">
      <c r="A205" s="40"/>
      <c r="B205" s="41"/>
      <c r="C205" s="206" t="s">
        <v>379</v>
      </c>
      <c r="D205" s="206" t="s">
        <v>139</v>
      </c>
      <c r="E205" s="207" t="s">
        <v>541</v>
      </c>
      <c r="F205" s="208" t="s">
        <v>542</v>
      </c>
      <c r="G205" s="209" t="s">
        <v>160</v>
      </c>
      <c r="H205" s="210">
        <v>1.6</v>
      </c>
      <c r="I205" s="211"/>
      <c r="J205" s="212">
        <f>ROUND(I205*H205,2)</f>
        <v>0</v>
      </c>
      <c r="K205" s="213"/>
      <c r="L205" s="46"/>
      <c r="M205" s="214" t="s">
        <v>19</v>
      </c>
      <c r="N205" s="215" t="s">
        <v>44</v>
      </c>
      <c r="O205" s="86"/>
      <c r="P205" s="216">
        <f>O205*H205</f>
        <v>0</v>
      </c>
      <c r="Q205" s="216">
        <v>7E-05</v>
      </c>
      <c r="R205" s="216">
        <f>Q205*H205</f>
        <v>0.000112</v>
      </c>
      <c r="S205" s="216">
        <v>0</v>
      </c>
      <c r="T205" s="216">
        <f>S205*H205</f>
        <v>0</v>
      </c>
      <c r="U205" s="217" t="s">
        <v>19</v>
      </c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8" t="s">
        <v>262</v>
      </c>
      <c r="AT205" s="218" t="s">
        <v>139</v>
      </c>
      <c r="AU205" s="218" t="s">
        <v>144</v>
      </c>
      <c r="AY205" s="19" t="s">
        <v>136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9" t="s">
        <v>144</v>
      </c>
      <c r="BK205" s="219">
        <f>ROUND(I205*H205,2)</f>
        <v>0</v>
      </c>
      <c r="BL205" s="19" t="s">
        <v>262</v>
      </c>
      <c r="BM205" s="218" t="s">
        <v>1203</v>
      </c>
    </row>
    <row r="206" spans="1:47" s="2" customFormat="1" ht="12">
      <c r="A206" s="40"/>
      <c r="B206" s="41"/>
      <c r="C206" s="42"/>
      <c r="D206" s="220" t="s">
        <v>146</v>
      </c>
      <c r="E206" s="42"/>
      <c r="F206" s="221" t="s">
        <v>544</v>
      </c>
      <c r="G206" s="42"/>
      <c r="H206" s="42"/>
      <c r="I206" s="222"/>
      <c r="J206" s="42"/>
      <c r="K206" s="42"/>
      <c r="L206" s="46"/>
      <c r="M206" s="223"/>
      <c r="N206" s="224"/>
      <c r="O206" s="86"/>
      <c r="P206" s="86"/>
      <c r="Q206" s="86"/>
      <c r="R206" s="86"/>
      <c r="S206" s="86"/>
      <c r="T206" s="86"/>
      <c r="U206" s="87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146</v>
      </c>
      <c r="AU206" s="19" t="s">
        <v>144</v>
      </c>
    </row>
    <row r="207" spans="1:65" s="2" customFormat="1" ht="16.5" customHeight="1">
      <c r="A207" s="40"/>
      <c r="B207" s="41"/>
      <c r="C207" s="206" t="s">
        <v>386</v>
      </c>
      <c r="D207" s="206" t="s">
        <v>139</v>
      </c>
      <c r="E207" s="207" t="s">
        <v>535</v>
      </c>
      <c r="F207" s="208" t="s">
        <v>536</v>
      </c>
      <c r="G207" s="209" t="s">
        <v>155</v>
      </c>
      <c r="H207" s="210">
        <v>3</v>
      </c>
      <c r="I207" s="211"/>
      <c r="J207" s="212">
        <f>ROUND(I207*H207,2)</f>
        <v>0</v>
      </c>
      <c r="K207" s="213"/>
      <c r="L207" s="46"/>
      <c r="M207" s="214" t="s">
        <v>19</v>
      </c>
      <c r="N207" s="215" t="s">
        <v>44</v>
      </c>
      <c r="O207" s="86"/>
      <c r="P207" s="216">
        <f>O207*H207</f>
        <v>0</v>
      </c>
      <c r="Q207" s="216">
        <v>0</v>
      </c>
      <c r="R207" s="216">
        <f>Q207*H207</f>
        <v>0</v>
      </c>
      <c r="S207" s="216">
        <v>0</v>
      </c>
      <c r="T207" s="216">
        <f>S207*H207</f>
        <v>0</v>
      </c>
      <c r="U207" s="217" t="s">
        <v>19</v>
      </c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8" t="s">
        <v>262</v>
      </c>
      <c r="AT207" s="218" t="s">
        <v>139</v>
      </c>
      <c r="AU207" s="218" t="s">
        <v>144</v>
      </c>
      <c r="AY207" s="19" t="s">
        <v>136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9" t="s">
        <v>144</v>
      </c>
      <c r="BK207" s="219">
        <f>ROUND(I207*H207,2)</f>
        <v>0</v>
      </c>
      <c r="BL207" s="19" t="s">
        <v>262</v>
      </c>
      <c r="BM207" s="218" t="s">
        <v>1204</v>
      </c>
    </row>
    <row r="208" spans="1:47" s="2" customFormat="1" ht="12">
      <c r="A208" s="40"/>
      <c r="B208" s="41"/>
      <c r="C208" s="42"/>
      <c r="D208" s="220" t="s">
        <v>146</v>
      </c>
      <c r="E208" s="42"/>
      <c r="F208" s="221" t="s">
        <v>538</v>
      </c>
      <c r="G208" s="42"/>
      <c r="H208" s="42"/>
      <c r="I208" s="222"/>
      <c r="J208" s="42"/>
      <c r="K208" s="42"/>
      <c r="L208" s="46"/>
      <c r="M208" s="223"/>
      <c r="N208" s="224"/>
      <c r="O208" s="86"/>
      <c r="P208" s="86"/>
      <c r="Q208" s="86"/>
      <c r="R208" s="86"/>
      <c r="S208" s="86"/>
      <c r="T208" s="86"/>
      <c r="U208" s="87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146</v>
      </c>
      <c r="AU208" s="19" t="s">
        <v>144</v>
      </c>
    </row>
    <row r="209" spans="1:65" s="2" customFormat="1" ht="16.5" customHeight="1">
      <c r="A209" s="40"/>
      <c r="B209" s="41"/>
      <c r="C209" s="206" t="s">
        <v>391</v>
      </c>
      <c r="D209" s="206" t="s">
        <v>139</v>
      </c>
      <c r="E209" s="207" t="s">
        <v>546</v>
      </c>
      <c r="F209" s="208" t="s">
        <v>547</v>
      </c>
      <c r="G209" s="209" t="s">
        <v>250</v>
      </c>
      <c r="H209" s="210">
        <v>0.002</v>
      </c>
      <c r="I209" s="211"/>
      <c r="J209" s="212">
        <f>ROUND(I209*H209,2)</f>
        <v>0</v>
      </c>
      <c r="K209" s="213"/>
      <c r="L209" s="46"/>
      <c r="M209" s="214" t="s">
        <v>19</v>
      </c>
      <c r="N209" s="215" t="s">
        <v>44</v>
      </c>
      <c r="O209" s="86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6">
        <f>S209*H209</f>
        <v>0</v>
      </c>
      <c r="U209" s="217" t="s">
        <v>19</v>
      </c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8" t="s">
        <v>262</v>
      </c>
      <c r="AT209" s="218" t="s">
        <v>139</v>
      </c>
      <c r="AU209" s="218" t="s">
        <v>144</v>
      </c>
      <c r="AY209" s="19" t="s">
        <v>136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9" t="s">
        <v>144</v>
      </c>
      <c r="BK209" s="219">
        <f>ROUND(I209*H209,2)</f>
        <v>0</v>
      </c>
      <c r="BL209" s="19" t="s">
        <v>262</v>
      </c>
      <c r="BM209" s="218" t="s">
        <v>1205</v>
      </c>
    </row>
    <row r="210" spans="1:47" s="2" customFormat="1" ht="12">
      <c r="A210" s="40"/>
      <c r="B210" s="41"/>
      <c r="C210" s="42"/>
      <c r="D210" s="220" t="s">
        <v>146</v>
      </c>
      <c r="E210" s="42"/>
      <c r="F210" s="221" t="s">
        <v>549</v>
      </c>
      <c r="G210" s="42"/>
      <c r="H210" s="42"/>
      <c r="I210" s="222"/>
      <c r="J210" s="42"/>
      <c r="K210" s="42"/>
      <c r="L210" s="46"/>
      <c r="M210" s="223"/>
      <c r="N210" s="224"/>
      <c r="O210" s="86"/>
      <c r="P210" s="86"/>
      <c r="Q210" s="86"/>
      <c r="R210" s="86"/>
      <c r="S210" s="86"/>
      <c r="T210" s="86"/>
      <c r="U210" s="87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146</v>
      </c>
      <c r="AU210" s="19" t="s">
        <v>144</v>
      </c>
    </row>
    <row r="211" spans="1:63" s="12" customFormat="1" ht="22.8" customHeight="1">
      <c r="A211" s="12"/>
      <c r="B211" s="190"/>
      <c r="C211" s="191"/>
      <c r="D211" s="192" t="s">
        <v>71</v>
      </c>
      <c r="E211" s="204" t="s">
        <v>550</v>
      </c>
      <c r="F211" s="204" t="s">
        <v>551</v>
      </c>
      <c r="G211" s="191"/>
      <c r="H211" s="191"/>
      <c r="I211" s="194"/>
      <c r="J211" s="205">
        <f>BK211</f>
        <v>0</v>
      </c>
      <c r="K211" s="191"/>
      <c r="L211" s="196"/>
      <c r="M211" s="197"/>
      <c r="N211" s="198"/>
      <c r="O211" s="198"/>
      <c r="P211" s="199">
        <f>SUM(P212:P232)</f>
        <v>0</v>
      </c>
      <c r="Q211" s="198"/>
      <c r="R211" s="199">
        <f>SUM(R212:R232)</f>
        <v>0.046810000000000004</v>
      </c>
      <c r="S211" s="198"/>
      <c r="T211" s="199">
        <f>SUM(T212:T232)</f>
        <v>0.17300000000000001</v>
      </c>
      <c r="U211" s="200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1" t="s">
        <v>144</v>
      </c>
      <c r="AT211" s="202" t="s">
        <v>71</v>
      </c>
      <c r="AU211" s="202" t="s">
        <v>80</v>
      </c>
      <c r="AY211" s="201" t="s">
        <v>136</v>
      </c>
      <c r="BK211" s="203">
        <f>SUM(BK212:BK232)</f>
        <v>0</v>
      </c>
    </row>
    <row r="212" spans="1:65" s="2" customFormat="1" ht="16.5" customHeight="1">
      <c r="A212" s="40"/>
      <c r="B212" s="41"/>
      <c r="C212" s="206" t="s">
        <v>396</v>
      </c>
      <c r="D212" s="206" t="s">
        <v>139</v>
      </c>
      <c r="E212" s="207" t="s">
        <v>553</v>
      </c>
      <c r="F212" s="208" t="s">
        <v>554</v>
      </c>
      <c r="G212" s="209" t="s">
        <v>526</v>
      </c>
      <c r="H212" s="210">
        <v>1</v>
      </c>
      <c r="I212" s="211"/>
      <c r="J212" s="212">
        <f>ROUND(I212*H212,2)</f>
        <v>0</v>
      </c>
      <c r="K212" s="213"/>
      <c r="L212" s="46"/>
      <c r="M212" s="214" t="s">
        <v>19</v>
      </c>
      <c r="N212" s="215" t="s">
        <v>44</v>
      </c>
      <c r="O212" s="86"/>
      <c r="P212" s="216">
        <f>O212*H212</f>
        <v>0</v>
      </c>
      <c r="Q212" s="216">
        <v>0</v>
      </c>
      <c r="R212" s="216">
        <f>Q212*H212</f>
        <v>0</v>
      </c>
      <c r="S212" s="216">
        <v>0.01933</v>
      </c>
      <c r="T212" s="216">
        <f>S212*H212</f>
        <v>0.01933</v>
      </c>
      <c r="U212" s="217" t="s">
        <v>19</v>
      </c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8" t="s">
        <v>262</v>
      </c>
      <c r="AT212" s="218" t="s">
        <v>139</v>
      </c>
      <c r="AU212" s="218" t="s">
        <v>144</v>
      </c>
      <c r="AY212" s="19" t="s">
        <v>136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9" t="s">
        <v>144</v>
      </c>
      <c r="BK212" s="219">
        <f>ROUND(I212*H212,2)</f>
        <v>0</v>
      </c>
      <c r="BL212" s="19" t="s">
        <v>262</v>
      </c>
      <c r="BM212" s="218" t="s">
        <v>1206</v>
      </c>
    </row>
    <row r="213" spans="1:47" s="2" customFormat="1" ht="12">
      <c r="A213" s="40"/>
      <c r="B213" s="41"/>
      <c r="C213" s="42"/>
      <c r="D213" s="220" t="s">
        <v>146</v>
      </c>
      <c r="E213" s="42"/>
      <c r="F213" s="221" t="s">
        <v>556</v>
      </c>
      <c r="G213" s="42"/>
      <c r="H213" s="42"/>
      <c r="I213" s="222"/>
      <c r="J213" s="42"/>
      <c r="K213" s="42"/>
      <c r="L213" s="46"/>
      <c r="M213" s="223"/>
      <c r="N213" s="224"/>
      <c r="O213" s="86"/>
      <c r="P213" s="86"/>
      <c r="Q213" s="86"/>
      <c r="R213" s="86"/>
      <c r="S213" s="86"/>
      <c r="T213" s="86"/>
      <c r="U213" s="87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146</v>
      </c>
      <c r="AU213" s="19" t="s">
        <v>144</v>
      </c>
    </row>
    <row r="214" spans="1:65" s="2" customFormat="1" ht="16.5" customHeight="1">
      <c r="A214" s="40"/>
      <c r="B214" s="41"/>
      <c r="C214" s="206" t="s">
        <v>403</v>
      </c>
      <c r="D214" s="206" t="s">
        <v>139</v>
      </c>
      <c r="E214" s="207" t="s">
        <v>578</v>
      </c>
      <c r="F214" s="208" t="s">
        <v>579</v>
      </c>
      <c r="G214" s="209" t="s">
        <v>155</v>
      </c>
      <c r="H214" s="210">
        <v>1</v>
      </c>
      <c r="I214" s="211"/>
      <c r="J214" s="212">
        <f>ROUND(I214*H214,2)</f>
        <v>0</v>
      </c>
      <c r="K214" s="213"/>
      <c r="L214" s="46"/>
      <c r="M214" s="214" t="s">
        <v>19</v>
      </c>
      <c r="N214" s="215" t="s">
        <v>44</v>
      </c>
      <c r="O214" s="86"/>
      <c r="P214" s="216">
        <f>O214*H214</f>
        <v>0</v>
      </c>
      <c r="Q214" s="216">
        <v>0</v>
      </c>
      <c r="R214" s="216">
        <f>Q214*H214</f>
        <v>0</v>
      </c>
      <c r="S214" s="216">
        <v>0.00225</v>
      </c>
      <c r="T214" s="216">
        <f>S214*H214</f>
        <v>0.00225</v>
      </c>
      <c r="U214" s="217" t="s">
        <v>19</v>
      </c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8" t="s">
        <v>262</v>
      </c>
      <c r="AT214" s="218" t="s">
        <v>139</v>
      </c>
      <c r="AU214" s="218" t="s">
        <v>144</v>
      </c>
      <c r="AY214" s="19" t="s">
        <v>136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9" t="s">
        <v>144</v>
      </c>
      <c r="BK214" s="219">
        <f>ROUND(I214*H214,2)</f>
        <v>0</v>
      </c>
      <c r="BL214" s="19" t="s">
        <v>262</v>
      </c>
      <c r="BM214" s="218" t="s">
        <v>1207</v>
      </c>
    </row>
    <row r="215" spans="1:47" s="2" customFormat="1" ht="12">
      <c r="A215" s="40"/>
      <c r="B215" s="41"/>
      <c r="C215" s="42"/>
      <c r="D215" s="220" t="s">
        <v>146</v>
      </c>
      <c r="E215" s="42"/>
      <c r="F215" s="221" t="s">
        <v>581</v>
      </c>
      <c r="G215" s="42"/>
      <c r="H215" s="42"/>
      <c r="I215" s="222"/>
      <c r="J215" s="42"/>
      <c r="K215" s="42"/>
      <c r="L215" s="46"/>
      <c r="M215" s="223"/>
      <c r="N215" s="224"/>
      <c r="O215" s="86"/>
      <c r="P215" s="86"/>
      <c r="Q215" s="86"/>
      <c r="R215" s="86"/>
      <c r="S215" s="86"/>
      <c r="T215" s="86"/>
      <c r="U215" s="87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146</v>
      </c>
      <c r="AU215" s="19" t="s">
        <v>144</v>
      </c>
    </row>
    <row r="216" spans="1:65" s="2" customFormat="1" ht="16.5" customHeight="1">
      <c r="A216" s="40"/>
      <c r="B216" s="41"/>
      <c r="C216" s="206" t="s">
        <v>411</v>
      </c>
      <c r="D216" s="206" t="s">
        <v>139</v>
      </c>
      <c r="E216" s="207" t="s">
        <v>568</v>
      </c>
      <c r="F216" s="208" t="s">
        <v>569</v>
      </c>
      <c r="G216" s="209" t="s">
        <v>526</v>
      </c>
      <c r="H216" s="210">
        <v>2</v>
      </c>
      <c r="I216" s="211"/>
      <c r="J216" s="212">
        <f>ROUND(I216*H216,2)</f>
        <v>0</v>
      </c>
      <c r="K216" s="213"/>
      <c r="L216" s="46"/>
      <c r="M216" s="214" t="s">
        <v>19</v>
      </c>
      <c r="N216" s="215" t="s">
        <v>44</v>
      </c>
      <c r="O216" s="86"/>
      <c r="P216" s="216">
        <f>O216*H216</f>
        <v>0</v>
      </c>
      <c r="Q216" s="216">
        <v>0</v>
      </c>
      <c r="R216" s="216">
        <f>Q216*H216</f>
        <v>0</v>
      </c>
      <c r="S216" s="216">
        <v>0.01946</v>
      </c>
      <c r="T216" s="216">
        <f>S216*H216</f>
        <v>0.03892</v>
      </c>
      <c r="U216" s="217" t="s">
        <v>19</v>
      </c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8" t="s">
        <v>262</v>
      </c>
      <c r="AT216" s="218" t="s">
        <v>139</v>
      </c>
      <c r="AU216" s="218" t="s">
        <v>144</v>
      </c>
      <c r="AY216" s="19" t="s">
        <v>136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9" t="s">
        <v>144</v>
      </c>
      <c r="BK216" s="219">
        <f>ROUND(I216*H216,2)</f>
        <v>0</v>
      </c>
      <c r="BL216" s="19" t="s">
        <v>262</v>
      </c>
      <c r="BM216" s="218" t="s">
        <v>1208</v>
      </c>
    </row>
    <row r="217" spans="1:47" s="2" customFormat="1" ht="12">
      <c r="A217" s="40"/>
      <c r="B217" s="41"/>
      <c r="C217" s="42"/>
      <c r="D217" s="220" t="s">
        <v>146</v>
      </c>
      <c r="E217" s="42"/>
      <c r="F217" s="221" t="s">
        <v>571</v>
      </c>
      <c r="G217" s="42"/>
      <c r="H217" s="42"/>
      <c r="I217" s="222"/>
      <c r="J217" s="42"/>
      <c r="K217" s="42"/>
      <c r="L217" s="46"/>
      <c r="M217" s="223"/>
      <c r="N217" s="224"/>
      <c r="O217" s="86"/>
      <c r="P217" s="86"/>
      <c r="Q217" s="86"/>
      <c r="R217" s="86"/>
      <c r="S217" s="86"/>
      <c r="T217" s="86"/>
      <c r="U217" s="87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146</v>
      </c>
      <c r="AU217" s="19" t="s">
        <v>144</v>
      </c>
    </row>
    <row r="218" spans="1:65" s="2" customFormat="1" ht="16.5" customHeight="1">
      <c r="A218" s="40"/>
      <c r="B218" s="41"/>
      <c r="C218" s="206" t="s">
        <v>419</v>
      </c>
      <c r="D218" s="206" t="s">
        <v>139</v>
      </c>
      <c r="E218" s="207" t="s">
        <v>563</v>
      </c>
      <c r="F218" s="208" t="s">
        <v>564</v>
      </c>
      <c r="G218" s="209" t="s">
        <v>526</v>
      </c>
      <c r="H218" s="210">
        <v>1</v>
      </c>
      <c r="I218" s="211"/>
      <c r="J218" s="212">
        <f>ROUND(I218*H218,2)</f>
        <v>0</v>
      </c>
      <c r="K218" s="213"/>
      <c r="L218" s="46"/>
      <c r="M218" s="214" t="s">
        <v>19</v>
      </c>
      <c r="N218" s="215" t="s">
        <v>44</v>
      </c>
      <c r="O218" s="86"/>
      <c r="P218" s="216">
        <f>O218*H218</f>
        <v>0</v>
      </c>
      <c r="Q218" s="216">
        <v>0</v>
      </c>
      <c r="R218" s="216">
        <f>Q218*H218</f>
        <v>0</v>
      </c>
      <c r="S218" s="216">
        <v>0.088</v>
      </c>
      <c r="T218" s="216">
        <f>S218*H218</f>
        <v>0.088</v>
      </c>
      <c r="U218" s="217" t="s">
        <v>19</v>
      </c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8" t="s">
        <v>262</v>
      </c>
      <c r="AT218" s="218" t="s">
        <v>139</v>
      </c>
      <c r="AU218" s="218" t="s">
        <v>144</v>
      </c>
      <c r="AY218" s="19" t="s">
        <v>136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9" t="s">
        <v>144</v>
      </c>
      <c r="BK218" s="219">
        <f>ROUND(I218*H218,2)</f>
        <v>0</v>
      </c>
      <c r="BL218" s="19" t="s">
        <v>262</v>
      </c>
      <c r="BM218" s="218" t="s">
        <v>1209</v>
      </c>
    </row>
    <row r="219" spans="1:47" s="2" customFormat="1" ht="12">
      <c r="A219" s="40"/>
      <c r="B219" s="41"/>
      <c r="C219" s="42"/>
      <c r="D219" s="220" t="s">
        <v>146</v>
      </c>
      <c r="E219" s="42"/>
      <c r="F219" s="221" t="s">
        <v>566</v>
      </c>
      <c r="G219" s="42"/>
      <c r="H219" s="42"/>
      <c r="I219" s="222"/>
      <c r="J219" s="42"/>
      <c r="K219" s="42"/>
      <c r="L219" s="46"/>
      <c r="M219" s="223"/>
      <c r="N219" s="224"/>
      <c r="O219" s="86"/>
      <c r="P219" s="86"/>
      <c r="Q219" s="86"/>
      <c r="R219" s="86"/>
      <c r="S219" s="86"/>
      <c r="T219" s="86"/>
      <c r="U219" s="87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146</v>
      </c>
      <c r="AU219" s="19" t="s">
        <v>144</v>
      </c>
    </row>
    <row r="220" spans="1:65" s="2" customFormat="1" ht="16.5" customHeight="1">
      <c r="A220" s="40"/>
      <c r="B220" s="41"/>
      <c r="C220" s="206" t="s">
        <v>428</v>
      </c>
      <c r="D220" s="206" t="s">
        <v>139</v>
      </c>
      <c r="E220" s="207" t="s">
        <v>558</v>
      </c>
      <c r="F220" s="208" t="s">
        <v>559</v>
      </c>
      <c r="G220" s="209" t="s">
        <v>526</v>
      </c>
      <c r="H220" s="210">
        <v>1</v>
      </c>
      <c r="I220" s="211"/>
      <c r="J220" s="212">
        <f>ROUND(I220*H220,2)</f>
        <v>0</v>
      </c>
      <c r="K220" s="213"/>
      <c r="L220" s="46"/>
      <c r="M220" s="214" t="s">
        <v>19</v>
      </c>
      <c r="N220" s="215" t="s">
        <v>44</v>
      </c>
      <c r="O220" s="86"/>
      <c r="P220" s="216">
        <f>O220*H220</f>
        <v>0</v>
      </c>
      <c r="Q220" s="216">
        <v>0</v>
      </c>
      <c r="R220" s="216">
        <f>Q220*H220</f>
        <v>0</v>
      </c>
      <c r="S220" s="216">
        <v>0.0245</v>
      </c>
      <c r="T220" s="216">
        <f>S220*H220</f>
        <v>0.0245</v>
      </c>
      <c r="U220" s="217" t="s">
        <v>19</v>
      </c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8" t="s">
        <v>262</v>
      </c>
      <c r="AT220" s="218" t="s">
        <v>139</v>
      </c>
      <c r="AU220" s="218" t="s">
        <v>144</v>
      </c>
      <c r="AY220" s="19" t="s">
        <v>136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9" t="s">
        <v>144</v>
      </c>
      <c r="BK220" s="219">
        <f>ROUND(I220*H220,2)</f>
        <v>0</v>
      </c>
      <c r="BL220" s="19" t="s">
        <v>262</v>
      </c>
      <c r="BM220" s="218" t="s">
        <v>1210</v>
      </c>
    </row>
    <row r="221" spans="1:47" s="2" customFormat="1" ht="12">
      <c r="A221" s="40"/>
      <c r="B221" s="41"/>
      <c r="C221" s="42"/>
      <c r="D221" s="220" t="s">
        <v>146</v>
      </c>
      <c r="E221" s="42"/>
      <c r="F221" s="221" t="s">
        <v>561</v>
      </c>
      <c r="G221" s="42"/>
      <c r="H221" s="42"/>
      <c r="I221" s="222"/>
      <c r="J221" s="42"/>
      <c r="K221" s="42"/>
      <c r="L221" s="46"/>
      <c r="M221" s="223"/>
      <c r="N221" s="224"/>
      <c r="O221" s="86"/>
      <c r="P221" s="86"/>
      <c r="Q221" s="86"/>
      <c r="R221" s="86"/>
      <c r="S221" s="86"/>
      <c r="T221" s="86"/>
      <c r="U221" s="87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146</v>
      </c>
      <c r="AU221" s="19" t="s">
        <v>144</v>
      </c>
    </row>
    <row r="222" spans="1:65" s="2" customFormat="1" ht="16.5" customHeight="1">
      <c r="A222" s="40"/>
      <c r="B222" s="41"/>
      <c r="C222" s="206" t="s">
        <v>433</v>
      </c>
      <c r="D222" s="206" t="s">
        <v>139</v>
      </c>
      <c r="E222" s="207" t="s">
        <v>583</v>
      </c>
      <c r="F222" s="208" t="s">
        <v>584</v>
      </c>
      <c r="G222" s="209" t="s">
        <v>526</v>
      </c>
      <c r="H222" s="210">
        <v>1</v>
      </c>
      <c r="I222" s="211"/>
      <c r="J222" s="212">
        <f>ROUND(I222*H222,2)</f>
        <v>0</v>
      </c>
      <c r="K222" s="213"/>
      <c r="L222" s="46"/>
      <c r="M222" s="214" t="s">
        <v>19</v>
      </c>
      <c r="N222" s="215" t="s">
        <v>44</v>
      </c>
      <c r="O222" s="86"/>
      <c r="P222" s="216">
        <f>O222*H222</f>
        <v>0</v>
      </c>
      <c r="Q222" s="216">
        <v>0.01697</v>
      </c>
      <c r="R222" s="216">
        <f>Q222*H222</f>
        <v>0.01697</v>
      </c>
      <c r="S222" s="216">
        <v>0</v>
      </c>
      <c r="T222" s="216">
        <f>S222*H222</f>
        <v>0</v>
      </c>
      <c r="U222" s="217" t="s">
        <v>19</v>
      </c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8" t="s">
        <v>262</v>
      </c>
      <c r="AT222" s="218" t="s">
        <v>139</v>
      </c>
      <c r="AU222" s="218" t="s">
        <v>144</v>
      </c>
      <c r="AY222" s="19" t="s">
        <v>136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9" t="s">
        <v>144</v>
      </c>
      <c r="BK222" s="219">
        <f>ROUND(I222*H222,2)</f>
        <v>0</v>
      </c>
      <c r="BL222" s="19" t="s">
        <v>262</v>
      </c>
      <c r="BM222" s="218" t="s">
        <v>1211</v>
      </c>
    </row>
    <row r="223" spans="1:47" s="2" customFormat="1" ht="12">
      <c r="A223" s="40"/>
      <c r="B223" s="41"/>
      <c r="C223" s="42"/>
      <c r="D223" s="220" t="s">
        <v>146</v>
      </c>
      <c r="E223" s="42"/>
      <c r="F223" s="221" t="s">
        <v>586</v>
      </c>
      <c r="G223" s="42"/>
      <c r="H223" s="42"/>
      <c r="I223" s="222"/>
      <c r="J223" s="42"/>
      <c r="K223" s="42"/>
      <c r="L223" s="46"/>
      <c r="M223" s="223"/>
      <c r="N223" s="224"/>
      <c r="O223" s="86"/>
      <c r="P223" s="86"/>
      <c r="Q223" s="86"/>
      <c r="R223" s="86"/>
      <c r="S223" s="86"/>
      <c r="T223" s="86"/>
      <c r="U223" s="87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146</v>
      </c>
      <c r="AU223" s="19" t="s">
        <v>144</v>
      </c>
    </row>
    <row r="224" spans="1:65" s="2" customFormat="1" ht="16.5" customHeight="1">
      <c r="A224" s="40"/>
      <c r="B224" s="41"/>
      <c r="C224" s="206" t="s">
        <v>440</v>
      </c>
      <c r="D224" s="206" t="s">
        <v>139</v>
      </c>
      <c r="E224" s="207" t="s">
        <v>588</v>
      </c>
      <c r="F224" s="208" t="s">
        <v>589</v>
      </c>
      <c r="G224" s="209" t="s">
        <v>526</v>
      </c>
      <c r="H224" s="210">
        <v>2</v>
      </c>
      <c r="I224" s="211"/>
      <c r="J224" s="212">
        <f>ROUND(I224*H224,2)</f>
        <v>0</v>
      </c>
      <c r="K224" s="213"/>
      <c r="L224" s="46"/>
      <c r="M224" s="214" t="s">
        <v>19</v>
      </c>
      <c r="N224" s="215" t="s">
        <v>44</v>
      </c>
      <c r="O224" s="86"/>
      <c r="P224" s="216">
        <f>O224*H224</f>
        <v>0</v>
      </c>
      <c r="Q224" s="216">
        <v>0.01197</v>
      </c>
      <c r="R224" s="216">
        <f>Q224*H224</f>
        <v>0.02394</v>
      </c>
      <c r="S224" s="216">
        <v>0</v>
      </c>
      <c r="T224" s="216">
        <f>S224*H224</f>
        <v>0</v>
      </c>
      <c r="U224" s="217" t="s">
        <v>19</v>
      </c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8" t="s">
        <v>262</v>
      </c>
      <c r="AT224" s="218" t="s">
        <v>139</v>
      </c>
      <c r="AU224" s="218" t="s">
        <v>144</v>
      </c>
      <c r="AY224" s="19" t="s">
        <v>136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9" t="s">
        <v>144</v>
      </c>
      <c r="BK224" s="219">
        <f>ROUND(I224*H224,2)</f>
        <v>0</v>
      </c>
      <c r="BL224" s="19" t="s">
        <v>262</v>
      </c>
      <c r="BM224" s="218" t="s">
        <v>1212</v>
      </c>
    </row>
    <row r="225" spans="1:47" s="2" customFormat="1" ht="12">
      <c r="A225" s="40"/>
      <c r="B225" s="41"/>
      <c r="C225" s="42"/>
      <c r="D225" s="220" t="s">
        <v>146</v>
      </c>
      <c r="E225" s="42"/>
      <c r="F225" s="221" t="s">
        <v>591</v>
      </c>
      <c r="G225" s="42"/>
      <c r="H225" s="42"/>
      <c r="I225" s="222"/>
      <c r="J225" s="42"/>
      <c r="K225" s="42"/>
      <c r="L225" s="46"/>
      <c r="M225" s="223"/>
      <c r="N225" s="224"/>
      <c r="O225" s="86"/>
      <c r="P225" s="86"/>
      <c r="Q225" s="86"/>
      <c r="R225" s="86"/>
      <c r="S225" s="86"/>
      <c r="T225" s="86"/>
      <c r="U225" s="87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146</v>
      </c>
      <c r="AU225" s="19" t="s">
        <v>144</v>
      </c>
    </row>
    <row r="226" spans="1:65" s="2" customFormat="1" ht="16.5" customHeight="1">
      <c r="A226" s="40"/>
      <c r="B226" s="41"/>
      <c r="C226" s="206" t="s">
        <v>446</v>
      </c>
      <c r="D226" s="206" t="s">
        <v>139</v>
      </c>
      <c r="E226" s="207" t="s">
        <v>603</v>
      </c>
      <c r="F226" s="208" t="s">
        <v>604</v>
      </c>
      <c r="G226" s="209" t="s">
        <v>526</v>
      </c>
      <c r="H226" s="210">
        <v>2</v>
      </c>
      <c r="I226" s="211"/>
      <c r="J226" s="212">
        <f>ROUND(I226*H226,2)</f>
        <v>0</v>
      </c>
      <c r="K226" s="213"/>
      <c r="L226" s="46"/>
      <c r="M226" s="214" t="s">
        <v>19</v>
      </c>
      <c r="N226" s="215" t="s">
        <v>44</v>
      </c>
      <c r="O226" s="86"/>
      <c r="P226" s="216">
        <f>O226*H226</f>
        <v>0</v>
      </c>
      <c r="Q226" s="216">
        <v>0.00184</v>
      </c>
      <c r="R226" s="216">
        <f>Q226*H226</f>
        <v>0.00368</v>
      </c>
      <c r="S226" s="216">
        <v>0</v>
      </c>
      <c r="T226" s="216">
        <f>S226*H226</f>
        <v>0</v>
      </c>
      <c r="U226" s="217" t="s">
        <v>19</v>
      </c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8" t="s">
        <v>262</v>
      </c>
      <c r="AT226" s="218" t="s">
        <v>139</v>
      </c>
      <c r="AU226" s="218" t="s">
        <v>144</v>
      </c>
      <c r="AY226" s="19" t="s">
        <v>136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9" t="s">
        <v>144</v>
      </c>
      <c r="BK226" s="219">
        <f>ROUND(I226*H226,2)</f>
        <v>0</v>
      </c>
      <c r="BL226" s="19" t="s">
        <v>262</v>
      </c>
      <c r="BM226" s="218" t="s">
        <v>1213</v>
      </c>
    </row>
    <row r="227" spans="1:47" s="2" customFormat="1" ht="12">
      <c r="A227" s="40"/>
      <c r="B227" s="41"/>
      <c r="C227" s="42"/>
      <c r="D227" s="220" t="s">
        <v>146</v>
      </c>
      <c r="E227" s="42"/>
      <c r="F227" s="221" t="s">
        <v>606</v>
      </c>
      <c r="G227" s="42"/>
      <c r="H227" s="42"/>
      <c r="I227" s="222"/>
      <c r="J227" s="42"/>
      <c r="K227" s="42"/>
      <c r="L227" s="46"/>
      <c r="M227" s="223"/>
      <c r="N227" s="224"/>
      <c r="O227" s="86"/>
      <c r="P227" s="86"/>
      <c r="Q227" s="86"/>
      <c r="R227" s="86"/>
      <c r="S227" s="86"/>
      <c r="T227" s="86"/>
      <c r="U227" s="87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146</v>
      </c>
      <c r="AU227" s="19" t="s">
        <v>144</v>
      </c>
    </row>
    <row r="228" spans="1:65" s="2" customFormat="1" ht="16.5" customHeight="1">
      <c r="A228" s="40"/>
      <c r="B228" s="41"/>
      <c r="C228" s="206" t="s">
        <v>451</v>
      </c>
      <c r="D228" s="206" t="s">
        <v>139</v>
      </c>
      <c r="E228" s="207" t="s">
        <v>617</v>
      </c>
      <c r="F228" s="208" t="s">
        <v>618</v>
      </c>
      <c r="G228" s="209" t="s">
        <v>155</v>
      </c>
      <c r="H228" s="210">
        <v>1</v>
      </c>
      <c r="I228" s="211"/>
      <c r="J228" s="212">
        <f>ROUND(I228*H228,2)</f>
        <v>0</v>
      </c>
      <c r="K228" s="213"/>
      <c r="L228" s="46"/>
      <c r="M228" s="214" t="s">
        <v>19</v>
      </c>
      <c r="N228" s="215" t="s">
        <v>44</v>
      </c>
      <c r="O228" s="86"/>
      <c r="P228" s="216">
        <f>O228*H228</f>
        <v>0</v>
      </c>
      <c r="Q228" s="216">
        <v>0.00012</v>
      </c>
      <c r="R228" s="216">
        <f>Q228*H228</f>
        <v>0.00012</v>
      </c>
      <c r="S228" s="216">
        <v>0</v>
      </c>
      <c r="T228" s="216">
        <f>S228*H228</f>
        <v>0</v>
      </c>
      <c r="U228" s="217" t="s">
        <v>19</v>
      </c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8" t="s">
        <v>262</v>
      </c>
      <c r="AT228" s="218" t="s">
        <v>139</v>
      </c>
      <c r="AU228" s="218" t="s">
        <v>144</v>
      </c>
      <c r="AY228" s="19" t="s">
        <v>136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9" t="s">
        <v>144</v>
      </c>
      <c r="BK228" s="219">
        <f>ROUND(I228*H228,2)</f>
        <v>0</v>
      </c>
      <c r="BL228" s="19" t="s">
        <v>262</v>
      </c>
      <c r="BM228" s="218" t="s">
        <v>1214</v>
      </c>
    </row>
    <row r="229" spans="1:47" s="2" customFormat="1" ht="12">
      <c r="A229" s="40"/>
      <c r="B229" s="41"/>
      <c r="C229" s="42"/>
      <c r="D229" s="220" t="s">
        <v>146</v>
      </c>
      <c r="E229" s="42"/>
      <c r="F229" s="221" t="s">
        <v>620</v>
      </c>
      <c r="G229" s="42"/>
      <c r="H229" s="42"/>
      <c r="I229" s="222"/>
      <c r="J229" s="42"/>
      <c r="K229" s="42"/>
      <c r="L229" s="46"/>
      <c r="M229" s="223"/>
      <c r="N229" s="224"/>
      <c r="O229" s="86"/>
      <c r="P229" s="86"/>
      <c r="Q229" s="86"/>
      <c r="R229" s="86"/>
      <c r="S229" s="86"/>
      <c r="T229" s="86"/>
      <c r="U229" s="87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146</v>
      </c>
      <c r="AU229" s="19" t="s">
        <v>144</v>
      </c>
    </row>
    <row r="230" spans="1:65" s="2" customFormat="1" ht="16.5" customHeight="1">
      <c r="A230" s="40"/>
      <c r="B230" s="41"/>
      <c r="C230" s="258" t="s">
        <v>456</v>
      </c>
      <c r="D230" s="258" t="s">
        <v>273</v>
      </c>
      <c r="E230" s="259" t="s">
        <v>622</v>
      </c>
      <c r="F230" s="260" t="s">
        <v>623</v>
      </c>
      <c r="G230" s="261" t="s">
        <v>155</v>
      </c>
      <c r="H230" s="262">
        <v>1</v>
      </c>
      <c r="I230" s="263"/>
      <c r="J230" s="264">
        <f>ROUND(I230*H230,2)</f>
        <v>0</v>
      </c>
      <c r="K230" s="265"/>
      <c r="L230" s="266"/>
      <c r="M230" s="267" t="s">
        <v>19</v>
      </c>
      <c r="N230" s="268" t="s">
        <v>44</v>
      </c>
      <c r="O230" s="86"/>
      <c r="P230" s="216">
        <f>O230*H230</f>
        <v>0</v>
      </c>
      <c r="Q230" s="216">
        <v>0.0021</v>
      </c>
      <c r="R230" s="216">
        <f>Q230*H230</f>
        <v>0.0021</v>
      </c>
      <c r="S230" s="216">
        <v>0</v>
      </c>
      <c r="T230" s="216">
        <f>S230*H230</f>
        <v>0</v>
      </c>
      <c r="U230" s="217" t="s">
        <v>19</v>
      </c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8" t="s">
        <v>379</v>
      </c>
      <c r="AT230" s="218" t="s">
        <v>273</v>
      </c>
      <c r="AU230" s="218" t="s">
        <v>144</v>
      </c>
      <c r="AY230" s="19" t="s">
        <v>136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9" t="s">
        <v>144</v>
      </c>
      <c r="BK230" s="219">
        <f>ROUND(I230*H230,2)</f>
        <v>0</v>
      </c>
      <c r="BL230" s="19" t="s">
        <v>262</v>
      </c>
      <c r="BM230" s="218" t="s">
        <v>1215</v>
      </c>
    </row>
    <row r="231" spans="1:65" s="2" customFormat="1" ht="16.5" customHeight="1">
      <c r="A231" s="40"/>
      <c r="B231" s="41"/>
      <c r="C231" s="206" t="s">
        <v>463</v>
      </c>
      <c r="D231" s="206" t="s">
        <v>139</v>
      </c>
      <c r="E231" s="207" t="s">
        <v>626</v>
      </c>
      <c r="F231" s="208" t="s">
        <v>627</v>
      </c>
      <c r="G231" s="209" t="s">
        <v>250</v>
      </c>
      <c r="H231" s="210">
        <v>0.047</v>
      </c>
      <c r="I231" s="211"/>
      <c r="J231" s="212">
        <f>ROUND(I231*H231,2)</f>
        <v>0</v>
      </c>
      <c r="K231" s="213"/>
      <c r="L231" s="46"/>
      <c r="M231" s="214" t="s">
        <v>19</v>
      </c>
      <c r="N231" s="215" t="s">
        <v>44</v>
      </c>
      <c r="O231" s="86"/>
      <c r="P231" s="216">
        <f>O231*H231</f>
        <v>0</v>
      </c>
      <c r="Q231" s="216">
        <v>0</v>
      </c>
      <c r="R231" s="216">
        <f>Q231*H231</f>
        <v>0</v>
      </c>
      <c r="S231" s="216">
        <v>0</v>
      </c>
      <c r="T231" s="216">
        <f>S231*H231</f>
        <v>0</v>
      </c>
      <c r="U231" s="217" t="s">
        <v>19</v>
      </c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8" t="s">
        <v>262</v>
      </c>
      <c r="AT231" s="218" t="s">
        <v>139</v>
      </c>
      <c r="AU231" s="218" t="s">
        <v>144</v>
      </c>
      <c r="AY231" s="19" t="s">
        <v>136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9" t="s">
        <v>144</v>
      </c>
      <c r="BK231" s="219">
        <f>ROUND(I231*H231,2)</f>
        <v>0</v>
      </c>
      <c r="BL231" s="19" t="s">
        <v>262</v>
      </c>
      <c r="BM231" s="218" t="s">
        <v>1216</v>
      </c>
    </row>
    <row r="232" spans="1:47" s="2" customFormat="1" ht="12">
      <c r="A232" s="40"/>
      <c r="B232" s="41"/>
      <c r="C232" s="42"/>
      <c r="D232" s="220" t="s">
        <v>146</v>
      </c>
      <c r="E232" s="42"/>
      <c r="F232" s="221" t="s">
        <v>629</v>
      </c>
      <c r="G232" s="42"/>
      <c r="H232" s="42"/>
      <c r="I232" s="222"/>
      <c r="J232" s="42"/>
      <c r="K232" s="42"/>
      <c r="L232" s="46"/>
      <c r="M232" s="223"/>
      <c r="N232" s="224"/>
      <c r="O232" s="86"/>
      <c r="P232" s="86"/>
      <c r="Q232" s="86"/>
      <c r="R232" s="86"/>
      <c r="S232" s="86"/>
      <c r="T232" s="86"/>
      <c r="U232" s="87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146</v>
      </c>
      <c r="AU232" s="19" t="s">
        <v>144</v>
      </c>
    </row>
    <row r="233" spans="1:63" s="12" customFormat="1" ht="22.8" customHeight="1">
      <c r="A233" s="12"/>
      <c r="B233" s="190"/>
      <c r="C233" s="191"/>
      <c r="D233" s="192" t="s">
        <v>71</v>
      </c>
      <c r="E233" s="204" t="s">
        <v>630</v>
      </c>
      <c r="F233" s="204" t="s">
        <v>631</v>
      </c>
      <c r="G233" s="191"/>
      <c r="H233" s="191"/>
      <c r="I233" s="194"/>
      <c r="J233" s="205">
        <f>BK233</f>
        <v>0</v>
      </c>
      <c r="K233" s="191"/>
      <c r="L233" s="196"/>
      <c r="M233" s="197"/>
      <c r="N233" s="198"/>
      <c r="O233" s="198"/>
      <c r="P233" s="199">
        <f>SUM(P234:P242)</f>
        <v>0</v>
      </c>
      <c r="Q233" s="198"/>
      <c r="R233" s="199">
        <f>SUM(R234:R242)</f>
        <v>0.010350000000000002</v>
      </c>
      <c r="S233" s="198"/>
      <c r="T233" s="199">
        <f>SUM(T234:T242)</f>
        <v>0</v>
      </c>
      <c r="U233" s="200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1" t="s">
        <v>144</v>
      </c>
      <c r="AT233" s="202" t="s">
        <v>71</v>
      </c>
      <c r="AU233" s="202" t="s">
        <v>80</v>
      </c>
      <c r="AY233" s="201" t="s">
        <v>136</v>
      </c>
      <c r="BK233" s="203">
        <f>SUM(BK234:BK242)</f>
        <v>0</v>
      </c>
    </row>
    <row r="234" spans="1:65" s="2" customFormat="1" ht="16.5" customHeight="1">
      <c r="A234" s="40"/>
      <c r="B234" s="41"/>
      <c r="C234" s="206" t="s">
        <v>469</v>
      </c>
      <c r="D234" s="206" t="s">
        <v>139</v>
      </c>
      <c r="E234" s="207" t="s">
        <v>633</v>
      </c>
      <c r="F234" s="208" t="s">
        <v>634</v>
      </c>
      <c r="G234" s="209" t="s">
        <v>526</v>
      </c>
      <c r="H234" s="210">
        <v>1</v>
      </c>
      <c r="I234" s="211"/>
      <c r="J234" s="212">
        <f>ROUND(I234*H234,2)</f>
        <v>0</v>
      </c>
      <c r="K234" s="213"/>
      <c r="L234" s="46"/>
      <c r="M234" s="214" t="s">
        <v>19</v>
      </c>
      <c r="N234" s="215" t="s">
        <v>44</v>
      </c>
      <c r="O234" s="86"/>
      <c r="P234" s="216">
        <f>O234*H234</f>
        <v>0</v>
      </c>
      <c r="Q234" s="216">
        <v>0.0092</v>
      </c>
      <c r="R234" s="216">
        <f>Q234*H234</f>
        <v>0.0092</v>
      </c>
      <c r="S234" s="216">
        <v>0</v>
      </c>
      <c r="T234" s="216">
        <f>S234*H234</f>
        <v>0</v>
      </c>
      <c r="U234" s="217" t="s">
        <v>19</v>
      </c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8" t="s">
        <v>262</v>
      </c>
      <c r="AT234" s="218" t="s">
        <v>139</v>
      </c>
      <c r="AU234" s="218" t="s">
        <v>144</v>
      </c>
      <c r="AY234" s="19" t="s">
        <v>136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9" t="s">
        <v>144</v>
      </c>
      <c r="BK234" s="219">
        <f>ROUND(I234*H234,2)</f>
        <v>0</v>
      </c>
      <c r="BL234" s="19" t="s">
        <v>262</v>
      </c>
      <c r="BM234" s="218" t="s">
        <v>1217</v>
      </c>
    </row>
    <row r="235" spans="1:47" s="2" customFormat="1" ht="12">
      <c r="A235" s="40"/>
      <c r="B235" s="41"/>
      <c r="C235" s="42"/>
      <c r="D235" s="220" t="s">
        <v>146</v>
      </c>
      <c r="E235" s="42"/>
      <c r="F235" s="221" t="s">
        <v>636</v>
      </c>
      <c r="G235" s="42"/>
      <c r="H235" s="42"/>
      <c r="I235" s="222"/>
      <c r="J235" s="42"/>
      <c r="K235" s="42"/>
      <c r="L235" s="46"/>
      <c r="M235" s="223"/>
      <c r="N235" s="224"/>
      <c r="O235" s="86"/>
      <c r="P235" s="86"/>
      <c r="Q235" s="86"/>
      <c r="R235" s="86"/>
      <c r="S235" s="86"/>
      <c r="T235" s="86"/>
      <c r="U235" s="87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146</v>
      </c>
      <c r="AU235" s="19" t="s">
        <v>144</v>
      </c>
    </row>
    <row r="236" spans="1:65" s="2" customFormat="1" ht="16.5" customHeight="1">
      <c r="A236" s="40"/>
      <c r="B236" s="41"/>
      <c r="C236" s="206" t="s">
        <v>475</v>
      </c>
      <c r="D236" s="206" t="s">
        <v>139</v>
      </c>
      <c r="E236" s="207" t="s">
        <v>638</v>
      </c>
      <c r="F236" s="208" t="s">
        <v>639</v>
      </c>
      <c r="G236" s="209" t="s">
        <v>526</v>
      </c>
      <c r="H236" s="210">
        <v>1</v>
      </c>
      <c r="I236" s="211"/>
      <c r="J236" s="212">
        <f>ROUND(I236*H236,2)</f>
        <v>0</v>
      </c>
      <c r="K236" s="213"/>
      <c r="L236" s="46"/>
      <c r="M236" s="214" t="s">
        <v>19</v>
      </c>
      <c r="N236" s="215" t="s">
        <v>44</v>
      </c>
      <c r="O236" s="86"/>
      <c r="P236" s="216">
        <f>O236*H236</f>
        <v>0</v>
      </c>
      <c r="Q236" s="216">
        <v>0.00015</v>
      </c>
      <c r="R236" s="216">
        <f>Q236*H236</f>
        <v>0.00015</v>
      </c>
      <c r="S236" s="216">
        <v>0</v>
      </c>
      <c r="T236" s="216">
        <f>S236*H236</f>
        <v>0</v>
      </c>
      <c r="U236" s="217" t="s">
        <v>19</v>
      </c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8" t="s">
        <v>262</v>
      </c>
      <c r="AT236" s="218" t="s">
        <v>139</v>
      </c>
      <c r="AU236" s="218" t="s">
        <v>144</v>
      </c>
      <c r="AY236" s="19" t="s">
        <v>136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9" t="s">
        <v>144</v>
      </c>
      <c r="BK236" s="219">
        <f>ROUND(I236*H236,2)</f>
        <v>0</v>
      </c>
      <c r="BL236" s="19" t="s">
        <v>262</v>
      </c>
      <c r="BM236" s="218" t="s">
        <v>1218</v>
      </c>
    </row>
    <row r="237" spans="1:47" s="2" customFormat="1" ht="12">
      <c r="A237" s="40"/>
      <c r="B237" s="41"/>
      <c r="C237" s="42"/>
      <c r="D237" s="220" t="s">
        <v>146</v>
      </c>
      <c r="E237" s="42"/>
      <c r="F237" s="221" t="s">
        <v>641</v>
      </c>
      <c r="G237" s="42"/>
      <c r="H237" s="42"/>
      <c r="I237" s="222"/>
      <c r="J237" s="42"/>
      <c r="K237" s="42"/>
      <c r="L237" s="46"/>
      <c r="M237" s="223"/>
      <c r="N237" s="224"/>
      <c r="O237" s="86"/>
      <c r="P237" s="86"/>
      <c r="Q237" s="86"/>
      <c r="R237" s="86"/>
      <c r="S237" s="86"/>
      <c r="T237" s="86"/>
      <c r="U237" s="87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146</v>
      </c>
      <c r="AU237" s="19" t="s">
        <v>144</v>
      </c>
    </row>
    <row r="238" spans="1:65" s="2" customFormat="1" ht="16.5" customHeight="1">
      <c r="A238" s="40"/>
      <c r="B238" s="41"/>
      <c r="C238" s="206" t="s">
        <v>483</v>
      </c>
      <c r="D238" s="206" t="s">
        <v>139</v>
      </c>
      <c r="E238" s="207" t="s">
        <v>643</v>
      </c>
      <c r="F238" s="208" t="s">
        <v>644</v>
      </c>
      <c r="G238" s="209" t="s">
        <v>526</v>
      </c>
      <c r="H238" s="210">
        <v>1</v>
      </c>
      <c r="I238" s="211"/>
      <c r="J238" s="212">
        <f>ROUND(I238*H238,2)</f>
        <v>0</v>
      </c>
      <c r="K238" s="213"/>
      <c r="L238" s="46"/>
      <c r="M238" s="214" t="s">
        <v>19</v>
      </c>
      <c r="N238" s="215" t="s">
        <v>44</v>
      </c>
      <c r="O238" s="86"/>
      <c r="P238" s="216">
        <f>O238*H238</f>
        <v>0</v>
      </c>
      <c r="Q238" s="216">
        <v>0</v>
      </c>
      <c r="R238" s="216">
        <f>Q238*H238</f>
        <v>0</v>
      </c>
      <c r="S238" s="216">
        <v>0</v>
      </c>
      <c r="T238" s="216">
        <f>S238*H238</f>
        <v>0</v>
      </c>
      <c r="U238" s="217" t="s">
        <v>19</v>
      </c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8" t="s">
        <v>262</v>
      </c>
      <c r="AT238" s="218" t="s">
        <v>139</v>
      </c>
      <c r="AU238" s="218" t="s">
        <v>144</v>
      </c>
      <c r="AY238" s="19" t="s">
        <v>136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9" t="s">
        <v>144</v>
      </c>
      <c r="BK238" s="219">
        <f>ROUND(I238*H238,2)</f>
        <v>0</v>
      </c>
      <c r="BL238" s="19" t="s">
        <v>262</v>
      </c>
      <c r="BM238" s="218" t="s">
        <v>1219</v>
      </c>
    </row>
    <row r="239" spans="1:47" s="2" customFormat="1" ht="12">
      <c r="A239" s="40"/>
      <c r="B239" s="41"/>
      <c r="C239" s="42"/>
      <c r="D239" s="220" t="s">
        <v>146</v>
      </c>
      <c r="E239" s="42"/>
      <c r="F239" s="221" t="s">
        <v>646</v>
      </c>
      <c r="G239" s="42"/>
      <c r="H239" s="42"/>
      <c r="I239" s="222"/>
      <c r="J239" s="42"/>
      <c r="K239" s="42"/>
      <c r="L239" s="46"/>
      <c r="M239" s="223"/>
      <c r="N239" s="224"/>
      <c r="O239" s="86"/>
      <c r="P239" s="86"/>
      <c r="Q239" s="86"/>
      <c r="R239" s="86"/>
      <c r="S239" s="86"/>
      <c r="T239" s="86"/>
      <c r="U239" s="87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146</v>
      </c>
      <c r="AU239" s="19" t="s">
        <v>144</v>
      </c>
    </row>
    <row r="240" spans="1:65" s="2" customFormat="1" ht="16.5" customHeight="1">
      <c r="A240" s="40"/>
      <c r="B240" s="41"/>
      <c r="C240" s="258" t="s">
        <v>488</v>
      </c>
      <c r="D240" s="258" t="s">
        <v>273</v>
      </c>
      <c r="E240" s="259" t="s">
        <v>648</v>
      </c>
      <c r="F240" s="260" t="s">
        <v>649</v>
      </c>
      <c r="G240" s="261" t="s">
        <v>155</v>
      </c>
      <c r="H240" s="262">
        <v>1</v>
      </c>
      <c r="I240" s="263"/>
      <c r="J240" s="264">
        <f>ROUND(I240*H240,2)</f>
        <v>0</v>
      </c>
      <c r="K240" s="265"/>
      <c r="L240" s="266"/>
      <c r="M240" s="267" t="s">
        <v>19</v>
      </c>
      <c r="N240" s="268" t="s">
        <v>44</v>
      </c>
      <c r="O240" s="86"/>
      <c r="P240" s="216">
        <f>O240*H240</f>
        <v>0</v>
      </c>
      <c r="Q240" s="216">
        <v>0.001</v>
      </c>
      <c r="R240" s="216">
        <f>Q240*H240</f>
        <v>0.001</v>
      </c>
      <c r="S240" s="216">
        <v>0</v>
      </c>
      <c r="T240" s="216">
        <f>S240*H240</f>
        <v>0</v>
      </c>
      <c r="U240" s="217" t="s">
        <v>19</v>
      </c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8" t="s">
        <v>379</v>
      </c>
      <c r="AT240" s="218" t="s">
        <v>273</v>
      </c>
      <c r="AU240" s="218" t="s">
        <v>144</v>
      </c>
      <c r="AY240" s="19" t="s">
        <v>136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9" t="s">
        <v>144</v>
      </c>
      <c r="BK240" s="219">
        <f>ROUND(I240*H240,2)</f>
        <v>0</v>
      </c>
      <c r="BL240" s="19" t="s">
        <v>262</v>
      </c>
      <c r="BM240" s="218" t="s">
        <v>1220</v>
      </c>
    </row>
    <row r="241" spans="1:65" s="2" customFormat="1" ht="16.5" customHeight="1">
      <c r="A241" s="40"/>
      <c r="B241" s="41"/>
      <c r="C241" s="206" t="s">
        <v>495</v>
      </c>
      <c r="D241" s="206" t="s">
        <v>139</v>
      </c>
      <c r="E241" s="207" t="s">
        <v>652</v>
      </c>
      <c r="F241" s="208" t="s">
        <v>653</v>
      </c>
      <c r="G241" s="209" t="s">
        <v>250</v>
      </c>
      <c r="H241" s="210">
        <v>0.01</v>
      </c>
      <c r="I241" s="211"/>
      <c r="J241" s="212">
        <f>ROUND(I241*H241,2)</f>
        <v>0</v>
      </c>
      <c r="K241" s="213"/>
      <c r="L241" s="46"/>
      <c r="M241" s="214" t="s">
        <v>19</v>
      </c>
      <c r="N241" s="215" t="s">
        <v>44</v>
      </c>
      <c r="O241" s="86"/>
      <c r="P241" s="216">
        <f>O241*H241</f>
        <v>0</v>
      </c>
      <c r="Q241" s="216">
        <v>0</v>
      </c>
      <c r="R241" s="216">
        <f>Q241*H241</f>
        <v>0</v>
      </c>
      <c r="S241" s="216">
        <v>0</v>
      </c>
      <c r="T241" s="216">
        <f>S241*H241</f>
        <v>0</v>
      </c>
      <c r="U241" s="217" t="s">
        <v>19</v>
      </c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8" t="s">
        <v>262</v>
      </c>
      <c r="AT241" s="218" t="s">
        <v>139</v>
      </c>
      <c r="AU241" s="218" t="s">
        <v>144</v>
      </c>
      <c r="AY241" s="19" t="s">
        <v>136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19" t="s">
        <v>144</v>
      </c>
      <c r="BK241" s="219">
        <f>ROUND(I241*H241,2)</f>
        <v>0</v>
      </c>
      <c r="BL241" s="19" t="s">
        <v>262</v>
      </c>
      <c r="BM241" s="218" t="s">
        <v>1221</v>
      </c>
    </row>
    <row r="242" spans="1:47" s="2" customFormat="1" ht="12">
      <c r="A242" s="40"/>
      <c r="B242" s="41"/>
      <c r="C242" s="42"/>
      <c r="D242" s="220" t="s">
        <v>146</v>
      </c>
      <c r="E242" s="42"/>
      <c r="F242" s="221" t="s">
        <v>655</v>
      </c>
      <c r="G242" s="42"/>
      <c r="H242" s="42"/>
      <c r="I242" s="222"/>
      <c r="J242" s="42"/>
      <c r="K242" s="42"/>
      <c r="L242" s="46"/>
      <c r="M242" s="223"/>
      <c r="N242" s="224"/>
      <c r="O242" s="86"/>
      <c r="P242" s="86"/>
      <c r="Q242" s="86"/>
      <c r="R242" s="86"/>
      <c r="S242" s="86"/>
      <c r="T242" s="86"/>
      <c r="U242" s="87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146</v>
      </c>
      <c r="AU242" s="19" t="s">
        <v>144</v>
      </c>
    </row>
    <row r="243" spans="1:63" s="12" customFormat="1" ht="22.8" customHeight="1">
      <c r="A243" s="12"/>
      <c r="B243" s="190"/>
      <c r="C243" s="191"/>
      <c r="D243" s="192" t="s">
        <v>71</v>
      </c>
      <c r="E243" s="204" t="s">
        <v>670</v>
      </c>
      <c r="F243" s="204" t="s">
        <v>671</v>
      </c>
      <c r="G243" s="191"/>
      <c r="H243" s="191"/>
      <c r="I243" s="194"/>
      <c r="J243" s="205">
        <f>BK243</f>
        <v>0</v>
      </c>
      <c r="K243" s="191"/>
      <c r="L243" s="196"/>
      <c r="M243" s="197"/>
      <c r="N243" s="198"/>
      <c r="O243" s="198"/>
      <c r="P243" s="199">
        <f>SUM(P244:P245)</f>
        <v>0</v>
      </c>
      <c r="Q243" s="198"/>
      <c r="R243" s="199">
        <f>SUM(R244:R245)</f>
        <v>0.00046</v>
      </c>
      <c r="S243" s="198"/>
      <c r="T243" s="199">
        <f>SUM(T244:T245)</f>
        <v>0</v>
      </c>
      <c r="U243" s="200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1" t="s">
        <v>144</v>
      </c>
      <c r="AT243" s="202" t="s">
        <v>71</v>
      </c>
      <c r="AU243" s="202" t="s">
        <v>80</v>
      </c>
      <c r="AY243" s="201" t="s">
        <v>136</v>
      </c>
      <c r="BK243" s="203">
        <f>SUM(BK244:BK245)</f>
        <v>0</v>
      </c>
    </row>
    <row r="244" spans="1:65" s="2" customFormat="1" ht="21.75" customHeight="1">
      <c r="A244" s="40"/>
      <c r="B244" s="41"/>
      <c r="C244" s="206" t="s">
        <v>502</v>
      </c>
      <c r="D244" s="206" t="s">
        <v>139</v>
      </c>
      <c r="E244" s="207" t="s">
        <v>673</v>
      </c>
      <c r="F244" s="208" t="s">
        <v>674</v>
      </c>
      <c r="G244" s="209" t="s">
        <v>155</v>
      </c>
      <c r="H244" s="210">
        <v>2</v>
      </c>
      <c r="I244" s="211"/>
      <c r="J244" s="212">
        <f>ROUND(I244*H244,2)</f>
        <v>0</v>
      </c>
      <c r="K244" s="213"/>
      <c r="L244" s="46"/>
      <c r="M244" s="214" t="s">
        <v>19</v>
      </c>
      <c r="N244" s="215" t="s">
        <v>44</v>
      </c>
      <c r="O244" s="86"/>
      <c r="P244" s="216">
        <f>O244*H244</f>
        <v>0</v>
      </c>
      <c r="Q244" s="216">
        <v>0.00023</v>
      </c>
      <c r="R244" s="216">
        <f>Q244*H244</f>
        <v>0.00046</v>
      </c>
      <c r="S244" s="216">
        <v>0</v>
      </c>
      <c r="T244" s="216">
        <f>S244*H244</f>
        <v>0</v>
      </c>
      <c r="U244" s="217" t="s">
        <v>19</v>
      </c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8" t="s">
        <v>262</v>
      </c>
      <c r="AT244" s="218" t="s">
        <v>139</v>
      </c>
      <c r="AU244" s="218" t="s">
        <v>144</v>
      </c>
      <c r="AY244" s="19" t="s">
        <v>136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9" t="s">
        <v>144</v>
      </c>
      <c r="BK244" s="219">
        <f>ROUND(I244*H244,2)</f>
        <v>0</v>
      </c>
      <c r="BL244" s="19" t="s">
        <v>262</v>
      </c>
      <c r="BM244" s="218" t="s">
        <v>1222</v>
      </c>
    </row>
    <row r="245" spans="1:47" s="2" customFormat="1" ht="12">
      <c r="A245" s="40"/>
      <c r="B245" s="41"/>
      <c r="C245" s="42"/>
      <c r="D245" s="220" t="s">
        <v>146</v>
      </c>
      <c r="E245" s="42"/>
      <c r="F245" s="221" t="s">
        <v>676</v>
      </c>
      <c r="G245" s="42"/>
      <c r="H245" s="42"/>
      <c r="I245" s="222"/>
      <c r="J245" s="42"/>
      <c r="K245" s="42"/>
      <c r="L245" s="46"/>
      <c r="M245" s="223"/>
      <c r="N245" s="224"/>
      <c r="O245" s="86"/>
      <c r="P245" s="86"/>
      <c r="Q245" s="86"/>
      <c r="R245" s="86"/>
      <c r="S245" s="86"/>
      <c r="T245" s="86"/>
      <c r="U245" s="87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146</v>
      </c>
      <c r="AU245" s="19" t="s">
        <v>144</v>
      </c>
    </row>
    <row r="246" spans="1:63" s="12" customFormat="1" ht="22.8" customHeight="1">
      <c r="A246" s="12"/>
      <c r="B246" s="190"/>
      <c r="C246" s="191"/>
      <c r="D246" s="192" t="s">
        <v>71</v>
      </c>
      <c r="E246" s="204" t="s">
        <v>677</v>
      </c>
      <c r="F246" s="204" t="s">
        <v>678</v>
      </c>
      <c r="G246" s="191"/>
      <c r="H246" s="191"/>
      <c r="I246" s="194"/>
      <c r="J246" s="205">
        <f>BK246</f>
        <v>0</v>
      </c>
      <c r="K246" s="191"/>
      <c r="L246" s="196"/>
      <c r="M246" s="197"/>
      <c r="N246" s="198"/>
      <c r="O246" s="198"/>
      <c r="P246" s="199">
        <f>SUM(P247:P252)</f>
        <v>0</v>
      </c>
      <c r="Q246" s="198"/>
      <c r="R246" s="199">
        <f>SUM(R247:R252)</f>
        <v>0.0299</v>
      </c>
      <c r="S246" s="198"/>
      <c r="T246" s="199">
        <f>SUM(T247:T252)</f>
        <v>0.0247</v>
      </c>
      <c r="U246" s="200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1" t="s">
        <v>144</v>
      </c>
      <c r="AT246" s="202" t="s">
        <v>71</v>
      </c>
      <c r="AU246" s="202" t="s">
        <v>80</v>
      </c>
      <c r="AY246" s="201" t="s">
        <v>136</v>
      </c>
      <c r="BK246" s="203">
        <f>SUM(BK247:BK252)</f>
        <v>0</v>
      </c>
    </row>
    <row r="247" spans="1:65" s="2" customFormat="1" ht="16.5" customHeight="1">
      <c r="A247" s="40"/>
      <c r="B247" s="41"/>
      <c r="C247" s="206" t="s">
        <v>509</v>
      </c>
      <c r="D247" s="206" t="s">
        <v>139</v>
      </c>
      <c r="E247" s="207" t="s">
        <v>680</v>
      </c>
      <c r="F247" s="208" t="s">
        <v>681</v>
      </c>
      <c r="G247" s="209" t="s">
        <v>155</v>
      </c>
      <c r="H247" s="210">
        <v>2</v>
      </c>
      <c r="I247" s="211"/>
      <c r="J247" s="212">
        <f>ROUND(I247*H247,2)</f>
        <v>0</v>
      </c>
      <c r="K247" s="213"/>
      <c r="L247" s="46"/>
      <c r="M247" s="214" t="s">
        <v>19</v>
      </c>
      <c r="N247" s="215" t="s">
        <v>44</v>
      </c>
      <c r="O247" s="86"/>
      <c r="P247" s="216">
        <f>O247*H247</f>
        <v>0</v>
      </c>
      <c r="Q247" s="216">
        <v>5E-05</v>
      </c>
      <c r="R247" s="216">
        <f>Q247*H247</f>
        <v>0.0001</v>
      </c>
      <c r="S247" s="216">
        <v>0.01235</v>
      </c>
      <c r="T247" s="216">
        <f>S247*H247</f>
        <v>0.0247</v>
      </c>
      <c r="U247" s="217" t="s">
        <v>19</v>
      </c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8" t="s">
        <v>262</v>
      </c>
      <c r="AT247" s="218" t="s">
        <v>139</v>
      </c>
      <c r="AU247" s="218" t="s">
        <v>144</v>
      </c>
      <c r="AY247" s="19" t="s">
        <v>136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9" t="s">
        <v>144</v>
      </c>
      <c r="BK247" s="219">
        <f>ROUND(I247*H247,2)</f>
        <v>0</v>
      </c>
      <c r="BL247" s="19" t="s">
        <v>262</v>
      </c>
      <c r="BM247" s="218" t="s">
        <v>1223</v>
      </c>
    </row>
    <row r="248" spans="1:47" s="2" customFormat="1" ht="12">
      <c r="A248" s="40"/>
      <c r="B248" s="41"/>
      <c r="C248" s="42"/>
      <c r="D248" s="220" t="s">
        <v>146</v>
      </c>
      <c r="E248" s="42"/>
      <c r="F248" s="221" t="s">
        <v>683</v>
      </c>
      <c r="G248" s="42"/>
      <c r="H248" s="42"/>
      <c r="I248" s="222"/>
      <c r="J248" s="42"/>
      <c r="K248" s="42"/>
      <c r="L248" s="46"/>
      <c r="M248" s="223"/>
      <c r="N248" s="224"/>
      <c r="O248" s="86"/>
      <c r="P248" s="86"/>
      <c r="Q248" s="86"/>
      <c r="R248" s="86"/>
      <c r="S248" s="86"/>
      <c r="T248" s="86"/>
      <c r="U248" s="87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146</v>
      </c>
      <c r="AU248" s="19" t="s">
        <v>144</v>
      </c>
    </row>
    <row r="249" spans="1:65" s="2" customFormat="1" ht="16.5" customHeight="1">
      <c r="A249" s="40"/>
      <c r="B249" s="41"/>
      <c r="C249" s="206" t="s">
        <v>516</v>
      </c>
      <c r="D249" s="206" t="s">
        <v>139</v>
      </c>
      <c r="E249" s="207" t="s">
        <v>685</v>
      </c>
      <c r="F249" s="208" t="s">
        <v>686</v>
      </c>
      <c r="G249" s="209" t="s">
        <v>155</v>
      </c>
      <c r="H249" s="210">
        <v>2</v>
      </c>
      <c r="I249" s="211"/>
      <c r="J249" s="212">
        <f>ROUND(I249*H249,2)</f>
        <v>0</v>
      </c>
      <c r="K249" s="213"/>
      <c r="L249" s="46"/>
      <c r="M249" s="214" t="s">
        <v>19</v>
      </c>
      <c r="N249" s="215" t="s">
        <v>44</v>
      </c>
      <c r="O249" s="86"/>
      <c r="P249" s="216">
        <f>O249*H249</f>
        <v>0</v>
      </c>
      <c r="Q249" s="216">
        <v>0.0149</v>
      </c>
      <c r="R249" s="216">
        <f>Q249*H249</f>
        <v>0.0298</v>
      </c>
      <c r="S249" s="216">
        <v>0</v>
      </c>
      <c r="T249" s="216">
        <f>S249*H249</f>
        <v>0</v>
      </c>
      <c r="U249" s="217" t="s">
        <v>19</v>
      </c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8" t="s">
        <v>262</v>
      </c>
      <c r="AT249" s="218" t="s">
        <v>139</v>
      </c>
      <c r="AU249" s="218" t="s">
        <v>144</v>
      </c>
      <c r="AY249" s="19" t="s">
        <v>136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19" t="s">
        <v>144</v>
      </c>
      <c r="BK249" s="219">
        <f>ROUND(I249*H249,2)</f>
        <v>0</v>
      </c>
      <c r="BL249" s="19" t="s">
        <v>262</v>
      </c>
      <c r="BM249" s="218" t="s">
        <v>1224</v>
      </c>
    </row>
    <row r="250" spans="1:47" s="2" customFormat="1" ht="12">
      <c r="A250" s="40"/>
      <c r="B250" s="41"/>
      <c r="C250" s="42"/>
      <c r="D250" s="220" t="s">
        <v>146</v>
      </c>
      <c r="E250" s="42"/>
      <c r="F250" s="221" t="s">
        <v>688</v>
      </c>
      <c r="G250" s="42"/>
      <c r="H250" s="42"/>
      <c r="I250" s="222"/>
      <c r="J250" s="42"/>
      <c r="K250" s="42"/>
      <c r="L250" s="46"/>
      <c r="M250" s="223"/>
      <c r="N250" s="224"/>
      <c r="O250" s="86"/>
      <c r="P250" s="86"/>
      <c r="Q250" s="86"/>
      <c r="R250" s="86"/>
      <c r="S250" s="86"/>
      <c r="T250" s="86"/>
      <c r="U250" s="87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146</v>
      </c>
      <c r="AU250" s="19" t="s">
        <v>144</v>
      </c>
    </row>
    <row r="251" spans="1:65" s="2" customFormat="1" ht="16.5" customHeight="1">
      <c r="A251" s="40"/>
      <c r="B251" s="41"/>
      <c r="C251" s="206" t="s">
        <v>523</v>
      </c>
      <c r="D251" s="206" t="s">
        <v>139</v>
      </c>
      <c r="E251" s="207" t="s">
        <v>690</v>
      </c>
      <c r="F251" s="208" t="s">
        <v>691</v>
      </c>
      <c r="G251" s="209" t="s">
        <v>250</v>
      </c>
      <c r="H251" s="210">
        <v>0.03</v>
      </c>
      <c r="I251" s="211"/>
      <c r="J251" s="212">
        <f>ROUND(I251*H251,2)</f>
        <v>0</v>
      </c>
      <c r="K251" s="213"/>
      <c r="L251" s="46"/>
      <c r="M251" s="214" t="s">
        <v>19</v>
      </c>
      <c r="N251" s="215" t="s">
        <v>44</v>
      </c>
      <c r="O251" s="86"/>
      <c r="P251" s="216">
        <f>O251*H251</f>
        <v>0</v>
      </c>
      <c r="Q251" s="216">
        <v>0</v>
      </c>
      <c r="R251" s="216">
        <f>Q251*H251</f>
        <v>0</v>
      </c>
      <c r="S251" s="216">
        <v>0</v>
      </c>
      <c r="T251" s="216">
        <f>S251*H251</f>
        <v>0</v>
      </c>
      <c r="U251" s="217" t="s">
        <v>19</v>
      </c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8" t="s">
        <v>262</v>
      </c>
      <c r="AT251" s="218" t="s">
        <v>139</v>
      </c>
      <c r="AU251" s="218" t="s">
        <v>144</v>
      </c>
      <c r="AY251" s="19" t="s">
        <v>136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19" t="s">
        <v>144</v>
      </c>
      <c r="BK251" s="219">
        <f>ROUND(I251*H251,2)</f>
        <v>0</v>
      </c>
      <c r="BL251" s="19" t="s">
        <v>262</v>
      </c>
      <c r="BM251" s="218" t="s">
        <v>1225</v>
      </c>
    </row>
    <row r="252" spans="1:47" s="2" customFormat="1" ht="12">
      <c r="A252" s="40"/>
      <c r="B252" s="41"/>
      <c r="C252" s="42"/>
      <c r="D252" s="220" t="s">
        <v>146</v>
      </c>
      <c r="E252" s="42"/>
      <c r="F252" s="221" t="s">
        <v>693</v>
      </c>
      <c r="G252" s="42"/>
      <c r="H252" s="42"/>
      <c r="I252" s="222"/>
      <c r="J252" s="42"/>
      <c r="K252" s="42"/>
      <c r="L252" s="46"/>
      <c r="M252" s="223"/>
      <c r="N252" s="224"/>
      <c r="O252" s="86"/>
      <c r="P252" s="86"/>
      <c r="Q252" s="86"/>
      <c r="R252" s="86"/>
      <c r="S252" s="86"/>
      <c r="T252" s="86"/>
      <c r="U252" s="87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146</v>
      </c>
      <c r="AU252" s="19" t="s">
        <v>144</v>
      </c>
    </row>
    <row r="253" spans="1:63" s="12" customFormat="1" ht="22.8" customHeight="1">
      <c r="A253" s="12"/>
      <c r="B253" s="190"/>
      <c r="C253" s="191"/>
      <c r="D253" s="192" t="s">
        <v>71</v>
      </c>
      <c r="E253" s="204" t="s">
        <v>694</v>
      </c>
      <c r="F253" s="204" t="s">
        <v>695</v>
      </c>
      <c r="G253" s="191"/>
      <c r="H253" s="191"/>
      <c r="I253" s="194"/>
      <c r="J253" s="205">
        <f>BK253</f>
        <v>0</v>
      </c>
      <c r="K253" s="191"/>
      <c r="L253" s="196"/>
      <c r="M253" s="197"/>
      <c r="N253" s="198"/>
      <c r="O253" s="198"/>
      <c r="P253" s="199">
        <f>SUM(P254:P258)</f>
        <v>0</v>
      </c>
      <c r="Q253" s="198"/>
      <c r="R253" s="199">
        <f>SUM(R254:R258)</f>
        <v>0.00048</v>
      </c>
      <c r="S253" s="198"/>
      <c r="T253" s="199">
        <f>SUM(T254:T258)</f>
        <v>0.002</v>
      </c>
      <c r="U253" s="200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01" t="s">
        <v>144</v>
      </c>
      <c r="AT253" s="202" t="s">
        <v>71</v>
      </c>
      <c r="AU253" s="202" t="s">
        <v>80</v>
      </c>
      <c r="AY253" s="201" t="s">
        <v>136</v>
      </c>
      <c r="BK253" s="203">
        <f>SUM(BK254:BK258)</f>
        <v>0</v>
      </c>
    </row>
    <row r="254" spans="1:65" s="2" customFormat="1" ht="16.5" customHeight="1">
      <c r="A254" s="40"/>
      <c r="B254" s="41"/>
      <c r="C254" s="206" t="s">
        <v>529</v>
      </c>
      <c r="D254" s="206" t="s">
        <v>139</v>
      </c>
      <c r="E254" s="207" t="s">
        <v>702</v>
      </c>
      <c r="F254" s="208" t="s">
        <v>703</v>
      </c>
      <c r="G254" s="209" t="s">
        <v>155</v>
      </c>
      <c r="H254" s="210">
        <v>1</v>
      </c>
      <c r="I254" s="211"/>
      <c r="J254" s="212">
        <f>ROUND(I254*H254,2)</f>
        <v>0</v>
      </c>
      <c r="K254" s="213"/>
      <c r="L254" s="46"/>
      <c r="M254" s="214" t="s">
        <v>19</v>
      </c>
      <c r="N254" s="215" t="s">
        <v>44</v>
      </c>
      <c r="O254" s="86"/>
      <c r="P254" s="216">
        <f>O254*H254</f>
        <v>0</v>
      </c>
      <c r="Q254" s="216">
        <v>0</v>
      </c>
      <c r="R254" s="216">
        <f>Q254*H254</f>
        <v>0</v>
      </c>
      <c r="S254" s="216">
        <v>0</v>
      </c>
      <c r="T254" s="216">
        <f>S254*H254</f>
        <v>0</v>
      </c>
      <c r="U254" s="217" t="s">
        <v>19</v>
      </c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8" t="s">
        <v>262</v>
      </c>
      <c r="AT254" s="218" t="s">
        <v>139</v>
      </c>
      <c r="AU254" s="218" t="s">
        <v>144</v>
      </c>
      <c r="AY254" s="19" t="s">
        <v>136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19" t="s">
        <v>144</v>
      </c>
      <c r="BK254" s="219">
        <f>ROUND(I254*H254,2)</f>
        <v>0</v>
      </c>
      <c r="BL254" s="19" t="s">
        <v>262</v>
      </c>
      <c r="BM254" s="218" t="s">
        <v>1226</v>
      </c>
    </row>
    <row r="255" spans="1:47" s="2" customFormat="1" ht="12">
      <c r="A255" s="40"/>
      <c r="B255" s="41"/>
      <c r="C255" s="42"/>
      <c r="D255" s="220" t="s">
        <v>146</v>
      </c>
      <c r="E255" s="42"/>
      <c r="F255" s="221" t="s">
        <v>705</v>
      </c>
      <c r="G255" s="42"/>
      <c r="H255" s="42"/>
      <c r="I255" s="222"/>
      <c r="J255" s="42"/>
      <c r="K255" s="42"/>
      <c r="L255" s="46"/>
      <c r="M255" s="223"/>
      <c r="N255" s="224"/>
      <c r="O255" s="86"/>
      <c r="P255" s="86"/>
      <c r="Q255" s="86"/>
      <c r="R255" s="86"/>
      <c r="S255" s="86"/>
      <c r="T255" s="86"/>
      <c r="U255" s="87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146</v>
      </c>
      <c r="AU255" s="19" t="s">
        <v>144</v>
      </c>
    </row>
    <row r="256" spans="1:65" s="2" customFormat="1" ht="16.5" customHeight="1">
      <c r="A256" s="40"/>
      <c r="B256" s="41"/>
      <c r="C256" s="206" t="s">
        <v>534</v>
      </c>
      <c r="D256" s="206" t="s">
        <v>139</v>
      </c>
      <c r="E256" s="207" t="s">
        <v>697</v>
      </c>
      <c r="F256" s="208" t="s">
        <v>698</v>
      </c>
      <c r="G256" s="209" t="s">
        <v>155</v>
      </c>
      <c r="H256" s="210">
        <v>1</v>
      </c>
      <c r="I256" s="211"/>
      <c r="J256" s="212">
        <f>ROUND(I256*H256,2)</f>
        <v>0</v>
      </c>
      <c r="K256" s="213"/>
      <c r="L256" s="46"/>
      <c r="M256" s="214" t="s">
        <v>19</v>
      </c>
      <c r="N256" s="215" t="s">
        <v>44</v>
      </c>
      <c r="O256" s="86"/>
      <c r="P256" s="216">
        <f>O256*H256</f>
        <v>0</v>
      </c>
      <c r="Q256" s="216">
        <v>0</v>
      </c>
      <c r="R256" s="216">
        <f>Q256*H256</f>
        <v>0</v>
      </c>
      <c r="S256" s="216">
        <v>0.002</v>
      </c>
      <c r="T256" s="216">
        <f>S256*H256</f>
        <v>0.002</v>
      </c>
      <c r="U256" s="217" t="s">
        <v>19</v>
      </c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8" t="s">
        <v>262</v>
      </c>
      <c r="AT256" s="218" t="s">
        <v>139</v>
      </c>
      <c r="AU256" s="218" t="s">
        <v>144</v>
      </c>
      <c r="AY256" s="19" t="s">
        <v>136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9" t="s">
        <v>144</v>
      </c>
      <c r="BK256" s="219">
        <f>ROUND(I256*H256,2)</f>
        <v>0</v>
      </c>
      <c r="BL256" s="19" t="s">
        <v>262</v>
      </c>
      <c r="BM256" s="218" t="s">
        <v>1227</v>
      </c>
    </row>
    <row r="257" spans="1:47" s="2" customFormat="1" ht="12">
      <c r="A257" s="40"/>
      <c r="B257" s="41"/>
      <c r="C257" s="42"/>
      <c r="D257" s="220" t="s">
        <v>146</v>
      </c>
      <c r="E257" s="42"/>
      <c r="F257" s="221" t="s">
        <v>700</v>
      </c>
      <c r="G257" s="42"/>
      <c r="H257" s="42"/>
      <c r="I257" s="222"/>
      <c r="J257" s="42"/>
      <c r="K257" s="42"/>
      <c r="L257" s="46"/>
      <c r="M257" s="223"/>
      <c r="N257" s="224"/>
      <c r="O257" s="86"/>
      <c r="P257" s="86"/>
      <c r="Q257" s="86"/>
      <c r="R257" s="86"/>
      <c r="S257" s="86"/>
      <c r="T257" s="86"/>
      <c r="U257" s="87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146</v>
      </c>
      <c r="AU257" s="19" t="s">
        <v>144</v>
      </c>
    </row>
    <row r="258" spans="1:65" s="2" customFormat="1" ht="16.5" customHeight="1">
      <c r="A258" s="40"/>
      <c r="B258" s="41"/>
      <c r="C258" s="258" t="s">
        <v>540</v>
      </c>
      <c r="D258" s="258" t="s">
        <v>273</v>
      </c>
      <c r="E258" s="259" t="s">
        <v>707</v>
      </c>
      <c r="F258" s="260" t="s">
        <v>708</v>
      </c>
      <c r="G258" s="261" t="s">
        <v>155</v>
      </c>
      <c r="H258" s="262">
        <v>1</v>
      </c>
      <c r="I258" s="263"/>
      <c r="J258" s="264">
        <f>ROUND(I258*H258,2)</f>
        <v>0</v>
      </c>
      <c r="K258" s="265"/>
      <c r="L258" s="266"/>
      <c r="M258" s="267" t="s">
        <v>19</v>
      </c>
      <c r="N258" s="268" t="s">
        <v>44</v>
      </c>
      <c r="O258" s="86"/>
      <c r="P258" s="216">
        <f>O258*H258</f>
        <v>0</v>
      </c>
      <c r="Q258" s="216">
        <v>0.00048</v>
      </c>
      <c r="R258" s="216">
        <f>Q258*H258</f>
        <v>0.00048</v>
      </c>
      <c r="S258" s="216">
        <v>0</v>
      </c>
      <c r="T258" s="216">
        <f>S258*H258</f>
        <v>0</v>
      </c>
      <c r="U258" s="217" t="s">
        <v>19</v>
      </c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8" t="s">
        <v>379</v>
      </c>
      <c r="AT258" s="218" t="s">
        <v>273</v>
      </c>
      <c r="AU258" s="218" t="s">
        <v>144</v>
      </c>
      <c r="AY258" s="19" t="s">
        <v>136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9" t="s">
        <v>144</v>
      </c>
      <c r="BK258" s="219">
        <f>ROUND(I258*H258,2)</f>
        <v>0</v>
      </c>
      <c r="BL258" s="19" t="s">
        <v>262</v>
      </c>
      <c r="BM258" s="218" t="s">
        <v>1228</v>
      </c>
    </row>
    <row r="259" spans="1:63" s="12" customFormat="1" ht="22.8" customHeight="1">
      <c r="A259" s="12"/>
      <c r="B259" s="190"/>
      <c r="C259" s="191"/>
      <c r="D259" s="192" t="s">
        <v>71</v>
      </c>
      <c r="E259" s="204" t="s">
        <v>710</v>
      </c>
      <c r="F259" s="204" t="s">
        <v>711</v>
      </c>
      <c r="G259" s="191"/>
      <c r="H259" s="191"/>
      <c r="I259" s="194"/>
      <c r="J259" s="205">
        <f>BK259</f>
        <v>0</v>
      </c>
      <c r="K259" s="191"/>
      <c r="L259" s="196"/>
      <c r="M259" s="197"/>
      <c r="N259" s="198"/>
      <c r="O259" s="198"/>
      <c r="P259" s="199">
        <f>SUM(P260:P284)</f>
        <v>0</v>
      </c>
      <c r="Q259" s="198"/>
      <c r="R259" s="199">
        <f>SUM(R260:R284)</f>
        <v>0.44045613999999994</v>
      </c>
      <c r="S259" s="198"/>
      <c r="T259" s="199">
        <f>SUM(T260:T284)</f>
        <v>0.60298</v>
      </c>
      <c r="U259" s="200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01" t="s">
        <v>144</v>
      </c>
      <c r="AT259" s="202" t="s">
        <v>71</v>
      </c>
      <c r="AU259" s="202" t="s">
        <v>80</v>
      </c>
      <c r="AY259" s="201" t="s">
        <v>136</v>
      </c>
      <c r="BK259" s="203">
        <f>SUM(BK260:BK284)</f>
        <v>0</v>
      </c>
    </row>
    <row r="260" spans="1:65" s="2" customFormat="1" ht="16.5" customHeight="1">
      <c r="A260" s="40"/>
      <c r="B260" s="41"/>
      <c r="C260" s="206" t="s">
        <v>545</v>
      </c>
      <c r="D260" s="206" t="s">
        <v>139</v>
      </c>
      <c r="E260" s="207" t="s">
        <v>1229</v>
      </c>
      <c r="F260" s="208" t="s">
        <v>1230</v>
      </c>
      <c r="G260" s="209" t="s">
        <v>142</v>
      </c>
      <c r="H260" s="210">
        <v>38.332</v>
      </c>
      <c r="I260" s="211"/>
      <c r="J260" s="212">
        <f>ROUND(I260*H260,2)</f>
        <v>0</v>
      </c>
      <c r="K260" s="213"/>
      <c r="L260" s="46"/>
      <c r="M260" s="214" t="s">
        <v>19</v>
      </c>
      <c r="N260" s="215" t="s">
        <v>44</v>
      </c>
      <c r="O260" s="86"/>
      <c r="P260" s="216">
        <f>O260*H260</f>
        <v>0</v>
      </c>
      <c r="Q260" s="216">
        <v>0</v>
      </c>
      <c r="R260" s="216">
        <f>Q260*H260</f>
        <v>0</v>
      </c>
      <c r="S260" s="216">
        <v>0.015</v>
      </c>
      <c r="T260" s="216">
        <f>S260*H260</f>
        <v>0.5749799999999999</v>
      </c>
      <c r="U260" s="217" t="s">
        <v>19</v>
      </c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8" t="s">
        <v>262</v>
      </c>
      <c r="AT260" s="218" t="s">
        <v>139</v>
      </c>
      <c r="AU260" s="218" t="s">
        <v>144</v>
      </c>
      <c r="AY260" s="19" t="s">
        <v>136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9" t="s">
        <v>144</v>
      </c>
      <c r="BK260" s="219">
        <f>ROUND(I260*H260,2)</f>
        <v>0</v>
      </c>
      <c r="BL260" s="19" t="s">
        <v>262</v>
      </c>
      <c r="BM260" s="218" t="s">
        <v>1231</v>
      </c>
    </row>
    <row r="261" spans="1:47" s="2" customFormat="1" ht="12">
      <c r="A261" s="40"/>
      <c r="B261" s="41"/>
      <c r="C261" s="42"/>
      <c r="D261" s="220" t="s">
        <v>146</v>
      </c>
      <c r="E261" s="42"/>
      <c r="F261" s="221" t="s">
        <v>1232</v>
      </c>
      <c r="G261" s="42"/>
      <c r="H261" s="42"/>
      <c r="I261" s="222"/>
      <c r="J261" s="42"/>
      <c r="K261" s="42"/>
      <c r="L261" s="46"/>
      <c r="M261" s="223"/>
      <c r="N261" s="224"/>
      <c r="O261" s="86"/>
      <c r="P261" s="86"/>
      <c r="Q261" s="86"/>
      <c r="R261" s="86"/>
      <c r="S261" s="86"/>
      <c r="T261" s="86"/>
      <c r="U261" s="87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146</v>
      </c>
      <c r="AU261" s="19" t="s">
        <v>144</v>
      </c>
    </row>
    <row r="262" spans="1:51" s="13" customFormat="1" ht="12">
      <c r="A262" s="13"/>
      <c r="B262" s="225"/>
      <c r="C262" s="226"/>
      <c r="D262" s="227" t="s">
        <v>148</v>
      </c>
      <c r="E262" s="228" t="s">
        <v>19</v>
      </c>
      <c r="F262" s="229" t="s">
        <v>1233</v>
      </c>
      <c r="G262" s="226"/>
      <c r="H262" s="228" t="s">
        <v>19</v>
      </c>
      <c r="I262" s="230"/>
      <c r="J262" s="226"/>
      <c r="K262" s="226"/>
      <c r="L262" s="231"/>
      <c r="M262" s="232"/>
      <c r="N262" s="233"/>
      <c r="O262" s="233"/>
      <c r="P262" s="233"/>
      <c r="Q262" s="233"/>
      <c r="R262" s="233"/>
      <c r="S262" s="233"/>
      <c r="T262" s="233"/>
      <c r="U262" s="234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5" t="s">
        <v>148</v>
      </c>
      <c r="AU262" s="235" t="s">
        <v>144</v>
      </c>
      <c r="AV262" s="13" t="s">
        <v>80</v>
      </c>
      <c r="AW262" s="13" t="s">
        <v>33</v>
      </c>
      <c r="AX262" s="13" t="s">
        <v>72</v>
      </c>
      <c r="AY262" s="235" t="s">
        <v>136</v>
      </c>
    </row>
    <row r="263" spans="1:51" s="14" customFormat="1" ht="12">
      <c r="A263" s="14"/>
      <c r="B263" s="236"/>
      <c r="C263" s="237"/>
      <c r="D263" s="227" t="s">
        <v>148</v>
      </c>
      <c r="E263" s="238" t="s">
        <v>19</v>
      </c>
      <c r="F263" s="239" t="s">
        <v>1234</v>
      </c>
      <c r="G263" s="237"/>
      <c r="H263" s="240">
        <v>40.511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4"/>
      <c r="U263" s="245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6" t="s">
        <v>148</v>
      </c>
      <c r="AU263" s="246" t="s">
        <v>144</v>
      </c>
      <c r="AV263" s="14" t="s">
        <v>144</v>
      </c>
      <c r="AW263" s="14" t="s">
        <v>33</v>
      </c>
      <c r="AX263" s="14" t="s">
        <v>72</v>
      </c>
      <c r="AY263" s="246" t="s">
        <v>136</v>
      </c>
    </row>
    <row r="264" spans="1:51" s="14" customFormat="1" ht="12">
      <c r="A264" s="14"/>
      <c r="B264" s="236"/>
      <c r="C264" s="237"/>
      <c r="D264" s="227" t="s">
        <v>148</v>
      </c>
      <c r="E264" s="238" t="s">
        <v>19</v>
      </c>
      <c r="F264" s="239" t="s">
        <v>1235</v>
      </c>
      <c r="G264" s="237"/>
      <c r="H264" s="240">
        <v>-0.779</v>
      </c>
      <c r="I264" s="241"/>
      <c r="J264" s="237"/>
      <c r="K264" s="237"/>
      <c r="L264" s="242"/>
      <c r="M264" s="243"/>
      <c r="N264" s="244"/>
      <c r="O264" s="244"/>
      <c r="P264" s="244"/>
      <c r="Q264" s="244"/>
      <c r="R264" s="244"/>
      <c r="S264" s="244"/>
      <c r="T264" s="244"/>
      <c r="U264" s="245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6" t="s">
        <v>148</v>
      </c>
      <c r="AU264" s="246" t="s">
        <v>144</v>
      </c>
      <c r="AV264" s="14" t="s">
        <v>144</v>
      </c>
      <c r="AW264" s="14" t="s">
        <v>33</v>
      </c>
      <c r="AX264" s="14" t="s">
        <v>72</v>
      </c>
      <c r="AY264" s="246" t="s">
        <v>136</v>
      </c>
    </row>
    <row r="265" spans="1:51" s="14" customFormat="1" ht="12">
      <c r="A265" s="14"/>
      <c r="B265" s="236"/>
      <c r="C265" s="237"/>
      <c r="D265" s="227" t="s">
        <v>148</v>
      </c>
      <c r="E265" s="238" t="s">
        <v>19</v>
      </c>
      <c r="F265" s="239" t="s">
        <v>151</v>
      </c>
      <c r="G265" s="237"/>
      <c r="H265" s="240">
        <v>-1.4</v>
      </c>
      <c r="I265" s="241"/>
      <c r="J265" s="237"/>
      <c r="K265" s="237"/>
      <c r="L265" s="242"/>
      <c r="M265" s="243"/>
      <c r="N265" s="244"/>
      <c r="O265" s="244"/>
      <c r="P265" s="244"/>
      <c r="Q265" s="244"/>
      <c r="R265" s="244"/>
      <c r="S265" s="244"/>
      <c r="T265" s="244"/>
      <c r="U265" s="245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6" t="s">
        <v>148</v>
      </c>
      <c r="AU265" s="246" t="s">
        <v>144</v>
      </c>
      <c r="AV265" s="14" t="s">
        <v>144</v>
      </c>
      <c r="AW265" s="14" t="s">
        <v>33</v>
      </c>
      <c r="AX265" s="14" t="s">
        <v>72</v>
      </c>
      <c r="AY265" s="246" t="s">
        <v>136</v>
      </c>
    </row>
    <row r="266" spans="1:51" s="15" customFormat="1" ht="12">
      <c r="A266" s="15"/>
      <c r="B266" s="247"/>
      <c r="C266" s="248"/>
      <c r="D266" s="227" t="s">
        <v>148</v>
      </c>
      <c r="E266" s="249" t="s">
        <v>19</v>
      </c>
      <c r="F266" s="250" t="s">
        <v>152</v>
      </c>
      <c r="G266" s="248"/>
      <c r="H266" s="251">
        <v>38.332</v>
      </c>
      <c r="I266" s="252"/>
      <c r="J266" s="248"/>
      <c r="K266" s="248"/>
      <c r="L266" s="253"/>
      <c r="M266" s="254"/>
      <c r="N266" s="255"/>
      <c r="O266" s="255"/>
      <c r="P266" s="255"/>
      <c r="Q266" s="255"/>
      <c r="R266" s="255"/>
      <c r="S266" s="255"/>
      <c r="T266" s="255"/>
      <c r="U266" s="256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7" t="s">
        <v>148</v>
      </c>
      <c r="AU266" s="257" t="s">
        <v>144</v>
      </c>
      <c r="AV266" s="15" t="s">
        <v>143</v>
      </c>
      <c r="AW266" s="15" t="s">
        <v>33</v>
      </c>
      <c r="AX266" s="15" t="s">
        <v>80</v>
      </c>
      <c r="AY266" s="257" t="s">
        <v>136</v>
      </c>
    </row>
    <row r="267" spans="1:65" s="2" customFormat="1" ht="16.5" customHeight="1">
      <c r="A267" s="40"/>
      <c r="B267" s="41"/>
      <c r="C267" s="206" t="s">
        <v>552</v>
      </c>
      <c r="D267" s="206" t="s">
        <v>139</v>
      </c>
      <c r="E267" s="207" t="s">
        <v>1236</v>
      </c>
      <c r="F267" s="208" t="s">
        <v>1237</v>
      </c>
      <c r="G267" s="209" t="s">
        <v>160</v>
      </c>
      <c r="H267" s="210">
        <v>2.45</v>
      </c>
      <c r="I267" s="211"/>
      <c r="J267" s="212">
        <f>ROUND(I267*H267,2)</f>
        <v>0</v>
      </c>
      <c r="K267" s="213"/>
      <c r="L267" s="46"/>
      <c r="M267" s="214" t="s">
        <v>19</v>
      </c>
      <c r="N267" s="215" t="s">
        <v>44</v>
      </c>
      <c r="O267" s="86"/>
      <c r="P267" s="216">
        <f>O267*H267</f>
        <v>0</v>
      </c>
      <c r="Q267" s="216">
        <v>0.01342</v>
      </c>
      <c r="R267" s="216">
        <f>Q267*H267</f>
        <v>0.032879</v>
      </c>
      <c r="S267" s="216">
        <v>0</v>
      </c>
      <c r="T267" s="216">
        <f>S267*H267</f>
        <v>0</v>
      </c>
      <c r="U267" s="217" t="s">
        <v>19</v>
      </c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8" t="s">
        <v>262</v>
      </c>
      <c r="AT267" s="218" t="s">
        <v>139</v>
      </c>
      <c r="AU267" s="218" t="s">
        <v>144</v>
      </c>
      <c r="AY267" s="19" t="s">
        <v>136</v>
      </c>
      <c r="BE267" s="219">
        <f>IF(N267="základní",J267,0)</f>
        <v>0</v>
      </c>
      <c r="BF267" s="219">
        <f>IF(N267="snížená",J267,0)</f>
        <v>0</v>
      </c>
      <c r="BG267" s="219">
        <f>IF(N267="zákl. přenesená",J267,0)</f>
        <v>0</v>
      </c>
      <c r="BH267" s="219">
        <f>IF(N267="sníž. přenesená",J267,0)</f>
        <v>0</v>
      </c>
      <c r="BI267" s="219">
        <f>IF(N267="nulová",J267,0)</f>
        <v>0</v>
      </c>
      <c r="BJ267" s="19" t="s">
        <v>144</v>
      </c>
      <c r="BK267" s="219">
        <f>ROUND(I267*H267,2)</f>
        <v>0</v>
      </c>
      <c r="BL267" s="19" t="s">
        <v>262</v>
      </c>
      <c r="BM267" s="218" t="s">
        <v>1238</v>
      </c>
    </row>
    <row r="268" spans="1:47" s="2" customFormat="1" ht="12">
      <c r="A268" s="40"/>
      <c r="B268" s="41"/>
      <c r="C268" s="42"/>
      <c r="D268" s="220" t="s">
        <v>146</v>
      </c>
      <c r="E268" s="42"/>
      <c r="F268" s="221" t="s">
        <v>1239</v>
      </c>
      <c r="G268" s="42"/>
      <c r="H268" s="42"/>
      <c r="I268" s="222"/>
      <c r="J268" s="42"/>
      <c r="K268" s="42"/>
      <c r="L268" s="46"/>
      <c r="M268" s="223"/>
      <c r="N268" s="224"/>
      <c r="O268" s="86"/>
      <c r="P268" s="86"/>
      <c r="Q268" s="86"/>
      <c r="R268" s="86"/>
      <c r="S268" s="86"/>
      <c r="T268" s="86"/>
      <c r="U268" s="87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146</v>
      </c>
      <c r="AU268" s="19" t="s">
        <v>144</v>
      </c>
    </row>
    <row r="269" spans="1:51" s="13" customFormat="1" ht="12">
      <c r="A269" s="13"/>
      <c r="B269" s="225"/>
      <c r="C269" s="226"/>
      <c r="D269" s="227" t="s">
        <v>148</v>
      </c>
      <c r="E269" s="228" t="s">
        <v>19</v>
      </c>
      <c r="F269" s="229" t="s">
        <v>1240</v>
      </c>
      <c r="G269" s="226"/>
      <c r="H269" s="228" t="s">
        <v>19</v>
      </c>
      <c r="I269" s="230"/>
      <c r="J269" s="226"/>
      <c r="K269" s="226"/>
      <c r="L269" s="231"/>
      <c r="M269" s="232"/>
      <c r="N269" s="233"/>
      <c r="O269" s="233"/>
      <c r="P269" s="233"/>
      <c r="Q269" s="233"/>
      <c r="R269" s="233"/>
      <c r="S269" s="233"/>
      <c r="T269" s="233"/>
      <c r="U269" s="234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5" t="s">
        <v>148</v>
      </c>
      <c r="AU269" s="235" t="s">
        <v>144</v>
      </c>
      <c r="AV269" s="13" t="s">
        <v>80</v>
      </c>
      <c r="AW269" s="13" t="s">
        <v>33</v>
      </c>
      <c r="AX269" s="13" t="s">
        <v>72</v>
      </c>
      <c r="AY269" s="235" t="s">
        <v>136</v>
      </c>
    </row>
    <row r="270" spans="1:51" s="14" customFormat="1" ht="12">
      <c r="A270" s="14"/>
      <c r="B270" s="236"/>
      <c r="C270" s="237"/>
      <c r="D270" s="227" t="s">
        <v>148</v>
      </c>
      <c r="E270" s="238" t="s">
        <v>19</v>
      </c>
      <c r="F270" s="239" t="s">
        <v>1241</v>
      </c>
      <c r="G270" s="237"/>
      <c r="H270" s="240">
        <v>2.45</v>
      </c>
      <c r="I270" s="241"/>
      <c r="J270" s="237"/>
      <c r="K270" s="237"/>
      <c r="L270" s="242"/>
      <c r="M270" s="243"/>
      <c r="N270" s="244"/>
      <c r="O270" s="244"/>
      <c r="P270" s="244"/>
      <c r="Q270" s="244"/>
      <c r="R270" s="244"/>
      <c r="S270" s="244"/>
      <c r="T270" s="244"/>
      <c r="U270" s="245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6" t="s">
        <v>148</v>
      </c>
      <c r="AU270" s="246" t="s">
        <v>144</v>
      </c>
      <c r="AV270" s="14" t="s">
        <v>144</v>
      </c>
      <c r="AW270" s="14" t="s">
        <v>33</v>
      </c>
      <c r="AX270" s="14" t="s">
        <v>80</v>
      </c>
      <c r="AY270" s="246" t="s">
        <v>136</v>
      </c>
    </row>
    <row r="271" spans="1:65" s="2" customFormat="1" ht="21.75" customHeight="1">
      <c r="A271" s="40"/>
      <c r="B271" s="41"/>
      <c r="C271" s="206" t="s">
        <v>557</v>
      </c>
      <c r="D271" s="206" t="s">
        <v>139</v>
      </c>
      <c r="E271" s="207" t="s">
        <v>1242</v>
      </c>
      <c r="F271" s="208" t="s">
        <v>1243</v>
      </c>
      <c r="G271" s="209" t="s">
        <v>155</v>
      </c>
      <c r="H271" s="210">
        <v>1</v>
      </c>
      <c r="I271" s="211"/>
      <c r="J271" s="212">
        <f>ROUND(I271*H271,2)</f>
        <v>0</v>
      </c>
      <c r="K271" s="213"/>
      <c r="L271" s="46"/>
      <c r="M271" s="214" t="s">
        <v>19</v>
      </c>
      <c r="N271" s="215" t="s">
        <v>44</v>
      </c>
      <c r="O271" s="86"/>
      <c r="P271" s="216">
        <f>O271*H271</f>
        <v>0</v>
      </c>
      <c r="Q271" s="216">
        <v>0</v>
      </c>
      <c r="R271" s="216">
        <f>Q271*H271</f>
        <v>0</v>
      </c>
      <c r="S271" s="216">
        <v>0.006</v>
      </c>
      <c r="T271" s="216">
        <f>S271*H271</f>
        <v>0.006</v>
      </c>
      <c r="U271" s="217" t="s">
        <v>19</v>
      </c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8" t="s">
        <v>262</v>
      </c>
      <c r="AT271" s="218" t="s">
        <v>139</v>
      </c>
      <c r="AU271" s="218" t="s">
        <v>144</v>
      </c>
      <c r="AY271" s="19" t="s">
        <v>136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19" t="s">
        <v>144</v>
      </c>
      <c r="BK271" s="219">
        <f>ROUND(I271*H271,2)</f>
        <v>0</v>
      </c>
      <c r="BL271" s="19" t="s">
        <v>262</v>
      </c>
      <c r="BM271" s="218" t="s">
        <v>1244</v>
      </c>
    </row>
    <row r="272" spans="1:47" s="2" customFormat="1" ht="12">
      <c r="A272" s="40"/>
      <c r="B272" s="41"/>
      <c r="C272" s="42"/>
      <c r="D272" s="220" t="s">
        <v>146</v>
      </c>
      <c r="E272" s="42"/>
      <c r="F272" s="221" t="s">
        <v>1245</v>
      </c>
      <c r="G272" s="42"/>
      <c r="H272" s="42"/>
      <c r="I272" s="222"/>
      <c r="J272" s="42"/>
      <c r="K272" s="42"/>
      <c r="L272" s="46"/>
      <c r="M272" s="223"/>
      <c r="N272" s="224"/>
      <c r="O272" s="86"/>
      <c r="P272" s="86"/>
      <c r="Q272" s="86"/>
      <c r="R272" s="86"/>
      <c r="S272" s="86"/>
      <c r="T272" s="86"/>
      <c r="U272" s="87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146</v>
      </c>
      <c r="AU272" s="19" t="s">
        <v>144</v>
      </c>
    </row>
    <row r="273" spans="1:51" s="13" customFormat="1" ht="12">
      <c r="A273" s="13"/>
      <c r="B273" s="225"/>
      <c r="C273" s="226"/>
      <c r="D273" s="227" t="s">
        <v>148</v>
      </c>
      <c r="E273" s="228" t="s">
        <v>19</v>
      </c>
      <c r="F273" s="229" t="s">
        <v>1246</v>
      </c>
      <c r="G273" s="226"/>
      <c r="H273" s="228" t="s">
        <v>19</v>
      </c>
      <c r="I273" s="230"/>
      <c r="J273" s="226"/>
      <c r="K273" s="226"/>
      <c r="L273" s="231"/>
      <c r="M273" s="232"/>
      <c r="N273" s="233"/>
      <c r="O273" s="233"/>
      <c r="P273" s="233"/>
      <c r="Q273" s="233"/>
      <c r="R273" s="233"/>
      <c r="S273" s="233"/>
      <c r="T273" s="233"/>
      <c r="U273" s="234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5" t="s">
        <v>148</v>
      </c>
      <c r="AU273" s="235" t="s">
        <v>144</v>
      </c>
      <c r="AV273" s="13" t="s">
        <v>80</v>
      </c>
      <c r="AW273" s="13" t="s">
        <v>33</v>
      </c>
      <c r="AX273" s="13" t="s">
        <v>72</v>
      </c>
      <c r="AY273" s="235" t="s">
        <v>136</v>
      </c>
    </row>
    <row r="274" spans="1:51" s="14" customFormat="1" ht="12">
      <c r="A274" s="14"/>
      <c r="B274" s="236"/>
      <c r="C274" s="237"/>
      <c r="D274" s="227" t="s">
        <v>148</v>
      </c>
      <c r="E274" s="238" t="s">
        <v>19</v>
      </c>
      <c r="F274" s="239" t="s">
        <v>80</v>
      </c>
      <c r="G274" s="237"/>
      <c r="H274" s="240">
        <v>1</v>
      </c>
      <c r="I274" s="241"/>
      <c r="J274" s="237"/>
      <c r="K274" s="237"/>
      <c r="L274" s="242"/>
      <c r="M274" s="243"/>
      <c r="N274" s="244"/>
      <c r="O274" s="244"/>
      <c r="P274" s="244"/>
      <c r="Q274" s="244"/>
      <c r="R274" s="244"/>
      <c r="S274" s="244"/>
      <c r="T274" s="244"/>
      <c r="U274" s="245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6" t="s">
        <v>148</v>
      </c>
      <c r="AU274" s="246" t="s">
        <v>144</v>
      </c>
      <c r="AV274" s="14" t="s">
        <v>144</v>
      </c>
      <c r="AW274" s="14" t="s">
        <v>33</v>
      </c>
      <c r="AX274" s="14" t="s">
        <v>80</v>
      </c>
      <c r="AY274" s="246" t="s">
        <v>136</v>
      </c>
    </row>
    <row r="275" spans="1:65" s="2" customFormat="1" ht="16.5" customHeight="1">
      <c r="A275" s="40"/>
      <c r="B275" s="41"/>
      <c r="C275" s="206" t="s">
        <v>562</v>
      </c>
      <c r="D275" s="206" t="s">
        <v>139</v>
      </c>
      <c r="E275" s="207" t="s">
        <v>1247</v>
      </c>
      <c r="F275" s="208" t="s">
        <v>1248</v>
      </c>
      <c r="G275" s="209" t="s">
        <v>155</v>
      </c>
      <c r="H275" s="210">
        <v>1</v>
      </c>
      <c r="I275" s="211"/>
      <c r="J275" s="212">
        <f>ROUND(I275*H275,2)</f>
        <v>0</v>
      </c>
      <c r="K275" s="213"/>
      <c r="L275" s="46"/>
      <c r="M275" s="214" t="s">
        <v>19</v>
      </c>
      <c r="N275" s="215" t="s">
        <v>44</v>
      </c>
      <c r="O275" s="86"/>
      <c r="P275" s="216">
        <f>O275*H275</f>
        <v>0</v>
      </c>
      <c r="Q275" s="216">
        <v>0.00212</v>
      </c>
      <c r="R275" s="216">
        <f>Q275*H275</f>
        <v>0.00212</v>
      </c>
      <c r="S275" s="216">
        <v>0.022</v>
      </c>
      <c r="T275" s="216">
        <f>S275*H275</f>
        <v>0.022</v>
      </c>
      <c r="U275" s="217" t="s">
        <v>19</v>
      </c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8" t="s">
        <v>262</v>
      </c>
      <c r="AT275" s="218" t="s">
        <v>139</v>
      </c>
      <c r="AU275" s="218" t="s">
        <v>144</v>
      </c>
      <c r="AY275" s="19" t="s">
        <v>136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9" t="s">
        <v>144</v>
      </c>
      <c r="BK275" s="219">
        <f>ROUND(I275*H275,2)</f>
        <v>0</v>
      </c>
      <c r="BL275" s="19" t="s">
        <v>262</v>
      </c>
      <c r="BM275" s="218" t="s">
        <v>1249</v>
      </c>
    </row>
    <row r="276" spans="1:47" s="2" customFormat="1" ht="12">
      <c r="A276" s="40"/>
      <c r="B276" s="41"/>
      <c r="C276" s="42"/>
      <c r="D276" s="220" t="s">
        <v>146</v>
      </c>
      <c r="E276" s="42"/>
      <c r="F276" s="221" t="s">
        <v>1250</v>
      </c>
      <c r="G276" s="42"/>
      <c r="H276" s="42"/>
      <c r="I276" s="222"/>
      <c r="J276" s="42"/>
      <c r="K276" s="42"/>
      <c r="L276" s="46"/>
      <c r="M276" s="223"/>
      <c r="N276" s="224"/>
      <c r="O276" s="86"/>
      <c r="P276" s="86"/>
      <c r="Q276" s="86"/>
      <c r="R276" s="86"/>
      <c r="S276" s="86"/>
      <c r="T276" s="86"/>
      <c r="U276" s="87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146</v>
      </c>
      <c r="AU276" s="19" t="s">
        <v>144</v>
      </c>
    </row>
    <row r="277" spans="1:65" s="2" customFormat="1" ht="16.5" customHeight="1">
      <c r="A277" s="40"/>
      <c r="B277" s="41"/>
      <c r="C277" s="206" t="s">
        <v>567</v>
      </c>
      <c r="D277" s="206" t="s">
        <v>139</v>
      </c>
      <c r="E277" s="207" t="s">
        <v>1251</v>
      </c>
      <c r="F277" s="208" t="s">
        <v>1252</v>
      </c>
      <c r="G277" s="209" t="s">
        <v>142</v>
      </c>
      <c r="H277" s="210">
        <v>39.732</v>
      </c>
      <c r="I277" s="211"/>
      <c r="J277" s="212">
        <f>ROUND(I277*H277,2)</f>
        <v>0</v>
      </c>
      <c r="K277" s="213"/>
      <c r="L277" s="46"/>
      <c r="M277" s="214" t="s">
        <v>19</v>
      </c>
      <c r="N277" s="215" t="s">
        <v>44</v>
      </c>
      <c r="O277" s="86"/>
      <c r="P277" s="216">
        <f>O277*H277</f>
        <v>0</v>
      </c>
      <c r="Q277" s="216">
        <v>0.00042</v>
      </c>
      <c r="R277" s="216">
        <f>Q277*H277</f>
        <v>0.01668744</v>
      </c>
      <c r="S277" s="216">
        <v>0</v>
      </c>
      <c r="T277" s="216">
        <f>S277*H277</f>
        <v>0</v>
      </c>
      <c r="U277" s="217" t="s">
        <v>19</v>
      </c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8" t="s">
        <v>262</v>
      </c>
      <c r="AT277" s="218" t="s">
        <v>139</v>
      </c>
      <c r="AU277" s="218" t="s">
        <v>144</v>
      </c>
      <c r="AY277" s="19" t="s">
        <v>136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9" t="s">
        <v>144</v>
      </c>
      <c r="BK277" s="219">
        <f>ROUND(I277*H277,2)</f>
        <v>0</v>
      </c>
      <c r="BL277" s="19" t="s">
        <v>262</v>
      </c>
      <c r="BM277" s="218" t="s">
        <v>1253</v>
      </c>
    </row>
    <row r="278" spans="1:47" s="2" customFormat="1" ht="12">
      <c r="A278" s="40"/>
      <c r="B278" s="41"/>
      <c r="C278" s="42"/>
      <c r="D278" s="220" t="s">
        <v>146</v>
      </c>
      <c r="E278" s="42"/>
      <c r="F278" s="221" t="s">
        <v>1254</v>
      </c>
      <c r="G278" s="42"/>
      <c r="H278" s="42"/>
      <c r="I278" s="222"/>
      <c r="J278" s="42"/>
      <c r="K278" s="42"/>
      <c r="L278" s="46"/>
      <c r="M278" s="223"/>
      <c r="N278" s="224"/>
      <c r="O278" s="86"/>
      <c r="P278" s="86"/>
      <c r="Q278" s="86"/>
      <c r="R278" s="86"/>
      <c r="S278" s="86"/>
      <c r="T278" s="86"/>
      <c r="U278" s="87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146</v>
      </c>
      <c r="AU278" s="19" t="s">
        <v>144</v>
      </c>
    </row>
    <row r="279" spans="1:65" s="2" customFormat="1" ht="16.5" customHeight="1">
      <c r="A279" s="40"/>
      <c r="B279" s="41"/>
      <c r="C279" s="258" t="s">
        <v>572</v>
      </c>
      <c r="D279" s="258" t="s">
        <v>273</v>
      </c>
      <c r="E279" s="259" t="s">
        <v>1255</v>
      </c>
      <c r="F279" s="260" t="s">
        <v>1256</v>
      </c>
      <c r="G279" s="261" t="s">
        <v>142</v>
      </c>
      <c r="H279" s="262">
        <v>41.719</v>
      </c>
      <c r="I279" s="263"/>
      <c r="J279" s="264">
        <f>ROUND(I279*H279,2)</f>
        <v>0</v>
      </c>
      <c r="K279" s="265"/>
      <c r="L279" s="266"/>
      <c r="M279" s="267" t="s">
        <v>19</v>
      </c>
      <c r="N279" s="268" t="s">
        <v>44</v>
      </c>
      <c r="O279" s="86"/>
      <c r="P279" s="216">
        <f>O279*H279</f>
        <v>0</v>
      </c>
      <c r="Q279" s="216">
        <v>0.0093</v>
      </c>
      <c r="R279" s="216">
        <f>Q279*H279</f>
        <v>0.38798669999999996</v>
      </c>
      <c r="S279" s="216">
        <v>0</v>
      </c>
      <c r="T279" s="216">
        <f>S279*H279</f>
        <v>0</v>
      </c>
      <c r="U279" s="217" t="s">
        <v>19</v>
      </c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8" t="s">
        <v>379</v>
      </c>
      <c r="AT279" s="218" t="s">
        <v>273</v>
      </c>
      <c r="AU279" s="218" t="s">
        <v>144</v>
      </c>
      <c r="AY279" s="19" t="s">
        <v>136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19" t="s">
        <v>144</v>
      </c>
      <c r="BK279" s="219">
        <f>ROUND(I279*H279,2)</f>
        <v>0</v>
      </c>
      <c r="BL279" s="19" t="s">
        <v>262</v>
      </c>
      <c r="BM279" s="218" t="s">
        <v>1257</v>
      </c>
    </row>
    <row r="280" spans="1:51" s="14" customFormat="1" ht="12">
      <c r="A280" s="14"/>
      <c r="B280" s="236"/>
      <c r="C280" s="237"/>
      <c r="D280" s="227" t="s">
        <v>148</v>
      </c>
      <c r="E280" s="237"/>
      <c r="F280" s="239" t="s">
        <v>1258</v>
      </c>
      <c r="G280" s="237"/>
      <c r="H280" s="240">
        <v>41.719</v>
      </c>
      <c r="I280" s="241"/>
      <c r="J280" s="237"/>
      <c r="K280" s="237"/>
      <c r="L280" s="242"/>
      <c r="M280" s="243"/>
      <c r="N280" s="244"/>
      <c r="O280" s="244"/>
      <c r="P280" s="244"/>
      <c r="Q280" s="244"/>
      <c r="R280" s="244"/>
      <c r="S280" s="244"/>
      <c r="T280" s="244"/>
      <c r="U280" s="245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6" t="s">
        <v>148</v>
      </c>
      <c r="AU280" s="246" t="s">
        <v>144</v>
      </c>
      <c r="AV280" s="14" t="s">
        <v>144</v>
      </c>
      <c r="AW280" s="14" t="s">
        <v>4</v>
      </c>
      <c r="AX280" s="14" t="s">
        <v>80</v>
      </c>
      <c r="AY280" s="246" t="s">
        <v>136</v>
      </c>
    </row>
    <row r="281" spans="1:65" s="2" customFormat="1" ht="16.5" customHeight="1">
      <c r="A281" s="40"/>
      <c r="B281" s="41"/>
      <c r="C281" s="206" t="s">
        <v>577</v>
      </c>
      <c r="D281" s="206" t="s">
        <v>139</v>
      </c>
      <c r="E281" s="207" t="s">
        <v>743</v>
      </c>
      <c r="F281" s="208" t="s">
        <v>744</v>
      </c>
      <c r="G281" s="209" t="s">
        <v>142</v>
      </c>
      <c r="H281" s="210">
        <v>7.83</v>
      </c>
      <c r="I281" s="211"/>
      <c r="J281" s="212">
        <f>ROUND(I281*H281,2)</f>
        <v>0</v>
      </c>
      <c r="K281" s="213"/>
      <c r="L281" s="46"/>
      <c r="M281" s="214" t="s">
        <v>19</v>
      </c>
      <c r="N281" s="215" t="s">
        <v>44</v>
      </c>
      <c r="O281" s="86"/>
      <c r="P281" s="216">
        <f>O281*H281</f>
        <v>0</v>
      </c>
      <c r="Q281" s="216">
        <v>0.0001</v>
      </c>
      <c r="R281" s="216">
        <f>Q281*H281</f>
        <v>0.0007830000000000001</v>
      </c>
      <c r="S281" s="216">
        <v>0</v>
      </c>
      <c r="T281" s="216">
        <f>S281*H281</f>
        <v>0</v>
      </c>
      <c r="U281" s="217" t="s">
        <v>19</v>
      </c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8" t="s">
        <v>262</v>
      </c>
      <c r="AT281" s="218" t="s">
        <v>139</v>
      </c>
      <c r="AU281" s="218" t="s">
        <v>144</v>
      </c>
      <c r="AY281" s="19" t="s">
        <v>136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19" t="s">
        <v>144</v>
      </c>
      <c r="BK281" s="219">
        <f>ROUND(I281*H281,2)</f>
        <v>0</v>
      </c>
      <c r="BL281" s="19" t="s">
        <v>262</v>
      </c>
      <c r="BM281" s="218" t="s">
        <v>1259</v>
      </c>
    </row>
    <row r="282" spans="1:47" s="2" customFormat="1" ht="12">
      <c r="A282" s="40"/>
      <c r="B282" s="41"/>
      <c r="C282" s="42"/>
      <c r="D282" s="220" t="s">
        <v>146</v>
      </c>
      <c r="E282" s="42"/>
      <c r="F282" s="221" t="s">
        <v>746</v>
      </c>
      <c r="G282" s="42"/>
      <c r="H282" s="42"/>
      <c r="I282" s="222"/>
      <c r="J282" s="42"/>
      <c r="K282" s="42"/>
      <c r="L282" s="46"/>
      <c r="M282" s="223"/>
      <c r="N282" s="224"/>
      <c r="O282" s="86"/>
      <c r="P282" s="86"/>
      <c r="Q282" s="86"/>
      <c r="R282" s="86"/>
      <c r="S282" s="86"/>
      <c r="T282" s="86"/>
      <c r="U282" s="87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146</v>
      </c>
      <c r="AU282" s="19" t="s">
        <v>144</v>
      </c>
    </row>
    <row r="283" spans="1:65" s="2" customFormat="1" ht="16.5" customHeight="1">
      <c r="A283" s="40"/>
      <c r="B283" s="41"/>
      <c r="C283" s="206" t="s">
        <v>582</v>
      </c>
      <c r="D283" s="206" t="s">
        <v>139</v>
      </c>
      <c r="E283" s="207" t="s">
        <v>748</v>
      </c>
      <c r="F283" s="208" t="s">
        <v>749</v>
      </c>
      <c r="G283" s="209" t="s">
        <v>250</v>
      </c>
      <c r="H283" s="210">
        <v>0.44</v>
      </c>
      <c r="I283" s="211"/>
      <c r="J283" s="212">
        <f>ROUND(I283*H283,2)</f>
        <v>0</v>
      </c>
      <c r="K283" s="213"/>
      <c r="L283" s="46"/>
      <c r="M283" s="214" t="s">
        <v>19</v>
      </c>
      <c r="N283" s="215" t="s">
        <v>44</v>
      </c>
      <c r="O283" s="86"/>
      <c r="P283" s="216">
        <f>O283*H283</f>
        <v>0</v>
      </c>
      <c r="Q283" s="216">
        <v>0</v>
      </c>
      <c r="R283" s="216">
        <f>Q283*H283</f>
        <v>0</v>
      </c>
      <c r="S283" s="216">
        <v>0</v>
      </c>
      <c r="T283" s="216">
        <f>S283*H283</f>
        <v>0</v>
      </c>
      <c r="U283" s="217" t="s">
        <v>19</v>
      </c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8" t="s">
        <v>262</v>
      </c>
      <c r="AT283" s="218" t="s">
        <v>139</v>
      </c>
      <c r="AU283" s="218" t="s">
        <v>144</v>
      </c>
      <c r="AY283" s="19" t="s">
        <v>136</v>
      </c>
      <c r="BE283" s="219">
        <f>IF(N283="základní",J283,0)</f>
        <v>0</v>
      </c>
      <c r="BF283" s="219">
        <f>IF(N283="snížená",J283,0)</f>
        <v>0</v>
      </c>
      <c r="BG283" s="219">
        <f>IF(N283="zákl. přenesená",J283,0)</f>
        <v>0</v>
      </c>
      <c r="BH283" s="219">
        <f>IF(N283="sníž. přenesená",J283,0)</f>
        <v>0</v>
      </c>
      <c r="BI283" s="219">
        <f>IF(N283="nulová",J283,0)</f>
        <v>0</v>
      </c>
      <c r="BJ283" s="19" t="s">
        <v>144</v>
      </c>
      <c r="BK283" s="219">
        <f>ROUND(I283*H283,2)</f>
        <v>0</v>
      </c>
      <c r="BL283" s="19" t="s">
        <v>262</v>
      </c>
      <c r="BM283" s="218" t="s">
        <v>1260</v>
      </c>
    </row>
    <row r="284" spans="1:47" s="2" customFormat="1" ht="12">
      <c r="A284" s="40"/>
      <c r="B284" s="41"/>
      <c r="C284" s="42"/>
      <c r="D284" s="220" t="s">
        <v>146</v>
      </c>
      <c r="E284" s="42"/>
      <c r="F284" s="221" t="s">
        <v>751</v>
      </c>
      <c r="G284" s="42"/>
      <c r="H284" s="42"/>
      <c r="I284" s="222"/>
      <c r="J284" s="42"/>
      <c r="K284" s="42"/>
      <c r="L284" s="46"/>
      <c r="M284" s="223"/>
      <c r="N284" s="224"/>
      <c r="O284" s="86"/>
      <c r="P284" s="86"/>
      <c r="Q284" s="86"/>
      <c r="R284" s="86"/>
      <c r="S284" s="86"/>
      <c r="T284" s="86"/>
      <c r="U284" s="87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146</v>
      </c>
      <c r="AU284" s="19" t="s">
        <v>144</v>
      </c>
    </row>
    <row r="285" spans="1:63" s="12" customFormat="1" ht="22.8" customHeight="1">
      <c r="A285" s="12"/>
      <c r="B285" s="190"/>
      <c r="C285" s="191"/>
      <c r="D285" s="192" t="s">
        <v>71</v>
      </c>
      <c r="E285" s="204" t="s">
        <v>752</v>
      </c>
      <c r="F285" s="204" t="s">
        <v>753</v>
      </c>
      <c r="G285" s="191"/>
      <c r="H285" s="191"/>
      <c r="I285" s="194"/>
      <c r="J285" s="205">
        <f>BK285</f>
        <v>0</v>
      </c>
      <c r="K285" s="191"/>
      <c r="L285" s="196"/>
      <c r="M285" s="197"/>
      <c r="N285" s="198"/>
      <c r="O285" s="198"/>
      <c r="P285" s="199">
        <f>SUM(P286:P292)</f>
        <v>0</v>
      </c>
      <c r="Q285" s="198"/>
      <c r="R285" s="199">
        <f>SUM(R286:R292)</f>
        <v>0.016</v>
      </c>
      <c r="S285" s="198"/>
      <c r="T285" s="199">
        <f>SUM(T286:T292)</f>
        <v>0.024</v>
      </c>
      <c r="U285" s="200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01" t="s">
        <v>144</v>
      </c>
      <c r="AT285" s="202" t="s">
        <v>71</v>
      </c>
      <c r="AU285" s="202" t="s">
        <v>80</v>
      </c>
      <c r="AY285" s="201" t="s">
        <v>136</v>
      </c>
      <c r="BK285" s="203">
        <f>SUM(BK286:BK292)</f>
        <v>0</v>
      </c>
    </row>
    <row r="286" spans="1:65" s="2" customFormat="1" ht="16.5" customHeight="1">
      <c r="A286" s="40"/>
      <c r="B286" s="41"/>
      <c r="C286" s="206" t="s">
        <v>587</v>
      </c>
      <c r="D286" s="206" t="s">
        <v>139</v>
      </c>
      <c r="E286" s="207" t="s">
        <v>755</v>
      </c>
      <c r="F286" s="208" t="s">
        <v>756</v>
      </c>
      <c r="G286" s="209" t="s">
        <v>155</v>
      </c>
      <c r="H286" s="210">
        <v>1</v>
      </c>
      <c r="I286" s="211"/>
      <c r="J286" s="212">
        <f>ROUND(I286*H286,2)</f>
        <v>0</v>
      </c>
      <c r="K286" s="213"/>
      <c r="L286" s="46"/>
      <c r="M286" s="214" t="s">
        <v>19</v>
      </c>
      <c r="N286" s="215" t="s">
        <v>44</v>
      </c>
      <c r="O286" s="86"/>
      <c r="P286" s="216">
        <f>O286*H286</f>
        <v>0</v>
      </c>
      <c r="Q286" s="216">
        <v>0</v>
      </c>
      <c r="R286" s="216">
        <f>Q286*H286</f>
        <v>0</v>
      </c>
      <c r="S286" s="216">
        <v>0.024</v>
      </c>
      <c r="T286" s="216">
        <f>S286*H286</f>
        <v>0.024</v>
      </c>
      <c r="U286" s="217" t="s">
        <v>19</v>
      </c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8" t="s">
        <v>262</v>
      </c>
      <c r="AT286" s="218" t="s">
        <v>139</v>
      </c>
      <c r="AU286" s="218" t="s">
        <v>144</v>
      </c>
      <c r="AY286" s="19" t="s">
        <v>136</v>
      </c>
      <c r="BE286" s="219">
        <f>IF(N286="základní",J286,0)</f>
        <v>0</v>
      </c>
      <c r="BF286" s="219">
        <f>IF(N286="snížená",J286,0)</f>
        <v>0</v>
      </c>
      <c r="BG286" s="219">
        <f>IF(N286="zákl. přenesená",J286,0)</f>
        <v>0</v>
      </c>
      <c r="BH286" s="219">
        <f>IF(N286="sníž. přenesená",J286,0)</f>
        <v>0</v>
      </c>
      <c r="BI286" s="219">
        <f>IF(N286="nulová",J286,0)</f>
        <v>0</v>
      </c>
      <c r="BJ286" s="19" t="s">
        <v>144</v>
      </c>
      <c r="BK286" s="219">
        <f>ROUND(I286*H286,2)</f>
        <v>0</v>
      </c>
      <c r="BL286" s="19" t="s">
        <v>262</v>
      </c>
      <c r="BM286" s="218" t="s">
        <v>1261</v>
      </c>
    </row>
    <row r="287" spans="1:47" s="2" customFormat="1" ht="12">
      <c r="A287" s="40"/>
      <c r="B287" s="41"/>
      <c r="C287" s="42"/>
      <c r="D287" s="220" t="s">
        <v>146</v>
      </c>
      <c r="E287" s="42"/>
      <c r="F287" s="221" t="s">
        <v>758</v>
      </c>
      <c r="G287" s="42"/>
      <c r="H287" s="42"/>
      <c r="I287" s="222"/>
      <c r="J287" s="42"/>
      <c r="K287" s="42"/>
      <c r="L287" s="46"/>
      <c r="M287" s="223"/>
      <c r="N287" s="224"/>
      <c r="O287" s="86"/>
      <c r="P287" s="86"/>
      <c r="Q287" s="86"/>
      <c r="R287" s="86"/>
      <c r="S287" s="86"/>
      <c r="T287" s="86"/>
      <c r="U287" s="87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146</v>
      </c>
      <c r="AU287" s="19" t="s">
        <v>144</v>
      </c>
    </row>
    <row r="288" spans="1:65" s="2" customFormat="1" ht="16.5" customHeight="1">
      <c r="A288" s="40"/>
      <c r="B288" s="41"/>
      <c r="C288" s="206" t="s">
        <v>592</v>
      </c>
      <c r="D288" s="206" t="s">
        <v>139</v>
      </c>
      <c r="E288" s="207" t="s">
        <v>760</v>
      </c>
      <c r="F288" s="208" t="s">
        <v>761</v>
      </c>
      <c r="G288" s="209" t="s">
        <v>155</v>
      </c>
      <c r="H288" s="210">
        <v>1</v>
      </c>
      <c r="I288" s="211"/>
      <c r="J288" s="212">
        <f>ROUND(I288*H288,2)</f>
        <v>0</v>
      </c>
      <c r="K288" s="213"/>
      <c r="L288" s="46"/>
      <c r="M288" s="214" t="s">
        <v>19</v>
      </c>
      <c r="N288" s="215" t="s">
        <v>44</v>
      </c>
      <c r="O288" s="86"/>
      <c r="P288" s="216">
        <f>O288*H288</f>
        <v>0</v>
      </c>
      <c r="Q288" s="216">
        <v>0</v>
      </c>
      <c r="R288" s="216">
        <f>Q288*H288</f>
        <v>0</v>
      </c>
      <c r="S288" s="216">
        <v>0</v>
      </c>
      <c r="T288" s="216">
        <f>S288*H288</f>
        <v>0</v>
      </c>
      <c r="U288" s="217" t="s">
        <v>19</v>
      </c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8" t="s">
        <v>262</v>
      </c>
      <c r="AT288" s="218" t="s">
        <v>139</v>
      </c>
      <c r="AU288" s="218" t="s">
        <v>144</v>
      </c>
      <c r="AY288" s="19" t="s">
        <v>136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19" t="s">
        <v>144</v>
      </c>
      <c r="BK288" s="219">
        <f>ROUND(I288*H288,2)</f>
        <v>0</v>
      </c>
      <c r="BL288" s="19" t="s">
        <v>262</v>
      </c>
      <c r="BM288" s="218" t="s">
        <v>1262</v>
      </c>
    </row>
    <row r="289" spans="1:47" s="2" customFormat="1" ht="12">
      <c r="A289" s="40"/>
      <c r="B289" s="41"/>
      <c r="C289" s="42"/>
      <c r="D289" s="220" t="s">
        <v>146</v>
      </c>
      <c r="E289" s="42"/>
      <c r="F289" s="221" t="s">
        <v>763</v>
      </c>
      <c r="G289" s="42"/>
      <c r="H289" s="42"/>
      <c r="I289" s="222"/>
      <c r="J289" s="42"/>
      <c r="K289" s="42"/>
      <c r="L289" s="46"/>
      <c r="M289" s="223"/>
      <c r="N289" s="224"/>
      <c r="O289" s="86"/>
      <c r="P289" s="86"/>
      <c r="Q289" s="86"/>
      <c r="R289" s="86"/>
      <c r="S289" s="86"/>
      <c r="T289" s="86"/>
      <c r="U289" s="87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146</v>
      </c>
      <c r="AU289" s="19" t="s">
        <v>144</v>
      </c>
    </row>
    <row r="290" spans="1:65" s="2" customFormat="1" ht="16.5" customHeight="1">
      <c r="A290" s="40"/>
      <c r="B290" s="41"/>
      <c r="C290" s="258" t="s">
        <v>597</v>
      </c>
      <c r="D290" s="258" t="s">
        <v>273</v>
      </c>
      <c r="E290" s="259" t="s">
        <v>769</v>
      </c>
      <c r="F290" s="260" t="s">
        <v>770</v>
      </c>
      <c r="G290" s="261" t="s">
        <v>155</v>
      </c>
      <c r="H290" s="262">
        <v>1</v>
      </c>
      <c r="I290" s="263"/>
      <c r="J290" s="264">
        <f>ROUND(I290*H290,2)</f>
        <v>0</v>
      </c>
      <c r="K290" s="265"/>
      <c r="L290" s="266"/>
      <c r="M290" s="267" t="s">
        <v>19</v>
      </c>
      <c r="N290" s="268" t="s">
        <v>44</v>
      </c>
      <c r="O290" s="86"/>
      <c r="P290" s="216">
        <f>O290*H290</f>
        <v>0</v>
      </c>
      <c r="Q290" s="216">
        <v>0.016</v>
      </c>
      <c r="R290" s="216">
        <f>Q290*H290</f>
        <v>0.016</v>
      </c>
      <c r="S290" s="216">
        <v>0</v>
      </c>
      <c r="T290" s="216">
        <f>S290*H290</f>
        <v>0</v>
      </c>
      <c r="U290" s="217" t="s">
        <v>19</v>
      </c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8" t="s">
        <v>379</v>
      </c>
      <c r="AT290" s="218" t="s">
        <v>273</v>
      </c>
      <c r="AU290" s="218" t="s">
        <v>144</v>
      </c>
      <c r="AY290" s="19" t="s">
        <v>136</v>
      </c>
      <c r="BE290" s="219">
        <f>IF(N290="základní",J290,0)</f>
        <v>0</v>
      </c>
      <c r="BF290" s="219">
        <f>IF(N290="snížená",J290,0)</f>
        <v>0</v>
      </c>
      <c r="BG290" s="219">
        <f>IF(N290="zákl. přenesená",J290,0)</f>
        <v>0</v>
      </c>
      <c r="BH290" s="219">
        <f>IF(N290="sníž. přenesená",J290,0)</f>
        <v>0</v>
      </c>
      <c r="BI290" s="219">
        <f>IF(N290="nulová",J290,0)</f>
        <v>0</v>
      </c>
      <c r="BJ290" s="19" t="s">
        <v>144</v>
      </c>
      <c r="BK290" s="219">
        <f>ROUND(I290*H290,2)</f>
        <v>0</v>
      </c>
      <c r="BL290" s="19" t="s">
        <v>262</v>
      </c>
      <c r="BM290" s="218" t="s">
        <v>1263</v>
      </c>
    </row>
    <row r="291" spans="1:65" s="2" customFormat="1" ht="16.5" customHeight="1">
      <c r="A291" s="40"/>
      <c r="B291" s="41"/>
      <c r="C291" s="206" t="s">
        <v>602</v>
      </c>
      <c r="D291" s="206" t="s">
        <v>139</v>
      </c>
      <c r="E291" s="207" t="s">
        <v>795</v>
      </c>
      <c r="F291" s="208" t="s">
        <v>796</v>
      </c>
      <c r="G291" s="209" t="s">
        <v>250</v>
      </c>
      <c r="H291" s="210">
        <v>0.016</v>
      </c>
      <c r="I291" s="211"/>
      <c r="J291" s="212">
        <f>ROUND(I291*H291,2)</f>
        <v>0</v>
      </c>
      <c r="K291" s="213"/>
      <c r="L291" s="46"/>
      <c r="M291" s="214" t="s">
        <v>19</v>
      </c>
      <c r="N291" s="215" t="s">
        <v>44</v>
      </c>
      <c r="O291" s="86"/>
      <c r="P291" s="216">
        <f>O291*H291</f>
        <v>0</v>
      </c>
      <c r="Q291" s="216">
        <v>0</v>
      </c>
      <c r="R291" s="216">
        <f>Q291*H291</f>
        <v>0</v>
      </c>
      <c r="S291" s="216">
        <v>0</v>
      </c>
      <c r="T291" s="216">
        <f>S291*H291</f>
        <v>0</v>
      </c>
      <c r="U291" s="217" t="s">
        <v>19</v>
      </c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8" t="s">
        <v>262</v>
      </c>
      <c r="AT291" s="218" t="s">
        <v>139</v>
      </c>
      <c r="AU291" s="218" t="s">
        <v>144</v>
      </c>
      <c r="AY291" s="19" t="s">
        <v>136</v>
      </c>
      <c r="BE291" s="219">
        <f>IF(N291="základní",J291,0)</f>
        <v>0</v>
      </c>
      <c r="BF291" s="219">
        <f>IF(N291="snížená",J291,0)</f>
        <v>0</v>
      </c>
      <c r="BG291" s="219">
        <f>IF(N291="zákl. přenesená",J291,0)</f>
        <v>0</v>
      </c>
      <c r="BH291" s="219">
        <f>IF(N291="sníž. přenesená",J291,0)</f>
        <v>0</v>
      </c>
      <c r="BI291" s="219">
        <f>IF(N291="nulová",J291,0)</f>
        <v>0</v>
      </c>
      <c r="BJ291" s="19" t="s">
        <v>144</v>
      </c>
      <c r="BK291" s="219">
        <f>ROUND(I291*H291,2)</f>
        <v>0</v>
      </c>
      <c r="BL291" s="19" t="s">
        <v>262</v>
      </c>
      <c r="BM291" s="218" t="s">
        <v>1264</v>
      </c>
    </row>
    <row r="292" spans="1:47" s="2" customFormat="1" ht="12">
      <c r="A292" s="40"/>
      <c r="B292" s="41"/>
      <c r="C292" s="42"/>
      <c r="D292" s="220" t="s">
        <v>146</v>
      </c>
      <c r="E292" s="42"/>
      <c r="F292" s="221" t="s">
        <v>798</v>
      </c>
      <c r="G292" s="42"/>
      <c r="H292" s="42"/>
      <c r="I292" s="222"/>
      <c r="J292" s="42"/>
      <c r="K292" s="42"/>
      <c r="L292" s="46"/>
      <c r="M292" s="223"/>
      <c r="N292" s="224"/>
      <c r="O292" s="86"/>
      <c r="P292" s="86"/>
      <c r="Q292" s="86"/>
      <c r="R292" s="86"/>
      <c r="S292" s="86"/>
      <c r="T292" s="86"/>
      <c r="U292" s="87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146</v>
      </c>
      <c r="AU292" s="19" t="s">
        <v>144</v>
      </c>
    </row>
    <row r="293" spans="1:63" s="12" customFormat="1" ht="22.8" customHeight="1">
      <c r="A293" s="12"/>
      <c r="B293" s="190"/>
      <c r="C293" s="191"/>
      <c r="D293" s="192" t="s">
        <v>71</v>
      </c>
      <c r="E293" s="204" t="s">
        <v>799</v>
      </c>
      <c r="F293" s="204" t="s">
        <v>800</v>
      </c>
      <c r="G293" s="191"/>
      <c r="H293" s="191"/>
      <c r="I293" s="194"/>
      <c r="J293" s="205">
        <f>BK293</f>
        <v>0</v>
      </c>
      <c r="K293" s="191"/>
      <c r="L293" s="196"/>
      <c r="M293" s="197"/>
      <c r="N293" s="198"/>
      <c r="O293" s="198"/>
      <c r="P293" s="199">
        <f>SUM(P294:P318)</f>
        <v>0</v>
      </c>
      <c r="Q293" s="198"/>
      <c r="R293" s="199">
        <f>SUM(R294:R318)</f>
        <v>0.3566162</v>
      </c>
      <c r="S293" s="198"/>
      <c r="T293" s="199">
        <f>SUM(T294:T318)</f>
        <v>0</v>
      </c>
      <c r="U293" s="200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01" t="s">
        <v>144</v>
      </c>
      <c r="AT293" s="202" t="s">
        <v>71</v>
      </c>
      <c r="AU293" s="202" t="s">
        <v>80</v>
      </c>
      <c r="AY293" s="201" t="s">
        <v>136</v>
      </c>
      <c r="BK293" s="203">
        <f>SUM(BK294:BK318)</f>
        <v>0</v>
      </c>
    </row>
    <row r="294" spans="1:65" s="2" customFormat="1" ht="16.5" customHeight="1">
      <c r="A294" s="40"/>
      <c r="B294" s="41"/>
      <c r="C294" s="206" t="s">
        <v>607</v>
      </c>
      <c r="D294" s="206" t="s">
        <v>139</v>
      </c>
      <c r="E294" s="207" t="s">
        <v>813</v>
      </c>
      <c r="F294" s="208" t="s">
        <v>814</v>
      </c>
      <c r="G294" s="209" t="s">
        <v>142</v>
      </c>
      <c r="H294" s="210">
        <v>7.83</v>
      </c>
      <c r="I294" s="211"/>
      <c r="J294" s="212">
        <f>ROUND(I294*H294,2)</f>
        <v>0</v>
      </c>
      <c r="K294" s="213"/>
      <c r="L294" s="46"/>
      <c r="M294" s="214" t="s">
        <v>19</v>
      </c>
      <c r="N294" s="215" t="s">
        <v>44</v>
      </c>
      <c r="O294" s="86"/>
      <c r="P294" s="216">
        <f>O294*H294</f>
        <v>0</v>
      </c>
      <c r="Q294" s="216">
        <v>0.0003</v>
      </c>
      <c r="R294" s="216">
        <f>Q294*H294</f>
        <v>0.002349</v>
      </c>
      <c r="S294" s="216">
        <v>0</v>
      </c>
      <c r="T294" s="216">
        <f>S294*H294</f>
        <v>0</v>
      </c>
      <c r="U294" s="217" t="s">
        <v>19</v>
      </c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8" t="s">
        <v>262</v>
      </c>
      <c r="AT294" s="218" t="s">
        <v>139</v>
      </c>
      <c r="AU294" s="218" t="s">
        <v>144</v>
      </c>
      <c r="AY294" s="19" t="s">
        <v>136</v>
      </c>
      <c r="BE294" s="219">
        <f>IF(N294="základní",J294,0)</f>
        <v>0</v>
      </c>
      <c r="BF294" s="219">
        <f>IF(N294="snížená",J294,0)</f>
        <v>0</v>
      </c>
      <c r="BG294" s="219">
        <f>IF(N294="zákl. přenesená",J294,0)</f>
        <v>0</v>
      </c>
      <c r="BH294" s="219">
        <f>IF(N294="sníž. přenesená",J294,0)</f>
        <v>0</v>
      </c>
      <c r="BI294" s="219">
        <f>IF(N294="nulová",J294,0)</f>
        <v>0</v>
      </c>
      <c r="BJ294" s="19" t="s">
        <v>144</v>
      </c>
      <c r="BK294" s="219">
        <f>ROUND(I294*H294,2)</f>
        <v>0</v>
      </c>
      <c r="BL294" s="19" t="s">
        <v>262</v>
      </c>
      <c r="BM294" s="218" t="s">
        <v>1265</v>
      </c>
    </row>
    <row r="295" spans="1:47" s="2" customFormat="1" ht="12">
      <c r="A295" s="40"/>
      <c r="B295" s="41"/>
      <c r="C295" s="42"/>
      <c r="D295" s="220" t="s">
        <v>146</v>
      </c>
      <c r="E295" s="42"/>
      <c r="F295" s="221" t="s">
        <v>816</v>
      </c>
      <c r="G295" s="42"/>
      <c r="H295" s="42"/>
      <c r="I295" s="222"/>
      <c r="J295" s="42"/>
      <c r="K295" s="42"/>
      <c r="L295" s="46"/>
      <c r="M295" s="223"/>
      <c r="N295" s="224"/>
      <c r="O295" s="86"/>
      <c r="P295" s="86"/>
      <c r="Q295" s="86"/>
      <c r="R295" s="86"/>
      <c r="S295" s="86"/>
      <c r="T295" s="86"/>
      <c r="U295" s="87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146</v>
      </c>
      <c r="AU295" s="19" t="s">
        <v>144</v>
      </c>
    </row>
    <row r="296" spans="1:51" s="13" customFormat="1" ht="12">
      <c r="A296" s="13"/>
      <c r="B296" s="225"/>
      <c r="C296" s="226"/>
      <c r="D296" s="227" t="s">
        <v>148</v>
      </c>
      <c r="E296" s="228" t="s">
        <v>19</v>
      </c>
      <c r="F296" s="229" t="s">
        <v>817</v>
      </c>
      <c r="G296" s="226"/>
      <c r="H296" s="228" t="s">
        <v>19</v>
      </c>
      <c r="I296" s="230"/>
      <c r="J296" s="226"/>
      <c r="K296" s="226"/>
      <c r="L296" s="231"/>
      <c r="M296" s="232"/>
      <c r="N296" s="233"/>
      <c r="O296" s="233"/>
      <c r="P296" s="233"/>
      <c r="Q296" s="233"/>
      <c r="R296" s="233"/>
      <c r="S296" s="233"/>
      <c r="T296" s="233"/>
      <c r="U296" s="234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5" t="s">
        <v>148</v>
      </c>
      <c r="AU296" s="235" t="s">
        <v>144</v>
      </c>
      <c r="AV296" s="13" t="s">
        <v>80</v>
      </c>
      <c r="AW296" s="13" t="s">
        <v>33</v>
      </c>
      <c r="AX296" s="13" t="s">
        <v>72</v>
      </c>
      <c r="AY296" s="235" t="s">
        <v>136</v>
      </c>
    </row>
    <row r="297" spans="1:51" s="14" customFormat="1" ht="12">
      <c r="A297" s="14"/>
      <c r="B297" s="236"/>
      <c r="C297" s="237"/>
      <c r="D297" s="227" t="s">
        <v>148</v>
      </c>
      <c r="E297" s="238" t="s">
        <v>19</v>
      </c>
      <c r="F297" s="239" t="s">
        <v>1144</v>
      </c>
      <c r="G297" s="237"/>
      <c r="H297" s="240">
        <v>7.83</v>
      </c>
      <c r="I297" s="241"/>
      <c r="J297" s="237"/>
      <c r="K297" s="237"/>
      <c r="L297" s="242"/>
      <c r="M297" s="243"/>
      <c r="N297" s="244"/>
      <c r="O297" s="244"/>
      <c r="P297" s="244"/>
      <c r="Q297" s="244"/>
      <c r="R297" s="244"/>
      <c r="S297" s="244"/>
      <c r="T297" s="244"/>
      <c r="U297" s="245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6" t="s">
        <v>148</v>
      </c>
      <c r="AU297" s="246" t="s">
        <v>144</v>
      </c>
      <c r="AV297" s="14" t="s">
        <v>144</v>
      </c>
      <c r="AW297" s="14" t="s">
        <v>33</v>
      </c>
      <c r="AX297" s="14" t="s">
        <v>72</v>
      </c>
      <c r="AY297" s="246" t="s">
        <v>136</v>
      </c>
    </row>
    <row r="298" spans="1:51" s="15" customFormat="1" ht="12">
      <c r="A298" s="15"/>
      <c r="B298" s="247"/>
      <c r="C298" s="248"/>
      <c r="D298" s="227" t="s">
        <v>148</v>
      </c>
      <c r="E298" s="249" t="s">
        <v>19</v>
      </c>
      <c r="F298" s="250" t="s">
        <v>152</v>
      </c>
      <c r="G298" s="248"/>
      <c r="H298" s="251">
        <v>7.83</v>
      </c>
      <c r="I298" s="252"/>
      <c r="J298" s="248"/>
      <c r="K298" s="248"/>
      <c r="L298" s="253"/>
      <c r="M298" s="254"/>
      <c r="N298" s="255"/>
      <c r="O298" s="255"/>
      <c r="P298" s="255"/>
      <c r="Q298" s="255"/>
      <c r="R298" s="255"/>
      <c r="S298" s="255"/>
      <c r="T298" s="255"/>
      <c r="U298" s="256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57" t="s">
        <v>148</v>
      </c>
      <c r="AU298" s="257" t="s">
        <v>144</v>
      </c>
      <c r="AV298" s="15" t="s">
        <v>143</v>
      </c>
      <c r="AW298" s="15" t="s">
        <v>33</v>
      </c>
      <c r="AX298" s="15" t="s">
        <v>80</v>
      </c>
      <c r="AY298" s="257" t="s">
        <v>136</v>
      </c>
    </row>
    <row r="299" spans="1:65" s="2" customFormat="1" ht="16.5" customHeight="1">
      <c r="A299" s="40"/>
      <c r="B299" s="41"/>
      <c r="C299" s="206" t="s">
        <v>612</v>
      </c>
      <c r="D299" s="206" t="s">
        <v>139</v>
      </c>
      <c r="E299" s="207" t="s">
        <v>802</v>
      </c>
      <c r="F299" s="208" t="s">
        <v>803</v>
      </c>
      <c r="G299" s="209" t="s">
        <v>142</v>
      </c>
      <c r="H299" s="210">
        <v>7.83</v>
      </c>
      <c r="I299" s="211"/>
      <c r="J299" s="212">
        <f>ROUND(I299*H299,2)</f>
        <v>0</v>
      </c>
      <c r="K299" s="213"/>
      <c r="L299" s="46"/>
      <c r="M299" s="214" t="s">
        <v>19</v>
      </c>
      <c r="N299" s="215" t="s">
        <v>44</v>
      </c>
      <c r="O299" s="86"/>
      <c r="P299" s="216">
        <f>O299*H299</f>
        <v>0</v>
      </c>
      <c r="Q299" s="216">
        <v>0.0005</v>
      </c>
      <c r="R299" s="216">
        <f>Q299*H299</f>
        <v>0.003915</v>
      </c>
      <c r="S299" s="216">
        <v>0</v>
      </c>
      <c r="T299" s="216">
        <f>S299*H299</f>
        <v>0</v>
      </c>
      <c r="U299" s="217" t="s">
        <v>19</v>
      </c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8" t="s">
        <v>262</v>
      </c>
      <c r="AT299" s="218" t="s">
        <v>139</v>
      </c>
      <c r="AU299" s="218" t="s">
        <v>144</v>
      </c>
      <c r="AY299" s="19" t="s">
        <v>136</v>
      </c>
      <c r="BE299" s="219">
        <f>IF(N299="základní",J299,0)</f>
        <v>0</v>
      </c>
      <c r="BF299" s="219">
        <f>IF(N299="snížená",J299,0)</f>
        <v>0</v>
      </c>
      <c r="BG299" s="219">
        <f>IF(N299="zákl. přenesená",J299,0)</f>
        <v>0</v>
      </c>
      <c r="BH299" s="219">
        <f>IF(N299="sníž. přenesená",J299,0)</f>
        <v>0</v>
      </c>
      <c r="BI299" s="219">
        <f>IF(N299="nulová",J299,0)</f>
        <v>0</v>
      </c>
      <c r="BJ299" s="19" t="s">
        <v>144</v>
      </c>
      <c r="BK299" s="219">
        <f>ROUND(I299*H299,2)</f>
        <v>0</v>
      </c>
      <c r="BL299" s="19" t="s">
        <v>262</v>
      </c>
      <c r="BM299" s="218" t="s">
        <v>1266</v>
      </c>
    </row>
    <row r="300" spans="1:47" s="2" customFormat="1" ht="12">
      <c r="A300" s="40"/>
      <c r="B300" s="41"/>
      <c r="C300" s="42"/>
      <c r="D300" s="220" t="s">
        <v>146</v>
      </c>
      <c r="E300" s="42"/>
      <c r="F300" s="221" t="s">
        <v>805</v>
      </c>
      <c r="G300" s="42"/>
      <c r="H300" s="42"/>
      <c r="I300" s="222"/>
      <c r="J300" s="42"/>
      <c r="K300" s="42"/>
      <c r="L300" s="46"/>
      <c r="M300" s="223"/>
      <c r="N300" s="224"/>
      <c r="O300" s="86"/>
      <c r="P300" s="86"/>
      <c r="Q300" s="86"/>
      <c r="R300" s="86"/>
      <c r="S300" s="86"/>
      <c r="T300" s="86"/>
      <c r="U300" s="87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146</v>
      </c>
      <c r="AU300" s="19" t="s">
        <v>144</v>
      </c>
    </row>
    <row r="301" spans="1:65" s="2" customFormat="1" ht="16.5" customHeight="1">
      <c r="A301" s="40"/>
      <c r="B301" s="41"/>
      <c r="C301" s="206" t="s">
        <v>616</v>
      </c>
      <c r="D301" s="206" t="s">
        <v>139</v>
      </c>
      <c r="E301" s="207" t="s">
        <v>808</v>
      </c>
      <c r="F301" s="208" t="s">
        <v>809</v>
      </c>
      <c r="G301" s="209" t="s">
        <v>142</v>
      </c>
      <c r="H301" s="210">
        <v>7.83</v>
      </c>
      <c r="I301" s="211"/>
      <c r="J301" s="212">
        <f>ROUND(I301*H301,2)</f>
        <v>0</v>
      </c>
      <c r="K301" s="213"/>
      <c r="L301" s="46"/>
      <c r="M301" s="214" t="s">
        <v>19</v>
      </c>
      <c r="N301" s="215" t="s">
        <v>44</v>
      </c>
      <c r="O301" s="86"/>
      <c r="P301" s="216">
        <f>O301*H301</f>
        <v>0</v>
      </c>
      <c r="Q301" s="216">
        <v>0.012</v>
      </c>
      <c r="R301" s="216">
        <f>Q301*H301</f>
        <v>0.09396</v>
      </c>
      <c r="S301" s="216">
        <v>0</v>
      </c>
      <c r="T301" s="216">
        <f>S301*H301</f>
        <v>0</v>
      </c>
      <c r="U301" s="217" t="s">
        <v>19</v>
      </c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8" t="s">
        <v>262</v>
      </c>
      <c r="AT301" s="218" t="s">
        <v>139</v>
      </c>
      <c r="AU301" s="218" t="s">
        <v>144</v>
      </c>
      <c r="AY301" s="19" t="s">
        <v>136</v>
      </c>
      <c r="BE301" s="219">
        <f>IF(N301="základní",J301,0)</f>
        <v>0</v>
      </c>
      <c r="BF301" s="219">
        <f>IF(N301="snížená",J301,0)</f>
        <v>0</v>
      </c>
      <c r="BG301" s="219">
        <f>IF(N301="zákl. přenesená",J301,0)</f>
        <v>0</v>
      </c>
      <c r="BH301" s="219">
        <f>IF(N301="sníž. přenesená",J301,0)</f>
        <v>0</v>
      </c>
      <c r="BI301" s="219">
        <f>IF(N301="nulová",J301,0)</f>
        <v>0</v>
      </c>
      <c r="BJ301" s="19" t="s">
        <v>144</v>
      </c>
      <c r="BK301" s="219">
        <f>ROUND(I301*H301,2)</f>
        <v>0</v>
      </c>
      <c r="BL301" s="19" t="s">
        <v>262</v>
      </c>
      <c r="BM301" s="218" t="s">
        <v>1267</v>
      </c>
    </row>
    <row r="302" spans="1:47" s="2" customFormat="1" ht="12">
      <c r="A302" s="40"/>
      <c r="B302" s="41"/>
      <c r="C302" s="42"/>
      <c r="D302" s="220" t="s">
        <v>146</v>
      </c>
      <c r="E302" s="42"/>
      <c r="F302" s="221" t="s">
        <v>811</v>
      </c>
      <c r="G302" s="42"/>
      <c r="H302" s="42"/>
      <c r="I302" s="222"/>
      <c r="J302" s="42"/>
      <c r="K302" s="42"/>
      <c r="L302" s="46"/>
      <c r="M302" s="223"/>
      <c r="N302" s="224"/>
      <c r="O302" s="86"/>
      <c r="P302" s="86"/>
      <c r="Q302" s="86"/>
      <c r="R302" s="86"/>
      <c r="S302" s="86"/>
      <c r="T302" s="86"/>
      <c r="U302" s="87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146</v>
      </c>
      <c r="AU302" s="19" t="s">
        <v>144</v>
      </c>
    </row>
    <row r="303" spans="1:65" s="2" customFormat="1" ht="21.75" customHeight="1">
      <c r="A303" s="40"/>
      <c r="B303" s="41"/>
      <c r="C303" s="206" t="s">
        <v>621</v>
      </c>
      <c r="D303" s="206" t="s">
        <v>139</v>
      </c>
      <c r="E303" s="207" t="s">
        <v>842</v>
      </c>
      <c r="F303" s="208" t="s">
        <v>843</v>
      </c>
      <c r="G303" s="209" t="s">
        <v>142</v>
      </c>
      <c r="H303" s="210">
        <v>7.83</v>
      </c>
      <c r="I303" s="211"/>
      <c r="J303" s="212">
        <f>ROUND(I303*H303,2)</f>
        <v>0</v>
      </c>
      <c r="K303" s="213"/>
      <c r="L303" s="46"/>
      <c r="M303" s="214" t="s">
        <v>19</v>
      </c>
      <c r="N303" s="215" t="s">
        <v>44</v>
      </c>
      <c r="O303" s="86"/>
      <c r="P303" s="216">
        <f>O303*H303</f>
        <v>0</v>
      </c>
      <c r="Q303" s="216">
        <v>0.006</v>
      </c>
      <c r="R303" s="216">
        <f>Q303*H303</f>
        <v>0.04698</v>
      </c>
      <c r="S303" s="216">
        <v>0</v>
      </c>
      <c r="T303" s="216">
        <f>S303*H303</f>
        <v>0</v>
      </c>
      <c r="U303" s="217" t="s">
        <v>19</v>
      </c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8" t="s">
        <v>262</v>
      </c>
      <c r="AT303" s="218" t="s">
        <v>139</v>
      </c>
      <c r="AU303" s="218" t="s">
        <v>144</v>
      </c>
      <c r="AY303" s="19" t="s">
        <v>136</v>
      </c>
      <c r="BE303" s="219">
        <f>IF(N303="základní",J303,0)</f>
        <v>0</v>
      </c>
      <c r="BF303" s="219">
        <f>IF(N303="snížená",J303,0)</f>
        <v>0</v>
      </c>
      <c r="BG303" s="219">
        <f>IF(N303="zákl. přenesená",J303,0)</f>
        <v>0</v>
      </c>
      <c r="BH303" s="219">
        <f>IF(N303="sníž. přenesená",J303,0)</f>
        <v>0</v>
      </c>
      <c r="BI303" s="219">
        <f>IF(N303="nulová",J303,0)</f>
        <v>0</v>
      </c>
      <c r="BJ303" s="19" t="s">
        <v>144</v>
      </c>
      <c r="BK303" s="219">
        <f>ROUND(I303*H303,2)</f>
        <v>0</v>
      </c>
      <c r="BL303" s="19" t="s">
        <v>262</v>
      </c>
      <c r="BM303" s="218" t="s">
        <v>1268</v>
      </c>
    </row>
    <row r="304" spans="1:47" s="2" customFormat="1" ht="12">
      <c r="A304" s="40"/>
      <c r="B304" s="41"/>
      <c r="C304" s="42"/>
      <c r="D304" s="220" t="s">
        <v>146</v>
      </c>
      <c r="E304" s="42"/>
      <c r="F304" s="221" t="s">
        <v>845</v>
      </c>
      <c r="G304" s="42"/>
      <c r="H304" s="42"/>
      <c r="I304" s="222"/>
      <c r="J304" s="42"/>
      <c r="K304" s="42"/>
      <c r="L304" s="46"/>
      <c r="M304" s="223"/>
      <c r="N304" s="224"/>
      <c r="O304" s="86"/>
      <c r="P304" s="86"/>
      <c r="Q304" s="86"/>
      <c r="R304" s="86"/>
      <c r="S304" s="86"/>
      <c r="T304" s="86"/>
      <c r="U304" s="87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146</v>
      </c>
      <c r="AU304" s="19" t="s">
        <v>144</v>
      </c>
    </row>
    <row r="305" spans="1:65" s="2" customFormat="1" ht="21.75" customHeight="1">
      <c r="A305" s="40"/>
      <c r="B305" s="41"/>
      <c r="C305" s="258" t="s">
        <v>625</v>
      </c>
      <c r="D305" s="258" t="s">
        <v>273</v>
      </c>
      <c r="E305" s="259" t="s">
        <v>847</v>
      </c>
      <c r="F305" s="260" t="s">
        <v>848</v>
      </c>
      <c r="G305" s="261" t="s">
        <v>142</v>
      </c>
      <c r="H305" s="262">
        <v>8.613</v>
      </c>
      <c r="I305" s="263"/>
      <c r="J305" s="264">
        <f>ROUND(I305*H305,2)</f>
        <v>0</v>
      </c>
      <c r="K305" s="265"/>
      <c r="L305" s="266"/>
      <c r="M305" s="267" t="s">
        <v>19</v>
      </c>
      <c r="N305" s="268" t="s">
        <v>44</v>
      </c>
      <c r="O305" s="86"/>
      <c r="P305" s="216">
        <f>O305*H305</f>
        <v>0</v>
      </c>
      <c r="Q305" s="216">
        <v>0.022</v>
      </c>
      <c r="R305" s="216">
        <f>Q305*H305</f>
        <v>0.189486</v>
      </c>
      <c r="S305" s="216">
        <v>0</v>
      </c>
      <c r="T305" s="216">
        <f>S305*H305</f>
        <v>0</v>
      </c>
      <c r="U305" s="217" t="s">
        <v>19</v>
      </c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8" t="s">
        <v>379</v>
      </c>
      <c r="AT305" s="218" t="s">
        <v>273</v>
      </c>
      <c r="AU305" s="218" t="s">
        <v>144</v>
      </c>
      <c r="AY305" s="19" t="s">
        <v>136</v>
      </c>
      <c r="BE305" s="219">
        <f>IF(N305="základní",J305,0)</f>
        <v>0</v>
      </c>
      <c r="BF305" s="219">
        <f>IF(N305="snížená",J305,0)</f>
        <v>0</v>
      </c>
      <c r="BG305" s="219">
        <f>IF(N305="zákl. přenesená",J305,0)</f>
        <v>0</v>
      </c>
      <c r="BH305" s="219">
        <f>IF(N305="sníž. přenesená",J305,0)</f>
        <v>0</v>
      </c>
      <c r="BI305" s="219">
        <f>IF(N305="nulová",J305,0)</f>
        <v>0</v>
      </c>
      <c r="BJ305" s="19" t="s">
        <v>144</v>
      </c>
      <c r="BK305" s="219">
        <f>ROUND(I305*H305,2)</f>
        <v>0</v>
      </c>
      <c r="BL305" s="19" t="s">
        <v>262</v>
      </c>
      <c r="BM305" s="218" t="s">
        <v>1269</v>
      </c>
    </row>
    <row r="306" spans="1:51" s="14" customFormat="1" ht="12">
      <c r="A306" s="14"/>
      <c r="B306" s="236"/>
      <c r="C306" s="237"/>
      <c r="D306" s="227" t="s">
        <v>148</v>
      </c>
      <c r="E306" s="237"/>
      <c r="F306" s="239" t="s">
        <v>1270</v>
      </c>
      <c r="G306" s="237"/>
      <c r="H306" s="240">
        <v>8.613</v>
      </c>
      <c r="I306" s="241"/>
      <c r="J306" s="237"/>
      <c r="K306" s="237"/>
      <c r="L306" s="242"/>
      <c r="M306" s="243"/>
      <c r="N306" s="244"/>
      <c r="O306" s="244"/>
      <c r="P306" s="244"/>
      <c r="Q306" s="244"/>
      <c r="R306" s="244"/>
      <c r="S306" s="244"/>
      <c r="T306" s="244"/>
      <c r="U306" s="245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6" t="s">
        <v>148</v>
      </c>
      <c r="AU306" s="246" t="s">
        <v>144</v>
      </c>
      <c r="AV306" s="14" t="s">
        <v>144</v>
      </c>
      <c r="AW306" s="14" t="s">
        <v>4</v>
      </c>
      <c r="AX306" s="14" t="s">
        <v>80</v>
      </c>
      <c r="AY306" s="246" t="s">
        <v>136</v>
      </c>
    </row>
    <row r="307" spans="1:65" s="2" customFormat="1" ht="16.5" customHeight="1">
      <c r="A307" s="40"/>
      <c r="B307" s="41"/>
      <c r="C307" s="206" t="s">
        <v>632</v>
      </c>
      <c r="D307" s="206" t="s">
        <v>139</v>
      </c>
      <c r="E307" s="207" t="s">
        <v>819</v>
      </c>
      <c r="F307" s="208" t="s">
        <v>820</v>
      </c>
      <c r="G307" s="209" t="s">
        <v>142</v>
      </c>
      <c r="H307" s="210">
        <v>7.83</v>
      </c>
      <c r="I307" s="211"/>
      <c r="J307" s="212">
        <f>ROUND(I307*H307,2)</f>
        <v>0</v>
      </c>
      <c r="K307" s="213"/>
      <c r="L307" s="46"/>
      <c r="M307" s="214" t="s">
        <v>19</v>
      </c>
      <c r="N307" s="215" t="s">
        <v>44</v>
      </c>
      <c r="O307" s="86"/>
      <c r="P307" s="216">
        <f>O307*H307</f>
        <v>0</v>
      </c>
      <c r="Q307" s="216">
        <v>0.0015</v>
      </c>
      <c r="R307" s="216">
        <f>Q307*H307</f>
        <v>0.011745</v>
      </c>
      <c r="S307" s="216">
        <v>0</v>
      </c>
      <c r="T307" s="216">
        <f>S307*H307</f>
        <v>0</v>
      </c>
      <c r="U307" s="217" t="s">
        <v>19</v>
      </c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8" t="s">
        <v>262</v>
      </c>
      <c r="AT307" s="218" t="s">
        <v>139</v>
      </c>
      <c r="AU307" s="218" t="s">
        <v>144</v>
      </c>
      <c r="AY307" s="19" t="s">
        <v>136</v>
      </c>
      <c r="BE307" s="219">
        <f>IF(N307="základní",J307,0)</f>
        <v>0</v>
      </c>
      <c r="BF307" s="219">
        <f>IF(N307="snížená",J307,0)</f>
        <v>0</v>
      </c>
      <c r="BG307" s="219">
        <f>IF(N307="zákl. přenesená",J307,0)</f>
        <v>0</v>
      </c>
      <c r="BH307" s="219">
        <f>IF(N307="sníž. přenesená",J307,0)</f>
        <v>0</v>
      </c>
      <c r="BI307" s="219">
        <f>IF(N307="nulová",J307,0)</f>
        <v>0</v>
      </c>
      <c r="BJ307" s="19" t="s">
        <v>144</v>
      </c>
      <c r="BK307" s="219">
        <f>ROUND(I307*H307,2)</f>
        <v>0</v>
      </c>
      <c r="BL307" s="19" t="s">
        <v>262</v>
      </c>
      <c r="BM307" s="218" t="s">
        <v>1271</v>
      </c>
    </row>
    <row r="308" spans="1:47" s="2" customFormat="1" ht="12">
      <c r="A308" s="40"/>
      <c r="B308" s="41"/>
      <c r="C308" s="42"/>
      <c r="D308" s="220" t="s">
        <v>146</v>
      </c>
      <c r="E308" s="42"/>
      <c r="F308" s="221" t="s">
        <v>822</v>
      </c>
      <c r="G308" s="42"/>
      <c r="H308" s="42"/>
      <c r="I308" s="222"/>
      <c r="J308" s="42"/>
      <c r="K308" s="42"/>
      <c r="L308" s="46"/>
      <c r="M308" s="223"/>
      <c r="N308" s="224"/>
      <c r="O308" s="86"/>
      <c r="P308" s="86"/>
      <c r="Q308" s="86"/>
      <c r="R308" s="86"/>
      <c r="S308" s="86"/>
      <c r="T308" s="86"/>
      <c r="U308" s="87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146</v>
      </c>
      <c r="AU308" s="19" t="s">
        <v>144</v>
      </c>
    </row>
    <row r="309" spans="1:65" s="2" customFormat="1" ht="16.5" customHeight="1">
      <c r="A309" s="40"/>
      <c r="B309" s="41"/>
      <c r="C309" s="206" t="s">
        <v>637</v>
      </c>
      <c r="D309" s="206" t="s">
        <v>139</v>
      </c>
      <c r="E309" s="207" t="s">
        <v>825</v>
      </c>
      <c r="F309" s="208" t="s">
        <v>826</v>
      </c>
      <c r="G309" s="209" t="s">
        <v>155</v>
      </c>
      <c r="H309" s="210">
        <v>9</v>
      </c>
      <c r="I309" s="211"/>
      <c r="J309" s="212">
        <f>ROUND(I309*H309,2)</f>
        <v>0</v>
      </c>
      <c r="K309" s="213"/>
      <c r="L309" s="46"/>
      <c r="M309" s="214" t="s">
        <v>19</v>
      </c>
      <c r="N309" s="215" t="s">
        <v>44</v>
      </c>
      <c r="O309" s="86"/>
      <c r="P309" s="216">
        <f>O309*H309</f>
        <v>0</v>
      </c>
      <c r="Q309" s="216">
        <v>0.00021</v>
      </c>
      <c r="R309" s="216">
        <f>Q309*H309</f>
        <v>0.0018900000000000002</v>
      </c>
      <c r="S309" s="216">
        <v>0</v>
      </c>
      <c r="T309" s="216">
        <f>S309*H309</f>
        <v>0</v>
      </c>
      <c r="U309" s="217" t="s">
        <v>19</v>
      </c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8" t="s">
        <v>262</v>
      </c>
      <c r="AT309" s="218" t="s">
        <v>139</v>
      </c>
      <c r="AU309" s="218" t="s">
        <v>144</v>
      </c>
      <c r="AY309" s="19" t="s">
        <v>136</v>
      </c>
      <c r="BE309" s="219">
        <f>IF(N309="základní",J309,0)</f>
        <v>0</v>
      </c>
      <c r="BF309" s="219">
        <f>IF(N309="snížená",J309,0)</f>
        <v>0</v>
      </c>
      <c r="BG309" s="219">
        <f>IF(N309="zákl. přenesená",J309,0)</f>
        <v>0</v>
      </c>
      <c r="BH309" s="219">
        <f>IF(N309="sníž. přenesená",J309,0)</f>
        <v>0</v>
      </c>
      <c r="BI309" s="219">
        <f>IF(N309="nulová",J309,0)</f>
        <v>0</v>
      </c>
      <c r="BJ309" s="19" t="s">
        <v>144</v>
      </c>
      <c r="BK309" s="219">
        <f>ROUND(I309*H309,2)</f>
        <v>0</v>
      </c>
      <c r="BL309" s="19" t="s">
        <v>262</v>
      </c>
      <c r="BM309" s="218" t="s">
        <v>1272</v>
      </c>
    </row>
    <row r="310" spans="1:47" s="2" customFormat="1" ht="12">
      <c r="A310" s="40"/>
      <c r="B310" s="41"/>
      <c r="C310" s="42"/>
      <c r="D310" s="220" t="s">
        <v>146</v>
      </c>
      <c r="E310" s="42"/>
      <c r="F310" s="221" t="s">
        <v>828</v>
      </c>
      <c r="G310" s="42"/>
      <c r="H310" s="42"/>
      <c r="I310" s="222"/>
      <c r="J310" s="42"/>
      <c r="K310" s="42"/>
      <c r="L310" s="46"/>
      <c r="M310" s="223"/>
      <c r="N310" s="224"/>
      <c r="O310" s="86"/>
      <c r="P310" s="86"/>
      <c r="Q310" s="86"/>
      <c r="R310" s="86"/>
      <c r="S310" s="86"/>
      <c r="T310" s="86"/>
      <c r="U310" s="87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146</v>
      </c>
      <c r="AU310" s="19" t="s">
        <v>144</v>
      </c>
    </row>
    <row r="311" spans="1:65" s="2" customFormat="1" ht="16.5" customHeight="1">
      <c r="A311" s="40"/>
      <c r="B311" s="41"/>
      <c r="C311" s="206" t="s">
        <v>642</v>
      </c>
      <c r="D311" s="206" t="s">
        <v>139</v>
      </c>
      <c r="E311" s="207" t="s">
        <v>830</v>
      </c>
      <c r="F311" s="208" t="s">
        <v>831</v>
      </c>
      <c r="G311" s="209" t="s">
        <v>155</v>
      </c>
      <c r="H311" s="210">
        <v>5</v>
      </c>
      <c r="I311" s="211"/>
      <c r="J311" s="212">
        <f>ROUND(I311*H311,2)</f>
        <v>0</v>
      </c>
      <c r="K311" s="213"/>
      <c r="L311" s="46"/>
      <c r="M311" s="214" t="s">
        <v>19</v>
      </c>
      <c r="N311" s="215" t="s">
        <v>44</v>
      </c>
      <c r="O311" s="86"/>
      <c r="P311" s="216">
        <f>O311*H311</f>
        <v>0</v>
      </c>
      <c r="Q311" s="216">
        <v>0.0002</v>
      </c>
      <c r="R311" s="216">
        <f>Q311*H311</f>
        <v>0.001</v>
      </c>
      <c r="S311" s="216">
        <v>0</v>
      </c>
      <c r="T311" s="216">
        <f>S311*H311</f>
        <v>0</v>
      </c>
      <c r="U311" s="217" t="s">
        <v>19</v>
      </c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8" t="s">
        <v>262</v>
      </c>
      <c r="AT311" s="218" t="s">
        <v>139</v>
      </c>
      <c r="AU311" s="218" t="s">
        <v>144</v>
      </c>
      <c r="AY311" s="19" t="s">
        <v>136</v>
      </c>
      <c r="BE311" s="219">
        <f>IF(N311="základní",J311,0)</f>
        <v>0</v>
      </c>
      <c r="BF311" s="219">
        <f>IF(N311="snížená",J311,0)</f>
        <v>0</v>
      </c>
      <c r="BG311" s="219">
        <f>IF(N311="zákl. přenesená",J311,0)</f>
        <v>0</v>
      </c>
      <c r="BH311" s="219">
        <f>IF(N311="sníž. přenesená",J311,0)</f>
        <v>0</v>
      </c>
      <c r="BI311" s="219">
        <f>IF(N311="nulová",J311,0)</f>
        <v>0</v>
      </c>
      <c r="BJ311" s="19" t="s">
        <v>144</v>
      </c>
      <c r="BK311" s="219">
        <f>ROUND(I311*H311,2)</f>
        <v>0</v>
      </c>
      <c r="BL311" s="19" t="s">
        <v>262</v>
      </c>
      <c r="BM311" s="218" t="s">
        <v>1273</v>
      </c>
    </row>
    <row r="312" spans="1:47" s="2" customFormat="1" ht="12">
      <c r="A312" s="40"/>
      <c r="B312" s="41"/>
      <c r="C312" s="42"/>
      <c r="D312" s="220" t="s">
        <v>146</v>
      </c>
      <c r="E312" s="42"/>
      <c r="F312" s="221" t="s">
        <v>833</v>
      </c>
      <c r="G312" s="42"/>
      <c r="H312" s="42"/>
      <c r="I312" s="222"/>
      <c r="J312" s="42"/>
      <c r="K312" s="42"/>
      <c r="L312" s="46"/>
      <c r="M312" s="223"/>
      <c r="N312" s="224"/>
      <c r="O312" s="86"/>
      <c r="P312" s="86"/>
      <c r="Q312" s="86"/>
      <c r="R312" s="86"/>
      <c r="S312" s="86"/>
      <c r="T312" s="86"/>
      <c r="U312" s="87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146</v>
      </c>
      <c r="AU312" s="19" t="s">
        <v>144</v>
      </c>
    </row>
    <row r="313" spans="1:65" s="2" customFormat="1" ht="16.5" customHeight="1">
      <c r="A313" s="40"/>
      <c r="B313" s="41"/>
      <c r="C313" s="206" t="s">
        <v>647</v>
      </c>
      <c r="D313" s="206" t="s">
        <v>139</v>
      </c>
      <c r="E313" s="207" t="s">
        <v>835</v>
      </c>
      <c r="F313" s="208" t="s">
        <v>836</v>
      </c>
      <c r="G313" s="209" t="s">
        <v>160</v>
      </c>
      <c r="H313" s="210">
        <v>16.535</v>
      </c>
      <c r="I313" s="211"/>
      <c r="J313" s="212">
        <f>ROUND(I313*H313,2)</f>
        <v>0</v>
      </c>
      <c r="K313" s="213"/>
      <c r="L313" s="46"/>
      <c r="M313" s="214" t="s">
        <v>19</v>
      </c>
      <c r="N313" s="215" t="s">
        <v>44</v>
      </c>
      <c r="O313" s="86"/>
      <c r="P313" s="216">
        <f>O313*H313</f>
        <v>0</v>
      </c>
      <c r="Q313" s="216">
        <v>0.00032</v>
      </c>
      <c r="R313" s="216">
        <f>Q313*H313</f>
        <v>0.0052912</v>
      </c>
      <c r="S313" s="216">
        <v>0</v>
      </c>
      <c r="T313" s="216">
        <f>S313*H313</f>
        <v>0</v>
      </c>
      <c r="U313" s="217" t="s">
        <v>19</v>
      </c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8" t="s">
        <v>262</v>
      </c>
      <c r="AT313" s="218" t="s">
        <v>139</v>
      </c>
      <c r="AU313" s="218" t="s">
        <v>144</v>
      </c>
      <c r="AY313" s="19" t="s">
        <v>136</v>
      </c>
      <c r="BE313" s="219">
        <f>IF(N313="základní",J313,0)</f>
        <v>0</v>
      </c>
      <c r="BF313" s="219">
        <f>IF(N313="snížená",J313,0)</f>
        <v>0</v>
      </c>
      <c r="BG313" s="219">
        <f>IF(N313="zákl. přenesená",J313,0)</f>
        <v>0</v>
      </c>
      <c r="BH313" s="219">
        <f>IF(N313="sníž. přenesená",J313,0)</f>
        <v>0</v>
      </c>
      <c r="BI313" s="219">
        <f>IF(N313="nulová",J313,0)</f>
        <v>0</v>
      </c>
      <c r="BJ313" s="19" t="s">
        <v>144</v>
      </c>
      <c r="BK313" s="219">
        <f>ROUND(I313*H313,2)</f>
        <v>0</v>
      </c>
      <c r="BL313" s="19" t="s">
        <v>262</v>
      </c>
      <c r="BM313" s="218" t="s">
        <v>1274</v>
      </c>
    </row>
    <row r="314" spans="1:47" s="2" customFormat="1" ht="12">
      <c r="A314" s="40"/>
      <c r="B314" s="41"/>
      <c r="C314" s="42"/>
      <c r="D314" s="220" t="s">
        <v>146</v>
      </c>
      <c r="E314" s="42"/>
      <c r="F314" s="221" t="s">
        <v>838</v>
      </c>
      <c r="G314" s="42"/>
      <c r="H314" s="42"/>
      <c r="I314" s="222"/>
      <c r="J314" s="42"/>
      <c r="K314" s="42"/>
      <c r="L314" s="46"/>
      <c r="M314" s="223"/>
      <c r="N314" s="224"/>
      <c r="O314" s="86"/>
      <c r="P314" s="86"/>
      <c r="Q314" s="86"/>
      <c r="R314" s="86"/>
      <c r="S314" s="86"/>
      <c r="T314" s="86"/>
      <c r="U314" s="87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146</v>
      </c>
      <c r="AU314" s="19" t="s">
        <v>144</v>
      </c>
    </row>
    <row r="315" spans="1:51" s="13" customFormat="1" ht="12">
      <c r="A315" s="13"/>
      <c r="B315" s="225"/>
      <c r="C315" s="226"/>
      <c r="D315" s="227" t="s">
        <v>148</v>
      </c>
      <c r="E315" s="228" t="s">
        <v>19</v>
      </c>
      <c r="F315" s="229" t="s">
        <v>839</v>
      </c>
      <c r="G315" s="226"/>
      <c r="H315" s="228" t="s">
        <v>19</v>
      </c>
      <c r="I315" s="230"/>
      <c r="J315" s="226"/>
      <c r="K315" s="226"/>
      <c r="L315" s="231"/>
      <c r="M315" s="232"/>
      <c r="N315" s="233"/>
      <c r="O315" s="233"/>
      <c r="P315" s="233"/>
      <c r="Q315" s="233"/>
      <c r="R315" s="233"/>
      <c r="S315" s="233"/>
      <c r="T315" s="233"/>
      <c r="U315" s="234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5" t="s">
        <v>148</v>
      </c>
      <c r="AU315" s="235" t="s">
        <v>144</v>
      </c>
      <c r="AV315" s="13" t="s">
        <v>80</v>
      </c>
      <c r="AW315" s="13" t="s">
        <v>33</v>
      </c>
      <c r="AX315" s="13" t="s">
        <v>72</v>
      </c>
      <c r="AY315" s="235" t="s">
        <v>136</v>
      </c>
    </row>
    <row r="316" spans="1:51" s="14" customFormat="1" ht="12">
      <c r="A316" s="14"/>
      <c r="B316" s="236"/>
      <c r="C316" s="237"/>
      <c r="D316" s="227" t="s">
        <v>148</v>
      </c>
      <c r="E316" s="238" t="s">
        <v>19</v>
      </c>
      <c r="F316" s="239" t="s">
        <v>1275</v>
      </c>
      <c r="G316" s="237"/>
      <c r="H316" s="240">
        <v>16.535</v>
      </c>
      <c r="I316" s="241"/>
      <c r="J316" s="237"/>
      <c r="K316" s="237"/>
      <c r="L316" s="242"/>
      <c r="M316" s="243"/>
      <c r="N316" s="244"/>
      <c r="O316" s="244"/>
      <c r="P316" s="244"/>
      <c r="Q316" s="244"/>
      <c r="R316" s="244"/>
      <c r="S316" s="244"/>
      <c r="T316" s="244"/>
      <c r="U316" s="245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6" t="s">
        <v>148</v>
      </c>
      <c r="AU316" s="246" t="s">
        <v>144</v>
      </c>
      <c r="AV316" s="14" t="s">
        <v>144</v>
      </c>
      <c r="AW316" s="14" t="s">
        <v>33</v>
      </c>
      <c r="AX316" s="14" t="s">
        <v>80</v>
      </c>
      <c r="AY316" s="246" t="s">
        <v>136</v>
      </c>
    </row>
    <row r="317" spans="1:65" s="2" customFormat="1" ht="16.5" customHeight="1">
      <c r="A317" s="40"/>
      <c r="B317" s="41"/>
      <c r="C317" s="206" t="s">
        <v>651</v>
      </c>
      <c r="D317" s="206" t="s">
        <v>139</v>
      </c>
      <c r="E317" s="207" t="s">
        <v>852</v>
      </c>
      <c r="F317" s="208" t="s">
        <v>853</v>
      </c>
      <c r="G317" s="209" t="s">
        <v>250</v>
      </c>
      <c r="H317" s="210">
        <v>0.357</v>
      </c>
      <c r="I317" s="211"/>
      <c r="J317" s="212">
        <f>ROUND(I317*H317,2)</f>
        <v>0</v>
      </c>
      <c r="K317" s="213"/>
      <c r="L317" s="46"/>
      <c r="M317" s="214" t="s">
        <v>19</v>
      </c>
      <c r="N317" s="215" t="s">
        <v>44</v>
      </c>
      <c r="O317" s="86"/>
      <c r="P317" s="216">
        <f>O317*H317</f>
        <v>0</v>
      </c>
      <c r="Q317" s="216">
        <v>0</v>
      </c>
      <c r="R317" s="216">
        <f>Q317*H317</f>
        <v>0</v>
      </c>
      <c r="S317" s="216">
        <v>0</v>
      </c>
      <c r="T317" s="216">
        <f>S317*H317</f>
        <v>0</v>
      </c>
      <c r="U317" s="217" t="s">
        <v>19</v>
      </c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8" t="s">
        <v>262</v>
      </c>
      <c r="AT317" s="218" t="s">
        <v>139</v>
      </c>
      <c r="AU317" s="218" t="s">
        <v>144</v>
      </c>
      <c r="AY317" s="19" t="s">
        <v>136</v>
      </c>
      <c r="BE317" s="219">
        <f>IF(N317="základní",J317,0)</f>
        <v>0</v>
      </c>
      <c r="BF317" s="219">
        <f>IF(N317="snížená",J317,0)</f>
        <v>0</v>
      </c>
      <c r="BG317" s="219">
        <f>IF(N317="zákl. přenesená",J317,0)</f>
        <v>0</v>
      </c>
      <c r="BH317" s="219">
        <f>IF(N317="sníž. přenesená",J317,0)</f>
        <v>0</v>
      </c>
      <c r="BI317" s="219">
        <f>IF(N317="nulová",J317,0)</f>
        <v>0</v>
      </c>
      <c r="BJ317" s="19" t="s">
        <v>144</v>
      </c>
      <c r="BK317" s="219">
        <f>ROUND(I317*H317,2)</f>
        <v>0</v>
      </c>
      <c r="BL317" s="19" t="s">
        <v>262</v>
      </c>
      <c r="BM317" s="218" t="s">
        <v>1276</v>
      </c>
    </row>
    <row r="318" spans="1:47" s="2" customFormat="1" ht="12">
      <c r="A318" s="40"/>
      <c r="B318" s="41"/>
      <c r="C318" s="42"/>
      <c r="D318" s="220" t="s">
        <v>146</v>
      </c>
      <c r="E318" s="42"/>
      <c r="F318" s="221" t="s">
        <v>855</v>
      </c>
      <c r="G318" s="42"/>
      <c r="H318" s="42"/>
      <c r="I318" s="222"/>
      <c r="J318" s="42"/>
      <c r="K318" s="42"/>
      <c r="L318" s="46"/>
      <c r="M318" s="223"/>
      <c r="N318" s="224"/>
      <c r="O318" s="86"/>
      <c r="P318" s="86"/>
      <c r="Q318" s="86"/>
      <c r="R318" s="86"/>
      <c r="S318" s="86"/>
      <c r="T318" s="86"/>
      <c r="U318" s="87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146</v>
      </c>
      <c r="AU318" s="19" t="s">
        <v>144</v>
      </c>
    </row>
    <row r="319" spans="1:63" s="12" customFormat="1" ht="22.8" customHeight="1">
      <c r="A319" s="12"/>
      <c r="B319" s="190"/>
      <c r="C319" s="191"/>
      <c r="D319" s="192" t="s">
        <v>71</v>
      </c>
      <c r="E319" s="204" t="s">
        <v>856</v>
      </c>
      <c r="F319" s="204" t="s">
        <v>857</v>
      </c>
      <c r="G319" s="191"/>
      <c r="H319" s="191"/>
      <c r="I319" s="194"/>
      <c r="J319" s="205">
        <f>BK319</f>
        <v>0</v>
      </c>
      <c r="K319" s="191"/>
      <c r="L319" s="196"/>
      <c r="M319" s="197"/>
      <c r="N319" s="198"/>
      <c r="O319" s="198"/>
      <c r="P319" s="199">
        <f>SUM(P320:P360)</f>
        <v>0</v>
      </c>
      <c r="Q319" s="198"/>
      <c r="R319" s="199">
        <f>SUM(R320:R360)</f>
        <v>1.13990705</v>
      </c>
      <c r="S319" s="198"/>
      <c r="T319" s="199">
        <f>SUM(T320:T360)</f>
        <v>0</v>
      </c>
      <c r="U319" s="200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01" t="s">
        <v>144</v>
      </c>
      <c r="AT319" s="202" t="s">
        <v>71</v>
      </c>
      <c r="AU319" s="202" t="s">
        <v>80</v>
      </c>
      <c r="AY319" s="201" t="s">
        <v>136</v>
      </c>
      <c r="BK319" s="203">
        <f>SUM(BK320:BK360)</f>
        <v>0</v>
      </c>
    </row>
    <row r="320" spans="1:65" s="2" customFormat="1" ht="16.5" customHeight="1">
      <c r="A320" s="40"/>
      <c r="B320" s="41"/>
      <c r="C320" s="206" t="s">
        <v>658</v>
      </c>
      <c r="D320" s="206" t="s">
        <v>139</v>
      </c>
      <c r="E320" s="207" t="s">
        <v>865</v>
      </c>
      <c r="F320" s="208" t="s">
        <v>866</v>
      </c>
      <c r="G320" s="209" t="s">
        <v>142</v>
      </c>
      <c r="H320" s="210">
        <v>40.052</v>
      </c>
      <c r="I320" s="211"/>
      <c r="J320" s="212">
        <f>ROUND(I320*H320,2)</f>
        <v>0</v>
      </c>
      <c r="K320" s="213"/>
      <c r="L320" s="46"/>
      <c r="M320" s="214" t="s">
        <v>19</v>
      </c>
      <c r="N320" s="215" t="s">
        <v>44</v>
      </c>
      <c r="O320" s="86"/>
      <c r="P320" s="216">
        <f>O320*H320</f>
        <v>0</v>
      </c>
      <c r="Q320" s="216">
        <v>0.0003</v>
      </c>
      <c r="R320" s="216">
        <f>Q320*H320</f>
        <v>0.0120156</v>
      </c>
      <c r="S320" s="216">
        <v>0</v>
      </c>
      <c r="T320" s="216">
        <f>S320*H320</f>
        <v>0</v>
      </c>
      <c r="U320" s="217" t="s">
        <v>19</v>
      </c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18" t="s">
        <v>262</v>
      </c>
      <c r="AT320" s="218" t="s">
        <v>139</v>
      </c>
      <c r="AU320" s="218" t="s">
        <v>144</v>
      </c>
      <c r="AY320" s="19" t="s">
        <v>136</v>
      </c>
      <c r="BE320" s="219">
        <f>IF(N320="základní",J320,0)</f>
        <v>0</v>
      </c>
      <c r="BF320" s="219">
        <f>IF(N320="snížená",J320,0)</f>
        <v>0</v>
      </c>
      <c r="BG320" s="219">
        <f>IF(N320="zákl. přenesená",J320,0)</f>
        <v>0</v>
      </c>
      <c r="BH320" s="219">
        <f>IF(N320="sníž. přenesená",J320,0)</f>
        <v>0</v>
      </c>
      <c r="BI320" s="219">
        <f>IF(N320="nulová",J320,0)</f>
        <v>0</v>
      </c>
      <c r="BJ320" s="19" t="s">
        <v>144</v>
      </c>
      <c r="BK320" s="219">
        <f>ROUND(I320*H320,2)</f>
        <v>0</v>
      </c>
      <c r="BL320" s="19" t="s">
        <v>262</v>
      </c>
      <c r="BM320" s="218" t="s">
        <v>1277</v>
      </c>
    </row>
    <row r="321" spans="1:47" s="2" customFormat="1" ht="12">
      <c r="A321" s="40"/>
      <c r="B321" s="41"/>
      <c r="C321" s="42"/>
      <c r="D321" s="220" t="s">
        <v>146</v>
      </c>
      <c r="E321" s="42"/>
      <c r="F321" s="221" t="s">
        <v>868</v>
      </c>
      <c r="G321" s="42"/>
      <c r="H321" s="42"/>
      <c r="I321" s="222"/>
      <c r="J321" s="42"/>
      <c r="K321" s="42"/>
      <c r="L321" s="46"/>
      <c r="M321" s="223"/>
      <c r="N321" s="224"/>
      <c r="O321" s="86"/>
      <c r="P321" s="86"/>
      <c r="Q321" s="86"/>
      <c r="R321" s="86"/>
      <c r="S321" s="86"/>
      <c r="T321" s="86"/>
      <c r="U321" s="87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146</v>
      </c>
      <c r="AU321" s="19" t="s">
        <v>144</v>
      </c>
    </row>
    <row r="322" spans="1:51" s="13" customFormat="1" ht="12">
      <c r="A322" s="13"/>
      <c r="B322" s="225"/>
      <c r="C322" s="226"/>
      <c r="D322" s="227" t="s">
        <v>148</v>
      </c>
      <c r="E322" s="228" t="s">
        <v>19</v>
      </c>
      <c r="F322" s="229" t="s">
        <v>1278</v>
      </c>
      <c r="G322" s="226"/>
      <c r="H322" s="228" t="s">
        <v>19</v>
      </c>
      <c r="I322" s="230"/>
      <c r="J322" s="226"/>
      <c r="K322" s="226"/>
      <c r="L322" s="231"/>
      <c r="M322" s="232"/>
      <c r="N322" s="233"/>
      <c r="O322" s="233"/>
      <c r="P322" s="233"/>
      <c r="Q322" s="233"/>
      <c r="R322" s="233"/>
      <c r="S322" s="233"/>
      <c r="T322" s="233"/>
      <c r="U322" s="234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5" t="s">
        <v>148</v>
      </c>
      <c r="AU322" s="235" t="s">
        <v>144</v>
      </c>
      <c r="AV322" s="13" t="s">
        <v>80</v>
      </c>
      <c r="AW322" s="13" t="s">
        <v>33</v>
      </c>
      <c r="AX322" s="13" t="s">
        <v>72</v>
      </c>
      <c r="AY322" s="235" t="s">
        <v>136</v>
      </c>
    </row>
    <row r="323" spans="1:51" s="14" customFormat="1" ht="12">
      <c r="A323" s="14"/>
      <c r="B323" s="236"/>
      <c r="C323" s="237"/>
      <c r="D323" s="227" t="s">
        <v>148</v>
      </c>
      <c r="E323" s="238" t="s">
        <v>19</v>
      </c>
      <c r="F323" s="239" t="s">
        <v>1279</v>
      </c>
      <c r="G323" s="237"/>
      <c r="H323" s="240">
        <v>42.231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4"/>
      <c r="U323" s="245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6" t="s">
        <v>148</v>
      </c>
      <c r="AU323" s="246" t="s">
        <v>144</v>
      </c>
      <c r="AV323" s="14" t="s">
        <v>144</v>
      </c>
      <c r="AW323" s="14" t="s">
        <v>33</v>
      </c>
      <c r="AX323" s="14" t="s">
        <v>72</v>
      </c>
      <c r="AY323" s="246" t="s">
        <v>136</v>
      </c>
    </row>
    <row r="324" spans="1:51" s="14" customFormat="1" ht="12">
      <c r="A324" s="14"/>
      <c r="B324" s="236"/>
      <c r="C324" s="237"/>
      <c r="D324" s="227" t="s">
        <v>148</v>
      </c>
      <c r="E324" s="238" t="s">
        <v>19</v>
      </c>
      <c r="F324" s="239" t="s">
        <v>1235</v>
      </c>
      <c r="G324" s="237"/>
      <c r="H324" s="240">
        <v>-0.779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4"/>
      <c r="U324" s="245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6" t="s">
        <v>148</v>
      </c>
      <c r="AU324" s="246" t="s">
        <v>144</v>
      </c>
      <c r="AV324" s="14" t="s">
        <v>144</v>
      </c>
      <c r="AW324" s="14" t="s">
        <v>33</v>
      </c>
      <c r="AX324" s="14" t="s">
        <v>72</v>
      </c>
      <c r="AY324" s="246" t="s">
        <v>136</v>
      </c>
    </row>
    <row r="325" spans="1:51" s="14" customFormat="1" ht="12">
      <c r="A325" s="14"/>
      <c r="B325" s="236"/>
      <c r="C325" s="237"/>
      <c r="D325" s="227" t="s">
        <v>148</v>
      </c>
      <c r="E325" s="238" t="s">
        <v>19</v>
      </c>
      <c r="F325" s="239" t="s">
        <v>151</v>
      </c>
      <c r="G325" s="237"/>
      <c r="H325" s="240">
        <v>-1.4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4"/>
      <c r="U325" s="245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6" t="s">
        <v>148</v>
      </c>
      <c r="AU325" s="246" t="s">
        <v>144</v>
      </c>
      <c r="AV325" s="14" t="s">
        <v>144</v>
      </c>
      <c r="AW325" s="14" t="s">
        <v>33</v>
      </c>
      <c r="AX325" s="14" t="s">
        <v>72</v>
      </c>
      <c r="AY325" s="246" t="s">
        <v>136</v>
      </c>
    </row>
    <row r="326" spans="1:51" s="15" customFormat="1" ht="12">
      <c r="A326" s="15"/>
      <c r="B326" s="247"/>
      <c r="C326" s="248"/>
      <c r="D326" s="227" t="s">
        <v>148</v>
      </c>
      <c r="E326" s="249" t="s">
        <v>19</v>
      </c>
      <c r="F326" s="250" t="s">
        <v>152</v>
      </c>
      <c r="G326" s="248"/>
      <c r="H326" s="251">
        <v>40.052</v>
      </c>
      <c r="I326" s="252"/>
      <c r="J326" s="248"/>
      <c r="K326" s="248"/>
      <c r="L326" s="253"/>
      <c r="M326" s="254"/>
      <c r="N326" s="255"/>
      <c r="O326" s="255"/>
      <c r="P326" s="255"/>
      <c r="Q326" s="255"/>
      <c r="R326" s="255"/>
      <c r="S326" s="255"/>
      <c r="T326" s="255"/>
      <c r="U326" s="256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57" t="s">
        <v>148</v>
      </c>
      <c r="AU326" s="257" t="s">
        <v>144</v>
      </c>
      <c r="AV326" s="15" t="s">
        <v>143</v>
      </c>
      <c r="AW326" s="15" t="s">
        <v>33</v>
      </c>
      <c r="AX326" s="15" t="s">
        <v>80</v>
      </c>
      <c r="AY326" s="257" t="s">
        <v>136</v>
      </c>
    </row>
    <row r="327" spans="1:65" s="2" customFormat="1" ht="16.5" customHeight="1">
      <c r="A327" s="40"/>
      <c r="B327" s="41"/>
      <c r="C327" s="206" t="s">
        <v>665</v>
      </c>
      <c r="D327" s="206" t="s">
        <v>139</v>
      </c>
      <c r="E327" s="207" t="s">
        <v>884</v>
      </c>
      <c r="F327" s="208" t="s">
        <v>885</v>
      </c>
      <c r="G327" s="209" t="s">
        <v>142</v>
      </c>
      <c r="H327" s="210">
        <v>16.351</v>
      </c>
      <c r="I327" s="211"/>
      <c r="J327" s="212">
        <f>ROUND(I327*H327,2)</f>
        <v>0</v>
      </c>
      <c r="K327" s="213"/>
      <c r="L327" s="46"/>
      <c r="M327" s="214" t="s">
        <v>19</v>
      </c>
      <c r="N327" s="215" t="s">
        <v>44</v>
      </c>
      <c r="O327" s="86"/>
      <c r="P327" s="216">
        <f>O327*H327</f>
        <v>0</v>
      </c>
      <c r="Q327" s="216">
        <v>0.0015</v>
      </c>
      <c r="R327" s="216">
        <f>Q327*H327</f>
        <v>0.0245265</v>
      </c>
      <c r="S327" s="216">
        <v>0</v>
      </c>
      <c r="T327" s="216">
        <f>S327*H327</f>
        <v>0</v>
      </c>
      <c r="U327" s="217" t="s">
        <v>19</v>
      </c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8" t="s">
        <v>262</v>
      </c>
      <c r="AT327" s="218" t="s">
        <v>139</v>
      </c>
      <c r="AU327" s="218" t="s">
        <v>144</v>
      </c>
      <c r="AY327" s="19" t="s">
        <v>136</v>
      </c>
      <c r="BE327" s="219">
        <f>IF(N327="základní",J327,0)</f>
        <v>0</v>
      </c>
      <c r="BF327" s="219">
        <f>IF(N327="snížená",J327,0)</f>
        <v>0</v>
      </c>
      <c r="BG327" s="219">
        <f>IF(N327="zákl. přenesená",J327,0)</f>
        <v>0</v>
      </c>
      <c r="BH327" s="219">
        <f>IF(N327="sníž. přenesená",J327,0)</f>
        <v>0</v>
      </c>
      <c r="BI327" s="219">
        <f>IF(N327="nulová",J327,0)</f>
        <v>0</v>
      </c>
      <c r="BJ327" s="19" t="s">
        <v>144</v>
      </c>
      <c r="BK327" s="219">
        <f>ROUND(I327*H327,2)</f>
        <v>0</v>
      </c>
      <c r="BL327" s="19" t="s">
        <v>262</v>
      </c>
      <c r="BM327" s="218" t="s">
        <v>1280</v>
      </c>
    </row>
    <row r="328" spans="1:47" s="2" customFormat="1" ht="12">
      <c r="A328" s="40"/>
      <c r="B328" s="41"/>
      <c r="C328" s="42"/>
      <c r="D328" s="220" t="s">
        <v>146</v>
      </c>
      <c r="E328" s="42"/>
      <c r="F328" s="221" t="s">
        <v>887</v>
      </c>
      <c r="G328" s="42"/>
      <c r="H328" s="42"/>
      <c r="I328" s="222"/>
      <c r="J328" s="42"/>
      <c r="K328" s="42"/>
      <c r="L328" s="46"/>
      <c r="M328" s="223"/>
      <c r="N328" s="224"/>
      <c r="O328" s="86"/>
      <c r="P328" s="86"/>
      <c r="Q328" s="86"/>
      <c r="R328" s="86"/>
      <c r="S328" s="86"/>
      <c r="T328" s="86"/>
      <c r="U328" s="87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146</v>
      </c>
      <c r="AU328" s="19" t="s">
        <v>144</v>
      </c>
    </row>
    <row r="329" spans="1:51" s="13" customFormat="1" ht="12">
      <c r="A329" s="13"/>
      <c r="B329" s="225"/>
      <c r="C329" s="226"/>
      <c r="D329" s="227" t="s">
        <v>148</v>
      </c>
      <c r="E329" s="228" t="s">
        <v>19</v>
      </c>
      <c r="F329" s="229" t="s">
        <v>888</v>
      </c>
      <c r="G329" s="226"/>
      <c r="H329" s="228" t="s">
        <v>19</v>
      </c>
      <c r="I329" s="230"/>
      <c r="J329" s="226"/>
      <c r="K329" s="226"/>
      <c r="L329" s="231"/>
      <c r="M329" s="232"/>
      <c r="N329" s="233"/>
      <c r="O329" s="233"/>
      <c r="P329" s="233"/>
      <c r="Q329" s="233"/>
      <c r="R329" s="233"/>
      <c r="S329" s="233"/>
      <c r="T329" s="233"/>
      <c r="U329" s="234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5" t="s">
        <v>148</v>
      </c>
      <c r="AU329" s="235" t="s">
        <v>144</v>
      </c>
      <c r="AV329" s="13" t="s">
        <v>80</v>
      </c>
      <c r="AW329" s="13" t="s">
        <v>33</v>
      </c>
      <c r="AX329" s="13" t="s">
        <v>72</v>
      </c>
      <c r="AY329" s="235" t="s">
        <v>136</v>
      </c>
    </row>
    <row r="330" spans="1:51" s="14" customFormat="1" ht="12">
      <c r="A330" s="14"/>
      <c r="B330" s="236"/>
      <c r="C330" s="237"/>
      <c r="D330" s="227" t="s">
        <v>148</v>
      </c>
      <c r="E330" s="238" t="s">
        <v>19</v>
      </c>
      <c r="F330" s="239" t="s">
        <v>1281</v>
      </c>
      <c r="G330" s="237"/>
      <c r="H330" s="240">
        <v>1.584</v>
      </c>
      <c r="I330" s="241"/>
      <c r="J330" s="237"/>
      <c r="K330" s="237"/>
      <c r="L330" s="242"/>
      <c r="M330" s="243"/>
      <c r="N330" s="244"/>
      <c r="O330" s="244"/>
      <c r="P330" s="244"/>
      <c r="Q330" s="244"/>
      <c r="R330" s="244"/>
      <c r="S330" s="244"/>
      <c r="T330" s="244"/>
      <c r="U330" s="245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6" t="s">
        <v>148</v>
      </c>
      <c r="AU330" s="246" t="s">
        <v>144</v>
      </c>
      <c r="AV330" s="14" t="s">
        <v>144</v>
      </c>
      <c r="AW330" s="14" t="s">
        <v>33</v>
      </c>
      <c r="AX330" s="14" t="s">
        <v>72</v>
      </c>
      <c r="AY330" s="246" t="s">
        <v>136</v>
      </c>
    </row>
    <row r="331" spans="1:51" s="14" customFormat="1" ht="12">
      <c r="A331" s="14"/>
      <c r="B331" s="236"/>
      <c r="C331" s="237"/>
      <c r="D331" s="227" t="s">
        <v>148</v>
      </c>
      <c r="E331" s="238" t="s">
        <v>19</v>
      </c>
      <c r="F331" s="239" t="s">
        <v>1282</v>
      </c>
      <c r="G331" s="237"/>
      <c r="H331" s="240">
        <v>11.767</v>
      </c>
      <c r="I331" s="241"/>
      <c r="J331" s="237"/>
      <c r="K331" s="237"/>
      <c r="L331" s="242"/>
      <c r="M331" s="243"/>
      <c r="N331" s="244"/>
      <c r="O331" s="244"/>
      <c r="P331" s="244"/>
      <c r="Q331" s="244"/>
      <c r="R331" s="244"/>
      <c r="S331" s="244"/>
      <c r="T331" s="244"/>
      <c r="U331" s="245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6" t="s">
        <v>148</v>
      </c>
      <c r="AU331" s="246" t="s">
        <v>144</v>
      </c>
      <c r="AV331" s="14" t="s">
        <v>144</v>
      </c>
      <c r="AW331" s="14" t="s">
        <v>33</v>
      </c>
      <c r="AX331" s="14" t="s">
        <v>72</v>
      </c>
      <c r="AY331" s="246" t="s">
        <v>136</v>
      </c>
    </row>
    <row r="332" spans="1:51" s="13" customFormat="1" ht="12">
      <c r="A332" s="13"/>
      <c r="B332" s="225"/>
      <c r="C332" s="226"/>
      <c r="D332" s="227" t="s">
        <v>148</v>
      </c>
      <c r="E332" s="228" t="s">
        <v>19</v>
      </c>
      <c r="F332" s="229" t="s">
        <v>1283</v>
      </c>
      <c r="G332" s="226"/>
      <c r="H332" s="228" t="s">
        <v>19</v>
      </c>
      <c r="I332" s="230"/>
      <c r="J332" s="226"/>
      <c r="K332" s="226"/>
      <c r="L332" s="231"/>
      <c r="M332" s="232"/>
      <c r="N332" s="233"/>
      <c r="O332" s="233"/>
      <c r="P332" s="233"/>
      <c r="Q332" s="233"/>
      <c r="R332" s="233"/>
      <c r="S332" s="233"/>
      <c r="T332" s="233"/>
      <c r="U332" s="234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5" t="s">
        <v>148</v>
      </c>
      <c r="AU332" s="235" t="s">
        <v>144</v>
      </c>
      <c r="AV332" s="13" t="s">
        <v>80</v>
      </c>
      <c r="AW332" s="13" t="s">
        <v>33</v>
      </c>
      <c r="AX332" s="13" t="s">
        <v>72</v>
      </c>
      <c r="AY332" s="235" t="s">
        <v>136</v>
      </c>
    </row>
    <row r="333" spans="1:51" s="14" customFormat="1" ht="12">
      <c r="A333" s="14"/>
      <c r="B333" s="236"/>
      <c r="C333" s="237"/>
      <c r="D333" s="227" t="s">
        <v>148</v>
      </c>
      <c r="E333" s="238" t="s">
        <v>19</v>
      </c>
      <c r="F333" s="239" t="s">
        <v>1284</v>
      </c>
      <c r="G333" s="237"/>
      <c r="H333" s="240">
        <v>3</v>
      </c>
      <c r="I333" s="241"/>
      <c r="J333" s="237"/>
      <c r="K333" s="237"/>
      <c r="L333" s="242"/>
      <c r="M333" s="243"/>
      <c r="N333" s="244"/>
      <c r="O333" s="244"/>
      <c r="P333" s="244"/>
      <c r="Q333" s="244"/>
      <c r="R333" s="244"/>
      <c r="S333" s="244"/>
      <c r="T333" s="244"/>
      <c r="U333" s="245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6" t="s">
        <v>148</v>
      </c>
      <c r="AU333" s="246" t="s">
        <v>144</v>
      </c>
      <c r="AV333" s="14" t="s">
        <v>144</v>
      </c>
      <c r="AW333" s="14" t="s">
        <v>33</v>
      </c>
      <c r="AX333" s="14" t="s">
        <v>72</v>
      </c>
      <c r="AY333" s="246" t="s">
        <v>136</v>
      </c>
    </row>
    <row r="334" spans="1:51" s="15" customFormat="1" ht="12">
      <c r="A334" s="15"/>
      <c r="B334" s="247"/>
      <c r="C334" s="248"/>
      <c r="D334" s="227" t="s">
        <v>148</v>
      </c>
      <c r="E334" s="249" t="s">
        <v>19</v>
      </c>
      <c r="F334" s="250" t="s">
        <v>152</v>
      </c>
      <c r="G334" s="248"/>
      <c r="H334" s="251">
        <v>16.351</v>
      </c>
      <c r="I334" s="252"/>
      <c r="J334" s="248"/>
      <c r="K334" s="248"/>
      <c r="L334" s="253"/>
      <c r="M334" s="254"/>
      <c r="N334" s="255"/>
      <c r="O334" s="255"/>
      <c r="P334" s="255"/>
      <c r="Q334" s="255"/>
      <c r="R334" s="255"/>
      <c r="S334" s="255"/>
      <c r="T334" s="255"/>
      <c r="U334" s="256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7" t="s">
        <v>148</v>
      </c>
      <c r="AU334" s="257" t="s">
        <v>144</v>
      </c>
      <c r="AV334" s="15" t="s">
        <v>143</v>
      </c>
      <c r="AW334" s="15" t="s">
        <v>33</v>
      </c>
      <c r="AX334" s="15" t="s">
        <v>80</v>
      </c>
      <c r="AY334" s="257" t="s">
        <v>136</v>
      </c>
    </row>
    <row r="335" spans="1:65" s="2" customFormat="1" ht="16.5" customHeight="1">
      <c r="A335" s="40"/>
      <c r="B335" s="41"/>
      <c r="C335" s="206" t="s">
        <v>672</v>
      </c>
      <c r="D335" s="206" t="s">
        <v>139</v>
      </c>
      <c r="E335" s="207" t="s">
        <v>892</v>
      </c>
      <c r="F335" s="208" t="s">
        <v>893</v>
      </c>
      <c r="G335" s="209" t="s">
        <v>160</v>
      </c>
      <c r="H335" s="210">
        <v>7.35</v>
      </c>
      <c r="I335" s="211"/>
      <c r="J335" s="212">
        <f>ROUND(I335*H335,2)</f>
        <v>0</v>
      </c>
      <c r="K335" s="213"/>
      <c r="L335" s="46"/>
      <c r="M335" s="214" t="s">
        <v>19</v>
      </c>
      <c r="N335" s="215" t="s">
        <v>44</v>
      </c>
      <c r="O335" s="86"/>
      <c r="P335" s="216">
        <f>O335*H335</f>
        <v>0</v>
      </c>
      <c r="Q335" s="216">
        <v>0.00032</v>
      </c>
      <c r="R335" s="216">
        <f>Q335*H335</f>
        <v>0.002352</v>
      </c>
      <c r="S335" s="216">
        <v>0</v>
      </c>
      <c r="T335" s="216">
        <f>S335*H335</f>
        <v>0</v>
      </c>
      <c r="U335" s="217" t="s">
        <v>19</v>
      </c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18" t="s">
        <v>262</v>
      </c>
      <c r="AT335" s="218" t="s">
        <v>139</v>
      </c>
      <c r="AU335" s="218" t="s">
        <v>144</v>
      </c>
      <c r="AY335" s="19" t="s">
        <v>136</v>
      </c>
      <c r="BE335" s="219">
        <f>IF(N335="základní",J335,0)</f>
        <v>0</v>
      </c>
      <c r="BF335" s="219">
        <f>IF(N335="snížená",J335,0)</f>
        <v>0</v>
      </c>
      <c r="BG335" s="219">
        <f>IF(N335="zákl. přenesená",J335,0)</f>
        <v>0</v>
      </c>
      <c r="BH335" s="219">
        <f>IF(N335="sníž. přenesená",J335,0)</f>
        <v>0</v>
      </c>
      <c r="BI335" s="219">
        <f>IF(N335="nulová",J335,0)</f>
        <v>0</v>
      </c>
      <c r="BJ335" s="19" t="s">
        <v>144</v>
      </c>
      <c r="BK335" s="219">
        <f>ROUND(I335*H335,2)</f>
        <v>0</v>
      </c>
      <c r="BL335" s="19" t="s">
        <v>262</v>
      </c>
      <c r="BM335" s="218" t="s">
        <v>1285</v>
      </c>
    </row>
    <row r="336" spans="1:47" s="2" customFormat="1" ht="12">
      <c r="A336" s="40"/>
      <c r="B336" s="41"/>
      <c r="C336" s="42"/>
      <c r="D336" s="220" t="s">
        <v>146</v>
      </c>
      <c r="E336" s="42"/>
      <c r="F336" s="221" t="s">
        <v>895</v>
      </c>
      <c r="G336" s="42"/>
      <c r="H336" s="42"/>
      <c r="I336" s="222"/>
      <c r="J336" s="42"/>
      <c r="K336" s="42"/>
      <c r="L336" s="46"/>
      <c r="M336" s="223"/>
      <c r="N336" s="224"/>
      <c r="O336" s="86"/>
      <c r="P336" s="86"/>
      <c r="Q336" s="86"/>
      <c r="R336" s="86"/>
      <c r="S336" s="86"/>
      <c r="T336" s="86"/>
      <c r="U336" s="87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146</v>
      </c>
      <c r="AU336" s="19" t="s">
        <v>144</v>
      </c>
    </row>
    <row r="337" spans="1:51" s="13" customFormat="1" ht="12">
      <c r="A337" s="13"/>
      <c r="B337" s="225"/>
      <c r="C337" s="226"/>
      <c r="D337" s="227" t="s">
        <v>148</v>
      </c>
      <c r="E337" s="228" t="s">
        <v>19</v>
      </c>
      <c r="F337" s="229" t="s">
        <v>896</v>
      </c>
      <c r="G337" s="226"/>
      <c r="H337" s="228" t="s">
        <v>19</v>
      </c>
      <c r="I337" s="230"/>
      <c r="J337" s="226"/>
      <c r="K337" s="226"/>
      <c r="L337" s="231"/>
      <c r="M337" s="232"/>
      <c r="N337" s="233"/>
      <c r="O337" s="233"/>
      <c r="P337" s="233"/>
      <c r="Q337" s="233"/>
      <c r="R337" s="233"/>
      <c r="S337" s="233"/>
      <c r="T337" s="233"/>
      <c r="U337" s="234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5" t="s">
        <v>148</v>
      </c>
      <c r="AU337" s="235" t="s">
        <v>144</v>
      </c>
      <c r="AV337" s="13" t="s">
        <v>80</v>
      </c>
      <c r="AW337" s="13" t="s">
        <v>33</v>
      </c>
      <c r="AX337" s="13" t="s">
        <v>72</v>
      </c>
      <c r="AY337" s="235" t="s">
        <v>136</v>
      </c>
    </row>
    <row r="338" spans="1:51" s="14" customFormat="1" ht="12">
      <c r="A338" s="14"/>
      <c r="B338" s="236"/>
      <c r="C338" s="237"/>
      <c r="D338" s="227" t="s">
        <v>148</v>
      </c>
      <c r="E338" s="238" t="s">
        <v>19</v>
      </c>
      <c r="F338" s="239" t="s">
        <v>1286</v>
      </c>
      <c r="G338" s="237"/>
      <c r="H338" s="240">
        <v>7.35</v>
      </c>
      <c r="I338" s="241"/>
      <c r="J338" s="237"/>
      <c r="K338" s="237"/>
      <c r="L338" s="242"/>
      <c r="M338" s="243"/>
      <c r="N338" s="244"/>
      <c r="O338" s="244"/>
      <c r="P338" s="244"/>
      <c r="Q338" s="244"/>
      <c r="R338" s="244"/>
      <c r="S338" s="244"/>
      <c r="T338" s="244"/>
      <c r="U338" s="245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6" t="s">
        <v>148</v>
      </c>
      <c r="AU338" s="246" t="s">
        <v>144</v>
      </c>
      <c r="AV338" s="14" t="s">
        <v>144</v>
      </c>
      <c r="AW338" s="14" t="s">
        <v>33</v>
      </c>
      <c r="AX338" s="14" t="s">
        <v>80</v>
      </c>
      <c r="AY338" s="246" t="s">
        <v>136</v>
      </c>
    </row>
    <row r="339" spans="1:65" s="2" customFormat="1" ht="16.5" customHeight="1">
      <c r="A339" s="40"/>
      <c r="B339" s="41"/>
      <c r="C339" s="206" t="s">
        <v>679</v>
      </c>
      <c r="D339" s="206" t="s">
        <v>139</v>
      </c>
      <c r="E339" s="207" t="s">
        <v>898</v>
      </c>
      <c r="F339" s="208" t="s">
        <v>899</v>
      </c>
      <c r="G339" s="209" t="s">
        <v>160</v>
      </c>
      <c r="H339" s="210">
        <v>20.48</v>
      </c>
      <c r="I339" s="211"/>
      <c r="J339" s="212">
        <f>ROUND(I339*H339,2)</f>
        <v>0</v>
      </c>
      <c r="K339" s="213"/>
      <c r="L339" s="46"/>
      <c r="M339" s="214" t="s">
        <v>19</v>
      </c>
      <c r="N339" s="215" t="s">
        <v>44</v>
      </c>
      <c r="O339" s="86"/>
      <c r="P339" s="216">
        <f>O339*H339</f>
        <v>0</v>
      </c>
      <c r="Q339" s="216">
        <v>0.0002</v>
      </c>
      <c r="R339" s="216">
        <f>Q339*H339</f>
        <v>0.004096000000000001</v>
      </c>
      <c r="S339" s="216">
        <v>0</v>
      </c>
      <c r="T339" s="216">
        <f>S339*H339</f>
        <v>0</v>
      </c>
      <c r="U339" s="217" t="s">
        <v>19</v>
      </c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8" t="s">
        <v>262</v>
      </c>
      <c r="AT339" s="218" t="s">
        <v>139</v>
      </c>
      <c r="AU339" s="218" t="s">
        <v>144</v>
      </c>
      <c r="AY339" s="19" t="s">
        <v>136</v>
      </c>
      <c r="BE339" s="219">
        <f>IF(N339="základní",J339,0)</f>
        <v>0</v>
      </c>
      <c r="BF339" s="219">
        <f>IF(N339="snížená",J339,0)</f>
        <v>0</v>
      </c>
      <c r="BG339" s="219">
        <f>IF(N339="zákl. přenesená",J339,0)</f>
        <v>0</v>
      </c>
      <c r="BH339" s="219">
        <f>IF(N339="sníž. přenesená",J339,0)</f>
        <v>0</v>
      </c>
      <c r="BI339" s="219">
        <f>IF(N339="nulová",J339,0)</f>
        <v>0</v>
      </c>
      <c r="BJ339" s="19" t="s">
        <v>144</v>
      </c>
      <c r="BK339" s="219">
        <f>ROUND(I339*H339,2)</f>
        <v>0</v>
      </c>
      <c r="BL339" s="19" t="s">
        <v>262</v>
      </c>
      <c r="BM339" s="218" t="s">
        <v>1287</v>
      </c>
    </row>
    <row r="340" spans="1:47" s="2" customFormat="1" ht="12">
      <c r="A340" s="40"/>
      <c r="B340" s="41"/>
      <c r="C340" s="42"/>
      <c r="D340" s="220" t="s">
        <v>146</v>
      </c>
      <c r="E340" s="42"/>
      <c r="F340" s="221" t="s">
        <v>901</v>
      </c>
      <c r="G340" s="42"/>
      <c r="H340" s="42"/>
      <c r="I340" s="222"/>
      <c r="J340" s="42"/>
      <c r="K340" s="42"/>
      <c r="L340" s="46"/>
      <c r="M340" s="223"/>
      <c r="N340" s="224"/>
      <c r="O340" s="86"/>
      <c r="P340" s="86"/>
      <c r="Q340" s="86"/>
      <c r="R340" s="86"/>
      <c r="S340" s="86"/>
      <c r="T340" s="86"/>
      <c r="U340" s="87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146</v>
      </c>
      <c r="AU340" s="19" t="s">
        <v>144</v>
      </c>
    </row>
    <row r="341" spans="1:51" s="13" customFormat="1" ht="12">
      <c r="A341" s="13"/>
      <c r="B341" s="225"/>
      <c r="C341" s="226"/>
      <c r="D341" s="227" t="s">
        <v>148</v>
      </c>
      <c r="E341" s="228" t="s">
        <v>19</v>
      </c>
      <c r="F341" s="229" t="s">
        <v>902</v>
      </c>
      <c r="G341" s="226"/>
      <c r="H341" s="228" t="s">
        <v>19</v>
      </c>
      <c r="I341" s="230"/>
      <c r="J341" s="226"/>
      <c r="K341" s="226"/>
      <c r="L341" s="231"/>
      <c r="M341" s="232"/>
      <c r="N341" s="233"/>
      <c r="O341" s="233"/>
      <c r="P341" s="233"/>
      <c r="Q341" s="233"/>
      <c r="R341" s="233"/>
      <c r="S341" s="233"/>
      <c r="T341" s="233"/>
      <c r="U341" s="234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5" t="s">
        <v>148</v>
      </c>
      <c r="AU341" s="235" t="s">
        <v>144</v>
      </c>
      <c r="AV341" s="13" t="s">
        <v>80</v>
      </c>
      <c r="AW341" s="13" t="s">
        <v>33</v>
      </c>
      <c r="AX341" s="13" t="s">
        <v>72</v>
      </c>
      <c r="AY341" s="235" t="s">
        <v>136</v>
      </c>
    </row>
    <row r="342" spans="1:51" s="14" customFormat="1" ht="12">
      <c r="A342" s="14"/>
      <c r="B342" s="236"/>
      <c r="C342" s="237"/>
      <c r="D342" s="227" t="s">
        <v>148</v>
      </c>
      <c r="E342" s="238" t="s">
        <v>19</v>
      </c>
      <c r="F342" s="239" t="s">
        <v>1288</v>
      </c>
      <c r="G342" s="237"/>
      <c r="H342" s="240">
        <v>12.25</v>
      </c>
      <c r="I342" s="241"/>
      <c r="J342" s="237"/>
      <c r="K342" s="237"/>
      <c r="L342" s="242"/>
      <c r="M342" s="243"/>
      <c r="N342" s="244"/>
      <c r="O342" s="244"/>
      <c r="P342" s="244"/>
      <c r="Q342" s="244"/>
      <c r="R342" s="244"/>
      <c r="S342" s="244"/>
      <c r="T342" s="244"/>
      <c r="U342" s="245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6" t="s">
        <v>148</v>
      </c>
      <c r="AU342" s="246" t="s">
        <v>144</v>
      </c>
      <c r="AV342" s="14" t="s">
        <v>144</v>
      </c>
      <c r="AW342" s="14" t="s">
        <v>33</v>
      </c>
      <c r="AX342" s="14" t="s">
        <v>72</v>
      </c>
      <c r="AY342" s="246" t="s">
        <v>136</v>
      </c>
    </row>
    <row r="343" spans="1:51" s="14" customFormat="1" ht="12">
      <c r="A343" s="14"/>
      <c r="B343" s="236"/>
      <c r="C343" s="237"/>
      <c r="D343" s="227" t="s">
        <v>148</v>
      </c>
      <c r="E343" s="238" t="s">
        <v>19</v>
      </c>
      <c r="F343" s="239" t="s">
        <v>1289</v>
      </c>
      <c r="G343" s="237"/>
      <c r="H343" s="240">
        <v>4.7</v>
      </c>
      <c r="I343" s="241"/>
      <c r="J343" s="237"/>
      <c r="K343" s="237"/>
      <c r="L343" s="242"/>
      <c r="M343" s="243"/>
      <c r="N343" s="244"/>
      <c r="O343" s="244"/>
      <c r="P343" s="244"/>
      <c r="Q343" s="244"/>
      <c r="R343" s="244"/>
      <c r="S343" s="244"/>
      <c r="T343" s="244"/>
      <c r="U343" s="245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6" t="s">
        <v>148</v>
      </c>
      <c r="AU343" s="246" t="s">
        <v>144</v>
      </c>
      <c r="AV343" s="14" t="s">
        <v>144</v>
      </c>
      <c r="AW343" s="14" t="s">
        <v>33</v>
      </c>
      <c r="AX343" s="14" t="s">
        <v>72</v>
      </c>
      <c r="AY343" s="246" t="s">
        <v>136</v>
      </c>
    </row>
    <row r="344" spans="1:51" s="14" customFormat="1" ht="12">
      <c r="A344" s="14"/>
      <c r="B344" s="236"/>
      <c r="C344" s="237"/>
      <c r="D344" s="227" t="s">
        <v>148</v>
      </c>
      <c r="E344" s="238" t="s">
        <v>19</v>
      </c>
      <c r="F344" s="239" t="s">
        <v>1290</v>
      </c>
      <c r="G344" s="237"/>
      <c r="H344" s="240">
        <v>3.53</v>
      </c>
      <c r="I344" s="241"/>
      <c r="J344" s="237"/>
      <c r="K344" s="237"/>
      <c r="L344" s="242"/>
      <c r="M344" s="243"/>
      <c r="N344" s="244"/>
      <c r="O344" s="244"/>
      <c r="P344" s="244"/>
      <c r="Q344" s="244"/>
      <c r="R344" s="244"/>
      <c r="S344" s="244"/>
      <c r="T344" s="244"/>
      <c r="U344" s="245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6" t="s">
        <v>148</v>
      </c>
      <c r="AU344" s="246" t="s">
        <v>144</v>
      </c>
      <c r="AV344" s="14" t="s">
        <v>144</v>
      </c>
      <c r="AW344" s="14" t="s">
        <v>33</v>
      </c>
      <c r="AX344" s="14" t="s">
        <v>72</v>
      </c>
      <c r="AY344" s="246" t="s">
        <v>136</v>
      </c>
    </row>
    <row r="345" spans="1:51" s="15" customFormat="1" ht="12">
      <c r="A345" s="15"/>
      <c r="B345" s="247"/>
      <c r="C345" s="248"/>
      <c r="D345" s="227" t="s">
        <v>148</v>
      </c>
      <c r="E345" s="249" t="s">
        <v>19</v>
      </c>
      <c r="F345" s="250" t="s">
        <v>152</v>
      </c>
      <c r="G345" s="248"/>
      <c r="H345" s="251">
        <v>20.48</v>
      </c>
      <c r="I345" s="252"/>
      <c r="J345" s="248"/>
      <c r="K345" s="248"/>
      <c r="L345" s="253"/>
      <c r="M345" s="254"/>
      <c r="N345" s="255"/>
      <c r="O345" s="255"/>
      <c r="P345" s="255"/>
      <c r="Q345" s="255"/>
      <c r="R345" s="255"/>
      <c r="S345" s="255"/>
      <c r="T345" s="255"/>
      <c r="U345" s="256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57" t="s">
        <v>148</v>
      </c>
      <c r="AU345" s="257" t="s">
        <v>144</v>
      </c>
      <c r="AV345" s="15" t="s">
        <v>143</v>
      </c>
      <c r="AW345" s="15" t="s">
        <v>33</v>
      </c>
      <c r="AX345" s="15" t="s">
        <v>80</v>
      </c>
      <c r="AY345" s="257" t="s">
        <v>136</v>
      </c>
    </row>
    <row r="346" spans="1:65" s="2" customFormat="1" ht="16.5" customHeight="1">
      <c r="A346" s="40"/>
      <c r="B346" s="41"/>
      <c r="C346" s="258" t="s">
        <v>684</v>
      </c>
      <c r="D346" s="258" t="s">
        <v>273</v>
      </c>
      <c r="E346" s="259" t="s">
        <v>911</v>
      </c>
      <c r="F346" s="260" t="s">
        <v>912</v>
      </c>
      <c r="G346" s="261" t="s">
        <v>160</v>
      </c>
      <c r="H346" s="262">
        <v>22.528</v>
      </c>
      <c r="I346" s="263"/>
      <c r="J346" s="264">
        <f>ROUND(I346*H346,2)</f>
        <v>0</v>
      </c>
      <c r="K346" s="265"/>
      <c r="L346" s="266"/>
      <c r="M346" s="267" t="s">
        <v>19</v>
      </c>
      <c r="N346" s="268" t="s">
        <v>44</v>
      </c>
      <c r="O346" s="86"/>
      <c r="P346" s="216">
        <f>O346*H346</f>
        <v>0</v>
      </c>
      <c r="Q346" s="216">
        <v>0.00012</v>
      </c>
      <c r="R346" s="216">
        <f>Q346*H346</f>
        <v>0.0027033599999999997</v>
      </c>
      <c r="S346" s="216">
        <v>0</v>
      </c>
      <c r="T346" s="216">
        <f>S346*H346</f>
        <v>0</v>
      </c>
      <c r="U346" s="217" t="s">
        <v>19</v>
      </c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8" t="s">
        <v>379</v>
      </c>
      <c r="AT346" s="218" t="s">
        <v>273</v>
      </c>
      <c r="AU346" s="218" t="s">
        <v>144</v>
      </c>
      <c r="AY346" s="19" t="s">
        <v>136</v>
      </c>
      <c r="BE346" s="219">
        <f>IF(N346="základní",J346,0)</f>
        <v>0</v>
      </c>
      <c r="BF346" s="219">
        <f>IF(N346="snížená",J346,0)</f>
        <v>0</v>
      </c>
      <c r="BG346" s="219">
        <f>IF(N346="zákl. přenesená",J346,0)</f>
        <v>0</v>
      </c>
      <c r="BH346" s="219">
        <f>IF(N346="sníž. přenesená",J346,0)</f>
        <v>0</v>
      </c>
      <c r="BI346" s="219">
        <f>IF(N346="nulová",J346,0)</f>
        <v>0</v>
      </c>
      <c r="BJ346" s="19" t="s">
        <v>144</v>
      </c>
      <c r="BK346" s="219">
        <f>ROUND(I346*H346,2)</f>
        <v>0</v>
      </c>
      <c r="BL346" s="19" t="s">
        <v>262</v>
      </c>
      <c r="BM346" s="218" t="s">
        <v>1291</v>
      </c>
    </row>
    <row r="347" spans="1:51" s="14" customFormat="1" ht="12">
      <c r="A347" s="14"/>
      <c r="B347" s="236"/>
      <c r="C347" s="237"/>
      <c r="D347" s="227" t="s">
        <v>148</v>
      </c>
      <c r="E347" s="237"/>
      <c r="F347" s="239" t="s">
        <v>1292</v>
      </c>
      <c r="G347" s="237"/>
      <c r="H347" s="240">
        <v>22.528</v>
      </c>
      <c r="I347" s="241"/>
      <c r="J347" s="237"/>
      <c r="K347" s="237"/>
      <c r="L347" s="242"/>
      <c r="M347" s="243"/>
      <c r="N347" s="244"/>
      <c r="O347" s="244"/>
      <c r="P347" s="244"/>
      <c r="Q347" s="244"/>
      <c r="R347" s="244"/>
      <c r="S347" s="244"/>
      <c r="T347" s="244"/>
      <c r="U347" s="245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6" t="s">
        <v>148</v>
      </c>
      <c r="AU347" s="246" t="s">
        <v>144</v>
      </c>
      <c r="AV347" s="14" t="s">
        <v>144</v>
      </c>
      <c r="AW347" s="14" t="s">
        <v>4</v>
      </c>
      <c r="AX347" s="14" t="s">
        <v>80</v>
      </c>
      <c r="AY347" s="246" t="s">
        <v>136</v>
      </c>
    </row>
    <row r="348" spans="1:65" s="2" customFormat="1" ht="21.75" customHeight="1">
      <c r="A348" s="40"/>
      <c r="B348" s="41"/>
      <c r="C348" s="206" t="s">
        <v>689</v>
      </c>
      <c r="D348" s="206" t="s">
        <v>139</v>
      </c>
      <c r="E348" s="207" t="s">
        <v>916</v>
      </c>
      <c r="F348" s="208" t="s">
        <v>917</v>
      </c>
      <c r="G348" s="209" t="s">
        <v>142</v>
      </c>
      <c r="H348" s="210">
        <v>40.052</v>
      </c>
      <c r="I348" s="211"/>
      <c r="J348" s="212">
        <f>ROUND(I348*H348,2)</f>
        <v>0</v>
      </c>
      <c r="K348" s="213"/>
      <c r="L348" s="46"/>
      <c r="M348" s="214" t="s">
        <v>19</v>
      </c>
      <c r="N348" s="215" t="s">
        <v>44</v>
      </c>
      <c r="O348" s="86"/>
      <c r="P348" s="216">
        <f>O348*H348</f>
        <v>0</v>
      </c>
      <c r="Q348" s="216">
        <v>0.006</v>
      </c>
      <c r="R348" s="216">
        <f>Q348*H348</f>
        <v>0.240312</v>
      </c>
      <c r="S348" s="216">
        <v>0</v>
      </c>
      <c r="T348" s="216">
        <f>S348*H348</f>
        <v>0</v>
      </c>
      <c r="U348" s="217" t="s">
        <v>19</v>
      </c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8" t="s">
        <v>262</v>
      </c>
      <c r="AT348" s="218" t="s">
        <v>139</v>
      </c>
      <c r="AU348" s="218" t="s">
        <v>144</v>
      </c>
      <c r="AY348" s="19" t="s">
        <v>136</v>
      </c>
      <c r="BE348" s="219">
        <f>IF(N348="základní",J348,0)</f>
        <v>0</v>
      </c>
      <c r="BF348" s="219">
        <f>IF(N348="snížená",J348,0)</f>
        <v>0</v>
      </c>
      <c r="BG348" s="219">
        <f>IF(N348="zákl. přenesená",J348,0)</f>
        <v>0</v>
      </c>
      <c r="BH348" s="219">
        <f>IF(N348="sníž. přenesená",J348,0)</f>
        <v>0</v>
      </c>
      <c r="BI348" s="219">
        <f>IF(N348="nulová",J348,0)</f>
        <v>0</v>
      </c>
      <c r="BJ348" s="19" t="s">
        <v>144</v>
      </c>
      <c r="BK348" s="219">
        <f>ROUND(I348*H348,2)</f>
        <v>0</v>
      </c>
      <c r="BL348" s="19" t="s">
        <v>262</v>
      </c>
      <c r="BM348" s="218" t="s">
        <v>1293</v>
      </c>
    </row>
    <row r="349" spans="1:47" s="2" customFormat="1" ht="12">
      <c r="A349" s="40"/>
      <c r="B349" s="41"/>
      <c r="C349" s="42"/>
      <c r="D349" s="220" t="s">
        <v>146</v>
      </c>
      <c r="E349" s="42"/>
      <c r="F349" s="221" t="s">
        <v>919</v>
      </c>
      <c r="G349" s="42"/>
      <c r="H349" s="42"/>
      <c r="I349" s="222"/>
      <c r="J349" s="42"/>
      <c r="K349" s="42"/>
      <c r="L349" s="46"/>
      <c r="M349" s="223"/>
      <c r="N349" s="224"/>
      <c r="O349" s="86"/>
      <c r="P349" s="86"/>
      <c r="Q349" s="86"/>
      <c r="R349" s="86"/>
      <c r="S349" s="86"/>
      <c r="T349" s="86"/>
      <c r="U349" s="87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146</v>
      </c>
      <c r="AU349" s="19" t="s">
        <v>144</v>
      </c>
    </row>
    <row r="350" spans="1:65" s="2" customFormat="1" ht="16.5" customHeight="1">
      <c r="A350" s="40"/>
      <c r="B350" s="41"/>
      <c r="C350" s="206" t="s">
        <v>696</v>
      </c>
      <c r="D350" s="206" t="s">
        <v>139</v>
      </c>
      <c r="E350" s="207" t="s">
        <v>923</v>
      </c>
      <c r="F350" s="208" t="s">
        <v>924</v>
      </c>
      <c r="G350" s="209" t="s">
        <v>160</v>
      </c>
      <c r="H350" s="210">
        <v>3.53</v>
      </c>
      <c r="I350" s="211"/>
      <c r="J350" s="212">
        <f>ROUND(I350*H350,2)</f>
        <v>0</v>
      </c>
      <c r="K350" s="213"/>
      <c r="L350" s="46"/>
      <c r="M350" s="214" t="s">
        <v>19</v>
      </c>
      <c r="N350" s="215" t="s">
        <v>44</v>
      </c>
      <c r="O350" s="86"/>
      <c r="P350" s="216">
        <f>O350*H350</f>
        <v>0</v>
      </c>
      <c r="Q350" s="216">
        <v>0.002</v>
      </c>
      <c r="R350" s="216">
        <f>Q350*H350</f>
        <v>0.0070599999999999994</v>
      </c>
      <c r="S350" s="216">
        <v>0</v>
      </c>
      <c r="T350" s="216">
        <f>S350*H350</f>
        <v>0</v>
      </c>
      <c r="U350" s="217" t="s">
        <v>19</v>
      </c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8" t="s">
        <v>262</v>
      </c>
      <c r="AT350" s="218" t="s">
        <v>139</v>
      </c>
      <c r="AU350" s="218" t="s">
        <v>144</v>
      </c>
      <c r="AY350" s="19" t="s">
        <v>136</v>
      </c>
      <c r="BE350" s="219">
        <f>IF(N350="základní",J350,0)</f>
        <v>0</v>
      </c>
      <c r="BF350" s="219">
        <f>IF(N350="snížená",J350,0)</f>
        <v>0</v>
      </c>
      <c r="BG350" s="219">
        <f>IF(N350="zákl. přenesená",J350,0)</f>
        <v>0</v>
      </c>
      <c r="BH350" s="219">
        <f>IF(N350="sníž. přenesená",J350,0)</f>
        <v>0</v>
      </c>
      <c r="BI350" s="219">
        <f>IF(N350="nulová",J350,0)</f>
        <v>0</v>
      </c>
      <c r="BJ350" s="19" t="s">
        <v>144</v>
      </c>
      <c r="BK350" s="219">
        <f>ROUND(I350*H350,2)</f>
        <v>0</v>
      </c>
      <c r="BL350" s="19" t="s">
        <v>262</v>
      </c>
      <c r="BM350" s="218" t="s">
        <v>1294</v>
      </c>
    </row>
    <row r="351" spans="1:47" s="2" customFormat="1" ht="12">
      <c r="A351" s="40"/>
      <c r="B351" s="41"/>
      <c r="C351" s="42"/>
      <c r="D351" s="220" t="s">
        <v>146</v>
      </c>
      <c r="E351" s="42"/>
      <c r="F351" s="221" t="s">
        <v>926</v>
      </c>
      <c r="G351" s="42"/>
      <c r="H351" s="42"/>
      <c r="I351" s="222"/>
      <c r="J351" s="42"/>
      <c r="K351" s="42"/>
      <c r="L351" s="46"/>
      <c r="M351" s="223"/>
      <c r="N351" s="224"/>
      <c r="O351" s="86"/>
      <c r="P351" s="86"/>
      <c r="Q351" s="86"/>
      <c r="R351" s="86"/>
      <c r="S351" s="86"/>
      <c r="T351" s="86"/>
      <c r="U351" s="87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146</v>
      </c>
      <c r="AU351" s="19" t="s">
        <v>144</v>
      </c>
    </row>
    <row r="352" spans="1:51" s="13" customFormat="1" ht="12">
      <c r="A352" s="13"/>
      <c r="B352" s="225"/>
      <c r="C352" s="226"/>
      <c r="D352" s="227" t="s">
        <v>148</v>
      </c>
      <c r="E352" s="228" t="s">
        <v>19</v>
      </c>
      <c r="F352" s="229" t="s">
        <v>927</v>
      </c>
      <c r="G352" s="226"/>
      <c r="H352" s="228" t="s">
        <v>19</v>
      </c>
      <c r="I352" s="230"/>
      <c r="J352" s="226"/>
      <c r="K352" s="226"/>
      <c r="L352" s="231"/>
      <c r="M352" s="232"/>
      <c r="N352" s="233"/>
      <c r="O352" s="233"/>
      <c r="P352" s="233"/>
      <c r="Q352" s="233"/>
      <c r="R352" s="233"/>
      <c r="S352" s="233"/>
      <c r="T352" s="233"/>
      <c r="U352" s="234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5" t="s">
        <v>148</v>
      </c>
      <c r="AU352" s="235" t="s">
        <v>144</v>
      </c>
      <c r="AV352" s="13" t="s">
        <v>80</v>
      </c>
      <c r="AW352" s="13" t="s">
        <v>33</v>
      </c>
      <c r="AX352" s="13" t="s">
        <v>72</v>
      </c>
      <c r="AY352" s="235" t="s">
        <v>136</v>
      </c>
    </row>
    <row r="353" spans="1:51" s="14" customFormat="1" ht="12">
      <c r="A353" s="14"/>
      <c r="B353" s="236"/>
      <c r="C353" s="237"/>
      <c r="D353" s="227" t="s">
        <v>148</v>
      </c>
      <c r="E353" s="238" t="s">
        <v>19</v>
      </c>
      <c r="F353" s="239" t="s">
        <v>1290</v>
      </c>
      <c r="G353" s="237"/>
      <c r="H353" s="240">
        <v>3.53</v>
      </c>
      <c r="I353" s="241"/>
      <c r="J353" s="237"/>
      <c r="K353" s="237"/>
      <c r="L353" s="242"/>
      <c r="M353" s="243"/>
      <c r="N353" s="244"/>
      <c r="O353" s="244"/>
      <c r="P353" s="244"/>
      <c r="Q353" s="244"/>
      <c r="R353" s="244"/>
      <c r="S353" s="244"/>
      <c r="T353" s="244"/>
      <c r="U353" s="245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6" t="s">
        <v>148</v>
      </c>
      <c r="AU353" s="246" t="s">
        <v>144</v>
      </c>
      <c r="AV353" s="14" t="s">
        <v>144</v>
      </c>
      <c r="AW353" s="14" t="s">
        <v>33</v>
      </c>
      <c r="AX353" s="14" t="s">
        <v>80</v>
      </c>
      <c r="AY353" s="246" t="s">
        <v>136</v>
      </c>
    </row>
    <row r="354" spans="1:65" s="2" customFormat="1" ht="16.5" customHeight="1">
      <c r="A354" s="40"/>
      <c r="B354" s="41"/>
      <c r="C354" s="258" t="s">
        <v>701</v>
      </c>
      <c r="D354" s="258" t="s">
        <v>273</v>
      </c>
      <c r="E354" s="259" t="s">
        <v>929</v>
      </c>
      <c r="F354" s="260" t="s">
        <v>930</v>
      </c>
      <c r="G354" s="261" t="s">
        <v>142</v>
      </c>
      <c r="H354" s="262">
        <v>45.999</v>
      </c>
      <c r="I354" s="263"/>
      <c r="J354" s="264">
        <f>ROUND(I354*H354,2)</f>
        <v>0</v>
      </c>
      <c r="K354" s="265"/>
      <c r="L354" s="266"/>
      <c r="M354" s="267" t="s">
        <v>19</v>
      </c>
      <c r="N354" s="268" t="s">
        <v>44</v>
      </c>
      <c r="O354" s="86"/>
      <c r="P354" s="216">
        <f>O354*H354</f>
        <v>0</v>
      </c>
      <c r="Q354" s="216">
        <v>0.01841</v>
      </c>
      <c r="R354" s="216">
        <f>Q354*H354</f>
        <v>0.84684159</v>
      </c>
      <c r="S354" s="216">
        <v>0</v>
      </c>
      <c r="T354" s="216">
        <f>S354*H354</f>
        <v>0</v>
      </c>
      <c r="U354" s="217" t="s">
        <v>19</v>
      </c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8" t="s">
        <v>379</v>
      </c>
      <c r="AT354" s="218" t="s">
        <v>273</v>
      </c>
      <c r="AU354" s="218" t="s">
        <v>144</v>
      </c>
      <c r="AY354" s="19" t="s">
        <v>136</v>
      </c>
      <c r="BE354" s="219">
        <f>IF(N354="základní",J354,0)</f>
        <v>0</v>
      </c>
      <c r="BF354" s="219">
        <f>IF(N354="snížená",J354,0)</f>
        <v>0</v>
      </c>
      <c r="BG354" s="219">
        <f>IF(N354="zákl. přenesená",J354,0)</f>
        <v>0</v>
      </c>
      <c r="BH354" s="219">
        <f>IF(N354="sníž. přenesená",J354,0)</f>
        <v>0</v>
      </c>
      <c r="BI354" s="219">
        <f>IF(N354="nulová",J354,0)</f>
        <v>0</v>
      </c>
      <c r="BJ354" s="19" t="s">
        <v>144</v>
      </c>
      <c r="BK354" s="219">
        <f>ROUND(I354*H354,2)</f>
        <v>0</v>
      </c>
      <c r="BL354" s="19" t="s">
        <v>262</v>
      </c>
      <c r="BM354" s="218" t="s">
        <v>1295</v>
      </c>
    </row>
    <row r="355" spans="1:51" s="14" customFormat="1" ht="12">
      <c r="A355" s="14"/>
      <c r="B355" s="236"/>
      <c r="C355" s="237"/>
      <c r="D355" s="227" t="s">
        <v>148</v>
      </c>
      <c r="E355" s="238" t="s">
        <v>19</v>
      </c>
      <c r="F355" s="239" t="s">
        <v>1296</v>
      </c>
      <c r="G355" s="237"/>
      <c r="H355" s="240">
        <v>40.052</v>
      </c>
      <c r="I355" s="241"/>
      <c r="J355" s="237"/>
      <c r="K355" s="237"/>
      <c r="L355" s="242"/>
      <c r="M355" s="243"/>
      <c r="N355" s="244"/>
      <c r="O355" s="244"/>
      <c r="P355" s="244"/>
      <c r="Q355" s="244"/>
      <c r="R355" s="244"/>
      <c r="S355" s="244"/>
      <c r="T355" s="244"/>
      <c r="U355" s="245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6" t="s">
        <v>148</v>
      </c>
      <c r="AU355" s="246" t="s">
        <v>144</v>
      </c>
      <c r="AV355" s="14" t="s">
        <v>144</v>
      </c>
      <c r="AW355" s="14" t="s">
        <v>33</v>
      </c>
      <c r="AX355" s="14" t="s">
        <v>72</v>
      </c>
      <c r="AY355" s="246" t="s">
        <v>136</v>
      </c>
    </row>
    <row r="356" spans="1:51" s="14" customFormat="1" ht="12">
      <c r="A356" s="14"/>
      <c r="B356" s="236"/>
      <c r="C356" s="237"/>
      <c r="D356" s="227" t="s">
        <v>148</v>
      </c>
      <c r="E356" s="238" t="s">
        <v>19</v>
      </c>
      <c r="F356" s="239" t="s">
        <v>1297</v>
      </c>
      <c r="G356" s="237"/>
      <c r="H356" s="240">
        <v>1.765</v>
      </c>
      <c r="I356" s="241"/>
      <c r="J356" s="237"/>
      <c r="K356" s="237"/>
      <c r="L356" s="242"/>
      <c r="M356" s="243"/>
      <c r="N356" s="244"/>
      <c r="O356" s="244"/>
      <c r="P356" s="244"/>
      <c r="Q356" s="244"/>
      <c r="R356" s="244"/>
      <c r="S356" s="244"/>
      <c r="T356" s="244"/>
      <c r="U356" s="245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6" t="s">
        <v>148</v>
      </c>
      <c r="AU356" s="246" t="s">
        <v>144</v>
      </c>
      <c r="AV356" s="14" t="s">
        <v>144</v>
      </c>
      <c r="AW356" s="14" t="s">
        <v>33</v>
      </c>
      <c r="AX356" s="14" t="s">
        <v>72</v>
      </c>
      <c r="AY356" s="246" t="s">
        <v>136</v>
      </c>
    </row>
    <row r="357" spans="1:51" s="15" customFormat="1" ht="12">
      <c r="A357" s="15"/>
      <c r="B357" s="247"/>
      <c r="C357" s="248"/>
      <c r="D357" s="227" t="s">
        <v>148</v>
      </c>
      <c r="E357" s="249" t="s">
        <v>19</v>
      </c>
      <c r="F357" s="250" t="s">
        <v>152</v>
      </c>
      <c r="G357" s="248"/>
      <c r="H357" s="251">
        <v>41.817</v>
      </c>
      <c r="I357" s="252"/>
      <c r="J357" s="248"/>
      <c r="K357" s="248"/>
      <c r="L357" s="253"/>
      <c r="M357" s="254"/>
      <c r="N357" s="255"/>
      <c r="O357" s="255"/>
      <c r="P357" s="255"/>
      <c r="Q357" s="255"/>
      <c r="R357" s="255"/>
      <c r="S357" s="255"/>
      <c r="T357" s="255"/>
      <c r="U357" s="256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57" t="s">
        <v>148</v>
      </c>
      <c r="AU357" s="257" t="s">
        <v>144</v>
      </c>
      <c r="AV357" s="15" t="s">
        <v>143</v>
      </c>
      <c r="AW357" s="15" t="s">
        <v>33</v>
      </c>
      <c r="AX357" s="15" t="s">
        <v>80</v>
      </c>
      <c r="AY357" s="257" t="s">
        <v>136</v>
      </c>
    </row>
    <row r="358" spans="1:51" s="14" customFormat="1" ht="12">
      <c r="A358" s="14"/>
      <c r="B358" s="236"/>
      <c r="C358" s="237"/>
      <c r="D358" s="227" t="s">
        <v>148</v>
      </c>
      <c r="E358" s="237"/>
      <c r="F358" s="239" t="s">
        <v>1298</v>
      </c>
      <c r="G358" s="237"/>
      <c r="H358" s="240">
        <v>45.999</v>
      </c>
      <c r="I358" s="241"/>
      <c r="J358" s="237"/>
      <c r="K358" s="237"/>
      <c r="L358" s="242"/>
      <c r="M358" s="243"/>
      <c r="N358" s="244"/>
      <c r="O358" s="244"/>
      <c r="P358" s="244"/>
      <c r="Q358" s="244"/>
      <c r="R358" s="244"/>
      <c r="S358" s="244"/>
      <c r="T358" s="244"/>
      <c r="U358" s="245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6" t="s">
        <v>148</v>
      </c>
      <c r="AU358" s="246" t="s">
        <v>144</v>
      </c>
      <c r="AV358" s="14" t="s">
        <v>144</v>
      </c>
      <c r="AW358" s="14" t="s">
        <v>4</v>
      </c>
      <c r="AX358" s="14" t="s">
        <v>80</v>
      </c>
      <c r="AY358" s="246" t="s">
        <v>136</v>
      </c>
    </row>
    <row r="359" spans="1:65" s="2" customFormat="1" ht="16.5" customHeight="1">
      <c r="A359" s="40"/>
      <c r="B359" s="41"/>
      <c r="C359" s="206" t="s">
        <v>706</v>
      </c>
      <c r="D359" s="206" t="s">
        <v>139</v>
      </c>
      <c r="E359" s="207" t="s">
        <v>936</v>
      </c>
      <c r="F359" s="208" t="s">
        <v>937</v>
      </c>
      <c r="G359" s="209" t="s">
        <v>250</v>
      </c>
      <c r="H359" s="210">
        <v>1.14</v>
      </c>
      <c r="I359" s="211"/>
      <c r="J359" s="212">
        <f>ROUND(I359*H359,2)</f>
        <v>0</v>
      </c>
      <c r="K359" s="213"/>
      <c r="L359" s="46"/>
      <c r="M359" s="214" t="s">
        <v>19</v>
      </c>
      <c r="N359" s="215" t="s">
        <v>44</v>
      </c>
      <c r="O359" s="86"/>
      <c r="P359" s="216">
        <f>O359*H359</f>
        <v>0</v>
      </c>
      <c r="Q359" s="216">
        <v>0</v>
      </c>
      <c r="R359" s="216">
        <f>Q359*H359</f>
        <v>0</v>
      </c>
      <c r="S359" s="216">
        <v>0</v>
      </c>
      <c r="T359" s="216">
        <f>S359*H359</f>
        <v>0</v>
      </c>
      <c r="U359" s="217" t="s">
        <v>19</v>
      </c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8" t="s">
        <v>262</v>
      </c>
      <c r="AT359" s="218" t="s">
        <v>139</v>
      </c>
      <c r="AU359" s="218" t="s">
        <v>144</v>
      </c>
      <c r="AY359" s="19" t="s">
        <v>136</v>
      </c>
      <c r="BE359" s="219">
        <f>IF(N359="základní",J359,0)</f>
        <v>0</v>
      </c>
      <c r="BF359" s="219">
        <f>IF(N359="snížená",J359,0)</f>
        <v>0</v>
      </c>
      <c r="BG359" s="219">
        <f>IF(N359="zákl. přenesená",J359,0)</f>
        <v>0</v>
      </c>
      <c r="BH359" s="219">
        <f>IF(N359="sníž. přenesená",J359,0)</f>
        <v>0</v>
      </c>
      <c r="BI359" s="219">
        <f>IF(N359="nulová",J359,0)</f>
        <v>0</v>
      </c>
      <c r="BJ359" s="19" t="s">
        <v>144</v>
      </c>
      <c r="BK359" s="219">
        <f>ROUND(I359*H359,2)</f>
        <v>0</v>
      </c>
      <c r="BL359" s="19" t="s">
        <v>262</v>
      </c>
      <c r="BM359" s="218" t="s">
        <v>1299</v>
      </c>
    </row>
    <row r="360" spans="1:47" s="2" customFormat="1" ht="12">
      <c r="A360" s="40"/>
      <c r="B360" s="41"/>
      <c r="C360" s="42"/>
      <c r="D360" s="220" t="s">
        <v>146</v>
      </c>
      <c r="E360" s="42"/>
      <c r="F360" s="221" t="s">
        <v>939</v>
      </c>
      <c r="G360" s="42"/>
      <c r="H360" s="42"/>
      <c r="I360" s="222"/>
      <c r="J360" s="42"/>
      <c r="K360" s="42"/>
      <c r="L360" s="46"/>
      <c r="M360" s="223"/>
      <c r="N360" s="224"/>
      <c r="O360" s="86"/>
      <c r="P360" s="86"/>
      <c r="Q360" s="86"/>
      <c r="R360" s="86"/>
      <c r="S360" s="86"/>
      <c r="T360" s="86"/>
      <c r="U360" s="87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146</v>
      </c>
      <c r="AU360" s="19" t="s">
        <v>144</v>
      </c>
    </row>
    <row r="361" spans="1:63" s="12" customFormat="1" ht="22.8" customHeight="1">
      <c r="A361" s="12"/>
      <c r="B361" s="190"/>
      <c r="C361" s="191"/>
      <c r="D361" s="192" t="s">
        <v>71</v>
      </c>
      <c r="E361" s="204" t="s">
        <v>940</v>
      </c>
      <c r="F361" s="204" t="s">
        <v>941</v>
      </c>
      <c r="G361" s="191"/>
      <c r="H361" s="191"/>
      <c r="I361" s="194"/>
      <c r="J361" s="205">
        <f>BK361</f>
        <v>0</v>
      </c>
      <c r="K361" s="191"/>
      <c r="L361" s="196"/>
      <c r="M361" s="197"/>
      <c r="N361" s="198"/>
      <c r="O361" s="198"/>
      <c r="P361" s="199">
        <f>SUM(P362:P365)</f>
        <v>0</v>
      </c>
      <c r="Q361" s="198"/>
      <c r="R361" s="199">
        <f>SUM(R362:R365)</f>
        <v>0.0001296</v>
      </c>
      <c r="S361" s="198"/>
      <c r="T361" s="199">
        <f>SUM(T362:T365)</f>
        <v>0</v>
      </c>
      <c r="U361" s="200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01" t="s">
        <v>144</v>
      </c>
      <c r="AT361" s="202" t="s">
        <v>71</v>
      </c>
      <c r="AU361" s="202" t="s">
        <v>80</v>
      </c>
      <c r="AY361" s="201" t="s">
        <v>136</v>
      </c>
      <c r="BK361" s="203">
        <f>SUM(BK362:BK365)</f>
        <v>0</v>
      </c>
    </row>
    <row r="362" spans="1:65" s="2" customFormat="1" ht="16.5" customHeight="1">
      <c r="A362" s="40"/>
      <c r="B362" s="41"/>
      <c r="C362" s="206" t="s">
        <v>712</v>
      </c>
      <c r="D362" s="206" t="s">
        <v>139</v>
      </c>
      <c r="E362" s="207" t="s">
        <v>943</v>
      </c>
      <c r="F362" s="208" t="s">
        <v>944</v>
      </c>
      <c r="G362" s="209" t="s">
        <v>142</v>
      </c>
      <c r="H362" s="210">
        <v>1.08</v>
      </c>
      <c r="I362" s="211"/>
      <c r="J362" s="212">
        <f>ROUND(I362*H362,2)</f>
        <v>0</v>
      </c>
      <c r="K362" s="213"/>
      <c r="L362" s="46"/>
      <c r="M362" s="214" t="s">
        <v>19</v>
      </c>
      <c r="N362" s="215" t="s">
        <v>44</v>
      </c>
      <c r="O362" s="86"/>
      <c r="P362" s="216">
        <f>O362*H362</f>
        <v>0</v>
      </c>
      <c r="Q362" s="216">
        <v>0.00012</v>
      </c>
      <c r="R362" s="216">
        <f>Q362*H362</f>
        <v>0.0001296</v>
      </c>
      <c r="S362" s="216">
        <v>0</v>
      </c>
      <c r="T362" s="216">
        <f>S362*H362</f>
        <v>0</v>
      </c>
      <c r="U362" s="217" t="s">
        <v>19</v>
      </c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8" t="s">
        <v>262</v>
      </c>
      <c r="AT362" s="218" t="s">
        <v>139</v>
      </c>
      <c r="AU362" s="218" t="s">
        <v>144</v>
      </c>
      <c r="AY362" s="19" t="s">
        <v>136</v>
      </c>
      <c r="BE362" s="219">
        <f>IF(N362="základní",J362,0)</f>
        <v>0</v>
      </c>
      <c r="BF362" s="219">
        <f>IF(N362="snížená",J362,0)</f>
        <v>0</v>
      </c>
      <c r="BG362" s="219">
        <f>IF(N362="zákl. přenesená",J362,0)</f>
        <v>0</v>
      </c>
      <c r="BH362" s="219">
        <f>IF(N362="sníž. přenesená",J362,0)</f>
        <v>0</v>
      </c>
      <c r="BI362" s="219">
        <f>IF(N362="nulová",J362,0)</f>
        <v>0</v>
      </c>
      <c r="BJ362" s="19" t="s">
        <v>144</v>
      </c>
      <c r="BK362" s="219">
        <f>ROUND(I362*H362,2)</f>
        <v>0</v>
      </c>
      <c r="BL362" s="19" t="s">
        <v>262</v>
      </c>
      <c r="BM362" s="218" t="s">
        <v>1300</v>
      </c>
    </row>
    <row r="363" spans="1:47" s="2" customFormat="1" ht="12">
      <c r="A363" s="40"/>
      <c r="B363" s="41"/>
      <c r="C363" s="42"/>
      <c r="D363" s="220" t="s">
        <v>146</v>
      </c>
      <c r="E363" s="42"/>
      <c r="F363" s="221" t="s">
        <v>946</v>
      </c>
      <c r="G363" s="42"/>
      <c r="H363" s="42"/>
      <c r="I363" s="222"/>
      <c r="J363" s="42"/>
      <c r="K363" s="42"/>
      <c r="L363" s="46"/>
      <c r="M363" s="223"/>
      <c r="N363" s="224"/>
      <c r="O363" s="86"/>
      <c r="P363" s="86"/>
      <c r="Q363" s="86"/>
      <c r="R363" s="86"/>
      <c r="S363" s="86"/>
      <c r="T363" s="86"/>
      <c r="U363" s="87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146</v>
      </c>
      <c r="AU363" s="19" t="s">
        <v>144</v>
      </c>
    </row>
    <row r="364" spans="1:51" s="13" customFormat="1" ht="12">
      <c r="A364" s="13"/>
      <c r="B364" s="225"/>
      <c r="C364" s="226"/>
      <c r="D364" s="227" t="s">
        <v>148</v>
      </c>
      <c r="E364" s="228" t="s">
        <v>19</v>
      </c>
      <c r="F364" s="229" t="s">
        <v>947</v>
      </c>
      <c r="G364" s="226"/>
      <c r="H364" s="228" t="s">
        <v>19</v>
      </c>
      <c r="I364" s="230"/>
      <c r="J364" s="226"/>
      <c r="K364" s="226"/>
      <c r="L364" s="231"/>
      <c r="M364" s="232"/>
      <c r="N364" s="233"/>
      <c r="O364" s="233"/>
      <c r="P364" s="233"/>
      <c r="Q364" s="233"/>
      <c r="R364" s="233"/>
      <c r="S364" s="233"/>
      <c r="T364" s="233"/>
      <c r="U364" s="234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5" t="s">
        <v>148</v>
      </c>
      <c r="AU364" s="235" t="s">
        <v>144</v>
      </c>
      <c r="AV364" s="13" t="s">
        <v>80</v>
      </c>
      <c r="AW364" s="13" t="s">
        <v>33</v>
      </c>
      <c r="AX364" s="13" t="s">
        <v>72</v>
      </c>
      <c r="AY364" s="235" t="s">
        <v>136</v>
      </c>
    </row>
    <row r="365" spans="1:51" s="14" customFormat="1" ht="12">
      <c r="A365" s="14"/>
      <c r="B365" s="236"/>
      <c r="C365" s="237"/>
      <c r="D365" s="227" t="s">
        <v>148</v>
      </c>
      <c r="E365" s="238" t="s">
        <v>19</v>
      </c>
      <c r="F365" s="239" t="s">
        <v>1301</v>
      </c>
      <c r="G365" s="237"/>
      <c r="H365" s="240">
        <v>1.08</v>
      </c>
      <c r="I365" s="241"/>
      <c r="J365" s="237"/>
      <c r="K365" s="237"/>
      <c r="L365" s="242"/>
      <c r="M365" s="243"/>
      <c r="N365" s="244"/>
      <c r="O365" s="244"/>
      <c r="P365" s="244"/>
      <c r="Q365" s="244"/>
      <c r="R365" s="244"/>
      <c r="S365" s="244"/>
      <c r="T365" s="244"/>
      <c r="U365" s="245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6" t="s">
        <v>148</v>
      </c>
      <c r="AU365" s="246" t="s">
        <v>144</v>
      </c>
      <c r="AV365" s="14" t="s">
        <v>144</v>
      </c>
      <c r="AW365" s="14" t="s">
        <v>33</v>
      </c>
      <c r="AX365" s="14" t="s">
        <v>80</v>
      </c>
      <c r="AY365" s="246" t="s">
        <v>136</v>
      </c>
    </row>
    <row r="366" spans="1:63" s="12" customFormat="1" ht="22.8" customHeight="1">
      <c r="A366" s="12"/>
      <c r="B366" s="190"/>
      <c r="C366" s="191"/>
      <c r="D366" s="192" t="s">
        <v>71</v>
      </c>
      <c r="E366" s="204" t="s">
        <v>949</v>
      </c>
      <c r="F366" s="204" t="s">
        <v>950</v>
      </c>
      <c r="G366" s="191"/>
      <c r="H366" s="191"/>
      <c r="I366" s="194"/>
      <c r="J366" s="205">
        <f>BK366</f>
        <v>0</v>
      </c>
      <c r="K366" s="191"/>
      <c r="L366" s="196"/>
      <c r="M366" s="197"/>
      <c r="N366" s="198"/>
      <c r="O366" s="198"/>
      <c r="P366" s="199">
        <f>SUM(P367:P370)</f>
        <v>0</v>
      </c>
      <c r="Q366" s="198"/>
      <c r="R366" s="199">
        <f>SUM(R367:R370)</f>
        <v>0.0010179</v>
      </c>
      <c r="S366" s="198"/>
      <c r="T366" s="199">
        <f>SUM(T367:T370)</f>
        <v>0</v>
      </c>
      <c r="U366" s="200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01" t="s">
        <v>144</v>
      </c>
      <c r="AT366" s="202" t="s">
        <v>71</v>
      </c>
      <c r="AU366" s="202" t="s">
        <v>80</v>
      </c>
      <c r="AY366" s="201" t="s">
        <v>136</v>
      </c>
      <c r="BK366" s="203">
        <f>SUM(BK367:BK370)</f>
        <v>0</v>
      </c>
    </row>
    <row r="367" spans="1:65" s="2" customFormat="1" ht="21.75" customHeight="1">
      <c r="A367" s="40"/>
      <c r="B367" s="41"/>
      <c r="C367" s="206" t="s">
        <v>718</v>
      </c>
      <c r="D367" s="206" t="s">
        <v>139</v>
      </c>
      <c r="E367" s="207" t="s">
        <v>952</v>
      </c>
      <c r="F367" s="208" t="s">
        <v>953</v>
      </c>
      <c r="G367" s="209" t="s">
        <v>142</v>
      </c>
      <c r="H367" s="210">
        <v>7.83</v>
      </c>
      <c r="I367" s="211"/>
      <c r="J367" s="212">
        <f>ROUND(I367*H367,2)</f>
        <v>0</v>
      </c>
      <c r="K367" s="213"/>
      <c r="L367" s="46"/>
      <c r="M367" s="214" t="s">
        <v>19</v>
      </c>
      <c r="N367" s="215" t="s">
        <v>44</v>
      </c>
      <c r="O367" s="86"/>
      <c r="P367" s="216">
        <f>O367*H367</f>
        <v>0</v>
      </c>
      <c r="Q367" s="216">
        <v>0.00013</v>
      </c>
      <c r="R367" s="216">
        <f>Q367*H367</f>
        <v>0.0010179</v>
      </c>
      <c r="S367" s="216">
        <v>0</v>
      </c>
      <c r="T367" s="216">
        <f>S367*H367</f>
        <v>0</v>
      </c>
      <c r="U367" s="217" t="s">
        <v>19</v>
      </c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8" t="s">
        <v>262</v>
      </c>
      <c r="AT367" s="218" t="s">
        <v>139</v>
      </c>
      <c r="AU367" s="218" t="s">
        <v>144</v>
      </c>
      <c r="AY367" s="19" t="s">
        <v>136</v>
      </c>
      <c r="BE367" s="219">
        <f>IF(N367="základní",J367,0)</f>
        <v>0</v>
      </c>
      <c r="BF367" s="219">
        <f>IF(N367="snížená",J367,0)</f>
        <v>0</v>
      </c>
      <c r="BG367" s="219">
        <f>IF(N367="zákl. přenesená",J367,0)</f>
        <v>0</v>
      </c>
      <c r="BH367" s="219">
        <f>IF(N367="sníž. přenesená",J367,0)</f>
        <v>0</v>
      </c>
      <c r="BI367" s="219">
        <f>IF(N367="nulová",J367,0)</f>
        <v>0</v>
      </c>
      <c r="BJ367" s="19" t="s">
        <v>144</v>
      </c>
      <c r="BK367" s="219">
        <f>ROUND(I367*H367,2)</f>
        <v>0</v>
      </c>
      <c r="BL367" s="19" t="s">
        <v>262</v>
      </c>
      <c r="BM367" s="218" t="s">
        <v>1302</v>
      </c>
    </row>
    <row r="368" spans="1:47" s="2" customFormat="1" ht="12">
      <c r="A368" s="40"/>
      <c r="B368" s="41"/>
      <c r="C368" s="42"/>
      <c r="D368" s="220" t="s">
        <v>146</v>
      </c>
      <c r="E368" s="42"/>
      <c r="F368" s="221" t="s">
        <v>955</v>
      </c>
      <c r="G368" s="42"/>
      <c r="H368" s="42"/>
      <c r="I368" s="222"/>
      <c r="J368" s="42"/>
      <c r="K368" s="42"/>
      <c r="L368" s="46"/>
      <c r="M368" s="223"/>
      <c r="N368" s="224"/>
      <c r="O368" s="86"/>
      <c r="P368" s="86"/>
      <c r="Q368" s="86"/>
      <c r="R368" s="86"/>
      <c r="S368" s="86"/>
      <c r="T368" s="86"/>
      <c r="U368" s="87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146</v>
      </c>
      <c r="AU368" s="19" t="s">
        <v>144</v>
      </c>
    </row>
    <row r="369" spans="1:51" s="13" customFormat="1" ht="12">
      <c r="A369" s="13"/>
      <c r="B369" s="225"/>
      <c r="C369" s="226"/>
      <c r="D369" s="227" t="s">
        <v>148</v>
      </c>
      <c r="E369" s="228" t="s">
        <v>19</v>
      </c>
      <c r="F369" s="229" t="s">
        <v>1303</v>
      </c>
      <c r="G369" s="226"/>
      <c r="H369" s="228" t="s">
        <v>19</v>
      </c>
      <c r="I369" s="230"/>
      <c r="J369" s="226"/>
      <c r="K369" s="226"/>
      <c r="L369" s="231"/>
      <c r="M369" s="232"/>
      <c r="N369" s="233"/>
      <c r="O369" s="233"/>
      <c r="P369" s="233"/>
      <c r="Q369" s="233"/>
      <c r="R369" s="233"/>
      <c r="S369" s="233"/>
      <c r="T369" s="233"/>
      <c r="U369" s="234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5" t="s">
        <v>148</v>
      </c>
      <c r="AU369" s="235" t="s">
        <v>144</v>
      </c>
      <c r="AV369" s="13" t="s">
        <v>80</v>
      </c>
      <c r="AW369" s="13" t="s">
        <v>33</v>
      </c>
      <c r="AX369" s="13" t="s">
        <v>72</v>
      </c>
      <c r="AY369" s="235" t="s">
        <v>136</v>
      </c>
    </row>
    <row r="370" spans="1:51" s="14" customFormat="1" ht="12">
      <c r="A370" s="14"/>
      <c r="B370" s="236"/>
      <c r="C370" s="237"/>
      <c r="D370" s="227" t="s">
        <v>148</v>
      </c>
      <c r="E370" s="238" t="s">
        <v>19</v>
      </c>
      <c r="F370" s="239" t="s">
        <v>1144</v>
      </c>
      <c r="G370" s="237"/>
      <c r="H370" s="240">
        <v>7.83</v>
      </c>
      <c r="I370" s="241"/>
      <c r="J370" s="237"/>
      <c r="K370" s="237"/>
      <c r="L370" s="242"/>
      <c r="M370" s="273"/>
      <c r="N370" s="274"/>
      <c r="O370" s="274"/>
      <c r="P370" s="274"/>
      <c r="Q370" s="274"/>
      <c r="R370" s="274"/>
      <c r="S370" s="274"/>
      <c r="T370" s="274"/>
      <c r="U370" s="275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6" t="s">
        <v>148</v>
      </c>
      <c r="AU370" s="246" t="s">
        <v>144</v>
      </c>
      <c r="AV370" s="14" t="s">
        <v>144</v>
      </c>
      <c r="AW370" s="14" t="s">
        <v>33</v>
      </c>
      <c r="AX370" s="14" t="s">
        <v>80</v>
      </c>
      <c r="AY370" s="246" t="s">
        <v>136</v>
      </c>
    </row>
    <row r="371" spans="1:31" s="2" customFormat="1" ht="6.95" customHeight="1">
      <c r="A371" s="40"/>
      <c r="B371" s="61"/>
      <c r="C371" s="62"/>
      <c r="D371" s="62"/>
      <c r="E371" s="62"/>
      <c r="F371" s="62"/>
      <c r="G371" s="62"/>
      <c r="H371" s="62"/>
      <c r="I371" s="62"/>
      <c r="J371" s="62"/>
      <c r="K371" s="62"/>
      <c r="L371" s="46"/>
      <c r="M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</row>
  </sheetData>
  <sheetProtection password="CC35" sheet="1" objects="1" scenarios="1" formatColumns="0" formatRows="0" autoFilter="0"/>
  <autoFilter ref="C98:K370"/>
  <mergeCells count="9">
    <mergeCell ref="E7:H7"/>
    <mergeCell ref="E9:H9"/>
    <mergeCell ref="E18:H18"/>
    <mergeCell ref="E27:H27"/>
    <mergeCell ref="E48:H48"/>
    <mergeCell ref="E50:H50"/>
    <mergeCell ref="E89:H89"/>
    <mergeCell ref="E91:H91"/>
    <mergeCell ref="L2:V2"/>
  </mergeCells>
  <hyperlinks>
    <hyperlink ref="F103" r:id="rId1" display="https://podminky.urs.cz/item/CS_URS_2024_01/631311115"/>
    <hyperlink ref="F108" r:id="rId2" display="https://podminky.urs.cz/item/CS_URS_2024_01/631319011"/>
    <hyperlink ref="F110" r:id="rId3" display="https://podminky.urs.cz/item/CS_URS_2024_01/631319171"/>
    <hyperlink ref="F112" r:id="rId4" display="https://podminky.urs.cz/item/CS_URS_2024_01/631319195"/>
    <hyperlink ref="F114" r:id="rId5" display="https://podminky.urs.cz/item/CS_URS_2024_01/631362021"/>
    <hyperlink ref="F118" r:id="rId6" display="https://podminky.urs.cz/item/CS_URS_2024_01/634112113"/>
    <hyperlink ref="F123" r:id="rId7" display="https://podminky.urs.cz/item/CS_URS_2024_01/965042121"/>
    <hyperlink ref="F127" r:id="rId8" display="https://podminky.urs.cz/item/CS_URS_2024_01/965081213"/>
    <hyperlink ref="F132" r:id="rId9" display="https://podminky.urs.cz/item/CS_URS_2024_01/978059541"/>
    <hyperlink ref="F138" r:id="rId10" display="https://podminky.urs.cz/item/CS_URS_2024_01/977151119"/>
    <hyperlink ref="F142" r:id="rId11" display="https://podminky.urs.cz/item/CS_URS_2024_01/949101111"/>
    <hyperlink ref="F146" r:id="rId12" display="https://podminky.urs.cz/item/CS_URS_2024_01/952901111"/>
    <hyperlink ref="F149" r:id="rId13" display="https://podminky.urs.cz/item/CS_URS_2024_01/997013213"/>
    <hyperlink ref="F151" r:id="rId14" display="https://podminky.urs.cz/item/CS_URS_2024_01/997013501"/>
    <hyperlink ref="F153" r:id="rId15" display="https://podminky.urs.cz/item/CS_URS_2024_01/997013509"/>
    <hyperlink ref="F157" r:id="rId16" display="https://podminky.urs.cz/item/CS_URS_2024_01/997013631"/>
    <hyperlink ref="F159" r:id="rId17" display="https://podminky.urs.cz/item/CS_URS_2024_01/997013871"/>
    <hyperlink ref="F163" r:id="rId18" display="https://podminky.urs.cz/item/CS_URS_2024_01/998018002"/>
    <hyperlink ref="F167" r:id="rId19" display="https://podminky.urs.cz/item/CS_URS_2024_01/712363115"/>
    <hyperlink ref="F170" r:id="rId20" display="https://podminky.urs.cz/item/CS_URS_2024_01/998712122"/>
    <hyperlink ref="F173" r:id="rId21" display="https://podminky.urs.cz/item/CS_URS_2024_01/721173723"/>
    <hyperlink ref="F178" r:id="rId22" display="https://podminky.urs.cz/item/CS_URS_2024_01/721174045"/>
    <hyperlink ref="F183" r:id="rId23" display="https://podminky.urs.cz/item/CS_URS_2024_01/721174063"/>
    <hyperlink ref="F187" r:id="rId24" display="https://podminky.urs.cz/item/CS_URS_2024_01/721212123"/>
    <hyperlink ref="F189" r:id="rId25" display="https://podminky.urs.cz/item/CS_URS_2024_01/721273153"/>
    <hyperlink ref="F191" r:id="rId26" display="https://podminky.urs.cz/item/CS_URS_2024_01/721290111"/>
    <hyperlink ref="F195" r:id="rId27" display="https://podminky.urs.cz/item/CS_URS_2024_01/998721122"/>
    <hyperlink ref="F198" r:id="rId28" display="https://podminky.urs.cz/item/CS_URS_2024_01/722174003"/>
    <hyperlink ref="F202" r:id="rId29" display="https://podminky.urs.cz/item/CS_URS_2024_01/722179191"/>
    <hyperlink ref="F204" r:id="rId30" display="https://podminky.urs.cz/item/CS_URS_2024_01/722179192"/>
    <hyperlink ref="F206" r:id="rId31" display="https://podminky.urs.cz/item/CS_URS_2024_01/722181222"/>
    <hyperlink ref="F208" r:id="rId32" display="https://podminky.urs.cz/item/CS_URS_2024_01/722190402"/>
    <hyperlink ref="F210" r:id="rId33" display="https://podminky.urs.cz/item/CS_URS_2024_01/998722122"/>
    <hyperlink ref="F213" r:id="rId34" display="https://podminky.urs.cz/item/CS_URS_2024_01/725110811"/>
    <hyperlink ref="F215" r:id="rId35" display="https://podminky.urs.cz/item/CS_URS_2024_01/725840850"/>
    <hyperlink ref="F217" r:id="rId36" display="https://podminky.urs.cz/item/CS_URS_2024_01/725210821"/>
    <hyperlink ref="F219" r:id="rId37" display="https://podminky.urs.cz/item/CS_URS_2024_01/725240811"/>
    <hyperlink ref="F221" r:id="rId38" display="https://podminky.urs.cz/item/CS_URS_2024_01/725240812"/>
    <hyperlink ref="F223" r:id="rId39" display="https://podminky.urs.cz/item/CS_URS_2024_01/725112022"/>
    <hyperlink ref="F225" r:id="rId40" display="https://podminky.urs.cz/item/CS_URS_2024_01/725211601"/>
    <hyperlink ref="F227" r:id="rId41" display="https://podminky.urs.cz/item/CS_URS_2024_01/725822613"/>
    <hyperlink ref="F229" r:id="rId42" display="https://podminky.urs.cz/item/CS_URS_2024_01/725849412"/>
    <hyperlink ref="F232" r:id="rId43" display="https://podminky.urs.cz/item/CS_URS_2024_01/998725122"/>
    <hyperlink ref="F235" r:id="rId44" display="https://podminky.urs.cz/item/CS_URS_2024_01/726111031"/>
    <hyperlink ref="F237" r:id="rId45" display="https://podminky.urs.cz/item/CS_URS_2024_01/726191001"/>
    <hyperlink ref="F239" r:id="rId46" display="https://podminky.urs.cz/item/CS_URS_2024_01/726191011"/>
    <hyperlink ref="F242" r:id="rId47" display="https://podminky.urs.cz/item/CS_URS_2024_01/998726132"/>
    <hyperlink ref="F245" r:id="rId48" display="https://podminky.urs.cz/item/CS_URS_2024_01/734221543"/>
    <hyperlink ref="F248" r:id="rId49" display="https://podminky.urs.cz/item/CS_URS_2024_01/735151811"/>
    <hyperlink ref="F250" r:id="rId50" display="https://podminky.urs.cz/item/CS_URS_2024_01/735160143"/>
    <hyperlink ref="F252" r:id="rId51" display="https://podminky.urs.cz/item/CS_URS_2024_01/998735122"/>
    <hyperlink ref="F255" r:id="rId52" display="https://podminky.urs.cz/item/CS_URS_2024_01/751111011"/>
    <hyperlink ref="F257" r:id="rId53" display="https://podminky.urs.cz/item/CS_URS_2024_01/751111811"/>
    <hyperlink ref="F261" r:id="rId54" display="https://podminky.urs.cz/item/CS_URS_2024_01/763222811"/>
    <hyperlink ref="F268" r:id="rId55" display="https://podminky.urs.cz/item/CS_URS_2024_01/763164641"/>
    <hyperlink ref="F272" r:id="rId56" display="https://podminky.urs.cz/item/CS_URS_2024_01/763101856"/>
    <hyperlink ref="F276" r:id="rId57" display="https://podminky.urs.cz/item/CS_URS_2024_01/763131914"/>
    <hyperlink ref="F278" r:id="rId58" display="https://podminky.urs.cz/item/CS_URS_2024_01/763121621"/>
    <hyperlink ref="F282" r:id="rId59" display="https://podminky.urs.cz/item/CS_URS_2024_01/763131714"/>
    <hyperlink ref="F284" r:id="rId60" display="https://podminky.urs.cz/item/CS_URS_2024_01/998763332"/>
    <hyperlink ref="F287" r:id="rId61" display="https://podminky.urs.cz/item/CS_URS_2024_01/766691914"/>
    <hyperlink ref="F289" r:id="rId62" display="https://podminky.urs.cz/item/CS_URS_2024_01/766660001"/>
    <hyperlink ref="F292" r:id="rId63" display="https://podminky.urs.cz/item/CS_URS_2024_01/998766122"/>
    <hyperlink ref="F295" r:id="rId64" display="https://podminky.urs.cz/item/CS_URS_2024_01/771121011"/>
    <hyperlink ref="F300" r:id="rId65" display="https://podminky.urs.cz/item/CS_URS_2024_01/771121015"/>
    <hyperlink ref="F302" r:id="rId66" display="https://podminky.urs.cz/item/CS_URS_2024_01/771151023"/>
    <hyperlink ref="F304" r:id="rId67" display="https://podminky.urs.cz/item/CS_URS_2024_01/771574416"/>
    <hyperlink ref="F308" r:id="rId68" display="https://podminky.urs.cz/item/CS_URS_2024_01/771591112"/>
    <hyperlink ref="F310" r:id="rId69" display="https://podminky.urs.cz/item/CS_URS_2024_01/771591241"/>
    <hyperlink ref="F312" r:id="rId70" display="https://podminky.urs.cz/item/CS_URS_2024_01/771591242"/>
    <hyperlink ref="F314" r:id="rId71" display="https://podminky.urs.cz/item/CS_URS_2024_01/771591264"/>
    <hyperlink ref="F318" r:id="rId72" display="https://podminky.urs.cz/item/CS_URS_2024_01/998771122"/>
    <hyperlink ref="F321" r:id="rId73" display="https://podminky.urs.cz/item/CS_URS_2024_01/781121011"/>
    <hyperlink ref="F328" r:id="rId74" display="https://podminky.urs.cz/item/CS_URS_2024_01/781131112"/>
    <hyperlink ref="F336" r:id="rId75" display="https://podminky.urs.cz/item/CS_URS_2024_01/781131264"/>
    <hyperlink ref="F340" r:id="rId76" display="https://podminky.urs.cz/item/CS_URS_2024_01/781161021"/>
    <hyperlink ref="F349" r:id="rId77" display="https://podminky.urs.cz/item/CS_URS_2024_01/781472216"/>
    <hyperlink ref="F351" r:id="rId78" display="https://podminky.urs.cz/item/CS_URS_2024_01/781571141"/>
    <hyperlink ref="F360" r:id="rId79" display="https://podminky.urs.cz/item/CS_URS_2024_01/998781122"/>
    <hyperlink ref="F363" r:id="rId80" display="https://podminky.urs.cz/item/CS_URS_2024_01/783317101"/>
    <hyperlink ref="F368" r:id="rId81" display="https://podminky.urs.cz/item/CS_URS_2024_01/784211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80</v>
      </c>
    </row>
    <row r="4" spans="2:46" s="1" customFormat="1" ht="24.95" customHeight="1">
      <c r="B4" s="22"/>
      <c r="D4" s="132" t="s">
        <v>91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zakázky'!K6</f>
        <v>Oprava stoupacího potrubí, koupelen a WC DD Dagmar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1304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zakázky'!AN8</f>
        <v>15. 2. 2024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zakázky'!AN13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zakázky'!E14</f>
        <v>Vyplň údaj</v>
      </c>
      <c r="F18" s="138"/>
      <c r="G18" s="138"/>
      <c r="H18" s="138"/>
      <c r="I18" s="134" t="s">
        <v>28</v>
      </c>
      <c r="J18" s="35" t="str">
        <f>'Rekapitulace zakázky'!AN14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zakázky'!AN16="","",'Rekapitulace zakázky'!AN16)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zakázky'!E17="","",'Rekapitulace zakázky'!E17)</f>
        <v xml:space="preserve"> </v>
      </c>
      <c r="F21" s="40"/>
      <c r="G21" s="40"/>
      <c r="H21" s="40"/>
      <c r="I21" s="134" t="s">
        <v>28</v>
      </c>
      <c r="J21" s="138" t="str">
        <f>IF('Rekapitulace zakázky'!AN17="","",'Rekapitulace zakázky'!AN17)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ROUND((SUM(BE84:BE99)),2)</f>
        <v>0</v>
      </c>
      <c r="G33" s="40"/>
      <c r="H33" s="40"/>
      <c r="I33" s="150">
        <v>0.21</v>
      </c>
      <c r="J33" s="149">
        <f>ROUND(((SUM(BE84:BE99))*I33),2)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ROUND((SUM(BF84:BF99)),2)</f>
        <v>0</v>
      </c>
      <c r="G34" s="40"/>
      <c r="H34" s="40"/>
      <c r="I34" s="150">
        <v>0.12</v>
      </c>
      <c r="J34" s="149">
        <f>ROUND(((SUM(BF84:BF99))*I34),2)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ROUND((SUM(BG84:BG99)),2)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ROUND((SUM(BH84:BH99)),2)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ROUND((SUM(BI84:BI99)),2)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Oprava stoupacího potrubí, koupelen a WC DD Dagmar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X9877.4 - VRN + společné drobné práce nezařazené v rozpočtech 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Zeleného 825/51 Brno 616 00 </v>
      </c>
      <c r="G52" s="42"/>
      <c r="H52" s="42"/>
      <c r="I52" s="34" t="s">
        <v>23</v>
      </c>
      <c r="J52" s="74" t="str">
        <f>IF(J12="","",J12)</f>
        <v>15. 2. 2024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Dětský Domov Dagmar Zeleného 825/51 Brno 616 00 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BDI group s.r.o. - Ing. Petr Štrich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95</v>
      </c>
      <c r="D57" s="164"/>
      <c r="E57" s="164"/>
      <c r="F57" s="164"/>
      <c r="G57" s="164"/>
      <c r="H57" s="164"/>
      <c r="I57" s="164"/>
      <c r="J57" s="165" t="s">
        <v>96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97</v>
      </c>
    </row>
    <row r="60" spans="1:31" s="9" customFormat="1" ht="24.95" customHeight="1">
      <c r="A60" s="9"/>
      <c r="B60" s="167"/>
      <c r="C60" s="168"/>
      <c r="D60" s="169" t="s">
        <v>98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101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1305</v>
      </c>
      <c r="E62" s="170"/>
      <c r="F62" s="170"/>
      <c r="G62" s="170"/>
      <c r="H62" s="170"/>
      <c r="I62" s="170"/>
      <c r="J62" s="171">
        <f>J90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3"/>
      <c r="C63" s="174"/>
      <c r="D63" s="175" t="s">
        <v>1306</v>
      </c>
      <c r="E63" s="176"/>
      <c r="F63" s="176"/>
      <c r="G63" s="176"/>
      <c r="H63" s="176"/>
      <c r="I63" s="176"/>
      <c r="J63" s="177">
        <f>J91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1307</v>
      </c>
      <c r="E64" s="176"/>
      <c r="F64" s="176"/>
      <c r="G64" s="176"/>
      <c r="H64" s="176"/>
      <c r="I64" s="176"/>
      <c r="J64" s="177">
        <f>J95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120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Oprava stoupacího potrubí, koupelen a WC DD Dagmar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92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 xml:space="preserve">X9877.4 - VRN + společné drobné práce nezařazené v rozpočtech 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 xml:space="preserve">Zeleného 825/51 Brno 616 00 </v>
      </c>
      <c r="G78" s="42"/>
      <c r="H78" s="42"/>
      <c r="I78" s="34" t="s">
        <v>23</v>
      </c>
      <c r="J78" s="74" t="str">
        <f>IF(J12="","",J12)</f>
        <v>15. 2. 2024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25</v>
      </c>
      <c r="D80" s="42"/>
      <c r="E80" s="42"/>
      <c r="F80" s="29" t="str">
        <f>E15</f>
        <v xml:space="preserve">Dětský Domov Dagmar Zeleného 825/51 Brno 616 00 </v>
      </c>
      <c r="G80" s="42"/>
      <c r="H80" s="42"/>
      <c r="I80" s="34" t="s">
        <v>31</v>
      </c>
      <c r="J80" s="38" t="str">
        <f>E21</f>
        <v xml:space="preserve"> 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34" t="s">
        <v>34</v>
      </c>
      <c r="J81" s="38" t="str">
        <f>E24</f>
        <v xml:space="preserve">BDI group s.r.o. - Ing. Petr Štrich 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121</v>
      </c>
      <c r="D83" s="182" t="s">
        <v>57</v>
      </c>
      <c r="E83" s="182" t="s">
        <v>53</v>
      </c>
      <c r="F83" s="182" t="s">
        <v>54</v>
      </c>
      <c r="G83" s="182" t="s">
        <v>122</v>
      </c>
      <c r="H83" s="182" t="s">
        <v>123</v>
      </c>
      <c r="I83" s="182" t="s">
        <v>124</v>
      </c>
      <c r="J83" s="183" t="s">
        <v>96</v>
      </c>
      <c r="K83" s="184" t="s">
        <v>125</v>
      </c>
      <c r="L83" s="185"/>
      <c r="M83" s="94" t="s">
        <v>19</v>
      </c>
      <c r="N83" s="95" t="s">
        <v>42</v>
      </c>
      <c r="O83" s="95" t="s">
        <v>126</v>
      </c>
      <c r="P83" s="95" t="s">
        <v>127</v>
      </c>
      <c r="Q83" s="95" t="s">
        <v>128</v>
      </c>
      <c r="R83" s="95" t="s">
        <v>129</v>
      </c>
      <c r="S83" s="95" t="s">
        <v>130</v>
      </c>
      <c r="T83" s="95" t="s">
        <v>131</v>
      </c>
      <c r="U83" s="96" t="s">
        <v>132</v>
      </c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133</v>
      </c>
      <c r="D84" s="42"/>
      <c r="E84" s="42"/>
      <c r="F84" s="42"/>
      <c r="G84" s="42"/>
      <c r="H84" s="42"/>
      <c r="I84" s="42"/>
      <c r="J84" s="186">
        <f>BK84</f>
        <v>0</v>
      </c>
      <c r="K84" s="42"/>
      <c r="L84" s="46"/>
      <c r="M84" s="97"/>
      <c r="N84" s="187"/>
      <c r="O84" s="98"/>
      <c r="P84" s="188">
        <f>P85+P90</f>
        <v>0</v>
      </c>
      <c r="Q84" s="98"/>
      <c r="R84" s="188">
        <f>R85+R90</f>
        <v>0</v>
      </c>
      <c r="S84" s="98"/>
      <c r="T84" s="188">
        <f>T85+T90</f>
        <v>0</v>
      </c>
      <c r="U84" s="99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97</v>
      </c>
      <c r="BK84" s="189">
        <f>BK85+BK90</f>
        <v>0</v>
      </c>
    </row>
    <row r="85" spans="1:63" s="12" customFormat="1" ht="25.9" customHeight="1">
      <c r="A85" s="12"/>
      <c r="B85" s="190"/>
      <c r="C85" s="191"/>
      <c r="D85" s="192" t="s">
        <v>71</v>
      </c>
      <c r="E85" s="193" t="s">
        <v>134</v>
      </c>
      <c r="F85" s="193" t="s">
        <v>135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</f>
        <v>0</v>
      </c>
      <c r="Q85" s="198"/>
      <c r="R85" s="199">
        <f>R86</f>
        <v>0</v>
      </c>
      <c r="S85" s="198"/>
      <c r="T85" s="199">
        <f>T86</f>
        <v>0</v>
      </c>
      <c r="U85" s="200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80</v>
      </c>
      <c r="AT85" s="202" t="s">
        <v>71</v>
      </c>
      <c r="AU85" s="202" t="s">
        <v>72</v>
      </c>
      <c r="AY85" s="201" t="s">
        <v>136</v>
      </c>
      <c r="BK85" s="203">
        <f>BK86</f>
        <v>0</v>
      </c>
    </row>
    <row r="86" spans="1:63" s="12" customFormat="1" ht="22.8" customHeight="1">
      <c r="A86" s="12"/>
      <c r="B86" s="190"/>
      <c r="C86" s="191"/>
      <c r="D86" s="192" t="s">
        <v>71</v>
      </c>
      <c r="E86" s="204" t="s">
        <v>213</v>
      </c>
      <c r="F86" s="204" t="s">
        <v>286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SUM(P87:P89)</f>
        <v>0</v>
      </c>
      <c r="Q86" s="198"/>
      <c r="R86" s="199">
        <f>SUM(R87:R89)</f>
        <v>0</v>
      </c>
      <c r="S86" s="198"/>
      <c r="T86" s="199">
        <f>SUM(T87:T89)</f>
        <v>0</v>
      </c>
      <c r="U86" s="200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80</v>
      </c>
      <c r="AT86" s="202" t="s">
        <v>71</v>
      </c>
      <c r="AU86" s="202" t="s">
        <v>80</v>
      </c>
      <c r="AY86" s="201" t="s">
        <v>136</v>
      </c>
      <c r="BK86" s="203">
        <f>SUM(BK87:BK89)</f>
        <v>0</v>
      </c>
    </row>
    <row r="87" spans="1:65" s="2" customFormat="1" ht="16.5" customHeight="1">
      <c r="A87" s="40"/>
      <c r="B87" s="41"/>
      <c r="C87" s="206" t="s">
        <v>80</v>
      </c>
      <c r="D87" s="206" t="s">
        <v>139</v>
      </c>
      <c r="E87" s="207" t="s">
        <v>1308</v>
      </c>
      <c r="F87" s="208" t="s">
        <v>1309</v>
      </c>
      <c r="G87" s="209" t="s">
        <v>526</v>
      </c>
      <c r="H87" s="210">
        <v>1</v>
      </c>
      <c r="I87" s="211"/>
      <c r="J87" s="212">
        <f>ROUND(I87*H87,2)</f>
        <v>0</v>
      </c>
      <c r="K87" s="213"/>
      <c r="L87" s="46"/>
      <c r="M87" s="214" t="s">
        <v>19</v>
      </c>
      <c r="N87" s="215" t="s">
        <v>44</v>
      </c>
      <c r="O87" s="86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6">
        <f>S87*H87</f>
        <v>0</v>
      </c>
      <c r="U87" s="217" t="s">
        <v>19</v>
      </c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8" t="s">
        <v>143</v>
      </c>
      <c r="AT87" s="218" t="s">
        <v>139</v>
      </c>
      <c r="AU87" s="218" t="s">
        <v>144</v>
      </c>
      <c r="AY87" s="19" t="s">
        <v>136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9" t="s">
        <v>144</v>
      </c>
      <c r="BK87" s="219">
        <f>ROUND(I87*H87,2)</f>
        <v>0</v>
      </c>
      <c r="BL87" s="19" t="s">
        <v>143</v>
      </c>
      <c r="BM87" s="218" t="s">
        <v>1310</v>
      </c>
    </row>
    <row r="88" spans="1:65" s="2" customFormat="1" ht="16.5" customHeight="1">
      <c r="A88" s="40"/>
      <c r="B88" s="41"/>
      <c r="C88" s="206" t="s">
        <v>144</v>
      </c>
      <c r="D88" s="206" t="s">
        <v>139</v>
      </c>
      <c r="E88" s="207" t="s">
        <v>1311</v>
      </c>
      <c r="F88" s="208" t="s">
        <v>1312</v>
      </c>
      <c r="G88" s="209" t="s">
        <v>526</v>
      </c>
      <c r="H88" s="210">
        <v>1</v>
      </c>
      <c r="I88" s="211"/>
      <c r="J88" s="212">
        <f>ROUND(I88*H88,2)</f>
        <v>0</v>
      </c>
      <c r="K88" s="213"/>
      <c r="L88" s="46"/>
      <c r="M88" s="214" t="s">
        <v>19</v>
      </c>
      <c r="N88" s="215" t="s">
        <v>44</v>
      </c>
      <c r="O88" s="86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6">
        <f>S88*H88</f>
        <v>0</v>
      </c>
      <c r="U88" s="217" t="s">
        <v>19</v>
      </c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143</v>
      </c>
      <c r="AT88" s="218" t="s">
        <v>139</v>
      </c>
      <c r="AU88" s="218" t="s">
        <v>144</v>
      </c>
      <c r="AY88" s="19" t="s">
        <v>136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144</v>
      </c>
      <c r="BK88" s="219">
        <f>ROUND(I88*H88,2)</f>
        <v>0</v>
      </c>
      <c r="BL88" s="19" t="s">
        <v>143</v>
      </c>
      <c r="BM88" s="218" t="s">
        <v>1313</v>
      </c>
    </row>
    <row r="89" spans="1:65" s="2" customFormat="1" ht="16.5" customHeight="1">
      <c r="A89" s="40"/>
      <c r="B89" s="41"/>
      <c r="C89" s="206" t="s">
        <v>137</v>
      </c>
      <c r="D89" s="206" t="s">
        <v>139</v>
      </c>
      <c r="E89" s="207" t="s">
        <v>1314</v>
      </c>
      <c r="F89" s="208" t="s">
        <v>1315</v>
      </c>
      <c r="G89" s="209" t="s">
        <v>526</v>
      </c>
      <c r="H89" s="210">
        <v>1</v>
      </c>
      <c r="I89" s="211"/>
      <c r="J89" s="212">
        <f>ROUND(I89*H89,2)</f>
        <v>0</v>
      </c>
      <c r="K89" s="213"/>
      <c r="L89" s="46"/>
      <c r="M89" s="214" t="s">
        <v>19</v>
      </c>
      <c r="N89" s="215" t="s">
        <v>44</v>
      </c>
      <c r="O89" s="86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6">
        <f>S89*H89</f>
        <v>0</v>
      </c>
      <c r="U89" s="217" t="s">
        <v>19</v>
      </c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8" t="s">
        <v>143</v>
      </c>
      <c r="AT89" s="218" t="s">
        <v>139</v>
      </c>
      <c r="AU89" s="218" t="s">
        <v>144</v>
      </c>
      <c r="AY89" s="19" t="s">
        <v>136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9" t="s">
        <v>144</v>
      </c>
      <c r="BK89" s="219">
        <f>ROUND(I89*H89,2)</f>
        <v>0</v>
      </c>
      <c r="BL89" s="19" t="s">
        <v>143</v>
      </c>
      <c r="BM89" s="218" t="s">
        <v>1316</v>
      </c>
    </row>
    <row r="90" spans="1:63" s="12" customFormat="1" ht="25.9" customHeight="1">
      <c r="A90" s="12"/>
      <c r="B90" s="190"/>
      <c r="C90" s="191"/>
      <c r="D90" s="192" t="s">
        <v>71</v>
      </c>
      <c r="E90" s="193" t="s">
        <v>1317</v>
      </c>
      <c r="F90" s="193" t="s">
        <v>1318</v>
      </c>
      <c r="G90" s="191"/>
      <c r="H90" s="191"/>
      <c r="I90" s="194"/>
      <c r="J90" s="195">
        <f>BK90</f>
        <v>0</v>
      </c>
      <c r="K90" s="191"/>
      <c r="L90" s="196"/>
      <c r="M90" s="197"/>
      <c r="N90" s="198"/>
      <c r="O90" s="198"/>
      <c r="P90" s="199">
        <f>P91+P95</f>
        <v>0</v>
      </c>
      <c r="Q90" s="198"/>
      <c r="R90" s="199">
        <f>R91+R95</f>
        <v>0</v>
      </c>
      <c r="S90" s="198"/>
      <c r="T90" s="199">
        <f>T91+T95</f>
        <v>0</v>
      </c>
      <c r="U90" s="200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173</v>
      </c>
      <c r="AT90" s="202" t="s">
        <v>71</v>
      </c>
      <c r="AU90" s="202" t="s">
        <v>72</v>
      </c>
      <c r="AY90" s="201" t="s">
        <v>136</v>
      </c>
      <c r="BK90" s="203">
        <f>BK91+BK95</f>
        <v>0</v>
      </c>
    </row>
    <row r="91" spans="1:63" s="12" customFormat="1" ht="22.8" customHeight="1">
      <c r="A91" s="12"/>
      <c r="B91" s="190"/>
      <c r="C91" s="191"/>
      <c r="D91" s="192" t="s">
        <v>71</v>
      </c>
      <c r="E91" s="204" t="s">
        <v>1319</v>
      </c>
      <c r="F91" s="204" t="s">
        <v>1320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SUM(P92:P94)</f>
        <v>0</v>
      </c>
      <c r="Q91" s="198"/>
      <c r="R91" s="199">
        <f>SUM(R92:R94)</f>
        <v>0</v>
      </c>
      <c r="S91" s="198"/>
      <c r="T91" s="199">
        <f>SUM(T92:T94)</f>
        <v>0</v>
      </c>
      <c r="U91" s="200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173</v>
      </c>
      <c r="AT91" s="202" t="s">
        <v>71</v>
      </c>
      <c r="AU91" s="202" t="s">
        <v>80</v>
      </c>
      <c r="AY91" s="201" t="s">
        <v>136</v>
      </c>
      <c r="BK91" s="203">
        <f>SUM(BK92:BK94)</f>
        <v>0</v>
      </c>
    </row>
    <row r="92" spans="1:65" s="2" customFormat="1" ht="16.5" customHeight="1">
      <c r="A92" s="40"/>
      <c r="B92" s="41"/>
      <c r="C92" s="206" t="s">
        <v>143</v>
      </c>
      <c r="D92" s="206" t="s">
        <v>139</v>
      </c>
      <c r="E92" s="207" t="s">
        <v>1321</v>
      </c>
      <c r="F92" s="208" t="s">
        <v>1320</v>
      </c>
      <c r="G92" s="209" t="s">
        <v>1322</v>
      </c>
      <c r="H92" s="210">
        <v>1</v>
      </c>
      <c r="I92" s="211"/>
      <c r="J92" s="212">
        <f>ROUND(I92*H92,2)</f>
        <v>0</v>
      </c>
      <c r="K92" s="213"/>
      <c r="L92" s="46"/>
      <c r="M92" s="214" t="s">
        <v>19</v>
      </c>
      <c r="N92" s="215" t="s">
        <v>44</v>
      </c>
      <c r="O92" s="86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6">
        <f>S92*H92</f>
        <v>0</v>
      </c>
      <c r="U92" s="217" t="s">
        <v>19</v>
      </c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8" t="s">
        <v>1323</v>
      </c>
      <c r="AT92" s="218" t="s">
        <v>139</v>
      </c>
      <c r="AU92" s="218" t="s">
        <v>144</v>
      </c>
      <c r="AY92" s="19" t="s">
        <v>136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9" t="s">
        <v>144</v>
      </c>
      <c r="BK92" s="219">
        <f>ROUND(I92*H92,2)</f>
        <v>0</v>
      </c>
      <c r="BL92" s="19" t="s">
        <v>1323</v>
      </c>
      <c r="BM92" s="218" t="s">
        <v>1324</v>
      </c>
    </row>
    <row r="93" spans="1:47" s="2" customFormat="1" ht="12">
      <c r="A93" s="40"/>
      <c r="B93" s="41"/>
      <c r="C93" s="42"/>
      <c r="D93" s="220" t="s">
        <v>146</v>
      </c>
      <c r="E93" s="42"/>
      <c r="F93" s="221" t="s">
        <v>1325</v>
      </c>
      <c r="G93" s="42"/>
      <c r="H93" s="42"/>
      <c r="I93" s="222"/>
      <c r="J93" s="42"/>
      <c r="K93" s="42"/>
      <c r="L93" s="46"/>
      <c r="M93" s="223"/>
      <c r="N93" s="224"/>
      <c r="O93" s="86"/>
      <c r="P93" s="86"/>
      <c r="Q93" s="86"/>
      <c r="R93" s="86"/>
      <c r="S93" s="86"/>
      <c r="T93" s="86"/>
      <c r="U93" s="87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146</v>
      </c>
      <c r="AU93" s="19" t="s">
        <v>144</v>
      </c>
    </row>
    <row r="94" spans="1:65" s="2" customFormat="1" ht="24.15" customHeight="1">
      <c r="A94" s="40"/>
      <c r="B94" s="41"/>
      <c r="C94" s="206" t="s">
        <v>173</v>
      </c>
      <c r="D94" s="206" t="s">
        <v>139</v>
      </c>
      <c r="E94" s="207" t="s">
        <v>1326</v>
      </c>
      <c r="F94" s="208" t="s">
        <v>1327</v>
      </c>
      <c r="G94" s="209" t="s">
        <v>526</v>
      </c>
      <c r="H94" s="210">
        <v>1</v>
      </c>
      <c r="I94" s="211"/>
      <c r="J94" s="212">
        <f>ROUND(I94*H94,2)</f>
        <v>0</v>
      </c>
      <c r="K94" s="213"/>
      <c r="L94" s="46"/>
      <c r="M94" s="214" t="s">
        <v>19</v>
      </c>
      <c r="N94" s="215" t="s">
        <v>44</v>
      </c>
      <c r="O94" s="86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6">
        <f>S94*H94</f>
        <v>0</v>
      </c>
      <c r="U94" s="217" t="s">
        <v>19</v>
      </c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8" t="s">
        <v>1323</v>
      </c>
      <c r="AT94" s="218" t="s">
        <v>139</v>
      </c>
      <c r="AU94" s="218" t="s">
        <v>144</v>
      </c>
      <c r="AY94" s="19" t="s">
        <v>136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144</v>
      </c>
      <c r="BK94" s="219">
        <f>ROUND(I94*H94,2)</f>
        <v>0</v>
      </c>
      <c r="BL94" s="19" t="s">
        <v>1323</v>
      </c>
      <c r="BM94" s="218" t="s">
        <v>1328</v>
      </c>
    </row>
    <row r="95" spans="1:63" s="12" customFormat="1" ht="22.8" customHeight="1">
      <c r="A95" s="12"/>
      <c r="B95" s="190"/>
      <c r="C95" s="191"/>
      <c r="D95" s="192" t="s">
        <v>71</v>
      </c>
      <c r="E95" s="204" t="s">
        <v>1329</v>
      </c>
      <c r="F95" s="204" t="s">
        <v>1330</v>
      </c>
      <c r="G95" s="191"/>
      <c r="H95" s="191"/>
      <c r="I95" s="194"/>
      <c r="J95" s="205">
        <f>BK95</f>
        <v>0</v>
      </c>
      <c r="K95" s="191"/>
      <c r="L95" s="196"/>
      <c r="M95" s="197"/>
      <c r="N95" s="198"/>
      <c r="O95" s="198"/>
      <c r="P95" s="199">
        <f>SUM(P96:P99)</f>
        <v>0</v>
      </c>
      <c r="Q95" s="198"/>
      <c r="R95" s="199">
        <f>SUM(R96:R99)</f>
        <v>0</v>
      </c>
      <c r="S95" s="198"/>
      <c r="T95" s="199">
        <f>SUM(T96:T99)</f>
        <v>0</v>
      </c>
      <c r="U95" s="200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173</v>
      </c>
      <c r="AT95" s="202" t="s">
        <v>71</v>
      </c>
      <c r="AU95" s="202" t="s">
        <v>80</v>
      </c>
      <c r="AY95" s="201" t="s">
        <v>136</v>
      </c>
      <c r="BK95" s="203">
        <f>SUM(BK96:BK99)</f>
        <v>0</v>
      </c>
    </row>
    <row r="96" spans="1:65" s="2" customFormat="1" ht="16.5" customHeight="1">
      <c r="A96" s="40"/>
      <c r="B96" s="41"/>
      <c r="C96" s="206" t="s">
        <v>181</v>
      </c>
      <c r="D96" s="206" t="s">
        <v>139</v>
      </c>
      <c r="E96" s="207" t="s">
        <v>1331</v>
      </c>
      <c r="F96" s="208" t="s">
        <v>1330</v>
      </c>
      <c r="G96" s="209" t="s">
        <v>1322</v>
      </c>
      <c r="H96" s="210">
        <v>1</v>
      </c>
      <c r="I96" s="211"/>
      <c r="J96" s="212">
        <f>ROUND(I96*H96,2)</f>
        <v>0</v>
      </c>
      <c r="K96" s="213"/>
      <c r="L96" s="46"/>
      <c r="M96" s="214" t="s">
        <v>19</v>
      </c>
      <c r="N96" s="215" t="s">
        <v>44</v>
      </c>
      <c r="O96" s="86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6">
        <f>S96*H96</f>
        <v>0</v>
      </c>
      <c r="U96" s="217" t="s">
        <v>19</v>
      </c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8" t="s">
        <v>1323</v>
      </c>
      <c r="AT96" s="218" t="s">
        <v>139</v>
      </c>
      <c r="AU96" s="218" t="s">
        <v>144</v>
      </c>
      <c r="AY96" s="19" t="s">
        <v>136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9" t="s">
        <v>144</v>
      </c>
      <c r="BK96" s="219">
        <f>ROUND(I96*H96,2)</f>
        <v>0</v>
      </c>
      <c r="BL96" s="19" t="s">
        <v>1323</v>
      </c>
      <c r="BM96" s="218" t="s">
        <v>1332</v>
      </c>
    </row>
    <row r="97" spans="1:47" s="2" customFormat="1" ht="12">
      <c r="A97" s="40"/>
      <c r="B97" s="41"/>
      <c r="C97" s="42"/>
      <c r="D97" s="220" t="s">
        <v>146</v>
      </c>
      <c r="E97" s="42"/>
      <c r="F97" s="221" t="s">
        <v>1333</v>
      </c>
      <c r="G97" s="42"/>
      <c r="H97" s="42"/>
      <c r="I97" s="222"/>
      <c r="J97" s="42"/>
      <c r="K97" s="42"/>
      <c r="L97" s="46"/>
      <c r="M97" s="223"/>
      <c r="N97" s="224"/>
      <c r="O97" s="86"/>
      <c r="P97" s="86"/>
      <c r="Q97" s="86"/>
      <c r="R97" s="86"/>
      <c r="S97" s="86"/>
      <c r="T97" s="86"/>
      <c r="U97" s="87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146</v>
      </c>
      <c r="AU97" s="19" t="s">
        <v>144</v>
      </c>
    </row>
    <row r="98" spans="1:65" s="2" customFormat="1" ht="16.5" customHeight="1">
      <c r="A98" s="40"/>
      <c r="B98" s="41"/>
      <c r="C98" s="206" t="s">
        <v>190</v>
      </c>
      <c r="D98" s="206" t="s">
        <v>139</v>
      </c>
      <c r="E98" s="207" t="s">
        <v>1334</v>
      </c>
      <c r="F98" s="208" t="s">
        <v>1335</v>
      </c>
      <c r="G98" s="209" t="s">
        <v>1322</v>
      </c>
      <c r="H98" s="210">
        <v>1</v>
      </c>
      <c r="I98" s="211"/>
      <c r="J98" s="212">
        <f>ROUND(I98*H98,2)</f>
        <v>0</v>
      </c>
      <c r="K98" s="213"/>
      <c r="L98" s="46"/>
      <c r="M98" s="214" t="s">
        <v>19</v>
      </c>
      <c r="N98" s="215" t="s">
        <v>44</v>
      </c>
      <c r="O98" s="86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6">
        <f>S98*H98</f>
        <v>0</v>
      </c>
      <c r="U98" s="217" t="s">
        <v>19</v>
      </c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1323</v>
      </c>
      <c r="AT98" s="218" t="s">
        <v>139</v>
      </c>
      <c r="AU98" s="218" t="s">
        <v>144</v>
      </c>
      <c r="AY98" s="19" t="s">
        <v>136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144</v>
      </c>
      <c r="BK98" s="219">
        <f>ROUND(I98*H98,2)</f>
        <v>0</v>
      </c>
      <c r="BL98" s="19" t="s">
        <v>1323</v>
      </c>
      <c r="BM98" s="218" t="s">
        <v>1336</v>
      </c>
    </row>
    <row r="99" spans="1:47" s="2" customFormat="1" ht="12">
      <c r="A99" s="40"/>
      <c r="B99" s="41"/>
      <c r="C99" s="42"/>
      <c r="D99" s="220" t="s">
        <v>146</v>
      </c>
      <c r="E99" s="42"/>
      <c r="F99" s="221" t="s">
        <v>1337</v>
      </c>
      <c r="G99" s="42"/>
      <c r="H99" s="42"/>
      <c r="I99" s="222"/>
      <c r="J99" s="42"/>
      <c r="K99" s="42"/>
      <c r="L99" s="46"/>
      <c r="M99" s="276"/>
      <c r="N99" s="277"/>
      <c r="O99" s="278"/>
      <c r="P99" s="278"/>
      <c r="Q99" s="278"/>
      <c r="R99" s="278"/>
      <c r="S99" s="278"/>
      <c r="T99" s="278"/>
      <c r="U99" s="279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146</v>
      </c>
      <c r="AU99" s="19" t="s">
        <v>144</v>
      </c>
    </row>
    <row r="100" spans="1:31" s="2" customFormat="1" ht="6.95" customHeight="1">
      <c r="A100" s="40"/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46"/>
      <c r="M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</sheetData>
  <sheetProtection password="CC35" sheet="1" objects="1" scenarios="1" formatColumns="0" formatRows="0" autoFilter="0"/>
  <autoFilter ref="C83:K99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93" r:id="rId1" display="https://podminky.urs.cz/item/CS_URS_2024_01/030001000"/>
    <hyperlink ref="F97" r:id="rId2" display="https://podminky.urs.cz/item/CS_URS_2024_01/040001000"/>
    <hyperlink ref="F99" r:id="rId3" display="https://podminky.urs.cz/item/CS_URS_2024_01/04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4"/>
  <sheetViews>
    <sheetView showGridLines="0" workbookViewId="0" topLeftCell="A202"/>
  </sheetViews>
  <sheetFormatPr defaultColWidth="9.140625" defaultRowHeight="12"/>
  <cols>
    <col min="1" max="1" width="8.28125" style="280" customWidth="1"/>
    <col min="2" max="2" width="1.7109375" style="280" customWidth="1"/>
    <col min="3" max="4" width="5.00390625" style="280" customWidth="1"/>
    <col min="5" max="5" width="11.7109375" style="280" customWidth="1"/>
    <col min="6" max="6" width="9.140625" style="280" customWidth="1"/>
    <col min="7" max="7" width="5.00390625" style="280" customWidth="1"/>
    <col min="8" max="8" width="77.8515625" style="280" customWidth="1"/>
    <col min="9" max="10" width="20.00390625" style="280" customWidth="1"/>
    <col min="11" max="11" width="1.7109375" style="280" customWidth="1"/>
  </cols>
  <sheetData>
    <row r="1" s="1" customFormat="1" ht="37.5" customHeight="1"/>
    <row r="2" spans="2:11" s="1" customFormat="1" ht="7.5" customHeight="1">
      <c r="B2" s="281"/>
      <c r="C2" s="282"/>
      <c r="D2" s="282"/>
      <c r="E2" s="282"/>
      <c r="F2" s="282"/>
      <c r="G2" s="282"/>
      <c r="H2" s="282"/>
      <c r="I2" s="282"/>
      <c r="J2" s="282"/>
      <c r="K2" s="283"/>
    </row>
    <row r="3" spans="2:11" s="16" customFormat="1" ht="45" customHeight="1">
      <c r="B3" s="284"/>
      <c r="C3" s="285" t="s">
        <v>1338</v>
      </c>
      <c r="D3" s="285"/>
      <c r="E3" s="285"/>
      <c r="F3" s="285"/>
      <c r="G3" s="285"/>
      <c r="H3" s="285"/>
      <c r="I3" s="285"/>
      <c r="J3" s="285"/>
      <c r="K3" s="286"/>
    </row>
    <row r="4" spans="2:11" s="1" customFormat="1" ht="25.5" customHeight="1">
      <c r="B4" s="287"/>
      <c r="C4" s="288" t="s">
        <v>1339</v>
      </c>
      <c r="D4" s="288"/>
      <c r="E4" s="288"/>
      <c r="F4" s="288"/>
      <c r="G4" s="288"/>
      <c r="H4" s="288"/>
      <c r="I4" s="288"/>
      <c r="J4" s="288"/>
      <c r="K4" s="289"/>
    </row>
    <row r="5" spans="2:11" s="1" customFormat="1" ht="5.25" customHeight="1">
      <c r="B5" s="287"/>
      <c r="C5" s="290"/>
      <c r="D5" s="290"/>
      <c r="E5" s="290"/>
      <c r="F5" s="290"/>
      <c r="G5" s="290"/>
      <c r="H5" s="290"/>
      <c r="I5" s="290"/>
      <c r="J5" s="290"/>
      <c r="K5" s="289"/>
    </row>
    <row r="6" spans="2:11" s="1" customFormat="1" ht="15" customHeight="1">
      <c r="B6" s="287"/>
      <c r="C6" s="291" t="s">
        <v>1340</v>
      </c>
      <c r="D6" s="291"/>
      <c r="E6" s="291"/>
      <c r="F6" s="291"/>
      <c r="G6" s="291"/>
      <c r="H6" s="291"/>
      <c r="I6" s="291"/>
      <c r="J6" s="291"/>
      <c r="K6" s="289"/>
    </row>
    <row r="7" spans="2:11" s="1" customFormat="1" ht="15" customHeight="1">
      <c r="B7" s="292"/>
      <c r="C7" s="291" t="s">
        <v>1341</v>
      </c>
      <c r="D7" s="291"/>
      <c r="E7" s="291"/>
      <c r="F7" s="291"/>
      <c r="G7" s="291"/>
      <c r="H7" s="291"/>
      <c r="I7" s="291"/>
      <c r="J7" s="291"/>
      <c r="K7" s="289"/>
    </row>
    <row r="8" spans="2:11" s="1" customFormat="1" ht="12.75" customHeight="1">
      <c r="B8" s="292"/>
      <c r="C8" s="291"/>
      <c r="D8" s="291"/>
      <c r="E8" s="291"/>
      <c r="F8" s="291"/>
      <c r="G8" s="291"/>
      <c r="H8" s="291"/>
      <c r="I8" s="291"/>
      <c r="J8" s="291"/>
      <c r="K8" s="289"/>
    </row>
    <row r="9" spans="2:11" s="1" customFormat="1" ht="15" customHeight="1">
      <c r="B9" s="292"/>
      <c r="C9" s="291" t="s">
        <v>1342</v>
      </c>
      <c r="D9" s="291"/>
      <c r="E9" s="291"/>
      <c r="F9" s="291"/>
      <c r="G9" s="291"/>
      <c r="H9" s="291"/>
      <c r="I9" s="291"/>
      <c r="J9" s="291"/>
      <c r="K9" s="289"/>
    </row>
    <row r="10" spans="2:11" s="1" customFormat="1" ht="15" customHeight="1">
      <c r="B10" s="292"/>
      <c r="C10" s="291"/>
      <c r="D10" s="291" t="s">
        <v>1343</v>
      </c>
      <c r="E10" s="291"/>
      <c r="F10" s="291"/>
      <c r="G10" s="291"/>
      <c r="H10" s="291"/>
      <c r="I10" s="291"/>
      <c r="J10" s="291"/>
      <c r="K10" s="289"/>
    </row>
    <row r="11" spans="2:11" s="1" customFormat="1" ht="15" customHeight="1">
      <c r="B11" s="292"/>
      <c r="C11" s="293"/>
      <c r="D11" s="291" t="s">
        <v>1344</v>
      </c>
      <c r="E11" s="291"/>
      <c r="F11" s="291"/>
      <c r="G11" s="291"/>
      <c r="H11" s="291"/>
      <c r="I11" s="291"/>
      <c r="J11" s="291"/>
      <c r="K11" s="289"/>
    </row>
    <row r="12" spans="2:11" s="1" customFormat="1" ht="15" customHeight="1">
      <c r="B12" s="292"/>
      <c r="C12" s="293"/>
      <c r="D12" s="291"/>
      <c r="E12" s="291"/>
      <c r="F12" s="291"/>
      <c r="G12" s="291"/>
      <c r="H12" s="291"/>
      <c r="I12" s="291"/>
      <c r="J12" s="291"/>
      <c r="K12" s="289"/>
    </row>
    <row r="13" spans="2:11" s="1" customFormat="1" ht="15" customHeight="1">
      <c r="B13" s="292"/>
      <c r="C13" s="293"/>
      <c r="D13" s="294" t="s">
        <v>1345</v>
      </c>
      <c r="E13" s="291"/>
      <c r="F13" s="291"/>
      <c r="G13" s="291"/>
      <c r="H13" s="291"/>
      <c r="I13" s="291"/>
      <c r="J13" s="291"/>
      <c r="K13" s="289"/>
    </row>
    <row r="14" spans="2:11" s="1" customFormat="1" ht="12.75" customHeight="1">
      <c r="B14" s="292"/>
      <c r="C14" s="293"/>
      <c r="D14" s="293"/>
      <c r="E14" s="293"/>
      <c r="F14" s="293"/>
      <c r="G14" s="293"/>
      <c r="H14" s="293"/>
      <c r="I14" s="293"/>
      <c r="J14" s="293"/>
      <c r="K14" s="289"/>
    </row>
    <row r="15" spans="2:11" s="1" customFormat="1" ht="15" customHeight="1">
      <c r="B15" s="292"/>
      <c r="C15" s="293"/>
      <c r="D15" s="291" t="s">
        <v>1346</v>
      </c>
      <c r="E15" s="291"/>
      <c r="F15" s="291"/>
      <c r="G15" s="291"/>
      <c r="H15" s="291"/>
      <c r="I15" s="291"/>
      <c r="J15" s="291"/>
      <c r="K15" s="289"/>
    </row>
    <row r="16" spans="2:11" s="1" customFormat="1" ht="15" customHeight="1">
      <c r="B16" s="292"/>
      <c r="C16" s="293"/>
      <c r="D16" s="291" t="s">
        <v>1347</v>
      </c>
      <c r="E16" s="291"/>
      <c r="F16" s="291"/>
      <c r="G16" s="291"/>
      <c r="H16" s="291"/>
      <c r="I16" s="291"/>
      <c r="J16" s="291"/>
      <c r="K16" s="289"/>
    </row>
    <row r="17" spans="2:11" s="1" customFormat="1" ht="15" customHeight="1">
      <c r="B17" s="292"/>
      <c r="C17" s="293"/>
      <c r="D17" s="291" t="s">
        <v>1348</v>
      </c>
      <c r="E17" s="291"/>
      <c r="F17" s="291"/>
      <c r="G17" s="291"/>
      <c r="H17" s="291"/>
      <c r="I17" s="291"/>
      <c r="J17" s="291"/>
      <c r="K17" s="289"/>
    </row>
    <row r="18" spans="2:11" s="1" customFormat="1" ht="15" customHeight="1">
      <c r="B18" s="292"/>
      <c r="C18" s="293"/>
      <c r="D18" s="293"/>
      <c r="E18" s="295" t="s">
        <v>79</v>
      </c>
      <c r="F18" s="291" t="s">
        <v>1349</v>
      </c>
      <c r="G18" s="291"/>
      <c r="H18" s="291"/>
      <c r="I18" s="291"/>
      <c r="J18" s="291"/>
      <c r="K18" s="289"/>
    </row>
    <row r="19" spans="2:11" s="1" customFormat="1" ht="15" customHeight="1">
      <c r="B19" s="292"/>
      <c r="C19" s="293"/>
      <c r="D19" s="293"/>
      <c r="E19" s="295" t="s">
        <v>1350</v>
      </c>
      <c r="F19" s="291" t="s">
        <v>1351</v>
      </c>
      <c r="G19" s="291"/>
      <c r="H19" s="291"/>
      <c r="I19" s="291"/>
      <c r="J19" s="291"/>
      <c r="K19" s="289"/>
    </row>
    <row r="20" spans="2:11" s="1" customFormat="1" ht="15" customHeight="1">
      <c r="B20" s="292"/>
      <c r="C20" s="293"/>
      <c r="D20" s="293"/>
      <c r="E20" s="295" t="s">
        <v>1352</v>
      </c>
      <c r="F20" s="291" t="s">
        <v>1353</v>
      </c>
      <c r="G20" s="291"/>
      <c r="H20" s="291"/>
      <c r="I20" s="291"/>
      <c r="J20" s="291"/>
      <c r="K20" s="289"/>
    </row>
    <row r="21" spans="2:11" s="1" customFormat="1" ht="15" customHeight="1">
      <c r="B21" s="292"/>
      <c r="C21" s="293"/>
      <c r="D21" s="293"/>
      <c r="E21" s="295" t="s">
        <v>1354</v>
      </c>
      <c r="F21" s="291" t="s">
        <v>1355</v>
      </c>
      <c r="G21" s="291"/>
      <c r="H21" s="291"/>
      <c r="I21" s="291"/>
      <c r="J21" s="291"/>
      <c r="K21" s="289"/>
    </row>
    <row r="22" spans="2:11" s="1" customFormat="1" ht="15" customHeight="1">
      <c r="B22" s="292"/>
      <c r="C22" s="293"/>
      <c r="D22" s="293"/>
      <c r="E22" s="295" t="s">
        <v>1356</v>
      </c>
      <c r="F22" s="291" t="s">
        <v>1357</v>
      </c>
      <c r="G22" s="291"/>
      <c r="H22" s="291"/>
      <c r="I22" s="291"/>
      <c r="J22" s="291"/>
      <c r="K22" s="289"/>
    </row>
    <row r="23" spans="2:11" s="1" customFormat="1" ht="15" customHeight="1">
      <c r="B23" s="292"/>
      <c r="C23" s="293"/>
      <c r="D23" s="293"/>
      <c r="E23" s="295" t="s">
        <v>1358</v>
      </c>
      <c r="F23" s="291" t="s">
        <v>1359</v>
      </c>
      <c r="G23" s="291"/>
      <c r="H23" s="291"/>
      <c r="I23" s="291"/>
      <c r="J23" s="291"/>
      <c r="K23" s="289"/>
    </row>
    <row r="24" spans="2:11" s="1" customFormat="1" ht="12.75" customHeight="1">
      <c r="B24" s="292"/>
      <c r="C24" s="293"/>
      <c r="D24" s="293"/>
      <c r="E24" s="293"/>
      <c r="F24" s="293"/>
      <c r="G24" s="293"/>
      <c r="H24" s="293"/>
      <c r="I24" s="293"/>
      <c r="J24" s="293"/>
      <c r="K24" s="289"/>
    </row>
    <row r="25" spans="2:11" s="1" customFormat="1" ht="15" customHeight="1">
      <c r="B25" s="292"/>
      <c r="C25" s="291" t="s">
        <v>1360</v>
      </c>
      <c r="D25" s="291"/>
      <c r="E25" s="291"/>
      <c r="F25" s="291"/>
      <c r="G25" s="291"/>
      <c r="H25" s="291"/>
      <c r="I25" s="291"/>
      <c r="J25" s="291"/>
      <c r="K25" s="289"/>
    </row>
    <row r="26" spans="2:11" s="1" customFormat="1" ht="15" customHeight="1">
      <c r="B26" s="292"/>
      <c r="C26" s="291" t="s">
        <v>1361</v>
      </c>
      <c r="D26" s="291"/>
      <c r="E26" s="291"/>
      <c r="F26" s="291"/>
      <c r="G26" s="291"/>
      <c r="H26" s="291"/>
      <c r="I26" s="291"/>
      <c r="J26" s="291"/>
      <c r="K26" s="289"/>
    </row>
    <row r="27" spans="2:11" s="1" customFormat="1" ht="15" customHeight="1">
      <c r="B27" s="292"/>
      <c r="C27" s="291"/>
      <c r="D27" s="291" t="s">
        <v>1362</v>
      </c>
      <c r="E27" s="291"/>
      <c r="F27" s="291"/>
      <c r="G27" s="291"/>
      <c r="H27" s="291"/>
      <c r="I27" s="291"/>
      <c r="J27" s="291"/>
      <c r="K27" s="289"/>
    </row>
    <row r="28" spans="2:11" s="1" customFormat="1" ht="15" customHeight="1">
      <c r="B28" s="292"/>
      <c r="C28" s="293"/>
      <c r="D28" s="291" t="s">
        <v>1363</v>
      </c>
      <c r="E28" s="291"/>
      <c r="F28" s="291"/>
      <c r="G28" s="291"/>
      <c r="H28" s="291"/>
      <c r="I28" s="291"/>
      <c r="J28" s="291"/>
      <c r="K28" s="289"/>
    </row>
    <row r="29" spans="2:11" s="1" customFormat="1" ht="12.75" customHeight="1">
      <c r="B29" s="292"/>
      <c r="C29" s="293"/>
      <c r="D29" s="293"/>
      <c r="E29" s="293"/>
      <c r="F29" s="293"/>
      <c r="G29" s="293"/>
      <c r="H29" s="293"/>
      <c r="I29" s="293"/>
      <c r="J29" s="293"/>
      <c r="K29" s="289"/>
    </row>
    <row r="30" spans="2:11" s="1" customFormat="1" ht="15" customHeight="1">
      <c r="B30" s="292"/>
      <c r="C30" s="293"/>
      <c r="D30" s="291" t="s">
        <v>1364</v>
      </c>
      <c r="E30" s="291"/>
      <c r="F30" s="291"/>
      <c r="G30" s="291"/>
      <c r="H30" s="291"/>
      <c r="I30" s="291"/>
      <c r="J30" s="291"/>
      <c r="K30" s="289"/>
    </row>
    <row r="31" spans="2:11" s="1" customFormat="1" ht="15" customHeight="1">
      <c r="B31" s="292"/>
      <c r="C31" s="293"/>
      <c r="D31" s="291" t="s">
        <v>1365</v>
      </c>
      <c r="E31" s="291"/>
      <c r="F31" s="291"/>
      <c r="G31" s="291"/>
      <c r="H31" s="291"/>
      <c r="I31" s="291"/>
      <c r="J31" s="291"/>
      <c r="K31" s="289"/>
    </row>
    <row r="32" spans="2:11" s="1" customFormat="1" ht="12.75" customHeight="1">
      <c r="B32" s="292"/>
      <c r="C32" s="293"/>
      <c r="D32" s="293"/>
      <c r="E32" s="293"/>
      <c r="F32" s="293"/>
      <c r="G32" s="293"/>
      <c r="H32" s="293"/>
      <c r="I32" s="293"/>
      <c r="J32" s="293"/>
      <c r="K32" s="289"/>
    </row>
    <row r="33" spans="2:11" s="1" customFormat="1" ht="15" customHeight="1">
      <c r="B33" s="292"/>
      <c r="C33" s="293"/>
      <c r="D33" s="291" t="s">
        <v>1366</v>
      </c>
      <c r="E33" s="291"/>
      <c r="F33" s="291"/>
      <c r="G33" s="291"/>
      <c r="H33" s="291"/>
      <c r="I33" s="291"/>
      <c r="J33" s="291"/>
      <c r="K33" s="289"/>
    </row>
    <row r="34" spans="2:11" s="1" customFormat="1" ht="15" customHeight="1">
      <c r="B34" s="292"/>
      <c r="C34" s="293"/>
      <c r="D34" s="291" t="s">
        <v>1367</v>
      </c>
      <c r="E34" s="291"/>
      <c r="F34" s="291"/>
      <c r="G34" s="291"/>
      <c r="H34" s="291"/>
      <c r="I34" s="291"/>
      <c r="J34" s="291"/>
      <c r="K34" s="289"/>
    </row>
    <row r="35" spans="2:11" s="1" customFormat="1" ht="15" customHeight="1">
      <c r="B35" s="292"/>
      <c r="C35" s="293"/>
      <c r="D35" s="291" t="s">
        <v>1368</v>
      </c>
      <c r="E35" s="291"/>
      <c r="F35" s="291"/>
      <c r="G35" s="291"/>
      <c r="H35" s="291"/>
      <c r="I35" s="291"/>
      <c r="J35" s="291"/>
      <c r="K35" s="289"/>
    </row>
    <row r="36" spans="2:11" s="1" customFormat="1" ht="15" customHeight="1">
      <c r="B36" s="292"/>
      <c r="C36" s="293"/>
      <c r="D36" s="291"/>
      <c r="E36" s="294" t="s">
        <v>121</v>
      </c>
      <c r="F36" s="291"/>
      <c r="G36" s="291" t="s">
        <v>1369</v>
      </c>
      <c r="H36" s="291"/>
      <c r="I36" s="291"/>
      <c r="J36" s="291"/>
      <c r="K36" s="289"/>
    </row>
    <row r="37" spans="2:11" s="1" customFormat="1" ht="30.75" customHeight="1">
      <c r="B37" s="292"/>
      <c r="C37" s="293"/>
      <c r="D37" s="291"/>
      <c r="E37" s="294" t="s">
        <v>1370</v>
      </c>
      <c r="F37" s="291"/>
      <c r="G37" s="291" t="s">
        <v>1371</v>
      </c>
      <c r="H37" s="291"/>
      <c r="I37" s="291"/>
      <c r="J37" s="291"/>
      <c r="K37" s="289"/>
    </row>
    <row r="38" spans="2:11" s="1" customFormat="1" ht="15" customHeight="1">
      <c r="B38" s="292"/>
      <c r="C38" s="293"/>
      <c r="D38" s="291"/>
      <c r="E38" s="294" t="s">
        <v>53</v>
      </c>
      <c r="F38" s="291"/>
      <c r="G38" s="291" t="s">
        <v>1372</v>
      </c>
      <c r="H38" s="291"/>
      <c r="I38" s="291"/>
      <c r="J38" s="291"/>
      <c r="K38" s="289"/>
    </row>
    <row r="39" spans="2:11" s="1" customFormat="1" ht="15" customHeight="1">
      <c r="B39" s="292"/>
      <c r="C39" s="293"/>
      <c r="D39" s="291"/>
      <c r="E39" s="294" t="s">
        <v>54</v>
      </c>
      <c r="F39" s="291"/>
      <c r="G39" s="291" t="s">
        <v>1373</v>
      </c>
      <c r="H39" s="291"/>
      <c r="I39" s="291"/>
      <c r="J39" s="291"/>
      <c r="K39" s="289"/>
    </row>
    <row r="40" spans="2:11" s="1" customFormat="1" ht="15" customHeight="1">
      <c r="B40" s="292"/>
      <c r="C40" s="293"/>
      <c r="D40" s="291"/>
      <c r="E40" s="294" t="s">
        <v>122</v>
      </c>
      <c r="F40" s="291"/>
      <c r="G40" s="291" t="s">
        <v>1374</v>
      </c>
      <c r="H40" s="291"/>
      <c r="I40" s="291"/>
      <c r="J40" s="291"/>
      <c r="K40" s="289"/>
    </row>
    <row r="41" spans="2:11" s="1" customFormat="1" ht="15" customHeight="1">
      <c r="B41" s="292"/>
      <c r="C41" s="293"/>
      <c r="D41" s="291"/>
      <c r="E41" s="294" t="s">
        <v>123</v>
      </c>
      <c r="F41" s="291"/>
      <c r="G41" s="291" t="s">
        <v>1375</v>
      </c>
      <c r="H41" s="291"/>
      <c r="I41" s="291"/>
      <c r="J41" s="291"/>
      <c r="K41" s="289"/>
    </row>
    <row r="42" spans="2:11" s="1" customFormat="1" ht="15" customHeight="1">
      <c r="B42" s="292"/>
      <c r="C42" s="293"/>
      <c r="D42" s="291"/>
      <c r="E42" s="294" t="s">
        <v>1376</v>
      </c>
      <c r="F42" s="291"/>
      <c r="G42" s="291" t="s">
        <v>1377</v>
      </c>
      <c r="H42" s="291"/>
      <c r="I42" s="291"/>
      <c r="J42" s="291"/>
      <c r="K42" s="289"/>
    </row>
    <row r="43" spans="2:11" s="1" customFormat="1" ht="15" customHeight="1">
      <c r="B43" s="292"/>
      <c r="C43" s="293"/>
      <c r="D43" s="291"/>
      <c r="E43" s="294"/>
      <c r="F43" s="291"/>
      <c r="G43" s="291" t="s">
        <v>1378</v>
      </c>
      <c r="H43" s="291"/>
      <c r="I43" s="291"/>
      <c r="J43" s="291"/>
      <c r="K43" s="289"/>
    </row>
    <row r="44" spans="2:11" s="1" customFormat="1" ht="15" customHeight="1">
      <c r="B44" s="292"/>
      <c r="C44" s="293"/>
      <c r="D44" s="291"/>
      <c r="E44" s="294" t="s">
        <v>1379</v>
      </c>
      <c r="F44" s="291"/>
      <c r="G44" s="291" t="s">
        <v>1380</v>
      </c>
      <c r="H44" s="291"/>
      <c r="I44" s="291"/>
      <c r="J44" s="291"/>
      <c r="K44" s="289"/>
    </row>
    <row r="45" spans="2:11" s="1" customFormat="1" ht="15" customHeight="1">
      <c r="B45" s="292"/>
      <c r="C45" s="293"/>
      <c r="D45" s="291"/>
      <c r="E45" s="294" t="s">
        <v>125</v>
      </c>
      <c r="F45" s="291"/>
      <c r="G45" s="291" t="s">
        <v>1381</v>
      </c>
      <c r="H45" s="291"/>
      <c r="I45" s="291"/>
      <c r="J45" s="291"/>
      <c r="K45" s="289"/>
    </row>
    <row r="46" spans="2:11" s="1" customFormat="1" ht="12.75" customHeight="1">
      <c r="B46" s="292"/>
      <c r="C46" s="293"/>
      <c r="D46" s="291"/>
      <c r="E46" s="291"/>
      <c r="F46" s="291"/>
      <c r="G46" s="291"/>
      <c r="H46" s="291"/>
      <c r="I46" s="291"/>
      <c r="J46" s="291"/>
      <c r="K46" s="289"/>
    </row>
    <row r="47" spans="2:11" s="1" customFormat="1" ht="15" customHeight="1">
      <c r="B47" s="292"/>
      <c r="C47" s="293"/>
      <c r="D47" s="291" t="s">
        <v>1382</v>
      </c>
      <c r="E47" s="291"/>
      <c r="F47" s="291"/>
      <c r="G47" s="291"/>
      <c r="H47" s="291"/>
      <c r="I47" s="291"/>
      <c r="J47" s="291"/>
      <c r="K47" s="289"/>
    </row>
    <row r="48" spans="2:11" s="1" customFormat="1" ht="15" customHeight="1">
      <c r="B48" s="292"/>
      <c r="C48" s="293"/>
      <c r="D48" s="293"/>
      <c r="E48" s="291" t="s">
        <v>1383</v>
      </c>
      <c r="F48" s="291"/>
      <c r="G48" s="291"/>
      <c r="H48" s="291"/>
      <c r="I48" s="291"/>
      <c r="J48" s="291"/>
      <c r="K48" s="289"/>
    </row>
    <row r="49" spans="2:11" s="1" customFormat="1" ht="15" customHeight="1">
      <c r="B49" s="292"/>
      <c r="C49" s="293"/>
      <c r="D49" s="293"/>
      <c r="E49" s="291" t="s">
        <v>1384</v>
      </c>
      <c r="F49" s="291"/>
      <c r="G49" s="291"/>
      <c r="H49" s="291"/>
      <c r="I49" s="291"/>
      <c r="J49" s="291"/>
      <c r="K49" s="289"/>
    </row>
    <row r="50" spans="2:11" s="1" customFormat="1" ht="15" customHeight="1">
      <c r="B50" s="292"/>
      <c r="C50" s="293"/>
      <c r="D50" s="293"/>
      <c r="E50" s="291" t="s">
        <v>1385</v>
      </c>
      <c r="F50" s="291"/>
      <c r="G50" s="291"/>
      <c r="H50" s="291"/>
      <c r="I50" s="291"/>
      <c r="J50" s="291"/>
      <c r="K50" s="289"/>
    </row>
    <row r="51" spans="2:11" s="1" customFormat="1" ht="15" customHeight="1">
      <c r="B51" s="292"/>
      <c r="C51" s="293"/>
      <c r="D51" s="291" t="s">
        <v>1386</v>
      </c>
      <c r="E51" s="291"/>
      <c r="F51" s="291"/>
      <c r="G51" s="291"/>
      <c r="H51" s="291"/>
      <c r="I51" s="291"/>
      <c r="J51" s="291"/>
      <c r="K51" s="289"/>
    </row>
    <row r="52" spans="2:11" s="1" customFormat="1" ht="25.5" customHeight="1">
      <c r="B52" s="287"/>
      <c r="C52" s="288" t="s">
        <v>1387</v>
      </c>
      <c r="D52" s="288"/>
      <c r="E52" s="288"/>
      <c r="F52" s="288"/>
      <c r="G52" s="288"/>
      <c r="H52" s="288"/>
      <c r="I52" s="288"/>
      <c r="J52" s="288"/>
      <c r="K52" s="289"/>
    </row>
    <row r="53" spans="2:11" s="1" customFormat="1" ht="5.25" customHeight="1">
      <c r="B53" s="287"/>
      <c r="C53" s="290"/>
      <c r="D53" s="290"/>
      <c r="E53" s="290"/>
      <c r="F53" s="290"/>
      <c r="G53" s="290"/>
      <c r="H53" s="290"/>
      <c r="I53" s="290"/>
      <c r="J53" s="290"/>
      <c r="K53" s="289"/>
    </row>
    <row r="54" spans="2:11" s="1" customFormat="1" ht="15" customHeight="1">
      <c r="B54" s="287"/>
      <c r="C54" s="291" t="s">
        <v>1388</v>
      </c>
      <c r="D54" s="291"/>
      <c r="E54" s="291"/>
      <c r="F54" s="291"/>
      <c r="G54" s="291"/>
      <c r="H54" s="291"/>
      <c r="I54" s="291"/>
      <c r="J54" s="291"/>
      <c r="K54" s="289"/>
    </row>
    <row r="55" spans="2:11" s="1" customFormat="1" ht="15" customHeight="1">
      <c r="B55" s="287"/>
      <c r="C55" s="291" t="s">
        <v>1389</v>
      </c>
      <c r="D55" s="291"/>
      <c r="E55" s="291"/>
      <c r="F55" s="291"/>
      <c r="G55" s="291"/>
      <c r="H55" s="291"/>
      <c r="I55" s="291"/>
      <c r="J55" s="291"/>
      <c r="K55" s="289"/>
    </row>
    <row r="56" spans="2:11" s="1" customFormat="1" ht="12.75" customHeight="1">
      <c r="B56" s="287"/>
      <c r="C56" s="291"/>
      <c r="D56" s="291"/>
      <c r="E56" s="291"/>
      <c r="F56" s="291"/>
      <c r="G56" s="291"/>
      <c r="H56" s="291"/>
      <c r="I56" s="291"/>
      <c r="J56" s="291"/>
      <c r="K56" s="289"/>
    </row>
    <row r="57" spans="2:11" s="1" customFormat="1" ht="15" customHeight="1">
      <c r="B57" s="287"/>
      <c r="C57" s="291" t="s">
        <v>1390</v>
      </c>
      <c r="D57" s="291"/>
      <c r="E57" s="291"/>
      <c r="F57" s="291"/>
      <c r="G57" s="291"/>
      <c r="H57" s="291"/>
      <c r="I57" s="291"/>
      <c r="J57" s="291"/>
      <c r="K57" s="289"/>
    </row>
    <row r="58" spans="2:11" s="1" customFormat="1" ht="15" customHeight="1">
      <c r="B58" s="287"/>
      <c r="C58" s="293"/>
      <c r="D58" s="291" t="s">
        <v>1391</v>
      </c>
      <c r="E58" s="291"/>
      <c r="F58" s="291"/>
      <c r="G58" s="291"/>
      <c r="H58" s="291"/>
      <c r="I58" s="291"/>
      <c r="J58" s="291"/>
      <c r="K58" s="289"/>
    </row>
    <row r="59" spans="2:11" s="1" customFormat="1" ht="15" customHeight="1">
      <c r="B59" s="287"/>
      <c r="C59" s="293"/>
      <c r="D59" s="291" t="s">
        <v>1392</v>
      </c>
      <c r="E59" s="291"/>
      <c r="F59" s="291"/>
      <c r="G59" s="291"/>
      <c r="H59" s="291"/>
      <c r="I59" s="291"/>
      <c r="J59" s="291"/>
      <c r="K59" s="289"/>
    </row>
    <row r="60" spans="2:11" s="1" customFormat="1" ht="15" customHeight="1">
      <c r="B60" s="287"/>
      <c r="C60" s="293"/>
      <c r="D60" s="291" t="s">
        <v>1393</v>
      </c>
      <c r="E60" s="291"/>
      <c r="F60" s="291"/>
      <c r="G60" s="291"/>
      <c r="H60" s="291"/>
      <c r="I60" s="291"/>
      <c r="J60" s="291"/>
      <c r="K60" s="289"/>
    </row>
    <row r="61" spans="2:11" s="1" customFormat="1" ht="15" customHeight="1">
      <c r="B61" s="287"/>
      <c r="C61" s="293"/>
      <c r="D61" s="291" t="s">
        <v>1394</v>
      </c>
      <c r="E61" s="291"/>
      <c r="F61" s="291"/>
      <c r="G61" s="291"/>
      <c r="H61" s="291"/>
      <c r="I61" s="291"/>
      <c r="J61" s="291"/>
      <c r="K61" s="289"/>
    </row>
    <row r="62" spans="2:11" s="1" customFormat="1" ht="15" customHeight="1">
      <c r="B62" s="287"/>
      <c r="C62" s="293"/>
      <c r="D62" s="296" t="s">
        <v>1395</v>
      </c>
      <c r="E62" s="296"/>
      <c r="F62" s="296"/>
      <c r="G62" s="296"/>
      <c r="H62" s="296"/>
      <c r="I62" s="296"/>
      <c r="J62" s="296"/>
      <c r="K62" s="289"/>
    </row>
    <row r="63" spans="2:11" s="1" customFormat="1" ht="15" customHeight="1">
      <c r="B63" s="287"/>
      <c r="C63" s="293"/>
      <c r="D63" s="291" t="s">
        <v>1396</v>
      </c>
      <c r="E63" s="291"/>
      <c r="F63" s="291"/>
      <c r="G63" s="291"/>
      <c r="H63" s="291"/>
      <c r="I63" s="291"/>
      <c r="J63" s="291"/>
      <c r="K63" s="289"/>
    </row>
    <row r="64" spans="2:11" s="1" customFormat="1" ht="12.75" customHeight="1">
      <c r="B64" s="287"/>
      <c r="C64" s="293"/>
      <c r="D64" s="293"/>
      <c r="E64" s="297"/>
      <c r="F64" s="293"/>
      <c r="G64" s="293"/>
      <c r="H64" s="293"/>
      <c r="I64" s="293"/>
      <c r="J64" s="293"/>
      <c r="K64" s="289"/>
    </row>
    <row r="65" spans="2:11" s="1" customFormat="1" ht="15" customHeight="1">
      <c r="B65" s="287"/>
      <c r="C65" s="293"/>
      <c r="D65" s="291" t="s">
        <v>1397</v>
      </c>
      <c r="E65" s="291"/>
      <c r="F65" s="291"/>
      <c r="G65" s="291"/>
      <c r="H65" s="291"/>
      <c r="I65" s="291"/>
      <c r="J65" s="291"/>
      <c r="K65" s="289"/>
    </row>
    <row r="66" spans="2:11" s="1" customFormat="1" ht="15" customHeight="1">
      <c r="B66" s="287"/>
      <c r="C66" s="293"/>
      <c r="D66" s="296" t="s">
        <v>1398</v>
      </c>
      <c r="E66" s="296"/>
      <c r="F66" s="296"/>
      <c r="G66" s="296"/>
      <c r="H66" s="296"/>
      <c r="I66" s="296"/>
      <c r="J66" s="296"/>
      <c r="K66" s="289"/>
    </row>
    <row r="67" spans="2:11" s="1" customFormat="1" ht="15" customHeight="1">
      <c r="B67" s="287"/>
      <c r="C67" s="293"/>
      <c r="D67" s="291" t="s">
        <v>1399</v>
      </c>
      <c r="E67" s="291"/>
      <c r="F67" s="291"/>
      <c r="G67" s="291"/>
      <c r="H67" s="291"/>
      <c r="I67" s="291"/>
      <c r="J67" s="291"/>
      <c r="K67" s="289"/>
    </row>
    <row r="68" spans="2:11" s="1" customFormat="1" ht="15" customHeight="1">
      <c r="B68" s="287"/>
      <c r="C68" s="293"/>
      <c r="D68" s="291" t="s">
        <v>1400</v>
      </c>
      <c r="E68" s="291"/>
      <c r="F68" s="291"/>
      <c r="G68" s="291"/>
      <c r="H68" s="291"/>
      <c r="I68" s="291"/>
      <c r="J68" s="291"/>
      <c r="K68" s="289"/>
    </row>
    <row r="69" spans="2:11" s="1" customFormat="1" ht="15" customHeight="1">
      <c r="B69" s="287"/>
      <c r="C69" s="293"/>
      <c r="D69" s="291" t="s">
        <v>1401</v>
      </c>
      <c r="E69" s="291"/>
      <c r="F69" s="291"/>
      <c r="G69" s="291"/>
      <c r="H69" s="291"/>
      <c r="I69" s="291"/>
      <c r="J69" s="291"/>
      <c r="K69" s="289"/>
    </row>
    <row r="70" spans="2:11" s="1" customFormat="1" ht="15" customHeight="1">
      <c r="B70" s="287"/>
      <c r="C70" s="293"/>
      <c r="D70" s="291" t="s">
        <v>1402</v>
      </c>
      <c r="E70" s="291"/>
      <c r="F70" s="291"/>
      <c r="G70" s="291"/>
      <c r="H70" s="291"/>
      <c r="I70" s="291"/>
      <c r="J70" s="291"/>
      <c r="K70" s="289"/>
    </row>
    <row r="71" spans="2:11" s="1" customFormat="1" ht="12.75" customHeight="1">
      <c r="B71" s="298"/>
      <c r="C71" s="299"/>
      <c r="D71" s="299"/>
      <c r="E71" s="299"/>
      <c r="F71" s="299"/>
      <c r="G71" s="299"/>
      <c r="H71" s="299"/>
      <c r="I71" s="299"/>
      <c r="J71" s="299"/>
      <c r="K71" s="300"/>
    </row>
    <row r="72" spans="2:11" s="1" customFormat="1" ht="18.75" customHeight="1">
      <c r="B72" s="301"/>
      <c r="C72" s="301"/>
      <c r="D72" s="301"/>
      <c r="E72" s="301"/>
      <c r="F72" s="301"/>
      <c r="G72" s="301"/>
      <c r="H72" s="301"/>
      <c r="I72" s="301"/>
      <c r="J72" s="301"/>
      <c r="K72" s="302"/>
    </row>
    <row r="73" spans="2:11" s="1" customFormat="1" ht="18.75" customHeight="1">
      <c r="B73" s="302"/>
      <c r="C73" s="302"/>
      <c r="D73" s="302"/>
      <c r="E73" s="302"/>
      <c r="F73" s="302"/>
      <c r="G73" s="302"/>
      <c r="H73" s="302"/>
      <c r="I73" s="302"/>
      <c r="J73" s="302"/>
      <c r="K73" s="302"/>
    </row>
    <row r="74" spans="2:11" s="1" customFormat="1" ht="7.5" customHeight="1">
      <c r="B74" s="303"/>
      <c r="C74" s="304"/>
      <c r="D74" s="304"/>
      <c r="E74" s="304"/>
      <c r="F74" s="304"/>
      <c r="G74" s="304"/>
      <c r="H74" s="304"/>
      <c r="I74" s="304"/>
      <c r="J74" s="304"/>
      <c r="K74" s="305"/>
    </row>
    <row r="75" spans="2:11" s="1" customFormat="1" ht="45" customHeight="1">
      <c r="B75" s="306"/>
      <c r="C75" s="307" t="s">
        <v>1403</v>
      </c>
      <c r="D75" s="307"/>
      <c r="E75" s="307"/>
      <c r="F75" s="307"/>
      <c r="G75" s="307"/>
      <c r="H75" s="307"/>
      <c r="I75" s="307"/>
      <c r="J75" s="307"/>
      <c r="K75" s="308"/>
    </row>
    <row r="76" spans="2:11" s="1" customFormat="1" ht="17.25" customHeight="1">
      <c r="B76" s="306"/>
      <c r="C76" s="309" t="s">
        <v>1404</v>
      </c>
      <c r="D76" s="309"/>
      <c r="E76" s="309"/>
      <c r="F76" s="309" t="s">
        <v>1405</v>
      </c>
      <c r="G76" s="310"/>
      <c r="H76" s="309" t="s">
        <v>54</v>
      </c>
      <c r="I76" s="309" t="s">
        <v>57</v>
      </c>
      <c r="J76" s="309" t="s">
        <v>1406</v>
      </c>
      <c r="K76" s="308"/>
    </row>
    <row r="77" spans="2:11" s="1" customFormat="1" ht="17.25" customHeight="1">
      <c r="B77" s="306"/>
      <c r="C77" s="311" t="s">
        <v>1407</v>
      </c>
      <c r="D77" s="311"/>
      <c r="E77" s="311"/>
      <c r="F77" s="312" t="s">
        <v>1408</v>
      </c>
      <c r="G77" s="313"/>
      <c r="H77" s="311"/>
      <c r="I77" s="311"/>
      <c r="J77" s="311" t="s">
        <v>1409</v>
      </c>
      <c r="K77" s="308"/>
    </row>
    <row r="78" spans="2:11" s="1" customFormat="1" ht="5.25" customHeight="1">
      <c r="B78" s="306"/>
      <c r="C78" s="314"/>
      <c r="D78" s="314"/>
      <c r="E78" s="314"/>
      <c r="F78" s="314"/>
      <c r="G78" s="315"/>
      <c r="H78" s="314"/>
      <c r="I78" s="314"/>
      <c r="J78" s="314"/>
      <c r="K78" s="308"/>
    </row>
    <row r="79" spans="2:11" s="1" customFormat="1" ht="15" customHeight="1">
      <c r="B79" s="306"/>
      <c r="C79" s="294" t="s">
        <v>53</v>
      </c>
      <c r="D79" s="316"/>
      <c r="E79" s="316"/>
      <c r="F79" s="317" t="s">
        <v>1410</v>
      </c>
      <c r="G79" s="318"/>
      <c r="H79" s="294" t="s">
        <v>1411</v>
      </c>
      <c r="I79" s="294" t="s">
        <v>1412</v>
      </c>
      <c r="J79" s="294">
        <v>20</v>
      </c>
      <c r="K79" s="308"/>
    </row>
    <row r="80" spans="2:11" s="1" customFormat="1" ht="15" customHeight="1">
      <c r="B80" s="306"/>
      <c r="C80" s="294" t="s">
        <v>1413</v>
      </c>
      <c r="D80" s="294"/>
      <c r="E80" s="294"/>
      <c r="F80" s="317" t="s">
        <v>1410</v>
      </c>
      <c r="G80" s="318"/>
      <c r="H80" s="294" t="s">
        <v>1414</v>
      </c>
      <c r="I80" s="294" t="s">
        <v>1412</v>
      </c>
      <c r="J80" s="294">
        <v>120</v>
      </c>
      <c r="K80" s="308"/>
    </row>
    <row r="81" spans="2:11" s="1" customFormat="1" ht="15" customHeight="1">
      <c r="B81" s="319"/>
      <c r="C81" s="294" t="s">
        <v>1415</v>
      </c>
      <c r="D81" s="294"/>
      <c r="E81" s="294"/>
      <c r="F81" s="317" t="s">
        <v>1416</v>
      </c>
      <c r="G81" s="318"/>
      <c r="H81" s="294" t="s">
        <v>1417</v>
      </c>
      <c r="I81" s="294" t="s">
        <v>1412</v>
      </c>
      <c r="J81" s="294">
        <v>50</v>
      </c>
      <c r="K81" s="308"/>
    </row>
    <row r="82" spans="2:11" s="1" customFormat="1" ht="15" customHeight="1">
      <c r="B82" s="319"/>
      <c r="C82" s="294" t="s">
        <v>1418</v>
      </c>
      <c r="D82" s="294"/>
      <c r="E82" s="294"/>
      <c r="F82" s="317" t="s">
        <v>1410</v>
      </c>
      <c r="G82" s="318"/>
      <c r="H82" s="294" t="s">
        <v>1419</v>
      </c>
      <c r="I82" s="294" t="s">
        <v>1420</v>
      </c>
      <c r="J82" s="294"/>
      <c r="K82" s="308"/>
    </row>
    <row r="83" spans="2:11" s="1" customFormat="1" ht="15" customHeight="1">
      <c r="B83" s="319"/>
      <c r="C83" s="320" t="s">
        <v>1421</v>
      </c>
      <c r="D83" s="320"/>
      <c r="E83" s="320"/>
      <c r="F83" s="321" t="s">
        <v>1416</v>
      </c>
      <c r="G83" s="320"/>
      <c r="H83" s="320" t="s">
        <v>1422</v>
      </c>
      <c r="I83" s="320" t="s">
        <v>1412</v>
      </c>
      <c r="J83" s="320">
        <v>15</v>
      </c>
      <c r="K83" s="308"/>
    </row>
    <row r="84" spans="2:11" s="1" customFormat="1" ht="15" customHeight="1">
      <c r="B84" s="319"/>
      <c r="C84" s="320" t="s">
        <v>1423</v>
      </c>
      <c r="D84" s="320"/>
      <c r="E84" s="320"/>
      <c r="F84" s="321" t="s">
        <v>1416</v>
      </c>
      <c r="G84" s="320"/>
      <c r="H84" s="320" t="s">
        <v>1424</v>
      </c>
      <c r="I84" s="320" t="s">
        <v>1412</v>
      </c>
      <c r="J84" s="320">
        <v>15</v>
      </c>
      <c r="K84" s="308"/>
    </row>
    <row r="85" spans="2:11" s="1" customFormat="1" ht="15" customHeight="1">
      <c r="B85" s="319"/>
      <c r="C85" s="320" t="s">
        <v>1425</v>
      </c>
      <c r="D85" s="320"/>
      <c r="E85" s="320"/>
      <c r="F85" s="321" t="s">
        <v>1416</v>
      </c>
      <c r="G85" s="320"/>
      <c r="H85" s="320" t="s">
        <v>1426</v>
      </c>
      <c r="I85" s="320" t="s">
        <v>1412</v>
      </c>
      <c r="J85" s="320">
        <v>20</v>
      </c>
      <c r="K85" s="308"/>
    </row>
    <row r="86" spans="2:11" s="1" customFormat="1" ht="15" customHeight="1">
      <c r="B86" s="319"/>
      <c r="C86" s="320" t="s">
        <v>1427</v>
      </c>
      <c r="D86" s="320"/>
      <c r="E86" s="320"/>
      <c r="F86" s="321" t="s">
        <v>1416</v>
      </c>
      <c r="G86" s="320"/>
      <c r="H86" s="320" t="s">
        <v>1428</v>
      </c>
      <c r="I86" s="320" t="s">
        <v>1412</v>
      </c>
      <c r="J86" s="320">
        <v>20</v>
      </c>
      <c r="K86" s="308"/>
    </row>
    <row r="87" spans="2:11" s="1" customFormat="1" ht="15" customHeight="1">
      <c r="B87" s="319"/>
      <c r="C87" s="294" t="s">
        <v>1429</v>
      </c>
      <c r="D87" s="294"/>
      <c r="E87" s="294"/>
      <c r="F87" s="317" t="s">
        <v>1416</v>
      </c>
      <c r="G87" s="318"/>
      <c r="H87" s="294" t="s">
        <v>1430</v>
      </c>
      <c r="I87" s="294" t="s">
        <v>1412</v>
      </c>
      <c r="J87" s="294">
        <v>50</v>
      </c>
      <c r="K87" s="308"/>
    </row>
    <row r="88" spans="2:11" s="1" customFormat="1" ht="15" customHeight="1">
      <c r="B88" s="319"/>
      <c r="C88" s="294" t="s">
        <v>1431</v>
      </c>
      <c r="D88" s="294"/>
      <c r="E88" s="294"/>
      <c r="F88" s="317" t="s">
        <v>1416</v>
      </c>
      <c r="G88" s="318"/>
      <c r="H88" s="294" t="s">
        <v>1432</v>
      </c>
      <c r="I88" s="294" t="s">
        <v>1412</v>
      </c>
      <c r="J88" s="294">
        <v>20</v>
      </c>
      <c r="K88" s="308"/>
    </row>
    <row r="89" spans="2:11" s="1" customFormat="1" ht="15" customHeight="1">
      <c r="B89" s="319"/>
      <c r="C89" s="294" t="s">
        <v>1433</v>
      </c>
      <c r="D89" s="294"/>
      <c r="E89" s="294"/>
      <c r="F89" s="317" t="s">
        <v>1416</v>
      </c>
      <c r="G89" s="318"/>
      <c r="H89" s="294" t="s">
        <v>1434</v>
      </c>
      <c r="I89" s="294" t="s">
        <v>1412</v>
      </c>
      <c r="J89" s="294">
        <v>20</v>
      </c>
      <c r="K89" s="308"/>
    </row>
    <row r="90" spans="2:11" s="1" customFormat="1" ht="15" customHeight="1">
      <c r="B90" s="319"/>
      <c r="C90" s="294" t="s">
        <v>1435</v>
      </c>
      <c r="D90" s="294"/>
      <c r="E90" s="294"/>
      <c r="F90" s="317" t="s">
        <v>1416</v>
      </c>
      <c r="G90" s="318"/>
      <c r="H90" s="294" t="s">
        <v>1436</v>
      </c>
      <c r="I90" s="294" t="s">
        <v>1412</v>
      </c>
      <c r="J90" s="294">
        <v>50</v>
      </c>
      <c r="K90" s="308"/>
    </row>
    <row r="91" spans="2:11" s="1" customFormat="1" ht="15" customHeight="1">
      <c r="B91" s="319"/>
      <c r="C91" s="294" t="s">
        <v>1437</v>
      </c>
      <c r="D91" s="294"/>
      <c r="E91" s="294"/>
      <c r="F91" s="317" t="s">
        <v>1416</v>
      </c>
      <c r="G91" s="318"/>
      <c r="H91" s="294" t="s">
        <v>1437</v>
      </c>
      <c r="I91" s="294" t="s">
        <v>1412</v>
      </c>
      <c r="J91" s="294">
        <v>50</v>
      </c>
      <c r="K91" s="308"/>
    </row>
    <row r="92" spans="2:11" s="1" customFormat="1" ht="15" customHeight="1">
      <c r="B92" s="319"/>
      <c r="C92" s="294" t="s">
        <v>1438</v>
      </c>
      <c r="D92" s="294"/>
      <c r="E92" s="294"/>
      <c r="F92" s="317" t="s">
        <v>1416</v>
      </c>
      <c r="G92" s="318"/>
      <c r="H92" s="294" t="s">
        <v>1439</v>
      </c>
      <c r="I92" s="294" t="s">
        <v>1412</v>
      </c>
      <c r="J92" s="294">
        <v>255</v>
      </c>
      <c r="K92" s="308"/>
    </row>
    <row r="93" spans="2:11" s="1" customFormat="1" ht="15" customHeight="1">
      <c r="B93" s="319"/>
      <c r="C93" s="294" t="s">
        <v>1440</v>
      </c>
      <c r="D93" s="294"/>
      <c r="E93" s="294"/>
      <c r="F93" s="317" t="s">
        <v>1410</v>
      </c>
      <c r="G93" s="318"/>
      <c r="H93" s="294" t="s">
        <v>1441</v>
      </c>
      <c r="I93" s="294" t="s">
        <v>1442</v>
      </c>
      <c r="J93" s="294"/>
      <c r="K93" s="308"/>
    </row>
    <row r="94" spans="2:11" s="1" customFormat="1" ht="15" customHeight="1">
      <c r="B94" s="319"/>
      <c r="C94" s="294" t="s">
        <v>1443</v>
      </c>
      <c r="D94" s="294"/>
      <c r="E94" s="294"/>
      <c r="F94" s="317" t="s">
        <v>1410</v>
      </c>
      <c r="G94" s="318"/>
      <c r="H94" s="294" t="s">
        <v>1444</v>
      </c>
      <c r="I94" s="294" t="s">
        <v>1445</v>
      </c>
      <c r="J94" s="294"/>
      <c r="K94" s="308"/>
    </row>
    <row r="95" spans="2:11" s="1" customFormat="1" ht="15" customHeight="1">
      <c r="B95" s="319"/>
      <c r="C95" s="294" t="s">
        <v>1446</v>
      </c>
      <c r="D95" s="294"/>
      <c r="E95" s="294"/>
      <c r="F95" s="317" t="s">
        <v>1410</v>
      </c>
      <c r="G95" s="318"/>
      <c r="H95" s="294" t="s">
        <v>1446</v>
      </c>
      <c r="I95" s="294" t="s">
        <v>1445</v>
      </c>
      <c r="J95" s="294"/>
      <c r="K95" s="308"/>
    </row>
    <row r="96" spans="2:11" s="1" customFormat="1" ht="15" customHeight="1">
      <c r="B96" s="319"/>
      <c r="C96" s="294" t="s">
        <v>38</v>
      </c>
      <c r="D96" s="294"/>
      <c r="E96" s="294"/>
      <c r="F96" s="317" t="s">
        <v>1410</v>
      </c>
      <c r="G96" s="318"/>
      <c r="H96" s="294" t="s">
        <v>1447</v>
      </c>
      <c r="I96" s="294" t="s">
        <v>1445</v>
      </c>
      <c r="J96" s="294"/>
      <c r="K96" s="308"/>
    </row>
    <row r="97" spans="2:11" s="1" customFormat="1" ht="15" customHeight="1">
      <c r="B97" s="319"/>
      <c r="C97" s="294" t="s">
        <v>48</v>
      </c>
      <c r="D97" s="294"/>
      <c r="E97" s="294"/>
      <c r="F97" s="317" t="s">
        <v>1410</v>
      </c>
      <c r="G97" s="318"/>
      <c r="H97" s="294" t="s">
        <v>1448</v>
      </c>
      <c r="I97" s="294" t="s">
        <v>1445</v>
      </c>
      <c r="J97" s="294"/>
      <c r="K97" s="308"/>
    </row>
    <row r="98" spans="2:11" s="1" customFormat="1" ht="15" customHeight="1">
      <c r="B98" s="322"/>
      <c r="C98" s="323"/>
      <c r="D98" s="323"/>
      <c r="E98" s="323"/>
      <c r="F98" s="323"/>
      <c r="G98" s="323"/>
      <c r="H98" s="323"/>
      <c r="I98" s="323"/>
      <c r="J98" s="323"/>
      <c r="K98" s="324"/>
    </row>
    <row r="99" spans="2:11" s="1" customFormat="1" ht="18.75" customHeight="1">
      <c r="B99" s="325"/>
      <c r="C99" s="326"/>
      <c r="D99" s="326"/>
      <c r="E99" s="326"/>
      <c r="F99" s="326"/>
      <c r="G99" s="326"/>
      <c r="H99" s="326"/>
      <c r="I99" s="326"/>
      <c r="J99" s="326"/>
      <c r="K99" s="325"/>
    </row>
    <row r="100" spans="2:11" s="1" customFormat="1" ht="18.75" customHeight="1"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</row>
    <row r="101" spans="2:11" s="1" customFormat="1" ht="7.5" customHeight="1">
      <c r="B101" s="303"/>
      <c r="C101" s="304"/>
      <c r="D101" s="304"/>
      <c r="E101" s="304"/>
      <c r="F101" s="304"/>
      <c r="G101" s="304"/>
      <c r="H101" s="304"/>
      <c r="I101" s="304"/>
      <c r="J101" s="304"/>
      <c r="K101" s="305"/>
    </row>
    <row r="102" spans="2:11" s="1" customFormat="1" ht="45" customHeight="1">
      <c r="B102" s="306"/>
      <c r="C102" s="307" t="s">
        <v>1449</v>
      </c>
      <c r="D102" s="307"/>
      <c r="E102" s="307"/>
      <c r="F102" s="307"/>
      <c r="G102" s="307"/>
      <c r="H102" s="307"/>
      <c r="I102" s="307"/>
      <c r="J102" s="307"/>
      <c r="K102" s="308"/>
    </row>
    <row r="103" spans="2:11" s="1" customFormat="1" ht="17.25" customHeight="1">
      <c r="B103" s="306"/>
      <c r="C103" s="309" t="s">
        <v>1404</v>
      </c>
      <c r="D103" s="309"/>
      <c r="E103" s="309"/>
      <c r="F103" s="309" t="s">
        <v>1405</v>
      </c>
      <c r="G103" s="310"/>
      <c r="H103" s="309" t="s">
        <v>54</v>
      </c>
      <c r="I103" s="309" t="s">
        <v>57</v>
      </c>
      <c r="J103" s="309" t="s">
        <v>1406</v>
      </c>
      <c r="K103" s="308"/>
    </row>
    <row r="104" spans="2:11" s="1" customFormat="1" ht="17.25" customHeight="1">
      <c r="B104" s="306"/>
      <c r="C104" s="311" t="s">
        <v>1407</v>
      </c>
      <c r="D104" s="311"/>
      <c r="E104" s="311"/>
      <c r="F104" s="312" t="s">
        <v>1408</v>
      </c>
      <c r="G104" s="313"/>
      <c r="H104" s="311"/>
      <c r="I104" s="311"/>
      <c r="J104" s="311" t="s">
        <v>1409</v>
      </c>
      <c r="K104" s="308"/>
    </row>
    <row r="105" spans="2:11" s="1" customFormat="1" ht="5.25" customHeight="1">
      <c r="B105" s="306"/>
      <c r="C105" s="309"/>
      <c r="D105" s="309"/>
      <c r="E105" s="309"/>
      <c r="F105" s="309"/>
      <c r="G105" s="327"/>
      <c r="H105" s="309"/>
      <c r="I105" s="309"/>
      <c r="J105" s="309"/>
      <c r="K105" s="308"/>
    </row>
    <row r="106" spans="2:11" s="1" customFormat="1" ht="15" customHeight="1">
      <c r="B106" s="306"/>
      <c r="C106" s="294" t="s">
        <v>53</v>
      </c>
      <c r="D106" s="316"/>
      <c r="E106" s="316"/>
      <c r="F106" s="317" t="s">
        <v>1410</v>
      </c>
      <c r="G106" s="294"/>
      <c r="H106" s="294" t="s">
        <v>1450</v>
      </c>
      <c r="I106" s="294" t="s">
        <v>1412</v>
      </c>
      <c r="J106" s="294">
        <v>20</v>
      </c>
      <c r="K106" s="308"/>
    </row>
    <row r="107" spans="2:11" s="1" customFormat="1" ht="15" customHeight="1">
      <c r="B107" s="306"/>
      <c r="C107" s="294" t="s">
        <v>1413</v>
      </c>
      <c r="D107" s="294"/>
      <c r="E107" s="294"/>
      <c r="F107" s="317" t="s">
        <v>1410</v>
      </c>
      <c r="G107" s="294"/>
      <c r="H107" s="294" t="s">
        <v>1450</v>
      </c>
      <c r="I107" s="294" t="s">
        <v>1412</v>
      </c>
      <c r="J107" s="294">
        <v>120</v>
      </c>
      <c r="K107" s="308"/>
    </row>
    <row r="108" spans="2:11" s="1" customFormat="1" ht="15" customHeight="1">
      <c r="B108" s="319"/>
      <c r="C108" s="294" t="s">
        <v>1415</v>
      </c>
      <c r="D108" s="294"/>
      <c r="E108" s="294"/>
      <c r="F108" s="317" t="s">
        <v>1416</v>
      </c>
      <c r="G108" s="294"/>
      <c r="H108" s="294" t="s">
        <v>1450</v>
      </c>
      <c r="I108" s="294" t="s">
        <v>1412</v>
      </c>
      <c r="J108" s="294">
        <v>50</v>
      </c>
      <c r="K108" s="308"/>
    </row>
    <row r="109" spans="2:11" s="1" customFormat="1" ht="15" customHeight="1">
      <c r="B109" s="319"/>
      <c r="C109" s="294" t="s">
        <v>1418</v>
      </c>
      <c r="D109" s="294"/>
      <c r="E109" s="294"/>
      <c r="F109" s="317" t="s">
        <v>1410</v>
      </c>
      <c r="G109" s="294"/>
      <c r="H109" s="294" t="s">
        <v>1450</v>
      </c>
      <c r="I109" s="294" t="s">
        <v>1420</v>
      </c>
      <c r="J109" s="294"/>
      <c r="K109" s="308"/>
    </row>
    <row r="110" spans="2:11" s="1" customFormat="1" ht="15" customHeight="1">
      <c r="B110" s="319"/>
      <c r="C110" s="294" t="s">
        <v>1429</v>
      </c>
      <c r="D110" s="294"/>
      <c r="E110" s="294"/>
      <c r="F110" s="317" t="s">
        <v>1416</v>
      </c>
      <c r="G110" s="294"/>
      <c r="H110" s="294" t="s">
        <v>1450</v>
      </c>
      <c r="I110" s="294" t="s">
        <v>1412</v>
      </c>
      <c r="J110" s="294">
        <v>50</v>
      </c>
      <c r="K110" s="308"/>
    </row>
    <row r="111" spans="2:11" s="1" customFormat="1" ht="15" customHeight="1">
      <c r="B111" s="319"/>
      <c r="C111" s="294" t="s">
        <v>1437</v>
      </c>
      <c r="D111" s="294"/>
      <c r="E111" s="294"/>
      <c r="F111" s="317" t="s">
        <v>1416</v>
      </c>
      <c r="G111" s="294"/>
      <c r="H111" s="294" t="s">
        <v>1450</v>
      </c>
      <c r="I111" s="294" t="s">
        <v>1412</v>
      </c>
      <c r="J111" s="294">
        <v>50</v>
      </c>
      <c r="K111" s="308"/>
    </row>
    <row r="112" spans="2:11" s="1" customFormat="1" ht="15" customHeight="1">
      <c r="B112" s="319"/>
      <c r="C112" s="294" t="s">
        <v>1435</v>
      </c>
      <c r="D112" s="294"/>
      <c r="E112" s="294"/>
      <c r="F112" s="317" t="s">
        <v>1416</v>
      </c>
      <c r="G112" s="294"/>
      <c r="H112" s="294" t="s">
        <v>1450</v>
      </c>
      <c r="I112" s="294" t="s">
        <v>1412</v>
      </c>
      <c r="J112" s="294">
        <v>50</v>
      </c>
      <c r="K112" s="308"/>
    </row>
    <row r="113" spans="2:11" s="1" customFormat="1" ht="15" customHeight="1">
      <c r="B113" s="319"/>
      <c r="C113" s="294" t="s">
        <v>53</v>
      </c>
      <c r="D113" s="294"/>
      <c r="E113" s="294"/>
      <c r="F113" s="317" t="s">
        <v>1410</v>
      </c>
      <c r="G113" s="294"/>
      <c r="H113" s="294" t="s">
        <v>1451</v>
      </c>
      <c r="I113" s="294" t="s">
        <v>1412</v>
      </c>
      <c r="J113" s="294">
        <v>20</v>
      </c>
      <c r="K113" s="308"/>
    </row>
    <row r="114" spans="2:11" s="1" customFormat="1" ht="15" customHeight="1">
      <c r="B114" s="319"/>
      <c r="C114" s="294" t="s">
        <v>1452</v>
      </c>
      <c r="D114" s="294"/>
      <c r="E114" s="294"/>
      <c r="F114" s="317" t="s">
        <v>1410</v>
      </c>
      <c r="G114" s="294"/>
      <c r="H114" s="294" t="s">
        <v>1453</v>
      </c>
      <c r="I114" s="294" t="s">
        <v>1412</v>
      </c>
      <c r="J114" s="294">
        <v>120</v>
      </c>
      <c r="K114" s="308"/>
    </row>
    <row r="115" spans="2:11" s="1" customFormat="1" ht="15" customHeight="1">
      <c r="B115" s="319"/>
      <c r="C115" s="294" t="s">
        <v>38</v>
      </c>
      <c r="D115" s="294"/>
      <c r="E115" s="294"/>
      <c r="F115" s="317" t="s">
        <v>1410</v>
      </c>
      <c r="G115" s="294"/>
      <c r="H115" s="294" t="s">
        <v>1454</v>
      </c>
      <c r="I115" s="294" t="s">
        <v>1445</v>
      </c>
      <c r="J115" s="294"/>
      <c r="K115" s="308"/>
    </row>
    <row r="116" spans="2:11" s="1" customFormat="1" ht="15" customHeight="1">
      <c r="B116" s="319"/>
      <c r="C116" s="294" t="s">
        <v>48</v>
      </c>
      <c r="D116" s="294"/>
      <c r="E116" s="294"/>
      <c r="F116" s="317" t="s">
        <v>1410</v>
      </c>
      <c r="G116" s="294"/>
      <c r="H116" s="294" t="s">
        <v>1455</v>
      </c>
      <c r="I116" s="294" t="s">
        <v>1445</v>
      </c>
      <c r="J116" s="294"/>
      <c r="K116" s="308"/>
    </row>
    <row r="117" spans="2:11" s="1" customFormat="1" ht="15" customHeight="1">
      <c r="B117" s="319"/>
      <c r="C117" s="294" t="s">
        <v>57</v>
      </c>
      <c r="D117" s="294"/>
      <c r="E117" s="294"/>
      <c r="F117" s="317" t="s">
        <v>1410</v>
      </c>
      <c r="G117" s="294"/>
      <c r="H117" s="294" t="s">
        <v>1456</v>
      </c>
      <c r="I117" s="294" t="s">
        <v>1457</v>
      </c>
      <c r="J117" s="294"/>
      <c r="K117" s="308"/>
    </row>
    <row r="118" spans="2:11" s="1" customFormat="1" ht="15" customHeight="1">
      <c r="B118" s="322"/>
      <c r="C118" s="328"/>
      <c r="D118" s="328"/>
      <c r="E118" s="328"/>
      <c r="F118" s="328"/>
      <c r="G118" s="328"/>
      <c r="H118" s="328"/>
      <c r="I118" s="328"/>
      <c r="J118" s="328"/>
      <c r="K118" s="324"/>
    </row>
    <row r="119" spans="2:11" s="1" customFormat="1" ht="18.75" customHeight="1">
      <c r="B119" s="329"/>
      <c r="C119" s="330"/>
      <c r="D119" s="330"/>
      <c r="E119" s="330"/>
      <c r="F119" s="331"/>
      <c r="G119" s="330"/>
      <c r="H119" s="330"/>
      <c r="I119" s="330"/>
      <c r="J119" s="330"/>
      <c r="K119" s="329"/>
    </row>
    <row r="120" spans="2:11" s="1" customFormat="1" ht="18.75" customHeight="1">
      <c r="B120" s="302"/>
      <c r="C120" s="302"/>
      <c r="D120" s="302"/>
      <c r="E120" s="302"/>
      <c r="F120" s="302"/>
      <c r="G120" s="302"/>
      <c r="H120" s="302"/>
      <c r="I120" s="302"/>
      <c r="J120" s="302"/>
      <c r="K120" s="302"/>
    </row>
    <row r="121" spans="2:11" s="1" customFormat="1" ht="7.5" customHeight="1">
      <c r="B121" s="332"/>
      <c r="C121" s="333"/>
      <c r="D121" s="333"/>
      <c r="E121" s="333"/>
      <c r="F121" s="333"/>
      <c r="G121" s="333"/>
      <c r="H121" s="333"/>
      <c r="I121" s="333"/>
      <c r="J121" s="333"/>
      <c r="K121" s="334"/>
    </row>
    <row r="122" spans="2:11" s="1" customFormat="1" ht="45" customHeight="1">
      <c r="B122" s="335"/>
      <c r="C122" s="285" t="s">
        <v>1458</v>
      </c>
      <c r="D122" s="285"/>
      <c r="E122" s="285"/>
      <c r="F122" s="285"/>
      <c r="G122" s="285"/>
      <c r="H122" s="285"/>
      <c r="I122" s="285"/>
      <c r="J122" s="285"/>
      <c r="K122" s="336"/>
    </row>
    <row r="123" spans="2:11" s="1" customFormat="1" ht="17.25" customHeight="1">
      <c r="B123" s="337"/>
      <c r="C123" s="309" t="s">
        <v>1404</v>
      </c>
      <c r="D123" s="309"/>
      <c r="E123" s="309"/>
      <c r="F123" s="309" t="s">
        <v>1405</v>
      </c>
      <c r="G123" s="310"/>
      <c r="H123" s="309" t="s">
        <v>54</v>
      </c>
      <c r="I123" s="309" t="s">
        <v>57</v>
      </c>
      <c r="J123" s="309" t="s">
        <v>1406</v>
      </c>
      <c r="K123" s="338"/>
    </row>
    <row r="124" spans="2:11" s="1" customFormat="1" ht="17.25" customHeight="1">
      <c r="B124" s="337"/>
      <c r="C124" s="311" t="s">
        <v>1407</v>
      </c>
      <c r="D124" s="311"/>
      <c r="E124" s="311"/>
      <c r="F124" s="312" t="s">
        <v>1408</v>
      </c>
      <c r="G124" s="313"/>
      <c r="H124" s="311"/>
      <c r="I124" s="311"/>
      <c r="J124" s="311" t="s">
        <v>1409</v>
      </c>
      <c r="K124" s="338"/>
    </row>
    <row r="125" spans="2:11" s="1" customFormat="1" ht="5.25" customHeight="1">
      <c r="B125" s="339"/>
      <c r="C125" s="314"/>
      <c r="D125" s="314"/>
      <c r="E125" s="314"/>
      <c r="F125" s="314"/>
      <c r="G125" s="340"/>
      <c r="H125" s="314"/>
      <c r="I125" s="314"/>
      <c r="J125" s="314"/>
      <c r="K125" s="341"/>
    </row>
    <row r="126" spans="2:11" s="1" customFormat="1" ht="15" customHeight="1">
      <c r="B126" s="339"/>
      <c r="C126" s="294" t="s">
        <v>1413</v>
      </c>
      <c r="D126" s="316"/>
      <c r="E126" s="316"/>
      <c r="F126" s="317" t="s">
        <v>1410</v>
      </c>
      <c r="G126" s="294"/>
      <c r="H126" s="294" t="s">
        <v>1450</v>
      </c>
      <c r="I126" s="294" t="s">
        <v>1412</v>
      </c>
      <c r="J126" s="294">
        <v>120</v>
      </c>
      <c r="K126" s="342"/>
    </row>
    <row r="127" spans="2:11" s="1" customFormat="1" ht="15" customHeight="1">
      <c r="B127" s="339"/>
      <c r="C127" s="294" t="s">
        <v>1459</v>
      </c>
      <c r="D127" s="294"/>
      <c r="E127" s="294"/>
      <c r="F127" s="317" t="s">
        <v>1410</v>
      </c>
      <c r="G127" s="294"/>
      <c r="H127" s="294" t="s">
        <v>1460</v>
      </c>
      <c r="I127" s="294" t="s">
        <v>1412</v>
      </c>
      <c r="J127" s="294" t="s">
        <v>1461</v>
      </c>
      <c r="K127" s="342"/>
    </row>
    <row r="128" spans="2:11" s="1" customFormat="1" ht="15" customHeight="1">
      <c r="B128" s="339"/>
      <c r="C128" s="294" t="s">
        <v>1358</v>
      </c>
      <c r="D128" s="294"/>
      <c r="E128" s="294"/>
      <c r="F128" s="317" t="s">
        <v>1410</v>
      </c>
      <c r="G128" s="294"/>
      <c r="H128" s="294" t="s">
        <v>1462</v>
      </c>
      <c r="I128" s="294" t="s">
        <v>1412</v>
      </c>
      <c r="J128" s="294" t="s">
        <v>1461</v>
      </c>
      <c r="K128" s="342"/>
    </row>
    <row r="129" spans="2:11" s="1" customFormat="1" ht="15" customHeight="1">
      <c r="B129" s="339"/>
      <c r="C129" s="294" t="s">
        <v>1421</v>
      </c>
      <c r="D129" s="294"/>
      <c r="E129" s="294"/>
      <c r="F129" s="317" t="s">
        <v>1416</v>
      </c>
      <c r="G129" s="294"/>
      <c r="H129" s="294" t="s">
        <v>1422</v>
      </c>
      <c r="I129" s="294" t="s">
        <v>1412</v>
      </c>
      <c r="J129" s="294">
        <v>15</v>
      </c>
      <c r="K129" s="342"/>
    </row>
    <row r="130" spans="2:11" s="1" customFormat="1" ht="15" customHeight="1">
      <c r="B130" s="339"/>
      <c r="C130" s="320" t="s">
        <v>1423</v>
      </c>
      <c r="D130" s="320"/>
      <c r="E130" s="320"/>
      <c r="F130" s="321" t="s">
        <v>1416</v>
      </c>
      <c r="G130" s="320"/>
      <c r="H130" s="320" t="s">
        <v>1424</v>
      </c>
      <c r="I130" s="320" t="s">
        <v>1412</v>
      </c>
      <c r="J130" s="320">
        <v>15</v>
      </c>
      <c r="K130" s="342"/>
    </row>
    <row r="131" spans="2:11" s="1" customFormat="1" ht="15" customHeight="1">
      <c r="B131" s="339"/>
      <c r="C131" s="320" t="s">
        <v>1425</v>
      </c>
      <c r="D131" s="320"/>
      <c r="E131" s="320"/>
      <c r="F131" s="321" t="s">
        <v>1416</v>
      </c>
      <c r="G131" s="320"/>
      <c r="H131" s="320" t="s">
        <v>1426</v>
      </c>
      <c r="I131" s="320" t="s">
        <v>1412</v>
      </c>
      <c r="J131" s="320">
        <v>20</v>
      </c>
      <c r="K131" s="342"/>
    </row>
    <row r="132" spans="2:11" s="1" customFormat="1" ht="15" customHeight="1">
      <c r="B132" s="339"/>
      <c r="C132" s="320" t="s">
        <v>1427</v>
      </c>
      <c r="D132" s="320"/>
      <c r="E132" s="320"/>
      <c r="F132" s="321" t="s">
        <v>1416</v>
      </c>
      <c r="G132" s="320"/>
      <c r="H132" s="320" t="s">
        <v>1428</v>
      </c>
      <c r="I132" s="320" t="s">
        <v>1412</v>
      </c>
      <c r="J132" s="320">
        <v>20</v>
      </c>
      <c r="K132" s="342"/>
    </row>
    <row r="133" spans="2:11" s="1" customFormat="1" ht="15" customHeight="1">
      <c r="B133" s="339"/>
      <c r="C133" s="294" t="s">
        <v>1415</v>
      </c>
      <c r="D133" s="294"/>
      <c r="E133" s="294"/>
      <c r="F133" s="317" t="s">
        <v>1416</v>
      </c>
      <c r="G133" s="294"/>
      <c r="H133" s="294" t="s">
        <v>1450</v>
      </c>
      <c r="I133" s="294" t="s">
        <v>1412</v>
      </c>
      <c r="J133" s="294">
        <v>50</v>
      </c>
      <c r="K133" s="342"/>
    </row>
    <row r="134" spans="2:11" s="1" customFormat="1" ht="15" customHeight="1">
      <c r="B134" s="339"/>
      <c r="C134" s="294" t="s">
        <v>1429</v>
      </c>
      <c r="D134" s="294"/>
      <c r="E134" s="294"/>
      <c r="F134" s="317" t="s">
        <v>1416</v>
      </c>
      <c r="G134" s="294"/>
      <c r="H134" s="294" t="s">
        <v>1450</v>
      </c>
      <c r="I134" s="294" t="s">
        <v>1412</v>
      </c>
      <c r="J134" s="294">
        <v>50</v>
      </c>
      <c r="K134" s="342"/>
    </row>
    <row r="135" spans="2:11" s="1" customFormat="1" ht="15" customHeight="1">
      <c r="B135" s="339"/>
      <c r="C135" s="294" t="s">
        <v>1435</v>
      </c>
      <c r="D135" s="294"/>
      <c r="E135" s="294"/>
      <c r="F135" s="317" t="s">
        <v>1416</v>
      </c>
      <c r="G135" s="294"/>
      <c r="H135" s="294" t="s">
        <v>1450</v>
      </c>
      <c r="I135" s="294" t="s">
        <v>1412</v>
      </c>
      <c r="J135" s="294">
        <v>50</v>
      </c>
      <c r="K135" s="342"/>
    </row>
    <row r="136" spans="2:11" s="1" customFormat="1" ht="15" customHeight="1">
      <c r="B136" s="339"/>
      <c r="C136" s="294" t="s">
        <v>1437</v>
      </c>
      <c r="D136" s="294"/>
      <c r="E136" s="294"/>
      <c r="F136" s="317" t="s">
        <v>1416</v>
      </c>
      <c r="G136" s="294"/>
      <c r="H136" s="294" t="s">
        <v>1450</v>
      </c>
      <c r="I136" s="294" t="s">
        <v>1412</v>
      </c>
      <c r="J136" s="294">
        <v>50</v>
      </c>
      <c r="K136" s="342"/>
    </row>
    <row r="137" spans="2:11" s="1" customFormat="1" ht="15" customHeight="1">
      <c r="B137" s="339"/>
      <c r="C137" s="294" t="s">
        <v>1438</v>
      </c>
      <c r="D137" s="294"/>
      <c r="E137" s="294"/>
      <c r="F137" s="317" t="s">
        <v>1416</v>
      </c>
      <c r="G137" s="294"/>
      <c r="H137" s="294" t="s">
        <v>1463</v>
      </c>
      <c r="I137" s="294" t="s">
        <v>1412</v>
      </c>
      <c r="J137" s="294">
        <v>255</v>
      </c>
      <c r="K137" s="342"/>
    </row>
    <row r="138" spans="2:11" s="1" customFormat="1" ht="15" customHeight="1">
      <c r="B138" s="339"/>
      <c r="C138" s="294" t="s">
        <v>1440</v>
      </c>
      <c r="D138" s="294"/>
      <c r="E138" s="294"/>
      <c r="F138" s="317" t="s">
        <v>1410</v>
      </c>
      <c r="G138" s="294"/>
      <c r="H138" s="294" t="s">
        <v>1464</v>
      </c>
      <c r="I138" s="294" t="s">
        <v>1442</v>
      </c>
      <c r="J138" s="294"/>
      <c r="K138" s="342"/>
    </row>
    <row r="139" spans="2:11" s="1" customFormat="1" ht="15" customHeight="1">
      <c r="B139" s="339"/>
      <c r="C139" s="294" t="s">
        <v>1443</v>
      </c>
      <c r="D139" s="294"/>
      <c r="E139" s="294"/>
      <c r="F139" s="317" t="s">
        <v>1410</v>
      </c>
      <c r="G139" s="294"/>
      <c r="H139" s="294" t="s">
        <v>1465</v>
      </c>
      <c r="I139" s="294" t="s">
        <v>1445</v>
      </c>
      <c r="J139" s="294"/>
      <c r="K139" s="342"/>
    </row>
    <row r="140" spans="2:11" s="1" customFormat="1" ht="15" customHeight="1">
      <c r="B140" s="339"/>
      <c r="C140" s="294" t="s">
        <v>1446</v>
      </c>
      <c r="D140" s="294"/>
      <c r="E140" s="294"/>
      <c r="F140" s="317" t="s">
        <v>1410</v>
      </c>
      <c r="G140" s="294"/>
      <c r="H140" s="294" t="s">
        <v>1446</v>
      </c>
      <c r="I140" s="294" t="s">
        <v>1445</v>
      </c>
      <c r="J140" s="294"/>
      <c r="K140" s="342"/>
    </row>
    <row r="141" spans="2:11" s="1" customFormat="1" ht="15" customHeight="1">
      <c r="B141" s="339"/>
      <c r="C141" s="294" t="s">
        <v>38</v>
      </c>
      <c r="D141" s="294"/>
      <c r="E141" s="294"/>
      <c r="F141" s="317" t="s">
        <v>1410</v>
      </c>
      <c r="G141" s="294"/>
      <c r="H141" s="294" t="s">
        <v>1466</v>
      </c>
      <c r="I141" s="294" t="s">
        <v>1445</v>
      </c>
      <c r="J141" s="294"/>
      <c r="K141" s="342"/>
    </row>
    <row r="142" spans="2:11" s="1" customFormat="1" ht="15" customHeight="1">
      <c r="B142" s="339"/>
      <c r="C142" s="294" t="s">
        <v>1467</v>
      </c>
      <c r="D142" s="294"/>
      <c r="E142" s="294"/>
      <c r="F142" s="317" t="s">
        <v>1410</v>
      </c>
      <c r="G142" s="294"/>
      <c r="H142" s="294" t="s">
        <v>1468</v>
      </c>
      <c r="I142" s="294" t="s">
        <v>1445</v>
      </c>
      <c r="J142" s="294"/>
      <c r="K142" s="342"/>
    </row>
    <row r="143" spans="2:11" s="1" customFormat="1" ht="15" customHeight="1">
      <c r="B143" s="343"/>
      <c r="C143" s="344"/>
      <c r="D143" s="344"/>
      <c r="E143" s="344"/>
      <c r="F143" s="344"/>
      <c r="G143" s="344"/>
      <c r="H143" s="344"/>
      <c r="I143" s="344"/>
      <c r="J143" s="344"/>
      <c r="K143" s="345"/>
    </row>
    <row r="144" spans="2:11" s="1" customFormat="1" ht="18.75" customHeight="1">
      <c r="B144" s="330"/>
      <c r="C144" s="330"/>
      <c r="D144" s="330"/>
      <c r="E144" s="330"/>
      <c r="F144" s="331"/>
      <c r="G144" s="330"/>
      <c r="H144" s="330"/>
      <c r="I144" s="330"/>
      <c r="J144" s="330"/>
      <c r="K144" s="330"/>
    </row>
    <row r="145" spans="2:11" s="1" customFormat="1" ht="18.75" customHeight="1">
      <c r="B145" s="302"/>
      <c r="C145" s="302"/>
      <c r="D145" s="302"/>
      <c r="E145" s="302"/>
      <c r="F145" s="302"/>
      <c r="G145" s="302"/>
      <c r="H145" s="302"/>
      <c r="I145" s="302"/>
      <c r="J145" s="302"/>
      <c r="K145" s="302"/>
    </row>
    <row r="146" spans="2:11" s="1" customFormat="1" ht="7.5" customHeight="1">
      <c r="B146" s="303"/>
      <c r="C146" s="304"/>
      <c r="D146" s="304"/>
      <c r="E146" s="304"/>
      <c r="F146" s="304"/>
      <c r="G146" s="304"/>
      <c r="H146" s="304"/>
      <c r="I146" s="304"/>
      <c r="J146" s="304"/>
      <c r="K146" s="305"/>
    </row>
    <row r="147" spans="2:11" s="1" customFormat="1" ht="45" customHeight="1">
      <c r="B147" s="306"/>
      <c r="C147" s="307" t="s">
        <v>1469</v>
      </c>
      <c r="D147" s="307"/>
      <c r="E147" s="307"/>
      <c r="F147" s="307"/>
      <c r="G147" s="307"/>
      <c r="H147" s="307"/>
      <c r="I147" s="307"/>
      <c r="J147" s="307"/>
      <c r="K147" s="308"/>
    </row>
    <row r="148" spans="2:11" s="1" customFormat="1" ht="17.25" customHeight="1">
      <c r="B148" s="306"/>
      <c r="C148" s="309" t="s">
        <v>1404</v>
      </c>
      <c r="D148" s="309"/>
      <c r="E148" s="309"/>
      <c r="F148" s="309" t="s">
        <v>1405</v>
      </c>
      <c r="G148" s="310"/>
      <c r="H148" s="309" t="s">
        <v>54</v>
      </c>
      <c r="I148" s="309" t="s">
        <v>57</v>
      </c>
      <c r="J148" s="309" t="s">
        <v>1406</v>
      </c>
      <c r="K148" s="308"/>
    </row>
    <row r="149" spans="2:11" s="1" customFormat="1" ht="17.25" customHeight="1">
      <c r="B149" s="306"/>
      <c r="C149" s="311" t="s">
        <v>1407</v>
      </c>
      <c r="D149" s="311"/>
      <c r="E149" s="311"/>
      <c r="F149" s="312" t="s">
        <v>1408</v>
      </c>
      <c r="G149" s="313"/>
      <c r="H149" s="311"/>
      <c r="I149" s="311"/>
      <c r="J149" s="311" t="s">
        <v>1409</v>
      </c>
      <c r="K149" s="308"/>
    </row>
    <row r="150" spans="2:11" s="1" customFormat="1" ht="5.25" customHeight="1">
      <c r="B150" s="319"/>
      <c r="C150" s="314"/>
      <c r="D150" s="314"/>
      <c r="E150" s="314"/>
      <c r="F150" s="314"/>
      <c r="G150" s="315"/>
      <c r="H150" s="314"/>
      <c r="I150" s="314"/>
      <c r="J150" s="314"/>
      <c r="K150" s="342"/>
    </row>
    <row r="151" spans="2:11" s="1" customFormat="1" ht="15" customHeight="1">
      <c r="B151" s="319"/>
      <c r="C151" s="346" t="s">
        <v>1413</v>
      </c>
      <c r="D151" s="294"/>
      <c r="E151" s="294"/>
      <c r="F151" s="347" t="s">
        <v>1410</v>
      </c>
      <c r="G151" s="294"/>
      <c r="H151" s="346" t="s">
        <v>1450</v>
      </c>
      <c r="I151" s="346" t="s">
        <v>1412</v>
      </c>
      <c r="J151" s="346">
        <v>120</v>
      </c>
      <c r="K151" s="342"/>
    </row>
    <row r="152" spans="2:11" s="1" customFormat="1" ht="15" customHeight="1">
      <c r="B152" s="319"/>
      <c r="C152" s="346" t="s">
        <v>1459</v>
      </c>
      <c r="D152" s="294"/>
      <c r="E152" s="294"/>
      <c r="F152" s="347" t="s">
        <v>1410</v>
      </c>
      <c r="G152" s="294"/>
      <c r="H152" s="346" t="s">
        <v>1470</v>
      </c>
      <c r="I152" s="346" t="s">
        <v>1412</v>
      </c>
      <c r="J152" s="346" t="s">
        <v>1461</v>
      </c>
      <c r="K152" s="342"/>
    </row>
    <row r="153" spans="2:11" s="1" customFormat="1" ht="15" customHeight="1">
      <c r="B153" s="319"/>
      <c r="C153" s="346" t="s">
        <v>1358</v>
      </c>
      <c r="D153" s="294"/>
      <c r="E153" s="294"/>
      <c r="F153" s="347" t="s">
        <v>1410</v>
      </c>
      <c r="G153" s="294"/>
      <c r="H153" s="346" t="s">
        <v>1471</v>
      </c>
      <c r="I153" s="346" t="s">
        <v>1412</v>
      </c>
      <c r="J153" s="346" t="s">
        <v>1461</v>
      </c>
      <c r="K153" s="342"/>
    </row>
    <row r="154" spans="2:11" s="1" customFormat="1" ht="15" customHeight="1">
      <c r="B154" s="319"/>
      <c r="C154" s="346" t="s">
        <v>1415</v>
      </c>
      <c r="D154" s="294"/>
      <c r="E154" s="294"/>
      <c r="F154" s="347" t="s">
        <v>1416</v>
      </c>
      <c r="G154" s="294"/>
      <c r="H154" s="346" t="s">
        <v>1450</v>
      </c>
      <c r="I154" s="346" t="s">
        <v>1412</v>
      </c>
      <c r="J154" s="346">
        <v>50</v>
      </c>
      <c r="K154" s="342"/>
    </row>
    <row r="155" spans="2:11" s="1" customFormat="1" ht="15" customHeight="1">
      <c r="B155" s="319"/>
      <c r="C155" s="346" t="s">
        <v>1418</v>
      </c>
      <c r="D155" s="294"/>
      <c r="E155" s="294"/>
      <c r="F155" s="347" t="s">
        <v>1410</v>
      </c>
      <c r="G155" s="294"/>
      <c r="H155" s="346" t="s">
        <v>1450</v>
      </c>
      <c r="I155" s="346" t="s">
        <v>1420</v>
      </c>
      <c r="J155" s="346"/>
      <c r="K155" s="342"/>
    </row>
    <row r="156" spans="2:11" s="1" customFormat="1" ht="15" customHeight="1">
      <c r="B156" s="319"/>
      <c r="C156" s="346" t="s">
        <v>1429</v>
      </c>
      <c r="D156" s="294"/>
      <c r="E156" s="294"/>
      <c r="F156" s="347" t="s">
        <v>1416</v>
      </c>
      <c r="G156" s="294"/>
      <c r="H156" s="346" t="s">
        <v>1450</v>
      </c>
      <c r="I156" s="346" t="s">
        <v>1412</v>
      </c>
      <c r="J156" s="346">
        <v>50</v>
      </c>
      <c r="K156" s="342"/>
    </row>
    <row r="157" spans="2:11" s="1" customFormat="1" ht="15" customHeight="1">
      <c r="B157" s="319"/>
      <c r="C157" s="346" t="s">
        <v>1437</v>
      </c>
      <c r="D157" s="294"/>
      <c r="E157" s="294"/>
      <c r="F157" s="347" t="s">
        <v>1416</v>
      </c>
      <c r="G157" s="294"/>
      <c r="H157" s="346" t="s">
        <v>1450</v>
      </c>
      <c r="I157" s="346" t="s">
        <v>1412</v>
      </c>
      <c r="J157" s="346">
        <v>50</v>
      </c>
      <c r="K157" s="342"/>
    </row>
    <row r="158" spans="2:11" s="1" customFormat="1" ht="15" customHeight="1">
      <c r="B158" s="319"/>
      <c r="C158" s="346" t="s">
        <v>1435</v>
      </c>
      <c r="D158" s="294"/>
      <c r="E158" s="294"/>
      <c r="F158" s="347" t="s">
        <v>1416</v>
      </c>
      <c r="G158" s="294"/>
      <c r="H158" s="346" t="s">
        <v>1450</v>
      </c>
      <c r="I158" s="346" t="s">
        <v>1412</v>
      </c>
      <c r="J158" s="346">
        <v>50</v>
      </c>
      <c r="K158" s="342"/>
    </row>
    <row r="159" spans="2:11" s="1" customFormat="1" ht="15" customHeight="1">
      <c r="B159" s="319"/>
      <c r="C159" s="346" t="s">
        <v>95</v>
      </c>
      <c r="D159" s="294"/>
      <c r="E159" s="294"/>
      <c r="F159" s="347" t="s">
        <v>1410</v>
      </c>
      <c r="G159" s="294"/>
      <c r="H159" s="346" t="s">
        <v>1472</v>
      </c>
      <c r="I159" s="346" t="s">
        <v>1412</v>
      </c>
      <c r="J159" s="346" t="s">
        <v>1473</v>
      </c>
      <c r="K159" s="342"/>
    </row>
    <row r="160" spans="2:11" s="1" customFormat="1" ht="15" customHeight="1">
      <c r="B160" s="319"/>
      <c r="C160" s="346" t="s">
        <v>1474</v>
      </c>
      <c r="D160" s="294"/>
      <c r="E160" s="294"/>
      <c r="F160" s="347" t="s">
        <v>1410</v>
      </c>
      <c r="G160" s="294"/>
      <c r="H160" s="346" t="s">
        <v>1475</v>
      </c>
      <c r="I160" s="346" t="s">
        <v>1445</v>
      </c>
      <c r="J160" s="346"/>
      <c r="K160" s="342"/>
    </row>
    <row r="161" spans="2:11" s="1" customFormat="1" ht="15" customHeight="1">
      <c r="B161" s="348"/>
      <c r="C161" s="349"/>
      <c r="D161" s="349"/>
      <c r="E161" s="349"/>
      <c r="F161" s="349"/>
      <c r="G161" s="349"/>
      <c r="H161" s="349"/>
      <c r="I161" s="349"/>
      <c r="J161" s="349"/>
      <c r="K161" s="350"/>
    </row>
    <row r="162" spans="2:11" s="1" customFormat="1" ht="18.75" customHeight="1">
      <c r="B162" s="330"/>
      <c r="C162" s="340"/>
      <c r="D162" s="340"/>
      <c r="E162" s="340"/>
      <c r="F162" s="351"/>
      <c r="G162" s="340"/>
      <c r="H162" s="340"/>
      <c r="I162" s="340"/>
      <c r="J162" s="340"/>
      <c r="K162" s="330"/>
    </row>
    <row r="163" spans="2:11" s="1" customFormat="1" ht="18.75" customHeight="1">
      <c r="B163" s="330"/>
      <c r="C163" s="340"/>
      <c r="D163" s="340"/>
      <c r="E163" s="340"/>
      <c r="F163" s="351"/>
      <c r="G163" s="340"/>
      <c r="H163" s="340"/>
      <c r="I163" s="340"/>
      <c r="J163" s="340"/>
      <c r="K163" s="330"/>
    </row>
    <row r="164" spans="2:11" s="1" customFormat="1" ht="18.75" customHeight="1">
      <c r="B164" s="330"/>
      <c r="C164" s="340"/>
      <c r="D164" s="340"/>
      <c r="E164" s="340"/>
      <c r="F164" s="351"/>
      <c r="G164" s="340"/>
      <c r="H164" s="340"/>
      <c r="I164" s="340"/>
      <c r="J164" s="340"/>
      <c r="K164" s="330"/>
    </row>
    <row r="165" spans="2:11" s="1" customFormat="1" ht="18.75" customHeight="1">
      <c r="B165" s="330"/>
      <c r="C165" s="340"/>
      <c r="D165" s="340"/>
      <c r="E165" s="340"/>
      <c r="F165" s="351"/>
      <c r="G165" s="340"/>
      <c r="H165" s="340"/>
      <c r="I165" s="340"/>
      <c r="J165" s="340"/>
      <c r="K165" s="330"/>
    </row>
    <row r="166" spans="2:11" s="1" customFormat="1" ht="18.75" customHeight="1">
      <c r="B166" s="330"/>
      <c r="C166" s="340"/>
      <c r="D166" s="340"/>
      <c r="E166" s="340"/>
      <c r="F166" s="351"/>
      <c r="G166" s="340"/>
      <c r="H166" s="340"/>
      <c r="I166" s="340"/>
      <c r="J166" s="340"/>
      <c r="K166" s="330"/>
    </row>
    <row r="167" spans="2:11" s="1" customFormat="1" ht="18.75" customHeight="1">
      <c r="B167" s="330"/>
      <c r="C167" s="340"/>
      <c r="D167" s="340"/>
      <c r="E167" s="340"/>
      <c r="F167" s="351"/>
      <c r="G167" s="340"/>
      <c r="H167" s="340"/>
      <c r="I167" s="340"/>
      <c r="J167" s="340"/>
      <c r="K167" s="330"/>
    </row>
    <row r="168" spans="2:11" s="1" customFormat="1" ht="18.75" customHeight="1">
      <c r="B168" s="330"/>
      <c r="C168" s="340"/>
      <c r="D168" s="340"/>
      <c r="E168" s="340"/>
      <c r="F168" s="351"/>
      <c r="G168" s="340"/>
      <c r="H168" s="340"/>
      <c r="I168" s="340"/>
      <c r="J168" s="340"/>
      <c r="K168" s="330"/>
    </row>
    <row r="169" spans="2:11" s="1" customFormat="1" ht="18.75" customHeight="1">
      <c r="B169" s="302"/>
      <c r="C169" s="302"/>
      <c r="D169" s="302"/>
      <c r="E169" s="302"/>
      <c r="F169" s="302"/>
      <c r="G169" s="302"/>
      <c r="H169" s="302"/>
      <c r="I169" s="302"/>
      <c r="J169" s="302"/>
      <c r="K169" s="302"/>
    </row>
    <row r="170" spans="2:11" s="1" customFormat="1" ht="7.5" customHeight="1">
      <c r="B170" s="281"/>
      <c r="C170" s="282"/>
      <c r="D170" s="282"/>
      <c r="E170" s="282"/>
      <c r="F170" s="282"/>
      <c r="G170" s="282"/>
      <c r="H170" s="282"/>
      <c r="I170" s="282"/>
      <c r="J170" s="282"/>
      <c r="K170" s="283"/>
    </row>
    <row r="171" spans="2:11" s="1" customFormat="1" ht="45" customHeight="1">
      <c r="B171" s="284"/>
      <c r="C171" s="285" t="s">
        <v>1476</v>
      </c>
      <c r="D171" s="285"/>
      <c r="E171" s="285"/>
      <c r="F171" s="285"/>
      <c r="G171" s="285"/>
      <c r="H171" s="285"/>
      <c r="I171" s="285"/>
      <c r="J171" s="285"/>
      <c r="K171" s="286"/>
    </row>
    <row r="172" spans="2:11" s="1" customFormat="1" ht="17.25" customHeight="1">
      <c r="B172" s="284"/>
      <c r="C172" s="309" t="s">
        <v>1404</v>
      </c>
      <c r="D172" s="309"/>
      <c r="E172" s="309"/>
      <c r="F172" s="309" t="s">
        <v>1405</v>
      </c>
      <c r="G172" s="352"/>
      <c r="H172" s="353" t="s">
        <v>54</v>
      </c>
      <c r="I172" s="353" t="s">
        <v>57</v>
      </c>
      <c r="J172" s="309" t="s">
        <v>1406</v>
      </c>
      <c r="K172" s="286"/>
    </row>
    <row r="173" spans="2:11" s="1" customFormat="1" ht="17.25" customHeight="1">
      <c r="B173" s="287"/>
      <c r="C173" s="311" t="s">
        <v>1407</v>
      </c>
      <c r="D173" s="311"/>
      <c r="E173" s="311"/>
      <c r="F173" s="312" t="s">
        <v>1408</v>
      </c>
      <c r="G173" s="354"/>
      <c r="H173" s="355"/>
      <c r="I173" s="355"/>
      <c r="J173" s="311" t="s">
        <v>1409</v>
      </c>
      <c r="K173" s="289"/>
    </row>
    <row r="174" spans="2:11" s="1" customFormat="1" ht="5.25" customHeight="1">
      <c r="B174" s="319"/>
      <c r="C174" s="314"/>
      <c r="D174" s="314"/>
      <c r="E174" s="314"/>
      <c r="F174" s="314"/>
      <c r="G174" s="315"/>
      <c r="H174" s="314"/>
      <c r="I174" s="314"/>
      <c r="J174" s="314"/>
      <c r="K174" s="342"/>
    </row>
    <row r="175" spans="2:11" s="1" customFormat="1" ht="15" customHeight="1">
      <c r="B175" s="319"/>
      <c r="C175" s="294" t="s">
        <v>1413</v>
      </c>
      <c r="D175" s="294"/>
      <c r="E175" s="294"/>
      <c r="F175" s="317" t="s">
        <v>1410</v>
      </c>
      <c r="G175" s="294"/>
      <c r="H175" s="294" t="s">
        <v>1450</v>
      </c>
      <c r="I175" s="294" t="s">
        <v>1412</v>
      </c>
      <c r="J175" s="294">
        <v>120</v>
      </c>
      <c r="K175" s="342"/>
    </row>
    <row r="176" spans="2:11" s="1" customFormat="1" ht="15" customHeight="1">
      <c r="B176" s="319"/>
      <c r="C176" s="294" t="s">
        <v>1459</v>
      </c>
      <c r="D176" s="294"/>
      <c r="E176" s="294"/>
      <c r="F176" s="317" t="s">
        <v>1410</v>
      </c>
      <c r="G176" s="294"/>
      <c r="H176" s="294" t="s">
        <v>1460</v>
      </c>
      <c r="I176" s="294" t="s">
        <v>1412</v>
      </c>
      <c r="J176" s="294" t="s">
        <v>1461</v>
      </c>
      <c r="K176" s="342"/>
    </row>
    <row r="177" spans="2:11" s="1" customFormat="1" ht="15" customHeight="1">
      <c r="B177" s="319"/>
      <c r="C177" s="294" t="s">
        <v>1358</v>
      </c>
      <c r="D177" s="294"/>
      <c r="E177" s="294"/>
      <c r="F177" s="317" t="s">
        <v>1410</v>
      </c>
      <c r="G177" s="294"/>
      <c r="H177" s="294" t="s">
        <v>1477</v>
      </c>
      <c r="I177" s="294" t="s">
        <v>1412</v>
      </c>
      <c r="J177" s="294" t="s">
        <v>1461</v>
      </c>
      <c r="K177" s="342"/>
    </row>
    <row r="178" spans="2:11" s="1" customFormat="1" ht="15" customHeight="1">
      <c r="B178" s="319"/>
      <c r="C178" s="294" t="s">
        <v>1415</v>
      </c>
      <c r="D178" s="294"/>
      <c r="E178" s="294"/>
      <c r="F178" s="317" t="s">
        <v>1416</v>
      </c>
      <c r="G178" s="294"/>
      <c r="H178" s="294" t="s">
        <v>1477</v>
      </c>
      <c r="I178" s="294" t="s">
        <v>1412</v>
      </c>
      <c r="J178" s="294">
        <v>50</v>
      </c>
      <c r="K178" s="342"/>
    </row>
    <row r="179" spans="2:11" s="1" customFormat="1" ht="15" customHeight="1">
      <c r="B179" s="319"/>
      <c r="C179" s="294" t="s">
        <v>1418</v>
      </c>
      <c r="D179" s="294"/>
      <c r="E179" s="294"/>
      <c r="F179" s="317" t="s">
        <v>1410</v>
      </c>
      <c r="G179" s="294"/>
      <c r="H179" s="294" t="s">
        <v>1477</v>
      </c>
      <c r="I179" s="294" t="s">
        <v>1420</v>
      </c>
      <c r="J179" s="294"/>
      <c r="K179" s="342"/>
    </row>
    <row r="180" spans="2:11" s="1" customFormat="1" ht="15" customHeight="1">
      <c r="B180" s="319"/>
      <c r="C180" s="294" t="s">
        <v>1429</v>
      </c>
      <c r="D180" s="294"/>
      <c r="E180" s="294"/>
      <c r="F180" s="317" t="s">
        <v>1416</v>
      </c>
      <c r="G180" s="294"/>
      <c r="H180" s="294" t="s">
        <v>1477</v>
      </c>
      <c r="I180" s="294" t="s">
        <v>1412</v>
      </c>
      <c r="J180" s="294">
        <v>50</v>
      </c>
      <c r="K180" s="342"/>
    </row>
    <row r="181" spans="2:11" s="1" customFormat="1" ht="15" customHeight="1">
      <c r="B181" s="319"/>
      <c r="C181" s="294" t="s">
        <v>1437</v>
      </c>
      <c r="D181" s="294"/>
      <c r="E181" s="294"/>
      <c r="F181" s="317" t="s">
        <v>1416</v>
      </c>
      <c r="G181" s="294"/>
      <c r="H181" s="294" t="s">
        <v>1477</v>
      </c>
      <c r="I181" s="294" t="s">
        <v>1412</v>
      </c>
      <c r="J181" s="294">
        <v>50</v>
      </c>
      <c r="K181" s="342"/>
    </row>
    <row r="182" spans="2:11" s="1" customFormat="1" ht="15" customHeight="1">
      <c r="B182" s="319"/>
      <c r="C182" s="294" t="s">
        <v>1435</v>
      </c>
      <c r="D182" s="294"/>
      <c r="E182" s="294"/>
      <c r="F182" s="317" t="s">
        <v>1416</v>
      </c>
      <c r="G182" s="294"/>
      <c r="H182" s="294" t="s">
        <v>1477</v>
      </c>
      <c r="I182" s="294" t="s">
        <v>1412</v>
      </c>
      <c r="J182" s="294">
        <v>50</v>
      </c>
      <c r="K182" s="342"/>
    </row>
    <row r="183" spans="2:11" s="1" customFormat="1" ht="15" customHeight="1">
      <c r="B183" s="319"/>
      <c r="C183" s="294" t="s">
        <v>121</v>
      </c>
      <c r="D183" s="294"/>
      <c r="E183" s="294"/>
      <c r="F183" s="317" t="s">
        <v>1410</v>
      </c>
      <c r="G183" s="294"/>
      <c r="H183" s="294" t="s">
        <v>1478</v>
      </c>
      <c r="I183" s="294" t="s">
        <v>1479</v>
      </c>
      <c r="J183" s="294"/>
      <c r="K183" s="342"/>
    </row>
    <row r="184" spans="2:11" s="1" customFormat="1" ht="15" customHeight="1">
      <c r="B184" s="319"/>
      <c r="C184" s="294" t="s">
        <v>57</v>
      </c>
      <c r="D184" s="294"/>
      <c r="E184" s="294"/>
      <c r="F184" s="317" t="s">
        <v>1410</v>
      </c>
      <c r="G184" s="294"/>
      <c r="H184" s="294" t="s">
        <v>1480</v>
      </c>
      <c r="I184" s="294" t="s">
        <v>1481</v>
      </c>
      <c r="J184" s="294">
        <v>1</v>
      </c>
      <c r="K184" s="342"/>
    </row>
    <row r="185" spans="2:11" s="1" customFormat="1" ht="15" customHeight="1">
      <c r="B185" s="319"/>
      <c r="C185" s="294" t="s">
        <v>53</v>
      </c>
      <c r="D185" s="294"/>
      <c r="E185" s="294"/>
      <c r="F185" s="317" t="s">
        <v>1410</v>
      </c>
      <c r="G185" s="294"/>
      <c r="H185" s="294" t="s">
        <v>1482</v>
      </c>
      <c r="I185" s="294" t="s">
        <v>1412</v>
      </c>
      <c r="J185" s="294">
        <v>20</v>
      </c>
      <c r="K185" s="342"/>
    </row>
    <row r="186" spans="2:11" s="1" customFormat="1" ht="15" customHeight="1">
      <c r="B186" s="319"/>
      <c r="C186" s="294" t="s">
        <v>54</v>
      </c>
      <c r="D186" s="294"/>
      <c r="E186" s="294"/>
      <c r="F186" s="317" t="s">
        <v>1410</v>
      </c>
      <c r="G186" s="294"/>
      <c r="H186" s="294" t="s">
        <v>1483</v>
      </c>
      <c r="I186" s="294" t="s">
        <v>1412</v>
      </c>
      <c r="J186" s="294">
        <v>255</v>
      </c>
      <c r="K186" s="342"/>
    </row>
    <row r="187" spans="2:11" s="1" customFormat="1" ht="15" customHeight="1">
      <c r="B187" s="319"/>
      <c r="C187" s="294" t="s">
        <v>122</v>
      </c>
      <c r="D187" s="294"/>
      <c r="E187" s="294"/>
      <c r="F187" s="317" t="s">
        <v>1410</v>
      </c>
      <c r="G187" s="294"/>
      <c r="H187" s="294" t="s">
        <v>1374</v>
      </c>
      <c r="I187" s="294" t="s">
        <v>1412</v>
      </c>
      <c r="J187" s="294">
        <v>10</v>
      </c>
      <c r="K187" s="342"/>
    </row>
    <row r="188" spans="2:11" s="1" customFormat="1" ht="15" customHeight="1">
      <c r="B188" s="319"/>
      <c r="C188" s="294" t="s">
        <v>123</v>
      </c>
      <c r="D188" s="294"/>
      <c r="E188" s="294"/>
      <c r="F188" s="317" t="s">
        <v>1410</v>
      </c>
      <c r="G188" s="294"/>
      <c r="H188" s="294" t="s">
        <v>1484</v>
      </c>
      <c r="I188" s="294" t="s">
        <v>1445</v>
      </c>
      <c r="J188" s="294"/>
      <c r="K188" s="342"/>
    </row>
    <row r="189" spans="2:11" s="1" customFormat="1" ht="15" customHeight="1">
      <c r="B189" s="319"/>
      <c r="C189" s="294" t="s">
        <v>1485</v>
      </c>
      <c r="D189" s="294"/>
      <c r="E189" s="294"/>
      <c r="F189" s="317" t="s">
        <v>1410</v>
      </c>
      <c r="G189" s="294"/>
      <c r="H189" s="294" t="s">
        <v>1486</v>
      </c>
      <c r="I189" s="294" t="s">
        <v>1445</v>
      </c>
      <c r="J189" s="294"/>
      <c r="K189" s="342"/>
    </row>
    <row r="190" spans="2:11" s="1" customFormat="1" ht="15" customHeight="1">
      <c r="B190" s="319"/>
      <c r="C190" s="294" t="s">
        <v>1474</v>
      </c>
      <c r="D190" s="294"/>
      <c r="E190" s="294"/>
      <c r="F190" s="317" t="s">
        <v>1410</v>
      </c>
      <c r="G190" s="294"/>
      <c r="H190" s="294" t="s">
        <v>1487</v>
      </c>
      <c r="I190" s="294" t="s">
        <v>1445</v>
      </c>
      <c r="J190" s="294"/>
      <c r="K190" s="342"/>
    </row>
    <row r="191" spans="2:11" s="1" customFormat="1" ht="15" customHeight="1">
      <c r="B191" s="319"/>
      <c r="C191" s="294" t="s">
        <v>125</v>
      </c>
      <c r="D191" s="294"/>
      <c r="E191" s="294"/>
      <c r="F191" s="317" t="s">
        <v>1416</v>
      </c>
      <c r="G191" s="294"/>
      <c r="H191" s="294" t="s">
        <v>1488</v>
      </c>
      <c r="I191" s="294" t="s">
        <v>1412</v>
      </c>
      <c r="J191" s="294">
        <v>50</v>
      </c>
      <c r="K191" s="342"/>
    </row>
    <row r="192" spans="2:11" s="1" customFormat="1" ht="15" customHeight="1">
      <c r="B192" s="319"/>
      <c r="C192" s="294" t="s">
        <v>1489</v>
      </c>
      <c r="D192" s="294"/>
      <c r="E192" s="294"/>
      <c r="F192" s="317" t="s">
        <v>1416</v>
      </c>
      <c r="G192" s="294"/>
      <c r="H192" s="294" t="s">
        <v>1490</v>
      </c>
      <c r="I192" s="294" t="s">
        <v>1491</v>
      </c>
      <c r="J192" s="294"/>
      <c r="K192" s="342"/>
    </row>
    <row r="193" spans="2:11" s="1" customFormat="1" ht="15" customHeight="1">
      <c r="B193" s="319"/>
      <c r="C193" s="294" t="s">
        <v>1492</v>
      </c>
      <c r="D193" s="294"/>
      <c r="E193" s="294"/>
      <c r="F193" s="317" t="s">
        <v>1416</v>
      </c>
      <c r="G193" s="294"/>
      <c r="H193" s="294" t="s">
        <v>1493</v>
      </c>
      <c r="I193" s="294" t="s">
        <v>1491</v>
      </c>
      <c r="J193" s="294"/>
      <c r="K193" s="342"/>
    </row>
    <row r="194" spans="2:11" s="1" customFormat="1" ht="15" customHeight="1">
      <c r="B194" s="319"/>
      <c r="C194" s="294" t="s">
        <v>1494</v>
      </c>
      <c r="D194" s="294"/>
      <c r="E194" s="294"/>
      <c r="F194" s="317" t="s">
        <v>1416</v>
      </c>
      <c r="G194" s="294"/>
      <c r="H194" s="294" t="s">
        <v>1495</v>
      </c>
      <c r="I194" s="294" t="s">
        <v>1491</v>
      </c>
      <c r="J194" s="294"/>
      <c r="K194" s="342"/>
    </row>
    <row r="195" spans="2:11" s="1" customFormat="1" ht="15" customHeight="1">
      <c r="B195" s="319"/>
      <c r="C195" s="356" t="s">
        <v>1496</v>
      </c>
      <c r="D195" s="294"/>
      <c r="E195" s="294"/>
      <c r="F195" s="317" t="s">
        <v>1416</v>
      </c>
      <c r="G195" s="294"/>
      <c r="H195" s="294" t="s">
        <v>1497</v>
      </c>
      <c r="I195" s="294" t="s">
        <v>1498</v>
      </c>
      <c r="J195" s="357" t="s">
        <v>1499</v>
      </c>
      <c r="K195" s="342"/>
    </row>
    <row r="196" spans="2:11" s="17" customFormat="1" ht="15" customHeight="1">
      <c r="B196" s="358"/>
      <c r="C196" s="359" t="s">
        <v>1500</v>
      </c>
      <c r="D196" s="360"/>
      <c r="E196" s="360"/>
      <c r="F196" s="361" t="s">
        <v>1416</v>
      </c>
      <c r="G196" s="360"/>
      <c r="H196" s="360" t="s">
        <v>1501</v>
      </c>
      <c r="I196" s="360" t="s">
        <v>1498</v>
      </c>
      <c r="J196" s="362" t="s">
        <v>1499</v>
      </c>
      <c r="K196" s="363"/>
    </row>
    <row r="197" spans="2:11" s="1" customFormat="1" ht="15" customHeight="1">
      <c r="B197" s="319"/>
      <c r="C197" s="356" t="s">
        <v>42</v>
      </c>
      <c r="D197" s="294"/>
      <c r="E197" s="294"/>
      <c r="F197" s="317" t="s">
        <v>1410</v>
      </c>
      <c r="G197" s="294"/>
      <c r="H197" s="291" t="s">
        <v>1502</v>
      </c>
      <c r="I197" s="294" t="s">
        <v>1503</v>
      </c>
      <c r="J197" s="294"/>
      <c r="K197" s="342"/>
    </row>
    <row r="198" spans="2:11" s="1" customFormat="1" ht="15" customHeight="1">
      <c r="B198" s="319"/>
      <c r="C198" s="356" t="s">
        <v>1504</v>
      </c>
      <c r="D198" s="294"/>
      <c r="E198" s="294"/>
      <c r="F198" s="317" t="s">
        <v>1410</v>
      </c>
      <c r="G198" s="294"/>
      <c r="H198" s="294" t="s">
        <v>1505</v>
      </c>
      <c r="I198" s="294" t="s">
        <v>1445</v>
      </c>
      <c r="J198" s="294"/>
      <c r="K198" s="342"/>
    </row>
    <row r="199" spans="2:11" s="1" customFormat="1" ht="15" customHeight="1">
      <c r="B199" s="319"/>
      <c r="C199" s="356" t="s">
        <v>1506</v>
      </c>
      <c r="D199" s="294"/>
      <c r="E199" s="294"/>
      <c r="F199" s="317" t="s">
        <v>1410</v>
      </c>
      <c r="G199" s="294"/>
      <c r="H199" s="294" t="s">
        <v>1507</v>
      </c>
      <c r="I199" s="294" t="s">
        <v>1445</v>
      </c>
      <c r="J199" s="294"/>
      <c r="K199" s="342"/>
    </row>
    <row r="200" spans="2:11" s="1" customFormat="1" ht="15" customHeight="1">
      <c r="B200" s="319"/>
      <c r="C200" s="356" t="s">
        <v>1508</v>
      </c>
      <c r="D200" s="294"/>
      <c r="E200" s="294"/>
      <c r="F200" s="317" t="s">
        <v>1416</v>
      </c>
      <c r="G200" s="294"/>
      <c r="H200" s="294" t="s">
        <v>1509</v>
      </c>
      <c r="I200" s="294" t="s">
        <v>1445</v>
      </c>
      <c r="J200" s="294"/>
      <c r="K200" s="342"/>
    </row>
    <row r="201" spans="2:11" s="1" customFormat="1" ht="15" customHeight="1">
      <c r="B201" s="348"/>
      <c r="C201" s="364"/>
      <c r="D201" s="349"/>
      <c r="E201" s="349"/>
      <c r="F201" s="349"/>
      <c r="G201" s="349"/>
      <c r="H201" s="349"/>
      <c r="I201" s="349"/>
      <c r="J201" s="349"/>
      <c r="K201" s="350"/>
    </row>
    <row r="202" spans="2:11" s="1" customFormat="1" ht="18.75" customHeight="1">
      <c r="B202" s="330"/>
      <c r="C202" s="340"/>
      <c r="D202" s="340"/>
      <c r="E202" s="340"/>
      <c r="F202" s="351"/>
      <c r="G202" s="340"/>
      <c r="H202" s="340"/>
      <c r="I202" s="340"/>
      <c r="J202" s="340"/>
      <c r="K202" s="330"/>
    </row>
    <row r="203" spans="2:11" s="1" customFormat="1" ht="18.75" customHeight="1">
      <c r="B203" s="302"/>
      <c r="C203" s="302"/>
      <c r="D203" s="302"/>
      <c r="E203" s="302"/>
      <c r="F203" s="302"/>
      <c r="G203" s="302"/>
      <c r="H203" s="302"/>
      <c r="I203" s="302"/>
      <c r="J203" s="302"/>
      <c r="K203" s="302"/>
    </row>
    <row r="204" spans="2:11" s="1" customFormat="1" ht="13.5">
      <c r="B204" s="281"/>
      <c r="C204" s="282"/>
      <c r="D204" s="282"/>
      <c r="E204" s="282"/>
      <c r="F204" s="282"/>
      <c r="G204" s="282"/>
      <c r="H204" s="282"/>
      <c r="I204" s="282"/>
      <c r="J204" s="282"/>
      <c r="K204" s="283"/>
    </row>
    <row r="205" spans="2:11" s="1" customFormat="1" ht="21" customHeight="1">
      <c r="B205" s="284"/>
      <c r="C205" s="285" t="s">
        <v>1510</v>
      </c>
      <c r="D205" s="285"/>
      <c r="E205" s="285"/>
      <c r="F205" s="285"/>
      <c r="G205" s="285"/>
      <c r="H205" s="285"/>
      <c r="I205" s="285"/>
      <c r="J205" s="285"/>
      <c r="K205" s="286"/>
    </row>
    <row r="206" spans="2:11" s="1" customFormat="1" ht="25.5" customHeight="1">
      <c r="B206" s="284"/>
      <c r="C206" s="365" t="s">
        <v>1511</v>
      </c>
      <c r="D206" s="365"/>
      <c r="E206" s="365"/>
      <c r="F206" s="365" t="s">
        <v>1512</v>
      </c>
      <c r="G206" s="366"/>
      <c r="H206" s="365" t="s">
        <v>1513</v>
      </c>
      <c r="I206" s="365"/>
      <c r="J206" s="365"/>
      <c r="K206" s="286"/>
    </row>
    <row r="207" spans="2:11" s="1" customFormat="1" ht="5.25" customHeight="1">
      <c r="B207" s="319"/>
      <c r="C207" s="314"/>
      <c r="D207" s="314"/>
      <c r="E207" s="314"/>
      <c r="F207" s="314"/>
      <c r="G207" s="340"/>
      <c r="H207" s="314"/>
      <c r="I207" s="314"/>
      <c r="J207" s="314"/>
      <c r="K207" s="342"/>
    </row>
    <row r="208" spans="2:11" s="1" customFormat="1" ht="15" customHeight="1">
      <c r="B208" s="319"/>
      <c r="C208" s="294" t="s">
        <v>1503</v>
      </c>
      <c r="D208" s="294"/>
      <c r="E208" s="294"/>
      <c r="F208" s="317" t="s">
        <v>43</v>
      </c>
      <c r="G208" s="294"/>
      <c r="H208" s="294" t="s">
        <v>1514</v>
      </c>
      <c r="I208" s="294"/>
      <c r="J208" s="294"/>
      <c r="K208" s="342"/>
    </row>
    <row r="209" spans="2:11" s="1" customFormat="1" ht="15" customHeight="1">
      <c r="B209" s="319"/>
      <c r="C209" s="294"/>
      <c r="D209" s="294"/>
      <c r="E209" s="294"/>
      <c r="F209" s="317" t="s">
        <v>44</v>
      </c>
      <c r="G209" s="294"/>
      <c r="H209" s="294" t="s">
        <v>1515</v>
      </c>
      <c r="I209" s="294"/>
      <c r="J209" s="294"/>
      <c r="K209" s="342"/>
    </row>
    <row r="210" spans="2:11" s="1" customFormat="1" ht="15" customHeight="1">
      <c r="B210" s="319"/>
      <c r="C210" s="294"/>
      <c r="D210" s="294"/>
      <c r="E210" s="294"/>
      <c r="F210" s="317" t="s">
        <v>47</v>
      </c>
      <c r="G210" s="294"/>
      <c r="H210" s="294" t="s">
        <v>1516</v>
      </c>
      <c r="I210" s="294"/>
      <c r="J210" s="294"/>
      <c r="K210" s="342"/>
    </row>
    <row r="211" spans="2:11" s="1" customFormat="1" ht="15" customHeight="1">
      <c r="B211" s="319"/>
      <c r="C211" s="294"/>
      <c r="D211" s="294"/>
      <c r="E211" s="294"/>
      <c r="F211" s="317" t="s">
        <v>45</v>
      </c>
      <c r="G211" s="294"/>
      <c r="H211" s="294" t="s">
        <v>1517</v>
      </c>
      <c r="I211" s="294"/>
      <c r="J211" s="294"/>
      <c r="K211" s="342"/>
    </row>
    <row r="212" spans="2:11" s="1" customFormat="1" ht="15" customHeight="1">
      <c r="B212" s="319"/>
      <c r="C212" s="294"/>
      <c r="D212" s="294"/>
      <c r="E212" s="294"/>
      <c r="F212" s="317" t="s">
        <v>46</v>
      </c>
      <c r="G212" s="294"/>
      <c r="H212" s="294" t="s">
        <v>1518</v>
      </c>
      <c r="I212" s="294"/>
      <c r="J212" s="294"/>
      <c r="K212" s="342"/>
    </row>
    <row r="213" spans="2:11" s="1" customFormat="1" ht="15" customHeight="1">
      <c r="B213" s="319"/>
      <c r="C213" s="294"/>
      <c r="D213" s="294"/>
      <c r="E213" s="294"/>
      <c r="F213" s="317"/>
      <c r="G213" s="294"/>
      <c r="H213" s="294"/>
      <c r="I213" s="294"/>
      <c r="J213" s="294"/>
      <c r="K213" s="342"/>
    </row>
    <row r="214" spans="2:11" s="1" customFormat="1" ht="15" customHeight="1">
      <c r="B214" s="319"/>
      <c r="C214" s="294" t="s">
        <v>1457</v>
      </c>
      <c r="D214" s="294"/>
      <c r="E214" s="294"/>
      <c r="F214" s="317" t="s">
        <v>79</v>
      </c>
      <c r="G214" s="294"/>
      <c r="H214" s="294" t="s">
        <v>1519</v>
      </c>
      <c r="I214" s="294"/>
      <c r="J214" s="294"/>
      <c r="K214" s="342"/>
    </row>
    <row r="215" spans="2:11" s="1" customFormat="1" ht="15" customHeight="1">
      <c r="B215" s="319"/>
      <c r="C215" s="294"/>
      <c r="D215" s="294"/>
      <c r="E215" s="294"/>
      <c r="F215" s="317" t="s">
        <v>1352</v>
      </c>
      <c r="G215" s="294"/>
      <c r="H215" s="294" t="s">
        <v>1353</v>
      </c>
      <c r="I215" s="294"/>
      <c r="J215" s="294"/>
      <c r="K215" s="342"/>
    </row>
    <row r="216" spans="2:11" s="1" customFormat="1" ht="15" customHeight="1">
      <c r="B216" s="319"/>
      <c r="C216" s="294"/>
      <c r="D216" s="294"/>
      <c r="E216" s="294"/>
      <c r="F216" s="317" t="s">
        <v>1350</v>
      </c>
      <c r="G216" s="294"/>
      <c r="H216" s="294" t="s">
        <v>1520</v>
      </c>
      <c r="I216" s="294"/>
      <c r="J216" s="294"/>
      <c r="K216" s="342"/>
    </row>
    <row r="217" spans="2:11" s="1" customFormat="1" ht="15" customHeight="1">
      <c r="B217" s="367"/>
      <c r="C217" s="294"/>
      <c r="D217" s="294"/>
      <c r="E217" s="294"/>
      <c r="F217" s="317" t="s">
        <v>1354</v>
      </c>
      <c r="G217" s="356"/>
      <c r="H217" s="346" t="s">
        <v>1355</v>
      </c>
      <c r="I217" s="346"/>
      <c r="J217" s="346"/>
      <c r="K217" s="368"/>
    </row>
    <row r="218" spans="2:11" s="1" customFormat="1" ht="15" customHeight="1">
      <c r="B218" s="367"/>
      <c r="C218" s="294"/>
      <c r="D218" s="294"/>
      <c r="E218" s="294"/>
      <c r="F218" s="317" t="s">
        <v>1356</v>
      </c>
      <c r="G218" s="356"/>
      <c r="H218" s="346" t="s">
        <v>1521</v>
      </c>
      <c r="I218" s="346"/>
      <c r="J218" s="346"/>
      <c r="K218" s="368"/>
    </row>
    <row r="219" spans="2:11" s="1" customFormat="1" ht="15" customHeight="1">
      <c r="B219" s="367"/>
      <c r="C219" s="294"/>
      <c r="D219" s="294"/>
      <c r="E219" s="294"/>
      <c r="F219" s="317"/>
      <c r="G219" s="356"/>
      <c r="H219" s="346"/>
      <c r="I219" s="346"/>
      <c r="J219" s="346"/>
      <c r="K219" s="368"/>
    </row>
    <row r="220" spans="2:11" s="1" customFormat="1" ht="15" customHeight="1">
      <c r="B220" s="367"/>
      <c r="C220" s="294" t="s">
        <v>1481</v>
      </c>
      <c r="D220" s="294"/>
      <c r="E220" s="294"/>
      <c r="F220" s="317">
        <v>1</v>
      </c>
      <c r="G220" s="356"/>
      <c r="H220" s="346" t="s">
        <v>1522</v>
      </c>
      <c r="I220" s="346"/>
      <c r="J220" s="346"/>
      <c r="K220" s="368"/>
    </row>
    <row r="221" spans="2:11" s="1" customFormat="1" ht="15" customHeight="1">
      <c r="B221" s="367"/>
      <c r="C221" s="294"/>
      <c r="D221" s="294"/>
      <c r="E221" s="294"/>
      <c r="F221" s="317">
        <v>2</v>
      </c>
      <c r="G221" s="356"/>
      <c r="H221" s="346" t="s">
        <v>1523</v>
      </c>
      <c r="I221" s="346"/>
      <c r="J221" s="346"/>
      <c r="K221" s="368"/>
    </row>
    <row r="222" spans="2:11" s="1" customFormat="1" ht="15" customHeight="1">
      <c r="B222" s="367"/>
      <c r="C222" s="294"/>
      <c r="D222" s="294"/>
      <c r="E222" s="294"/>
      <c r="F222" s="317">
        <v>3</v>
      </c>
      <c r="G222" s="356"/>
      <c r="H222" s="346" t="s">
        <v>1524</v>
      </c>
      <c r="I222" s="346"/>
      <c r="J222" s="346"/>
      <c r="K222" s="368"/>
    </row>
    <row r="223" spans="2:11" s="1" customFormat="1" ht="15" customHeight="1">
      <c r="B223" s="367"/>
      <c r="C223" s="294"/>
      <c r="D223" s="294"/>
      <c r="E223" s="294"/>
      <c r="F223" s="317">
        <v>4</v>
      </c>
      <c r="G223" s="356"/>
      <c r="H223" s="346" t="s">
        <v>1525</v>
      </c>
      <c r="I223" s="346"/>
      <c r="J223" s="346"/>
      <c r="K223" s="368"/>
    </row>
    <row r="224" spans="2:11" s="1" customFormat="1" ht="12.75" customHeight="1">
      <c r="B224" s="369"/>
      <c r="C224" s="370"/>
      <c r="D224" s="370"/>
      <c r="E224" s="370"/>
      <c r="F224" s="370"/>
      <c r="G224" s="370"/>
      <c r="H224" s="370"/>
      <c r="I224" s="370"/>
      <c r="J224" s="370"/>
      <c r="K224" s="371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71:J171"/>
    <mergeCell ref="C205:J205"/>
    <mergeCell ref="H206:J206"/>
    <mergeCell ref="H209:J209"/>
    <mergeCell ref="H210:J210"/>
    <mergeCell ref="H216:J216"/>
    <mergeCell ref="H217:J217"/>
    <mergeCell ref="H218:J218"/>
    <mergeCell ref="H220:J220"/>
    <mergeCell ref="H221:J221"/>
    <mergeCell ref="H222:J222"/>
    <mergeCell ref="H208:J208"/>
    <mergeCell ref="H223:J223"/>
    <mergeCell ref="H211:J211"/>
    <mergeCell ref="H212:J212"/>
    <mergeCell ref="H214:J214"/>
    <mergeCell ref="H215:J215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Štrich</dc:creator>
  <cp:keywords/>
  <dc:description/>
  <cp:lastModifiedBy>Petr Štrich</cp:lastModifiedBy>
  <dcterms:created xsi:type="dcterms:W3CDTF">2024-03-12T11:45:33Z</dcterms:created>
  <dcterms:modified xsi:type="dcterms:W3CDTF">2024-03-12T11:45:41Z</dcterms:modified>
  <cp:category/>
  <cp:version/>
  <cp:contentType/>
  <cp:contentStatus/>
</cp:coreProperties>
</file>