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5_Oprava havarijního stavu střešního pláště terasy budovy A4\2_ZD\4_ZD_posláno do zásobníku\"/>
    </mc:Choice>
  </mc:AlternateContent>
  <xr:revisionPtr revIDLastSave="0" documentId="13_ncr:1_{795734AF-88CC-47AF-9DC8-2DDAAD48EC0C}" xr6:coauthVersionLast="47" xr6:coauthVersionMax="47" xr10:uidLastSave="{00000000-0000-0000-0000-000000000000}"/>
  <bookViews>
    <workbookView xWindow="2955" yWindow="270" windowWidth="20055" windowHeight="13890" tabRatio="500" xr2:uid="{00000000-000D-0000-FFFF-FFFF00000000}"/>
  </bookViews>
  <sheets>
    <sheet name="Rekapitulace stavby" sheetId="1" r:id="rId1"/>
    <sheet name="01 - Oprava střechy - sta..." sheetId="2" r:id="rId2"/>
    <sheet name="02 - Oprava střechy - hyd..." sheetId="3" r:id="rId3"/>
    <sheet name="03 - Vedlejší rozpočtové ..." sheetId="4" r:id="rId4"/>
  </sheets>
  <definedNames>
    <definedName name="_xlnm._FilterDatabase" localSheetId="1" hidden="1">'01 - Oprava střechy - sta...'!$C$124:$K$146</definedName>
    <definedName name="_xlnm._FilterDatabase" localSheetId="2" hidden="1">'02 - Oprava střechy - hyd...'!$C$122:$K$189</definedName>
    <definedName name="_xlnm._FilterDatabase" localSheetId="3" hidden="1">'03 - Vedlejší rozpočtové ...'!$C$118:$K$124</definedName>
    <definedName name="_xlnm.Print_Titles" localSheetId="1">'01 - Oprava střechy - sta...'!$124:$124</definedName>
    <definedName name="_xlnm.Print_Titles" localSheetId="2">'02 - Oprava střechy - hyd...'!$122:$122</definedName>
    <definedName name="_xlnm.Print_Titles" localSheetId="3">'03 - Vedlejší rozpočtové ...'!$118:$118</definedName>
    <definedName name="_xlnm.Print_Titles" localSheetId="0">'Rekapitulace stavby'!$92:$92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K124" i="4" l="1"/>
  <c r="BK123" i="4" s="1"/>
  <c r="J123" i="4" s="1"/>
  <c r="J99" i="4" s="1"/>
  <c r="BI124" i="4"/>
  <c r="BH124" i="4"/>
  <c r="F36" i="4" s="1"/>
  <c r="BC97" i="1" s="1"/>
  <c r="BG124" i="4"/>
  <c r="BF124" i="4"/>
  <c r="T124" i="4"/>
  <c r="T123" i="4" s="1"/>
  <c r="R124" i="4"/>
  <c r="P124" i="4"/>
  <c r="P123" i="4" s="1"/>
  <c r="J124" i="4"/>
  <c r="BE124" i="4" s="1"/>
  <c r="R123" i="4"/>
  <c r="BK122" i="4"/>
  <c r="BK121" i="4" s="1"/>
  <c r="BI122" i="4"/>
  <c r="BH122" i="4"/>
  <c r="BG122" i="4"/>
  <c r="BF122" i="4"/>
  <c r="T122" i="4"/>
  <c r="R122" i="4"/>
  <c r="R121" i="4" s="1"/>
  <c r="R120" i="4" s="1"/>
  <c r="R119" i="4" s="1"/>
  <c r="P122" i="4"/>
  <c r="J122" i="4"/>
  <c r="BE122" i="4" s="1"/>
  <c r="T121" i="4"/>
  <c r="P121" i="4"/>
  <c r="F113" i="4"/>
  <c r="E111" i="4"/>
  <c r="F89" i="4"/>
  <c r="E87" i="4"/>
  <c r="J37" i="4"/>
  <c r="J36" i="4"/>
  <c r="J35" i="4"/>
  <c r="J24" i="4"/>
  <c r="E24" i="4"/>
  <c r="J116" i="4" s="1"/>
  <c r="J23" i="4"/>
  <c r="J21" i="4"/>
  <c r="E21" i="4"/>
  <c r="J115" i="4" s="1"/>
  <c r="J20" i="4"/>
  <c r="J18" i="4"/>
  <c r="E18" i="4"/>
  <c r="F116" i="4" s="1"/>
  <c r="J17" i="4"/>
  <c r="J15" i="4"/>
  <c r="E15" i="4"/>
  <c r="F115" i="4" s="1"/>
  <c r="J14" i="4"/>
  <c r="J12" i="4"/>
  <c r="J113" i="4" s="1"/>
  <c r="E7" i="4"/>
  <c r="E109" i="4" s="1"/>
  <c r="BK189" i="3"/>
  <c r="BI189" i="3"/>
  <c r="BH189" i="3"/>
  <c r="BG189" i="3"/>
  <c r="BF189" i="3"/>
  <c r="BE189" i="3"/>
  <c r="T189" i="3"/>
  <c r="T188" i="3" s="1"/>
  <c r="T187" i="3" s="1"/>
  <c r="R189" i="3"/>
  <c r="P189" i="3"/>
  <c r="P188" i="3" s="1"/>
  <c r="P187" i="3" s="1"/>
  <c r="J189" i="3"/>
  <c r="BK188" i="3"/>
  <c r="BK187" i="3" s="1"/>
  <c r="J187" i="3" s="1"/>
  <c r="J102" i="3" s="1"/>
  <c r="R188" i="3"/>
  <c r="R187" i="3" s="1"/>
  <c r="BK186" i="3"/>
  <c r="BI186" i="3"/>
  <c r="BH186" i="3"/>
  <c r="BG186" i="3"/>
  <c r="BF186" i="3"/>
  <c r="T186" i="3"/>
  <c r="R186" i="3"/>
  <c r="P186" i="3"/>
  <c r="J186" i="3"/>
  <c r="BE186" i="3" s="1"/>
  <c r="BK185" i="3"/>
  <c r="BI185" i="3"/>
  <c r="BH185" i="3"/>
  <c r="BG185" i="3"/>
  <c r="BF185" i="3"/>
  <c r="BE185" i="3"/>
  <c r="T185" i="3"/>
  <c r="R185" i="3"/>
  <c r="P185" i="3"/>
  <c r="J185" i="3"/>
  <c r="BK182" i="3"/>
  <c r="BI182" i="3"/>
  <c r="BH182" i="3"/>
  <c r="BG182" i="3"/>
  <c r="BF182" i="3"/>
  <c r="T182" i="3"/>
  <c r="T180" i="3" s="1"/>
  <c r="R182" i="3"/>
  <c r="P182" i="3"/>
  <c r="J182" i="3"/>
  <c r="BE182" i="3" s="1"/>
  <c r="BK181" i="3"/>
  <c r="BK180" i="3" s="1"/>
  <c r="J180" i="3" s="1"/>
  <c r="J101" i="3" s="1"/>
  <c r="BI181" i="3"/>
  <c r="BH181" i="3"/>
  <c r="BG181" i="3"/>
  <c r="BF181" i="3"/>
  <c r="T181" i="3"/>
  <c r="R181" i="3"/>
  <c r="P181" i="3"/>
  <c r="J181" i="3"/>
  <c r="BE181" i="3" s="1"/>
  <c r="BK179" i="3"/>
  <c r="BI179" i="3"/>
  <c r="BH179" i="3"/>
  <c r="BG179" i="3"/>
  <c r="BF179" i="3"/>
  <c r="T179" i="3"/>
  <c r="R179" i="3"/>
  <c r="P179" i="3"/>
  <c r="J179" i="3"/>
  <c r="BE179" i="3" s="1"/>
  <c r="BK177" i="3"/>
  <c r="BI177" i="3"/>
  <c r="BH177" i="3"/>
  <c r="BG177" i="3"/>
  <c r="BF177" i="3"/>
  <c r="T177" i="3"/>
  <c r="R177" i="3"/>
  <c r="P177" i="3"/>
  <c r="J177" i="3"/>
  <c r="BE177" i="3" s="1"/>
  <c r="BK176" i="3"/>
  <c r="BI176" i="3"/>
  <c r="BH176" i="3"/>
  <c r="BG176" i="3"/>
  <c r="BF176" i="3"/>
  <c r="T176" i="3"/>
  <c r="R176" i="3"/>
  <c r="P176" i="3"/>
  <c r="J176" i="3"/>
  <c r="BE176" i="3" s="1"/>
  <c r="BK170" i="3"/>
  <c r="BI170" i="3"/>
  <c r="BH170" i="3"/>
  <c r="BG170" i="3"/>
  <c r="BF170" i="3"/>
  <c r="T170" i="3"/>
  <c r="R170" i="3"/>
  <c r="P170" i="3"/>
  <c r="J170" i="3"/>
  <c r="BE170" i="3" s="1"/>
  <c r="BK168" i="3"/>
  <c r="BI168" i="3"/>
  <c r="BH168" i="3"/>
  <c r="BG168" i="3"/>
  <c r="BF168" i="3"/>
  <c r="T168" i="3"/>
  <c r="R168" i="3"/>
  <c r="P168" i="3"/>
  <c r="J168" i="3"/>
  <c r="BE168" i="3" s="1"/>
  <c r="BK167" i="3"/>
  <c r="BI167" i="3"/>
  <c r="BH167" i="3"/>
  <c r="BG167" i="3"/>
  <c r="BF167" i="3"/>
  <c r="T167" i="3"/>
  <c r="R167" i="3"/>
  <c r="P167" i="3"/>
  <c r="J167" i="3"/>
  <c r="BE167" i="3" s="1"/>
  <c r="BK165" i="3"/>
  <c r="BI165" i="3"/>
  <c r="BH165" i="3"/>
  <c r="BG165" i="3"/>
  <c r="BF165" i="3"/>
  <c r="BE165" i="3"/>
  <c r="T165" i="3"/>
  <c r="R165" i="3"/>
  <c r="P165" i="3"/>
  <c r="J165" i="3"/>
  <c r="BK164" i="3"/>
  <c r="BI164" i="3"/>
  <c r="BH164" i="3"/>
  <c r="BG164" i="3"/>
  <c r="BF164" i="3"/>
  <c r="T164" i="3"/>
  <c r="R164" i="3"/>
  <c r="P164" i="3"/>
  <c r="J164" i="3"/>
  <c r="BE164" i="3" s="1"/>
  <c r="BK163" i="3"/>
  <c r="BI163" i="3"/>
  <c r="BH163" i="3"/>
  <c r="BG163" i="3"/>
  <c r="BF163" i="3"/>
  <c r="T163" i="3"/>
  <c r="R163" i="3"/>
  <c r="P163" i="3"/>
  <c r="J163" i="3"/>
  <c r="BE163" i="3" s="1"/>
  <c r="BK162" i="3"/>
  <c r="BI162" i="3"/>
  <c r="BH162" i="3"/>
  <c r="BG162" i="3"/>
  <c r="BF162" i="3"/>
  <c r="T162" i="3"/>
  <c r="R162" i="3"/>
  <c r="P162" i="3"/>
  <c r="J162" i="3"/>
  <c r="BE162" i="3" s="1"/>
  <c r="BK161" i="3"/>
  <c r="BI161" i="3"/>
  <c r="BH161" i="3"/>
  <c r="BG161" i="3"/>
  <c r="BF161" i="3"/>
  <c r="T161" i="3"/>
  <c r="R161" i="3"/>
  <c r="P161" i="3"/>
  <c r="J161" i="3"/>
  <c r="BE161" i="3" s="1"/>
  <c r="BK159" i="3"/>
  <c r="BI159" i="3"/>
  <c r="BH159" i="3"/>
  <c r="BG159" i="3"/>
  <c r="BF159" i="3"/>
  <c r="BE159" i="3"/>
  <c r="T159" i="3"/>
  <c r="R159" i="3"/>
  <c r="P159" i="3"/>
  <c r="J159" i="3"/>
  <c r="BK158" i="3"/>
  <c r="BI158" i="3"/>
  <c r="BH158" i="3"/>
  <c r="BG158" i="3"/>
  <c r="BF158" i="3"/>
  <c r="BE158" i="3"/>
  <c r="T158" i="3"/>
  <c r="R158" i="3"/>
  <c r="P158" i="3"/>
  <c r="J158" i="3"/>
  <c r="BK156" i="3"/>
  <c r="BI156" i="3"/>
  <c r="BH156" i="3"/>
  <c r="BG156" i="3"/>
  <c r="BF156" i="3"/>
  <c r="T156" i="3"/>
  <c r="R156" i="3"/>
  <c r="P156" i="3"/>
  <c r="J156" i="3"/>
  <c r="BE156" i="3" s="1"/>
  <c r="BK153" i="3"/>
  <c r="BI153" i="3"/>
  <c r="BH153" i="3"/>
  <c r="BG153" i="3"/>
  <c r="BF153" i="3"/>
  <c r="T153" i="3"/>
  <c r="R153" i="3"/>
  <c r="P153" i="3"/>
  <c r="J153" i="3"/>
  <c r="BE153" i="3" s="1"/>
  <c r="BK152" i="3"/>
  <c r="BI152" i="3"/>
  <c r="BH152" i="3"/>
  <c r="BG152" i="3"/>
  <c r="BF152" i="3"/>
  <c r="BE152" i="3"/>
  <c r="T152" i="3"/>
  <c r="R152" i="3"/>
  <c r="P152" i="3"/>
  <c r="J152" i="3"/>
  <c r="BK149" i="3"/>
  <c r="BI149" i="3"/>
  <c r="BH149" i="3"/>
  <c r="BG149" i="3"/>
  <c r="BF149" i="3"/>
  <c r="BE149" i="3"/>
  <c r="T149" i="3"/>
  <c r="R149" i="3"/>
  <c r="P149" i="3"/>
  <c r="J149" i="3"/>
  <c r="BK147" i="3"/>
  <c r="BI147" i="3"/>
  <c r="BH147" i="3"/>
  <c r="BG147" i="3"/>
  <c r="BF147" i="3"/>
  <c r="BE147" i="3"/>
  <c r="T147" i="3"/>
  <c r="R147" i="3"/>
  <c r="P147" i="3"/>
  <c r="J147" i="3"/>
  <c r="BK133" i="3"/>
  <c r="BI133" i="3"/>
  <c r="BH133" i="3"/>
  <c r="BG133" i="3"/>
  <c r="BF133" i="3"/>
  <c r="BE133" i="3"/>
  <c r="T133" i="3"/>
  <c r="R133" i="3"/>
  <c r="P133" i="3"/>
  <c r="J133" i="3"/>
  <c r="BK132" i="3"/>
  <c r="BI132" i="3"/>
  <c r="BH132" i="3"/>
  <c r="BG132" i="3"/>
  <c r="BF132" i="3"/>
  <c r="T132" i="3"/>
  <c r="R132" i="3"/>
  <c r="P132" i="3"/>
  <c r="J132" i="3"/>
  <c r="BE132" i="3" s="1"/>
  <c r="BK131" i="3"/>
  <c r="BI131" i="3"/>
  <c r="BH131" i="3"/>
  <c r="BG131" i="3"/>
  <c r="BF131" i="3"/>
  <c r="T131" i="3"/>
  <c r="R131" i="3"/>
  <c r="P131" i="3"/>
  <c r="J131" i="3"/>
  <c r="BE131" i="3" s="1"/>
  <c r="BK130" i="3"/>
  <c r="BK128" i="3" s="1"/>
  <c r="BI130" i="3"/>
  <c r="BH130" i="3"/>
  <c r="BG130" i="3"/>
  <c r="BF130" i="3"/>
  <c r="BE130" i="3"/>
  <c r="T130" i="3"/>
  <c r="R130" i="3"/>
  <c r="P130" i="3"/>
  <c r="J130" i="3"/>
  <c r="BK129" i="3"/>
  <c r="BI129" i="3"/>
  <c r="BH129" i="3"/>
  <c r="BG129" i="3"/>
  <c r="BF129" i="3"/>
  <c r="BE129" i="3"/>
  <c r="T129" i="3"/>
  <c r="R129" i="3"/>
  <c r="P129" i="3"/>
  <c r="P128" i="3" s="1"/>
  <c r="J129" i="3"/>
  <c r="BK126" i="3"/>
  <c r="BI126" i="3"/>
  <c r="BH126" i="3"/>
  <c r="F36" i="3" s="1"/>
  <c r="BC96" i="1" s="1"/>
  <c r="BG126" i="3"/>
  <c r="BF126" i="3"/>
  <c r="BE126" i="3"/>
  <c r="T126" i="3"/>
  <c r="T125" i="3" s="1"/>
  <c r="T124" i="3" s="1"/>
  <c r="R126" i="3"/>
  <c r="R125" i="3" s="1"/>
  <c r="R124" i="3" s="1"/>
  <c r="P126" i="3"/>
  <c r="P125" i="3" s="1"/>
  <c r="P124" i="3" s="1"/>
  <c r="J126" i="3"/>
  <c r="BK125" i="3"/>
  <c r="J125" i="3"/>
  <c r="BK124" i="3"/>
  <c r="J124" i="3"/>
  <c r="J97" i="3" s="1"/>
  <c r="F117" i="3"/>
  <c r="E115" i="3"/>
  <c r="J98" i="3"/>
  <c r="F92" i="3"/>
  <c r="F89" i="3"/>
  <c r="E87" i="3"/>
  <c r="J37" i="3"/>
  <c r="J36" i="3"/>
  <c r="J35" i="3"/>
  <c r="AX96" i="1" s="1"/>
  <c r="J24" i="3"/>
  <c r="E24" i="3"/>
  <c r="J120" i="3" s="1"/>
  <c r="J23" i="3"/>
  <c r="J21" i="3"/>
  <c r="E21" i="3"/>
  <c r="J119" i="3" s="1"/>
  <c r="J20" i="3"/>
  <c r="J18" i="3"/>
  <c r="E18" i="3"/>
  <c r="F120" i="3" s="1"/>
  <c r="J17" i="3"/>
  <c r="J15" i="3"/>
  <c r="E15" i="3"/>
  <c r="F119" i="3" s="1"/>
  <c r="J14" i="3"/>
  <c r="J12" i="3"/>
  <c r="J89" i="3" s="1"/>
  <c r="E7" i="3"/>
  <c r="E85" i="3" s="1"/>
  <c r="BK146" i="2"/>
  <c r="BK145" i="2" s="1"/>
  <c r="J145" i="2" s="1"/>
  <c r="J105" i="2" s="1"/>
  <c r="BI146" i="2"/>
  <c r="BH146" i="2"/>
  <c r="BG146" i="2"/>
  <c r="BF146" i="2"/>
  <c r="T146" i="2"/>
  <c r="R146" i="2"/>
  <c r="P146" i="2"/>
  <c r="J146" i="2"/>
  <c r="BE146" i="2" s="1"/>
  <c r="T145" i="2"/>
  <c r="R145" i="2"/>
  <c r="P145" i="2"/>
  <c r="BK144" i="2"/>
  <c r="BK143" i="2" s="1"/>
  <c r="BI144" i="2"/>
  <c r="BH144" i="2"/>
  <c r="BG144" i="2"/>
  <c r="BF144" i="2"/>
  <c r="T144" i="2"/>
  <c r="R144" i="2"/>
  <c r="P144" i="2"/>
  <c r="J144" i="2"/>
  <c r="BE144" i="2" s="1"/>
  <c r="T143" i="2"/>
  <c r="T142" i="2" s="1"/>
  <c r="R143" i="2"/>
  <c r="P143" i="2"/>
  <c r="P142" i="2" s="1"/>
  <c r="BK141" i="2"/>
  <c r="BK137" i="2" s="1"/>
  <c r="BK136" i="2" s="1"/>
  <c r="J136" i="2" s="1"/>
  <c r="J101" i="2" s="1"/>
  <c r="BI141" i="2"/>
  <c r="BH141" i="2"/>
  <c r="BG141" i="2"/>
  <c r="BF141" i="2"/>
  <c r="T141" i="2"/>
  <c r="R141" i="2"/>
  <c r="P141" i="2"/>
  <c r="J141" i="2"/>
  <c r="BE141" i="2" s="1"/>
  <c r="BK140" i="2"/>
  <c r="BI140" i="2"/>
  <c r="BH140" i="2"/>
  <c r="BG140" i="2"/>
  <c r="BF140" i="2"/>
  <c r="T140" i="2"/>
  <c r="R140" i="2"/>
  <c r="P140" i="2"/>
  <c r="J140" i="2"/>
  <c r="BE140" i="2" s="1"/>
  <c r="BK139" i="2"/>
  <c r="BI139" i="2"/>
  <c r="BH139" i="2"/>
  <c r="BG139" i="2"/>
  <c r="F35" i="2" s="1"/>
  <c r="BB95" i="1" s="1"/>
  <c r="BF139" i="2"/>
  <c r="T139" i="2"/>
  <c r="R139" i="2"/>
  <c r="P139" i="2"/>
  <c r="P137" i="2" s="1"/>
  <c r="P136" i="2" s="1"/>
  <c r="J139" i="2"/>
  <c r="BE139" i="2" s="1"/>
  <c r="BK138" i="2"/>
  <c r="BI138" i="2"/>
  <c r="BH138" i="2"/>
  <c r="BG138" i="2"/>
  <c r="BF138" i="2"/>
  <c r="T138" i="2"/>
  <c r="R138" i="2"/>
  <c r="P138" i="2"/>
  <c r="J138" i="2"/>
  <c r="BE138" i="2" s="1"/>
  <c r="BK135" i="2"/>
  <c r="BK134" i="2" s="1"/>
  <c r="J134" i="2" s="1"/>
  <c r="J100" i="2" s="1"/>
  <c r="BI135" i="2"/>
  <c r="BH135" i="2"/>
  <c r="BG135" i="2"/>
  <c r="BF135" i="2"/>
  <c r="T135" i="2"/>
  <c r="T134" i="2" s="1"/>
  <c r="R135" i="2"/>
  <c r="R134" i="2" s="1"/>
  <c r="P135" i="2"/>
  <c r="J135" i="2"/>
  <c r="BE135" i="2" s="1"/>
  <c r="P134" i="2"/>
  <c r="BK131" i="2"/>
  <c r="BI131" i="2"/>
  <c r="BH131" i="2"/>
  <c r="BG131" i="2"/>
  <c r="BF131" i="2"/>
  <c r="J34" i="2" s="1"/>
  <c r="AW95" i="1" s="1"/>
  <c r="T131" i="2"/>
  <c r="T130" i="2" s="1"/>
  <c r="R131" i="2"/>
  <c r="P131" i="2"/>
  <c r="P130" i="2" s="1"/>
  <c r="J131" i="2"/>
  <c r="BE131" i="2" s="1"/>
  <c r="BK130" i="2"/>
  <c r="J130" i="2" s="1"/>
  <c r="J99" i="2" s="1"/>
  <c r="R130" i="2"/>
  <c r="BK129" i="2"/>
  <c r="BI129" i="2"/>
  <c r="BH129" i="2"/>
  <c r="BG129" i="2"/>
  <c r="BF129" i="2"/>
  <c r="T129" i="2"/>
  <c r="R129" i="2"/>
  <c r="P129" i="2"/>
  <c r="P127" i="2" s="1"/>
  <c r="J129" i="2"/>
  <c r="BE129" i="2" s="1"/>
  <c r="BK128" i="2"/>
  <c r="BK127" i="2" s="1"/>
  <c r="BI128" i="2"/>
  <c r="BH128" i="2"/>
  <c r="BG128" i="2"/>
  <c r="BF128" i="2"/>
  <c r="T128" i="2"/>
  <c r="R128" i="2"/>
  <c r="P128" i="2"/>
  <c r="J128" i="2"/>
  <c r="BE128" i="2" s="1"/>
  <c r="T127" i="2"/>
  <c r="F119" i="2"/>
  <c r="E117" i="2"/>
  <c r="F89" i="2"/>
  <c r="E87" i="2"/>
  <c r="J37" i="2"/>
  <c r="J36" i="2"/>
  <c r="AY95" i="1" s="1"/>
  <c r="J35" i="2"/>
  <c r="J24" i="2"/>
  <c r="E24" i="2"/>
  <c r="J92" i="2" s="1"/>
  <c r="J23" i="2"/>
  <c r="J21" i="2"/>
  <c r="E21" i="2"/>
  <c r="J121" i="2" s="1"/>
  <c r="J20" i="2"/>
  <c r="J18" i="2"/>
  <c r="E18" i="2"/>
  <c r="F92" i="2" s="1"/>
  <c r="J17" i="2"/>
  <c r="J15" i="2"/>
  <c r="E15" i="2"/>
  <c r="F121" i="2" s="1"/>
  <c r="J14" i="2"/>
  <c r="J12" i="2"/>
  <c r="J119" i="2" s="1"/>
  <c r="E7" i="2"/>
  <c r="E115" i="2" s="1"/>
  <c r="AY97" i="1"/>
  <c r="AX97" i="1"/>
  <c r="AY96" i="1"/>
  <c r="AX95" i="1"/>
  <c r="AS94" i="1"/>
  <c r="AM90" i="1"/>
  <c r="L90" i="1"/>
  <c r="AM89" i="1"/>
  <c r="L89" i="1"/>
  <c r="AM87" i="1"/>
  <c r="L87" i="1"/>
  <c r="L85" i="1"/>
  <c r="L84" i="1"/>
  <c r="BK126" i="2" l="1"/>
  <c r="T128" i="3"/>
  <c r="T127" i="3" s="1"/>
  <c r="F34" i="3"/>
  <c r="BA96" i="1" s="1"/>
  <c r="P120" i="4"/>
  <c r="P119" i="4" s="1"/>
  <c r="AU97" i="1" s="1"/>
  <c r="R127" i="2"/>
  <c r="R126" i="2" s="1"/>
  <c r="R125" i="2" s="1"/>
  <c r="R142" i="2"/>
  <c r="F35" i="3"/>
  <c r="BB96" i="1" s="1"/>
  <c r="BB94" i="1" s="1"/>
  <c r="P180" i="3"/>
  <c r="P127" i="3" s="1"/>
  <c r="P123" i="3" s="1"/>
  <c r="AU96" i="1" s="1"/>
  <c r="R128" i="3"/>
  <c r="F37" i="3"/>
  <c r="BD96" i="1" s="1"/>
  <c r="F36" i="2"/>
  <c r="BC95" i="1" s="1"/>
  <c r="F37" i="2"/>
  <c r="BD95" i="1" s="1"/>
  <c r="T137" i="2"/>
  <c r="T136" i="2" s="1"/>
  <c r="F34" i="2"/>
  <c r="BA95" i="1" s="1"/>
  <c r="P126" i="2"/>
  <c r="P125" i="2" s="1"/>
  <c r="AU95" i="1" s="1"/>
  <c r="J89" i="2"/>
  <c r="F34" i="4"/>
  <c r="BA97" i="1" s="1"/>
  <c r="BA94" i="1" s="1"/>
  <c r="J91" i="2"/>
  <c r="R137" i="2"/>
  <c r="R136" i="2" s="1"/>
  <c r="F35" i="4"/>
  <c r="BB97" i="1" s="1"/>
  <c r="R180" i="3"/>
  <c r="F37" i="4"/>
  <c r="BD97" i="1" s="1"/>
  <c r="BD94" i="1" s="1"/>
  <c r="W33" i="1" s="1"/>
  <c r="J92" i="3"/>
  <c r="BC94" i="1"/>
  <c r="AY94" i="1" s="1"/>
  <c r="F91" i="2"/>
  <c r="J117" i="3"/>
  <c r="F33" i="3"/>
  <c r="AZ96" i="1" s="1"/>
  <c r="BK125" i="2"/>
  <c r="J125" i="2" s="1"/>
  <c r="J126" i="2"/>
  <c r="J97" i="2" s="1"/>
  <c r="T123" i="3"/>
  <c r="BK142" i="2"/>
  <c r="J142" i="2" s="1"/>
  <c r="J103" i="2" s="1"/>
  <c r="J143" i="2"/>
  <c r="J104" i="2" s="1"/>
  <c r="T126" i="2"/>
  <c r="T125" i="2" s="1"/>
  <c r="F33" i="2"/>
  <c r="AZ95" i="1" s="1"/>
  <c r="J33" i="2"/>
  <c r="AV95" i="1" s="1"/>
  <c r="AT95" i="1" s="1"/>
  <c r="F33" i="4"/>
  <c r="AZ97" i="1" s="1"/>
  <c r="J33" i="4"/>
  <c r="AV97" i="1" s="1"/>
  <c r="BK120" i="4"/>
  <c r="BK127" i="3"/>
  <c r="J127" i="3" s="1"/>
  <c r="J99" i="3" s="1"/>
  <c r="J128" i="3"/>
  <c r="J100" i="3" s="1"/>
  <c r="T120" i="4"/>
  <c r="T119" i="4" s="1"/>
  <c r="J91" i="3"/>
  <c r="J34" i="3"/>
  <c r="AW96" i="1" s="1"/>
  <c r="F91" i="3"/>
  <c r="E113" i="3"/>
  <c r="J122" i="2"/>
  <c r="J188" i="3"/>
  <c r="J103" i="3" s="1"/>
  <c r="J92" i="4"/>
  <c r="E85" i="2"/>
  <c r="F122" i="2"/>
  <c r="J127" i="2"/>
  <c r="J98" i="2" s="1"/>
  <c r="J137" i="2"/>
  <c r="J102" i="2" s="1"/>
  <c r="J33" i="3"/>
  <c r="AV96" i="1" s="1"/>
  <c r="F92" i="4"/>
  <c r="J121" i="4"/>
  <c r="J98" i="4" s="1"/>
  <c r="J91" i="4"/>
  <c r="J34" i="4"/>
  <c r="AW97" i="1" s="1"/>
  <c r="F91" i="4"/>
  <c r="J89" i="4"/>
  <c r="E85" i="4"/>
  <c r="AX94" i="1" l="1"/>
  <c r="W31" i="1"/>
  <c r="AW94" i="1"/>
  <c r="AK30" i="1" s="1"/>
  <c r="W30" i="1"/>
  <c r="AU94" i="1"/>
  <c r="R127" i="3"/>
  <c r="R123" i="3" s="1"/>
  <c r="BK123" i="3"/>
  <c r="J123" i="3" s="1"/>
  <c r="J30" i="3" s="1"/>
  <c r="W32" i="1"/>
  <c r="J96" i="2"/>
  <c r="J30" i="2"/>
  <c r="AT97" i="1"/>
  <c r="J96" i="3"/>
  <c r="BK119" i="4"/>
  <c r="J119" i="4" s="1"/>
  <c r="J120" i="4"/>
  <c r="J97" i="4" s="1"/>
  <c r="AT96" i="1"/>
  <c r="AZ94" i="1"/>
  <c r="AG95" i="1" l="1"/>
  <c r="J39" i="2"/>
  <c r="AG96" i="1"/>
  <c r="AN96" i="1" s="1"/>
  <c r="J39" i="3"/>
  <c r="J30" i="4"/>
  <c r="J96" i="4"/>
  <c r="AV94" i="1"/>
  <c r="W29" i="1"/>
  <c r="AN95" i="1" l="1"/>
  <c r="J39" i="4"/>
  <c r="AG97" i="1"/>
  <c r="AN97" i="1" s="1"/>
  <c r="AT94" i="1"/>
  <c r="AK29" i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<sst xmlns="http://schemas.openxmlformats.org/spreadsheetml/2006/main" count="1390" uniqueCount="328">
  <si>
    <t>Export Komplet</t>
  </si>
  <si>
    <t>2.0</t>
  </si>
  <si>
    <t>False</t>
  </si>
  <si>
    <t>{e7626227-9f88-4637-9fad-63918abe2aa6}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</si>
  <si>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</si>
  <si>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</si>
  <si>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</si>
  <si>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</si>
  <si>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</si>
  <si>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</si>
  <si>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</si>
  <si>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</si>
  <si>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</si>
  <si>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</si>
  <si>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>Stavba:</t>
  </si>
  <si>
    <t>Nemocnice Znojmo</t>
  </si>
  <si>
    <t>KSO:</t>
  </si>
  <si>
    <t>CC-CZ:</t>
  </si>
  <si>
    <t>Místo:</t>
  </si>
  <si>
    <t xml:space="preserve"> </t>
  </si>
  <si>
    <t>Datum:</t>
  </si>
  <si>
    <t>20. 9. 2023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</si>
  <si>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</si>
  <si>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</si>
  <si>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</si>
  <si>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</si>
  <si>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</si>
  <si>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</si>
  <si>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</si>
  <si>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</si>
  <si>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</si>
  <si>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</si>
  <si>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</si>
  <si>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</si>
  <si>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</si>
  <si>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</si>
  <si>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</si>
  <si>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</si>
  <si>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</si>
  <si>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</si>
  <si>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</si>
  <si>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</si>
  <si>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</si>
  <si>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</si>
  <si>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</si>
  <si>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</si>
  <si>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</si>
  <si>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</si>
  <si>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</si>
  <si>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</si>
  <si>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</si>
  <si>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</si>
  <si>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</si>
  <si>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</si>
  <si>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</si>
  <si>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</si>
  <si>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</si>
  <si>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</si>
  <si>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</si>
  <si>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</si>
  <si>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</si>
  <si>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</si>
  <si>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</si>
  <si>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</si>
  <si>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</si>
  <si>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</si>
  <si>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</si>
  <si>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</si>
  <si>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</si>
  <si>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</si>
  <si>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</si>
  <si>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</si>
  <si>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</si>
  <si>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</si>
  <si>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</si>
  <si>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</si>
  <si>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</si>
  <si>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střechy - stavební část</t>
  </si>
  <si>
    <t>STA</t>
  </si>
  <si>
    <t>1</t>
  </si>
  <si>
    <t>{5bdef910-a83f-4fa0-9296-c7f6b549a999}</t>
  </si>
  <si>
    <t>2</t>
  </si>
  <si>
    <t>02</t>
  </si>
  <si>
    <t>Oprava střechy - hydroizolace</t>
  </si>
  <si>
    <t>{739ee950-01d4-42d6-b020-58a63bf4eb83}</t>
  </si>
  <si>
    <t>03</t>
  </si>
  <si>
    <t>Vedlejší rozpočtové náklady</t>
  </si>
  <si>
    <t>{b928bd7b-9f7e-4ada-b727-d5b617667a6f}</t>
  </si>
  <si>
    <t>KRYCÍ LIST SOUPISU PRACÍ</t>
  </si>
  <si>
    <t>Objekt:</t>
  </si>
  <si>
    <t>01 - Oprava střechy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</si>
  <si>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</si>
  <si>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</si>
  <si>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</si>
  <si>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</si>
  <si>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</si>
  <si>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</si>
  <si>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</si>
  <si>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</si>
  <si>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</si>
  <si>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</si>
  <si>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</si>
  <si>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</si>
  <si>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</si>
  <si>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</si>
  <si>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</si>
  <si>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</si>
  <si>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</si>
  <si>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</si>
  <si>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</si>
  <si>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</si>
  <si>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</si>
  <si>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</si>
  <si>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</si>
  <si>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</si>
  <si>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</si>
  <si>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</si>
  <si>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</si>
  <si>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</si>
  <si>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</si>
  <si>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</si>
  <si>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</si>
  <si>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</si>
  <si>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</si>
  <si>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636311111.1</t>
  </si>
  <si>
    <t>Kladení dlažby z betonových dlaždic 40x40 cm na sucho na terče z umělé hmoty-bez dodávky terčů</t>
  </si>
  <si>
    <t>m2</t>
  </si>
  <si>
    <t>4</t>
  </si>
  <si>
    <t>-820327928</t>
  </si>
  <si>
    <t>M</t>
  </si>
  <si>
    <t>59245320x1</t>
  </si>
  <si>
    <t>dlažba plošná betonová 400x400x45mm  - použita stávající - neoceňovat</t>
  </si>
  <si>
    <t>8</t>
  </si>
  <si>
    <t>-948044434</t>
  </si>
  <si>
    <t>9</t>
  </si>
  <si>
    <t>Ostatní konstrukce a práce, bourání</t>
  </si>
  <si>
    <t>3</t>
  </si>
  <si>
    <t>953961212</t>
  </si>
  <si>
    <t>Kotvy chemickou patronou M 10 hl 90 mm do betonu, ŽB nebo kamene s vyvrtáním otvoru</t>
  </si>
  <si>
    <t>kus</t>
  </si>
  <si>
    <t>CS ÚRS 2023 02</t>
  </si>
  <si>
    <t>2101523058</t>
  </si>
  <si>
    <t>VV</t>
  </si>
  <si>
    <t>1 sloupek 2xkotva</t>
  </si>
  <si>
    <t>37*2</t>
  </si>
  <si>
    <t>998</t>
  </si>
  <si>
    <t>Přesun hmot</t>
  </si>
  <si>
    <t>5</t>
  </si>
  <si>
    <t>998018002</t>
  </si>
  <si>
    <t>Přesun hmot ruční pro budovy v přes 6 do 12 m</t>
  </si>
  <si>
    <t>t</t>
  </si>
  <si>
    <t>282231988</t>
  </si>
  <si>
    <t>PSV</t>
  </si>
  <si>
    <t>Práce a dodávky PSV</t>
  </si>
  <si>
    <t>767</t>
  </si>
  <si>
    <t>Konstrukce zámečnické</t>
  </si>
  <si>
    <t>767161831</t>
  </si>
  <si>
    <t>Demontáž zábradlí rovného rozebíratelného hmotnosti 1 m zábradlí do 20 kg k dalšímu použítí</t>
  </si>
  <si>
    <t>m</t>
  </si>
  <si>
    <t>16</t>
  </si>
  <si>
    <t>682620228</t>
  </si>
  <si>
    <t>7</t>
  </si>
  <si>
    <t>767163121</t>
  </si>
  <si>
    <t>Montáž přímého kovového zábradlí z dílců do betonu v rovině</t>
  </si>
  <si>
    <t>-675148856</t>
  </si>
  <si>
    <t>553x001</t>
  </si>
  <si>
    <t>stávající zábradlí - neoceňovat</t>
  </si>
  <si>
    <t>32</t>
  </si>
  <si>
    <t>2093482733</t>
  </si>
  <si>
    <t>998767102</t>
  </si>
  <si>
    <t>Přesun hmot tonážní pro zámečnické konstrukce v objektech v přes 6 do 12 m</t>
  </si>
  <si>
    <t>478829307</t>
  </si>
  <si>
    <t>VRN</t>
  </si>
  <si>
    <t>VRN3</t>
  </si>
  <si>
    <t>Zařízení staveniště</t>
  </si>
  <si>
    <t>10</t>
  </si>
  <si>
    <t>003-001</t>
  </si>
  <si>
    <t>soub</t>
  </si>
  <si>
    <t>122023617</t>
  </si>
  <si>
    <t>VRN8</t>
  </si>
  <si>
    <t>Přesun stavebních kapacit</t>
  </si>
  <si>
    <t>11</t>
  </si>
  <si>
    <t>008-001</t>
  </si>
  <si>
    <t>Doprava pracovníků</t>
  </si>
  <si>
    <t>1893647152</t>
  </si>
  <si>
    <t>02 - Oprava střechy - hydroizolace</t>
  </si>
  <si>
    <t xml:space="preserve">    712 - Povlakové krytiny</t>
  </si>
  <si>
    <t xml:space="preserve">    721 - Zdravotechnika - vnitřní kanalizace</t>
  </si>
  <si>
    <t>M - Práce a dodávky M</t>
  </si>
  <si>
    <t xml:space="preserve">    21-M - Elektromontáže</t>
  </si>
  <si>
    <t>95000-001</t>
  </si>
  <si>
    <t>Demontáž  a následná montáž volných beton. patek 600x500x250mm</t>
  </si>
  <si>
    <t>-17670930</t>
  </si>
  <si>
    <t>712</t>
  </si>
  <si>
    <t>Povlakové krytiny</t>
  </si>
  <si>
    <t>71200-001</t>
  </si>
  <si>
    <t>Montáž a opracování , opravné díly vpustě Geberit Pluvia (límec, těsnění,..)</t>
  </si>
  <si>
    <t>-357379617</t>
  </si>
  <si>
    <t>28200x01</t>
  </si>
  <si>
    <t>opravná sada na vpusť Geberit Plivia (límec PVC, těsnění)</t>
  </si>
  <si>
    <t>-1905991358</t>
  </si>
  <si>
    <t>71200-002</t>
  </si>
  <si>
    <t>Opracování pojistný přepad kulatý</t>
  </si>
  <si>
    <t>-1708624472</t>
  </si>
  <si>
    <t>71200-003</t>
  </si>
  <si>
    <t>Očištění stávající hydroizolační fólie</t>
  </si>
  <si>
    <t>-1820480249</t>
  </si>
  <si>
    <t>712361705</t>
  </si>
  <si>
    <t>Provedení povlakové krytiny střech do 10° fólií lepenou se svařovanými spoji</t>
  </si>
  <si>
    <t>854588576</t>
  </si>
  <si>
    <t>VZT 1500x600</t>
  </si>
  <si>
    <t>(1,5+0,6)*2*0,5</t>
  </si>
  <si>
    <t>VZT 2150x900</t>
  </si>
  <si>
    <t>(2,15+0,9)*2*0,5</t>
  </si>
  <si>
    <t>světlík 2360x1460</t>
  </si>
  <si>
    <t>(2,36+1,46)*2*0,5</t>
  </si>
  <si>
    <t>nosný sloup</t>
  </si>
  <si>
    <t>0,4*3,14*0,5*4</t>
  </si>
  <si>
    <t>patka pod VZT</t>
  </si>
  <si>
    <t>(0,3+0,3)*2*0,5*12</t>
  </si>
  <si>
    <t>patka volná</t>
  </si>
  <si>
    <t>(0,6+0,6)*2*0,5</t>
  </si>
  <si>
    <t>Součet</t>
  </si>
  <si>
    <t>2832200x1</t>
  </si>
  <si>
    <t>fólie hydroizolační mPVCtl 1,5mm detailová</t>
  </si>
  <si>
    <t>-343853128</t>
  </si>
  <si>
    <t>19,882*1,15</t>
  </si>
  <si>
    <t>712363115</t>
  </si>
  <si>
    <t>Provedení povlakové krytiny střech do 10° zaizolování prostupů kruhového průřezu D do 300 mm</t>
  </si>
  <si>
    <t>-1941164118</t>
  </si>
  <si>
    <t>komínek d 100mm</t>
  </si>
  <si>
    <t>28342010</t>
  </si>
  <si>
    <t>manžeta těsnící pro prostupy hydroizolací z PVC uzavřená kruhová vnitřní průměr 11-35</t>
  </si>
  <si>
    <t>1358623764</t>
  </si>
  <si>
    <t>712363118</t>
  </si>
  <si>
    <t>Provedení povlakové krytiny střech do 10° zaizolování prostupů hranatého průřezu pl do 0,09 m2</t>
  </si>
  <si>
    <t>-386801291</t>
  </si>
  <si>
    <t>VZT 300x300</t>
  </si>
  <si>
    <t>28342016</t>
  </si>
  <si>
    <t>manžeta těsnící pro prostupy hydroizolací z PVC uzavřená čtyřhranná rozměr 8x40-80 10x30-50 15x35 16x16 20x20-40 25x25-30 30x30</t>
  </si>
  <si>
    <t>450774751</t>
  </si>
  <si>
    <t>1*0,66 'Přepočtené koeficientem množství</t>
  </si>
  <si>
    <t>12</t>
  </si>
  <si>
    <t>712363201</t>
  </si>
  <si>
    <t>Provedení povlakové krytiny střech do 10° montáž ukončujícího hliníkového profilu přímého</t>
  </si>
  <si>
    <t>354027846</t>
  </si>
  <si>
    <t>13</t>
  </si>
  <si>
    <t>553444x1</t>
  </si>
  <si>
    <t xml:space="preserve">PVC plech - tmelící lišta </t>
  </si>
  <si>
    <t>555340779</t>
  </si>
  <si>
    <t>50*1,1</t>
  </si>
  <si>
    <t>14</t>
  </si>
  <si>
    <t>553444x2</t>
  </si>
  <si>
    <t>PVC plech - kotvící materiál</t>
  </si>
  <si>
    <t>1835542271</t>
  </si>
  <si>
    <t>712363352</t>
  </si>
  <si>
    <t>Povlakové krytiny střech do 10° z tvarovaných poplastovaných lišt délky 2 m koutová lišta vnitřní rš 100 mm</t>
  </si>
  <si>
    <t>236947436</t>
  </si>
  <si>
    <t>712363353</t>
  </si>
  <si>
    <t>Povlakové krytiny střech do 10° z tvarovaných poplastovaných lišt délky 2 m koutová lišta vnější rš 100 mm</t>
  </si>
  <si>
    <t>-1005483246</t>
  </si>
  <si>
    <t>17</t>
  </si>
  <si>
    <t>712391171</t>
  </si>
  <si>
    <t>Provedení povlakové krytiny střech do 10° podkladní textilní vrstvy</t>
  </si>
  <si>
    <t>990681377</t>
  </si>
  <si>
    <t>18</t>
  </si>
  <si>
    <t>69311068</t>
  </si>
  <si>
    <t>geotextilie netkaná separační, ochranná, filtrační, drenážní PP 300g/m2</t>
  </si>
  <si>
    <t>-1807518306</t>
  </si>
  <si>
    <t>453*1,1</t>
  </si>
  <si>
    <t>19</t>
  </si>
  <si>
    <t>712391172</t>
  </si>
  <si>
    <t>Provedení povlakové krytiny střech do 10° ochranné textilní vrstvy</t>
  </si>
  <si>
    <t>-1885415528</t>
  </si>
  <si>
    <t>20</t>
  </si>
  <si>
    <t>-919641413</t>
  </si>
  <si>
    <t>358*1,1</t>
  </si>
  <si>
    <t>712461705</t>
  </si>
  <si>
    <t>Provedení povlakové krytiny střech přes 10° do 30° fólií lepenou se svařovanými spoji</t>
  </si>
  <si>
    <t>-1262594898</t>
  </si>
  <si>
    <t>vodorovně</t>
  </si>
  <si>
    <t>358</t>
  </si>
  <si>
    <t>svisle</t>
  </si>
  <si>
    <t>174</t>
  </si>
  <si>
    <t>22</t>
  </si>
  <si>
    <t>712363001</t>
  </si>
  <si>
    <t>Provedení povlakové krytiny střech do 10° termoplastickou fólií PVC rozvinutím a natažením v ploše</t>
  </si>
  <si>
    <t>1594906686</t>
  </si>
  <si>
    <t>23</t>
  </si>
  <si>
    <t>28343012</t>
  </si>
  <si>
    <t>fólie hydroizolační střešní mPVC určená ke stabilizaci přitížením a do vegetačních střech tl 1,5mm</t>
  </si>
  <si>
    <t>2101774334</t>
  </si>
  <si>
    <t>532*1,15</t>
  </si>
  <si>
    <t>24</t>
  </si>
  <si>
    <t>998712202</t>
  </si>
  <si>
    <t>Přesun hmot procentní pro krytiny povlakové v objektech v přes 6 do 12 m</t>
  </si>
  <si>
    <t>%</t>
  </si>
  <si>
    <t>1958107879</t>
  </si>
  <si>
    <t>721</t>
  </si>
  <si>
    <t>Zdravotechnika - vnitřní kanalizace</t>
  </si>
  <si>
    <t>25</t>
  </si>
  <si>
    <t>721239114</t>
  </si>
  <si>
    <t>Montáž střešního vtoku svislý odtok do DN 160 ostatní typ</t>
  </si>
  <si>
    <t>-37735672</t>
  </si>
  <si>
    <t>26</t>
  </si>
  <si>
    <t>56231113</t>
  </si>
  <si>
    <t>vtok střešní svislý s manžetou pro PVC-P hydroizolaci pochůzných střech DN 75, DN 110, DN 125</t>
  </si>
  <si>
    <t>1719543912</t>
  </si>
  <si>
    <t>referenční vpusť Sarnafil 110mm</t>
  </si>
  <si>
    <t>27</t>
  </si>
  <si>
    <t>998721102</t>
  </si>
  <si>
    <t>Přesun hmot tonážní pro vnitřní kanalizace v objektech v přes 6 do 12 m</t>
  </si>
  <si>
    <t>1579598663</t>
  </si>
  <si>
    <t>28</t>
  </si>
  <si>
    <t>998721181</t>
  </si>
  <si>
    <t>Příplatek k přesunu hmot tonážní 721 prováděný bez použití mechanizace</t>
  </si>
  <si>
    <t>-1882450645</t>
  </si>
  <si>
    <t>Práce a dodávky M</t>
  </si>
  <si>
    <t>21-M</t>
  </si>
  <si>
    <t>Elektromontáže</t>
  </si>
  <si>
    <t>29</t>
  </si>
  <si>
    <t>2100001</t>
  </si>
  <si>
    <t>Demontáž a následná montáž hromosvodné sítě</t>
  </si>
  <si>
    <t>64</t>
  </si>
  <si>
    <t>637033973</t>
  </si>
  <si>
    <t>03 - Vedlejší rozpočtové náklady</t>
  </si>
  <si>
    <t>-77271829</t>
  </si>
  <si>
    <t>2007622049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</si>
</sst>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color rgb="FF800080"/>
      <name val="Arial CE"/>
      <charset val="1"/>
    </font>
    <font>
      <sz val="7"/>
      <color rgb="FF969696"/>
      <name val="Arial CE"/>
      <charset val="1"/>
    </font>
    <font>
      <sz val="8"/>
      <color rgb="FF505050"/>
      <name val="Arial CE"/>
      <charset val="1"/>
    </font>
    <font>
      <sz val="8"/>
      <color rgb="FFFF0000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Border="0" applyProtection="0"/>
  </cellStyleXfs>
  <cellXfs count="208">
    <xf numFmtId="0" fontId="0" fillId="0" borderId="0" xfId="0"/>
    <xf numFmtId="165" fontId="6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Border="1" applyAlignment="1" applyProtection="1">
      <alignment horizontal="center"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4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11" fillId="5" borderId="6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14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4" fontId="16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31" fillId="0" borderId="0" xfId="0" applyFont="1"/>
    <xf numFmtId="0" fontId="31" fillId="0" borderId="3" xfId="0" applyFont="1" applyBorder="1"/>
    <xf numFmtId="0" fontId="31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1" fillId="0" borderId="0" xfId="0" applyFont="1" applyProtection="1">
      <protection locked="0"/>
    </xf>
    <xf numFmtId="4" fontId="27" fillId="0" borderId="0" xfId="0" applyNumberFormat="1" applyFont="1"/>
    <xf numFmtId="0" fontId="31" fillId="0" borderId="18" xfId="0" applyFont="1" applyBorder="1"/>
    <xf numFmtId="166" fontId="31" fillId="0" borderId="0" xfId="0" applyNumberFormat="1" applyFont="1"/>
    <xf numFmtId="166" fontId="31" fillId="0" borderId="14" xfId="0" applyNumberFormat="1" applyFont="1" applyBorder="1"/>
    <xf numFmtId="0" fontId="31" fillId="0" borderId="0" xfId="0" applyFont="1" applyAlignment="1">
      <alignment horizontal="center"/>
    </xf>
    <xf numFmtId="4" fontId="31" fillId="0" borderId="0" xfId="0" applyNumberFormat="1" applyFont="1" applyAlignment="1">
      <alignment vertical="center"/>
    </xf>
    <xf numFmtId="0" fontId="28" fillId="0" borderId="0" xfId="0" applyFont="1" applyAlignment="1">
      <alignment horizontal="left"/>
    </xf>
    <xf numFmtId="4" fontId="28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8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 applyProtection="1">
      <alignment vertical="center"/>
      <protection locked="0"/>
    </xf>
    <xf numFmtId="0" fontId="34" fillId="0" borderId="18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67" fontId="36" fillId="0" borderId="0" xfId="0" applyNumberFormat="1" applyFont="1" applyAlignment="1">
      <alignment vertical="center"/>
    </xf>
    <xf numFmtId="0" fontId="36" fillId="0" borderId="0" xfId="0" applyFont="1" applyAlignment="1" applyProtection="1">
      <alignment vertical="center"/>
      <protection locked="0"/>
    </xf>
    <xf numFmtId="0" fontId="36" fillId="0" borderId="18" xfId="0" applyFont="1" applyBorder="1" applyAlignment="1">
      <alignment vertical="center"/>
    </xf>
    <xf numFmtId="0" fontId="36" fillId="0" borderId="14" xfId="0" applyFont="1" applyBorder="1" applyAlignment="1">
      <alignment vertical="center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37" fillId="0" borderId="0" xfId="0" applyNumberFormat="1" applyFont="1" applyAlignment="1">
      <alignment vertical="center"/>
    </xf>
    <xf numFmtId="0" fontId="37" fillId="0" borderId="0" xfId="0" applyFont="1" applyAlignment="1" applyProtection="1">
      <alignment vertical="center"/>
      <protection locked="0"/>
    </xf>
    <xf numFmtId="0" fontId="37" fillId="0" borderId="18" xfId="0" applyFont="1" applyBorder="1" applyAlignment="1">
      <alignment vertical="center"/>
    </xf>
    <xf numFmtId="0" fontId="37" fillId="0" borderId="14" xfId="0" applyFont="1" applyBorder="1" applyAlignment="1">
      <alignment vertical="center"/>
    </xf>
    <xf numFmtId="167" fontId="14" fillId="3" borderId="22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right" vertical="center"/>
    </xf>
    <xf numFmtId="0" fontId="14" fillId="5" borderId="8" xfId="0" applyFont="1" applyFill="1" applyBorder="1" applyAlignment="1">
      <alignment horizontal="center"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4" borderId="7" xfId="0" applyFont="1" applyFill="1" applyBorder="1" applyAlignment="1">
      <alignment horizontal="left" vertical="center"/>
    </xf>
    <xf numFmtId="4" fontId="11" fillId="4" borderId="8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142920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95040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95040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95040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zoomScaleNormal="100" workbookViewId="0">
      <selection activeCell="AI2" sqref="AI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58" max="70" width="8.83203125" customWidth="1"/>
    <col min="71" max="91" width="9.33203125" hidden="1" customWidth="1"/>
    <col min="92" max="1025" width="8.83203125" customWidth="1"/>
  </cols>
  <sheetData>
    <row r="1" spans="1:74">
      <c r="A1" s="6" t="s">
        <v>0</v>
      </c>
      <c r="AZ1" s="6"/>
      <c r="BA1" s="6" t="s">
        <v>1</v>
      </c>
      <c r="BB1" s="6"/>
      <c r="BT1" s="6" t="s">
        <v>2</v>
      </c>
      <c r="BU1" s="6" t="s">
        <v>2</v>
      </c>
      <c r="BV1" s="6" t="s">
        <v>3</v>
      </c>
    </row>
    <row r="2" spans="1:74" ht="36.950000000000003" customHeight="1">
      <c r="AR2" s="198" t="s">
        <v>4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7" t="s">
        <v>5</v>
      </c>
      <c r="BT2" s="7" t="s">
        <v>6</v>
      </c>
    </row>
    <row r="3" spans="1:74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0"/>
      <c r="BS3" s="7" t="s">
        <v>5</v>
      </c>
      <c r="BT3" s="7" t="s">
        <v>7</v>
      </c>
    </row>
    <row r="4" spans="1:74" ht="24.95" customHeight="1">
      <c r="B4" s="10"/>
      <c r="D4" s="11" t="s">
        <v>8</v>
      </c>
      <c r="AR4" s="10"/>
      <c r="AS4" s="12" t="s">
        <v>9</v>
      </c>
      <c r="BE4" s="13" t="s">
        <v>10</v>
      </c>
      <c r="BS4" s="7" t="s">
        <v>11</v>
      </c>
    </row>
    <row r="5" spans="1:74" ht="12" customHeight="1">
      <c r="B5" s="10"/>
      <c r="D5" s="14" t="s">
        <v>12</v>
      </c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R5" s="10"/>
      <c r="BE5" s="200" t="s">
        <v>13</v>
      </c>
      <c r="BS5" s="7" t="s">
        <v>5</v>
      </c>
    </row>
    <row r="6" spans="1:74" ht="36.950000000000003" customHeight="1">
      <c r="B6" s="10"/>
      <c r="D6" s="15" t="s">
        <v>14</v>
      </c>
      <c r="K6" s="201" t="s">
        <v>15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R6" s="10"/>
      <c r="BE6" s="200"/>
      <c r="BS6" s="7" t="s">
        <v>5</v>
      </c>
    </row>
    <row r="7" spans="1:74" ht="12" customHeight="1">
      <c r="B7" s="10"/>
      <c r="D7" s="16" t="s">
        <v>16</v>
      </c>
      <c r="K7" s="5"/>
      <c r="AK7" s="16" t="s">
        <v>17</v>
      </c>
      <c r="AN7" s="5"/>
      <c r="AR7" s="10"/>
      <c r="BE7" s="200"/>
      <c r="BS7" s="7" t="s">
        <v>5</v>
      </c>
    </row>
    <row r="8" spans="1:74" ht="12" customHeight="1">
      <c r="B8" s="10"/>
      <c r="D8" s="16" t="s">
        <v>18</v>
      </c>
      <c r="K8" s="5" t="s">
        <v>19</v>
      </c>
      <c r="AK8" s="16" t="s">
        <v>20</v>
      </c>
      <c r="AN8" s="17" t="s">
        <v>21</v>
      </c>
      <c r="AR8" s="10"/>
      <c r="BE8" s="200"/>
      <c r="BS8" s="7" t="s">
        <v>5</v>
      </c>
    </row>
    <row r="9" spans="1:74" ht="14.45" customHeight="1">
      <c r="B9" s="10"/>
      <c r="AR9" s="10"/>
      <c r="BE9" s="200"/>
      <c r="BS9" s="7" t="s">
        <v>5</v>
      </c>
    </row>
    <row r="10" spans="1:74" ht="12" customHeight="1">
      <c r="B10" s="10"/>
      <c r="D10" s="16" t="s">
        <v>22</v>
      </c>
      <c r="AK10" s="16" t="s">
        <v>23</v>
      </c>
      <c r="AN10" s="5"/>
      <c r="AR10" s="10"/>
      <c r="BE10" s="200"/>
      <c r="BS10" s="7" t="s">
        <v>5</v>
      </c>
    </row>
    <row r="11" spans="1:74" ht="18.399999999999999" customHeight="1">
      <c r="B11" s="10"/>
      <c r="E11" s="5" t="s">
        <v>19</v>
      </c>
      <c r="AK11" s="16" t="s">
        <v>24</v>
      </c>
      <c r="AN11" s="5"/>
      <c r="AR11" s="10"/>
      <c r="BE11" s="200"/>
      <c r="BS11" s="7" t="s">
        <v>5</v>
      </c>
    </row>
    <row r="12" spans="1:74" ht="6.95" customHeight="1">
      <c r="B12" s="10"/>
      <c r="AR12" s="10"/>
      <c r="BE12" s="200"/>
      <c r="BS12" s="7" t="s">
        <v>5</v>
      </c>
    </row>
    <row r="13" spans="1:74" ht="12" customHeight="1">
      <c r="B13" s="10"/>
      <c r="D13" s="16" t="s">
        <v>25</v>
      </c>
      <c r="AK13" s="16" t="s">
        <v>23</v>
      </c>
      <c r="AN13" s="4" t="s">
        <v>26</v>
      </c>
      <c r="AR13" s="10"/>
      <c r="BE13" s="200"/>
      <c r="BS13" s="7" t="s">
        <v>5</v>
      </c>
    </row>
    <row r="14" spans="1:74" ht="12.75">
      <c r="B14" s="10"/>
      <c r="E14" s="202" t="s">
        <v>26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16" t="s">
        <v>24</v>
      </c>
      <c r="AN14" s="4" t="s">
        <v>26</v>
      </c>
      <c r="AR14" s="10"/>
      <c r="BE14" s="200"/>
      <c r="BS14" s="7" t="s">
        <v>5</v>
      </c>
    </row>
    <row r="15" spans="1:74" ht="6.95" customHeight="1">
      <c r="B15" s="10"/>
      <c r="AR15" s="10"/>
      <c r="BE15" s="200"/>
      <c r="BS15" s="7" t="s">
        <v>2</v>
      </c>
    </row>
    <row r="16" spans="1:74" ht="12" customHeight="1">
      <c r="B16" s="10"/>
      <c r="D16" s="16" t="s">
        <v>27</v>
      </c>
      <c r="AK16" s="16" t="s">
        <v>23</v>
      </c>
      <c r="AN16" s="5"/>
      <c r="AR16" s="10"/>
      <c r="BE16" s="200"/>
      <c r="BS16" s="7" t="s">
        <v>2</v>
      </c>
    </row>
    <row r="17" spans="2:71" ht="18.399999999999999" customHeight="1">
      <c r="B17" s="10"/>
      <c r="E17" s="5" t="s">
        <v>19</v>
      </c>
      <c r="AK17" s="16" t="s">
        <v>24</v>
      </c>
      <c r="AN17" s="5"/>
      <c r="AR17" s="10"/>
      <c r="BE17" s="200"/>
      <c r="BS17" s="7" t="s">
        <v>28</v>
      </c>
    </row>
    <row r="18" spans="2:71" ht="6.95" customHeight="1">
      <c r="B18" s="10"/>
      <c r="AR18" s="10"/>
      <c r="BE18" s="200"/>
      <c r="BS18" s="7" t="s">
        <v>5</v>
      </c>
    </row>
    <row r="19" spans="2:71" ht="12" customHeight="1">
      <c r="B19" s="10"/>
      <c r="D19" s="16" t="s">
        <v>29</v>
      </c>
      <c r="AK19" s="16" t="s">
        <v>23</v>
      </c>
      <c r="AN19" s="5"/>
      <c r="AR19" s="10"/>
      <c r="BE19" s="200"/>
      <c r="BS19" s="7" t="s">
        <v>5</v>
      </c>
    </row>
    <row r="20" spans="2:71" ht="18.399999999999999" customHeight="1">
      <c r="B20" s="10"/>
      <c r="E20" s="5" t="s">
        <v>19</v>
      </c>
      <c r="AK20" s="16" t="s">
        <v>24</v>
      </c>
      <c r="AN20" s="5"/>
      <c r="AR20" s="10"/>
      <c r="BE20" s="200"/>
      <c r="BS20" s="7" t="s">
        <v>28</v>
      </c>
    </row>
    <row r="21" spans="2:71" ht="6.95" customHeight="1">
      <c r="B21" s="10"/>
      <c r="AR21" s="10"/>
      <c r="BE21" s="200"/>
    </row>
    <row r="22" spans="2:71" ht="12" customHeight="1">
      <c r="B22" s="10"/>
      <c r="D22" s="16" t="s">
        <v>30</v>
      </c>
      <c r="AR22" s="10"/>
      <c r="BE22" s="200"/>
    </row>
    <row r="23" spans="2:71" ht="16.5" customHeight="1">
      <c r="B23" s="10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0"/>
      <c r="BE23" s="200"/>
    </row>
    <row r="24" spans="2:71" ht="6.95" customHeight="1">
      <c r="B24" s="10"/>
      <c r="AR24" s="10"/>
      <c r="BE24" s="200"/>
    </row>
    <row r="25" spans="2:71" ht="6.95" customHeight="1">
      <c r="B25" s="10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0"/>
      <c r="BE25" s="200"/>
    </row>
    <row r="26" spans="2:71" s="19" customFormat="1" ht="25.9" customHeight="1">
      <c r="B26" s="20"/>
      <c r="D26" s="21" t="s">
        <v>31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04">
        <f>ROUND(AG94,2)</f>
        <v>0</v>
      </c>
      <c r="AL26" s="204"/>
      <c r="AM26" s="204"/>
      <c r="AN26" s="204"/>
      <c r="AO26" s="204"/>
      <c r="AR26" s="20"/>
      <c r="BE26" s="200"/>
    </row>
    <row r="27" spans="2:71" s="19" customFormat="1" ht="6.95" customHeight="1">
      <c r="B27" s="20"/>
      <c r="AR27" s="20"/>
      <c r="BE27" s="200"/>
    </row>
    <row r="28" spans="2:71" s="19" customFormat="1" ht="12.75">
      <c r="B28" s="20"/>
      <c r="L28" s="205" t="s">
        <v>32</v>
      </c>
      <c r="M28" s="205"/>
      <c r="N28" s="205"/>
      <c r="O28" s="205"/>
      <c r="P28" s="205"/>
      <c r="W28" s="205" t="s">
        <v>33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34</v>
      </c>
      <c r="AL28" s="205"/>
      <c r="AM28" s="205"/>
      <c r="AN28" s="205"/>
      <c r="AO28" s="205"/>
      <c r="AR28" s="20"/>
      <c r="BE28" s="200"/>
    </row>
    <row r="29" spans="2:71" s="23" customFormat="1" ht="14.45" customHeight="1">
      <c r="B29" s="24"/>
      <c r="D29" s="16" t="s">
        <v>35</v>
      </c>
      <c r="F29" s="16" t="s">
        <v>36</v>
      </c>
      <c r="L29" s="194">
        <v>0.21</v>
      </c>
      <c r="M29" s="194"/>
      <c r="N29" s="194"/>
      <c r="O29" s="194"/>
      <c r="P29" s="194"/>
      <c r="W29" s="195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5">
        <f>ROUND(AV94, 2)</f>
        <v>0</v>
      </c>
      <c r="AL29" s="195"/>
      <c r="AM29" s="195"/>
      <c r="AN29" s="195"/>
      <c r="AO29" s="195"/>
      <c r="AR29" s="24"/>
      <c r="BE29" s="200"/>
    </row>
    <row r="30" spans="2:71" s="23" customFormat="1" ht="14.45" customHeight="1">
      <c r="B30" s="24"/>
      <c r="F30" s="16" t="s">
        <v>37</v>
      </c>
      <c r="L30" s="194">
        <v>0.15</v>
      </c>
      <c r="M30" s="194"/>
      <c r="N30" s="194"/>
      <c r="O30" s="194"/>
      <c r="P30" s="194"/>
      <c r="W30" s="195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5">
        <f>ROUND(AW94, 2)</f>
        <v>0</v>
      </c>
      <c r="AL30" s="195"/>
      <c r="AM30" s="195"/>
      <c r="AN30" s="195"/>
      <c r="AO30" s="195"/>
      <c r="AR30" s="24"/>
      <c r="BE30" s="200"/>
    </row>
    <row r="31" spans="2:71" s="23" customFormat="1" ht="14.45" hidden="1" customHeight="1">
      <c r="B31" s="24"/>
      <c r="F31" s="16" t="s">
        <v>38</v>
      </c>
      <c r="L31" s="194">
        <v>0.21</v>
      </c>
      <c r="M31" s="194"/>
      <c r="N31" s="194"/>
      <c r="O31" s="194"/>
      <c r="P31" s="194"/>
      <c r="W31" s="195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5">
        <v>0</v>
      </c>
      <c r="AL31" s="195"/>
      <c r="AM31" s="195"/>
      <c r="AN31" s="195"/>
      <c r="AO31" s="195"/>
      <c r="AR31" s="24"/>
      <c r="BE31" s="200"/>
    </row>
    <row r="32" spans="2:71" s="23" customFormat="1" ht="14.45" hidden="1" customHeight="1">
      <c r="B32" s="24"/>
      <c r="F32" s="16" t="s">
        <v>39</v>
      </c>
      <c r="L32" s="194">
        <v>0.15</v>
      </c>
      <c r="M32" s="194"/>
      <c r="N32" s="194"/>
      <c r="O32" s="194"/>
      <c r="P32" s="194"/>
      <c r="W32" s="195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5">
        <v>0</v>
      </c>
      <c r="AL32" s="195"/>
      <c r="AM32" s="195"/>
      <c r="AN32" s="195"/>
      <c r="AO32" s="195"/>
      <c r="AR32" s="24"/>
      <c r="BE32" s="200"/>
    </row>
    <row r="33" spans="2:57" s="23" customFormat="1" ht="14.45" hidden="1" customHeight="1">
      <c r="B33" s="24"/>
      <c r="F33" s="16" t="s">
        <v>40</v>
      </c>
      <c r="L33" s="194">
        <v>0</v>
      </c>
      <c r="M33" s="194"/>
      <c r="N33" s="194"/>
      <c r="O33" s="194"/>
      <c r="P33" s="194"/>
      <c r="W33" s="195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5">
        <v>0</v>
      </c>
      <c r="AL33" s="195"/>
      <c r="AM33" s="195"/>
      <c r="AN33" s="195"/>
      <c r="AO33" s="195"/>
      <c r="AR33" s="24"/>
      <c r="BE33" s="200"/>
    </row>
    <row r="34" spans="2:57" s="19" customFormat="1" ht="6.95" customHeight="1">
      <c r="B34" s="20"/>
      <c r="AR34" s="20"/>
      <c r="BE34" s="200"/>
    </row>
    <row r="35" spans="2:57" s="19" customFormat="1" ht="25.9" customHeight="1">
      <c r="B35" s="20"/>
      <c r="C35" s="25"/>
      <c r="D35" s="26" t="s">
        <v>41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42</v>
      </c>
      <c r="U35" s="27"/>
      <c r="V35" s="27"/>
      <c r="W35" s="27"/>
      <c r="X35" s="196" t="s">
        <v>43</v>
      </c>
      <c r="Y35" s="196"/>
      <c r="Z35" s="196"/>
      <c r="AA35" s="196"/>
      <c r="AB35" s="196"/>
      <c r="AC35" s="27"/>
      <c r="AD35" s="27"/>
      <c r="AE35" s="27"/>
      <c r="AF35" s="27"/>
      <c r="AG35" s="27"/>
      <c r="AH35" s="27"/>
      <c r="AI35" s="27"/>
      <c r="AJ35" s="27"/>
      <c r="AK35" s="197">
        <f>SUM(AK26:AK33)</f>
        <v>0</v>
      </c>
      <c r="AL35" s="197"/>
      <c r="AM35" s="197"/>
      <c r="AN35" s="197"/>
      <c r="AO35" s="197"/>
      <c r="AP35" s="25"/>
      <c r="AQ35" s="25"/>
      <c r="AR35" s="20"/>
    </row>
    <row r="36" spans="2:57" s="19" customFormat="1" ht="6.95" customHeight="1">
      <c r="B36" s="20"/>
      <c r="AR36" s="20"/>
    </row>
    <row r="37" spans="2:57" s="19" customFormat="1" ht="14.45" customHeight="1">
      <c r="B37" s="20"/>
      <c r="AR37" s="20"/>
    </row>
    <row r="38" spans="2:57" ht="14.45" customHeight="1">
      <c r="B38" s="10"/>
      <c r="AR38" s="10"/>
    </row>
    <row r="39" spans="2:57" ht="14.45" customHeight="1">
      <c r="B39" s="10"/>
      <c r="AR39" s="10"/>
    </row>
    <row r="40" spans="2:57" ht="14.45" customHeight="1">
      <c r="B40" s="10"/>
      <c r="AR40" s="10"/>
    </row>
    <row r="41" spans="2:57" ht="14.45" customHeight="1">
      <c r="B41" s="10"/>
      <c r="AR41" s="10"/>
    </row>
    <row r="42" spans="2:57" ht="14.45" customHeight="1">
      <c r="B42" s="10"/>
      <c r="AR42" s="10"/>
    </row>
    <row r="43" spans="2:57" ht="14.45" customHeight="1">
      <c r="B43" s="10"/>
      <c r="AR43" s="10"/>
    </row>
    <row r="44" spans="2:57" ht="14.45" customHeight="1">
      <c r="B44" s="10"/>
      <c r="AR44" s="10"/>
    </row>
    <row r="45" spans="2:57" ht="14.45" customHeight="1">
      <c r="B45" s="10"/>
      <c r="AR45" s="10"/>
    </row>
    <row r="46" spans="2:57" ht="14.45" customHeight="1">
      <c r="B46" s="10"/>
      <c r="AR46" s="10"/>
    </row>
    <row r="47" spans="2:57" ht="14.45" customHeight="1">
      <c r="B47" s="10"/>
      <c r="AR47" s="10"/>
    </row>
    <row r="48" spans="2:57" ht="14.45" customHeight="1">
      <c r="B48" s="10"/>
      <c r="AR48" s="10"/>
    </row>
    <row r="49" spans="2:44" s="19" customFormat="1" ht="14.45" customHeight="1">
      <c r="B49" s="20"/>
      <c r="D49" s="29" t="s">
        <v>44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">
        <v>45</v>
      </c>
      <c r="AI49" s="30"/>
      <c r="AJ49" s="30"/>
      <c r="AK49" s="30"/>
      <c r="AL49" s="30"/>
      <c r="AM49" s="30"/>
      <c r="AN49" s="30"/>
      <c r="AO49" s="30"/>
      <c r="AR49" s="20"/>
    </row>
    <row r="50" spans="2:44">
      <c r="B50" s="10"/>
      <c r="AR50" s="10"/>
    </row>
    <row r="51" spans="2:44">
      <c r="B51" s="10"/>
      <c r="AR51" s="10"/>
    </row>
    <row r="52" spans="2:44">
      <c r="B52" s="10"/>
      <c r="AR52" s="10"/>
    </row>
    <row r="53" spans="2:44">
      <c r="B53" s="10"/>
      <c r="AR53" s="10"/>
    </row>
    <row r="54" spans="2:44">
      <c r="B54" s="10"/>
      <c r="AR54" s="10"/>
    </row>
    <row r="55" spans="2:44">
      <c r="B55" s="10"/>
      <c r="AR55" s="10"/>
    </row>
    <row r="56" spans="2:44">
      <c r="B56" s="10"/>
      <c r="AR56" s="10"/>
    </row>
    <row r="57" spans="2:44">
      <c r="B57" s="10"/>
      <c r="AR57" s="10"/>
    </row>
    <row r="58" spans="2:44">
      <c r="B58" s="10"/>
      <c r="AR58" s="10"/>
    </row>
    <row r="59" spans="2:44">
      <c r="B59" s="10"/>
      <c r="AR59" s="10"/>
    </row>
    <row r="60" spans="2:44" s="19" customFormat="1" ht="12.75">
      <c r="B60" s="20"/>
      <c r="D60" s="31" t="s">
        <v>46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1" t="s">
        <v>47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1" t="s">
        <v>46</v>
      </c>
      <c r="AI60" s="22"/>
      <c r="AJ60" s="22"/>
      <c r="AK60" s="22"/>
      <c r="AL60" s="22"/>
      <c r="AM60" s="31" t="s">
        <v>47</v>
      </c>
      <c r="AN60" s="22"/>
      <c r="AO60" s="22"/>
      <c r="AR60" s="20"/>
    </row>
    <row r="61" spans="2:44">
      <c r="B61" s="10"/>
      <c r="AR61" s="10"/>
    </row>
    <row r="62" spans="2:44">
      <c r="B62" s="10"/>
      <c r="AR62" s="10"/>
    </row>
    <row r="63" spans="2:44">
      <c r="B63" s="10"/>
      <c r="AR63" s="10"/>
    </row>
    <row r="64" spans="2:44" s="19" customFormat="1" ht="12.75">
      <c r="B64" s="20"/>
      <c r="D64" s="29" t="s">
        <v>48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29" t="s">
        <v>49</v>
      </c>
      <c r="AI64" s="30"/>
      <c r="AJ64" s="30"/>
      <c r="AK64" s="30"/>
      <c r="AL64" s="30"/>
      <c r="AM64" s="30"/>
      <c r="AN64" s="30"/>
      <c r="AO64" s="30"/>
      <c r="AR64" s="20"/>
    </row>
    <row r="65" spans="2:44">
      <c r="B65" s="10"/>
      <c r="AR65" s="10"/>
    </row>
    <row r="66" spans="2:44">
      <c r="B66" s="10"/>
      <c r="AR66" s="10"/>
    </row>
    <row r="67" spans="2:44">
      <c r="B67" s="10"/>
      <c r="AR67" s="10"/>
    </row>
    <row r="68" spans="2:44">
      <c r="B68" s="10"/>
      <c r="AR68" s="10"/>
    </row>
    <row r="69" spans="2:44">
      <c r="B69" s="10"/>
      <c r="AR69" s="10"/>
    </row>
    <row r="70" spans="2:44">
      <c r="B70" s="10"/>
      <c r="AR70" s="10"/>
    </row>
    <row r="71" spans="2:44">
      <c r="B71" s="10"/>
      <c r="AR71" s="10"/>
    </row>
    <row r="72" spans="2:44">
      <c r="B72" s="10"/>
      <c r="AR72" s="10"/>
    </row>
    <row r="73" spans="2:44">
      <c r="B73" s="10"/>
      <c r="AR73" s="10"/>
    </row>
    <row r="74" spans="2:44">
      <c r="B74" s="10"/>
      <c r="AR74" s="10"/>
    </row>
    <row r="75" spans="2:44" s="19" customFormat="1" ht="12.75">
      <c r="B75" s="20"/>
      <c r="D75" s="31" t="s">
        <v>46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1" t="s">
        <v>47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1" t="s">
        <v>46</v>
      </c>
      <c r="AI75" s="22"/>
      <c r="AJ75" s="22"/>
      <c r="AK75" s="22"/>
      <c r="AL75" s="22"/>
      <c r="AM75" s="31" t="s">
        <v>47</v>
      </c>
      <c r="AN75" s="22"/>
      <c r="AO75" s="22"/>
      <c r="AR75" s="20"/>
    </row>
    <row r="76" spans="2:44" s="19" customFormat="1">
      <c r="B76" s="20"/>
      <c r="AR76" s="20"/>
    </row>
    <row r="77" spans="2:44" s="19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20"/>
    </row>
    <row r="81" spans="1:91" s="19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20"/>
    </row>
    <row r="82" spans="1:91" s="19" customFormat="1" ht="24.95" customHeight="1">
      <c r="B82" s="20"/>
      <c r="C82" s="11" t="s">
        <v>50</v>
      </c>
      <c r="AR82" s="20"/>
    </row>
    <row r="83" spans="1:91" s="19" customFormat="1" ht="6.95" customHeight="1">
      <c r="B83" s="20"/>
      <c r="AR83" s="20"/>
    </row>
    <row r="84" spans="1:91" s="36" customFormat="1" ht="12" customHeight="1">
      <c r="B84" s="37"/>
      <c r="C84" s="16" t="s">
        <v>12</v>
      </c>
      <c r="L84" s="36">
        <f>K5</f>
        <v>0</v>
      </c>
      <c r="AR84" s="37"/>
    </row>
    <row r="85" spans="1:91" s="38" customFormat="1" ht="36.950000000000003" customHeight="1">
      <c r="B85" s="39"/>
      <c r="C85" s="40" t="s">
        <v>14</v>
      </c>
      <c r="L85" s="190" t="str">
        <f>K6</f>
        <v>Nemocnice Znojmo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R85" s="39"/>
    </row>
    <row r="86" spans="1:91" s="19" customFormat="1" ht="6.95" customHeight="1">
      <c r="B86" s="20"/>
      <c r="AR86" s="20"/>
    </row>
    <row r="87" spans="1:91" s="19" customFormat="1" ht="12" customHeight="1">
      <c r="B87" s="20"/>
      <c r="C87" s="16" t="s">
        <v>18</v>
      </c>
      <c r="L87" s="41" t="str">
        <f>IF(K8="","",K8)</f>
        <v xml:space="preserve"> </v>
      </c>
      <c r="AI87" s="16" t="s">
        <v>20</v>
      </c>
      <c r="AM87" s="191" t="str">
        <f>IF(AN8= "","",AN8)</f>
        <v>20. 9. 2023</v>
      </c>
      <c r="AN87" s="191"/>
      <c r="AR87" s="20"/>
    </row>
    <row r="88" spans="1:91" s="19" customFormat="1" ht="6.95" customHeight="1">
      <c r="B88" s="20"/>
      <c r="AR88" s="20"/>
    </row>
    <row r="89" spans="1:91" s="19" customFormat="1" ht="15.2" customHeight="1">
      <c r="B89" s="20"/>
      <c r="C89" s="16" t="s">
        <v>22</v>
      </c>
      <c r="L89" s="36" t="str">
        <f>IF(E11= "","",E11)</f>
        <v xml:space="preserve"> </v>
      </c>
      <c r="AI89" s="16" t="s">
        <v>27</v>
      </c>
      <c r="AM89" s="192" t="str">
        <f>IF(E17="","",E17)</f>
        <v xml:space="preserve"> </v>
      </c>
      <c r="AN89" s="192"/>
      <c r="AO89" s="192"/>
      <c r="AP89" s="192"/>
      <c r="AR89" s="20"/>
      <c r="AS89" s="193" t="s">
        <v>51</v>
      </c>
      <c r="AT89" s="193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1:91" s="19" customFormat="1" ht="15.2" customHeight="1">
      <c r="B90" s="20"/>
      <c r="C90" s="16" t="s">
        <v>25</v>
      </c>
      <c r="L90" s="36" t="str">
        <f>IF(E14= "Vyplň údaj","",E14)</f>
        <v/>
      </c>
      <c r="AI90" s="16" t="s">
        <v>29</v>
      </c>
      <c r="AM90" s="192" t="str">
        <f>IF(E20="","",E20)</f>
        <v xml:space="preserve"> </v>
      </c>
      <c r="AN90" s="192"/>
      <c r="AO90" s="192"/>
      <c r="AP90" s="192"/>
      <c r="AR90" s="20"/>
      <c r="AS90" s="193"/>
      <c r="AT90" s="193"/>
      <c r="BD90" s="44"/>
    </row>
    <row r="91" spans="1:91" s="19" customFormat="1" ht="10.9" customHeight="1">
      <c r="B91" s="20"/>
      <c r="AR91" s="20"/>
      <c r="AS91" s="193"/>
      <c r="AT91" s="193"/>
      <c r="BD91" s="44"/>
    </row>
    <row r="92" spans="1:91" s="19" customFormat="1" ht="29.25" customHeight="1">
      <c r="B92" s="20"/>
      <c r="C92" s="184" t="s">
        <v>52</v>
      </c>
      <c r="D92" s="184"/>
      <c r="E92" s="184"/>
      <c r="F92" s="184"/>
      <c r="G92" s="184"/>
      <c r="H92" s="45"/>
      <c r="I92" s="185" t="s">
        <v>53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6" t="s">
        <v>54</v>
      </c>
      <c r="AH92" s="186"/>
      <c r="AI92" s="186"/>
      <c r="AJ92" s="186"/>
      <c r="AK92" s="186"/>
      <c r="AL92" s="186"/>
      <c r="AM92" s="186"/>
      <c r="AN92" s="187" t="s">
        <v>55</v>
      </c>
      <c r="AO92" s="187"/>
      <c r="AP92" s="187"/>
      <c r="AQ92" s="46" t="s">
        <v>56</v>
      </c>
      <c r="AR92" s="20"/>
      <c r="AS92" s="47" t="s">
        <v>57</v>
      </c>
      <c r="AT92" s="48" t="s">
        <v>58</v>
      </c>
      <c r="AU92" s="48" t="s">
        <v>59</v>
      </c>
      <c r="AV92" s="48" t="s">
        <v>60</v>
      </c>
      <c r="AW92" s="48" t="s">
        <v>61</v>
      </c>
      <c r="AX92" s="48" t="s">
        <v>62</v>
      </c>
      <c r="AY92" s="48" t="s">
        <v>63</v>
      </c>
      <c r="AZ92" s="48" t="s">
        <v>64</v>
      </c>
      <c r="BA92" s="48" t="s">
        <v>65</v>
      </c>
      <c r="BB92" s="48" t="s">
        <v>66</v>
      </c>
      <c r="BC92" s="48" t="s">
        <v>67</v>
      </c>
      <c r="BD92" s="49" t="s">
        <v>68</v>
      </c>
    </row>
    <row r="93" spans="1:91" s="19" customFormat="1" ht="10.9" customHeight="1">
      <c r="B93" s="20"/>
      <c r="AR93" s="20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1:91" s="51" customFormat="1" ht="32.450000000000003" customHeight="1">
      <c r="B94" s="52"/>
      <c r="C94" s="53" t="s">
        <v>69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188">
        <f>ROUND(SUM(AG95:AG97),2)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55"/>
      <c r="AR94" s="52"/>
      <c r="AS94" s="56">
        <f>ROUND(SUM(AS95:AS97),2)</f>
        <v>0</v>
      </c>
      <c r="AT94" s="57">
        <f>ROUND(SUM(AV94:AW94),2)</f>
        <v>0</v>
      </c>
      <c r="AU94" s="58">
        <f>ROUND(SUM(AU95:AU97),5)</f>
        <v>0</v>
      </c>
      <c r="AV94" s="57">
        <f>ROUND(AZ94*L29,2)</f>
        <v>0</v>
      </c>
      <c r="AW94" s="57">
        <f>ROUND(BA94*L30,2)</f>
        <v>0</v>
      </c>
      <c r="AX94" s="57">
        <f>ROUND(BB94*L29,2)</f>
        <v>0</v>
      </c>
      <c r="AY94" s="57">
        <f>ROUND(BC94*L30,2)</f>
        <v>0</v>
      </c>
      <c r="AZ94" s="57">
        <f>ROUND(SUM(AZ95:AZ97),2)</f>
        <v>0</v>
      </c>
      <c r="BA94" s="57">
        <f>ROUND(SUM(BA95:BA97),2)</f>
        <v>0</v>
      </c>
      <c r="BB94" s="57">
        <f>ROUND(SUM(BB95:BB97),2)</f>
        <v>0</v>
      </c>
      <c r="BC94" s="57">
        <f>ROUND(SUM(BC95:BC97),2)</f>
        <v>0</v>
      </c>
      <c r="BD94" s="59">
        <f>ROUND(SUM(BD95:BD97),2)</f>
        <v>0</v>
      </c>
      <c r="BS94" s="60" t="s">
        <v>70</v>
      </c>
      <c r="BT94" s="60" t="s">
        <v>71</v>
      </c>
      <c r="BU94" s="61" t="s">
        <v>72</v>
      </c>
      <c r="BV94" s="60" t="s">
        <v>73</v>
      </c>
      <c r="BW94" s="60" t="s">
        <v>3</v>
      </c>
      <c r="BX94" s="60" t="s">
        <v>74</v>
      </c>
      <c r="CL94" s="60"/>
    </row>
    <row r="95" spans="1:91" s="71" customFormat="1" ht="16.5" customHeight="1">
      <c r="A95" s="62" t="s">
        <v>75</v>
      </c>
      <c r="B95" s="63"/>
      <c r="C95" s="64"/>
      <c r="D95" s="182" t="s">
        <v>76</v>
      </c>
      <c r="E95" s="182"/>
      <c r="F95" s="182"/>
      <c r="G95" s="182"/>
      <c r="H95" s="182"/>
      <c r="I95" s="65"/>
      <c r="J95" s="182" t="s">
        <v>77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3">
        <f>'01 - Oprava střechy - sta...'!J30</f>
        <v>0</v>
      </c>
      <c r="AH95" s="183"/>
      <c r="AI95" s="183"/>
      <c r="AJ95" s="183"/>
      <c r="AK95" s="183"/>
      <c r="AL95" s="183"/>
      <c r="AM95" s="183"/>
      <c r="AN95" s="183">
        <f>SUM(AG95,AT95)</f>
        <v>0</v>
      </c>
      <c r="AO95" s="183"/>
      <c r="AP95" s="183"/>
      <c r="AQ95" s="66" t="s">
        <v>78</v>
      </c>
      <c r="AR95" s="63"/>
      <c r="AS95" s="67">
        <v>0</v>
      </c>
      <c r="AT95" s="68">
        <f>ROUND(SUM(AV95:AW95),2)</f>
        <v>0</v>
      </c>
      <c r="AU95" s="69">
        <f>'01 - Oprava střechy - sta...'!P125</f>
        <v>0</v>
      </c>
      <c r="AV95" s="68">
        <f>'01 - Oprava střechy - sta...'!J33</f>
        <v>0</v>
      </c>
      <c r="AW95" s="68">
        <f>'01 - Oprava střechy - sta...'!J34</f>
        <v>0</v>
      </c>
      <c r="AX95" s="68">
        <f>'01 - Oprava střechy - sta...'!J35</f>
        <v>0</v>
      </c>
      <c r="AY95" s="68">
        <f>'01 - Oprava střechy - sta...'!J36</f>
        <v>0</v>
      </c>
      <c r="AZ95" s="68">
        <f>'01 - Oprava střechy - sta...'!F33</f>
        <v>0</v>
      </c>
      <c r="BA95" s="68">
        <f>'01 - Oprava střechy - sta...'!F34</f>
        <v>0</v>
      </c>
      <c r="BB95" s="68">
        <f>'01 - Oprava střechy - sta...'!F35</f>
        <v>0</v>
      </c>
      <c r="BC95" s="68">
        <f>'01 - Oprava střechy - sta...'!F36</f>
        <v>0</v>
      </c>
      <c r="BD95" s="70">
        <f>'01 - Oprava střechy - sta...'!F37</f>
        <v>0</v>
      </c>
      <c r="BT95" s="72" t="s">
        <v>79</v>
      </c>
      <c r="BV95" s="72" t="s">
        <v>73</v>
      </c>
      <c r="BW95" s="72" t="s">
        <v>80</v>
      </c>
      <c r="BX95" s="72" t="s">
        <v>3</v>
      </c>
      <c r="CL95" s="72"/>
      <c r="CM95" s="72" t="s">
        <v>81</v>
      </c>
    </row>
    <row r="96" spans="1:91" s="71" customFormat="1" ht="16.5" customHeight="1">
      <c r="A96" s="62" t="s">
        <v>75</v>
      </c>
      <c r="B96" s="63"/>
      <c r="C96" s="64"/>
      <c r="D96" s="182" t="s">
        <v>82</v>
      </c>
      <c r="E96" s="182"/>
      <c r="F96" s="182"/>
      <c r="G96" s="182"/>
      <c r="H96" s="182"/>
      <c r="I96" s="65"/>
      <c r="J96" s="182" t="s">
        <v>83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3">
        <f>'02 - Oprava střechy - hyd...'!J30</f>
        <v>0</v>
      </c>
      <c r="AH96" s="183"/>
      <c r="AI96" s="183"/>
      <c r="AJ96" s="183"/>
      <c r="AK96" s="183"/>
      <c r="AL96" s="183"/>
      <c r="AM96" s="183"/>
      <c r="AN96" s="183">
        <f>SUM(AG96,AT96)</f>
        <v>0</v>
      </c>
      <c r="AO96" s="183"/>
      <c r="AP96" s="183"/>
      <c r="AQ96" s="66" t="s">
        <v>78</v>
      </c>
      <c r="AR96" s="63"/>
      <c r="AS96" s="67">
        <v>0</v>
      </c>
      <c r="AT96" s="68">
        <f>ROUND(SUM(AV96:AW96),2)</f>
        <v>0</v>
      </c>
      <c r="AU96" s="69">
        <f>'02 - Oprava střechy - hyd...'!P123</f>
        <v>0</v>
      </c>
      <c r="AV96" s="68">
        <f>'02 - Oprava střechy - hyd...'!J33</f>
        <v>0</v>
      </c>
      <c r="AW96" s="68">
        <f>'02 - Oprava střechy - hyd...'!J34</f>
        <v>0</v>
      </c>
      <c r="AX96" s="68">
        <f>'02 - Oprava střechy - hyd...'!J35</f>
        <v>0</v>
      </c>
      <c r="AY96" s="68">
        <f>'02 - Oprava střechy - hyd...'!J36</f>
        <v>0</v>
      </c>
      <c r="AZ96" s="68">
        <f>'02 - Oprava střechy - hyd...'!F33</f>
        <v>0</v>
      </c>
      <c r="BA96" s="68">
        <f>'02 - Oprava střechy - hyd...'!F34</f>
        <v>0</v>
      </c>
      <c r="BB96" s="68">
        <f>'02 - Oprava střechy - hyd...'!F35</f>
        <v>0</v>
      </c>
      <c r="BC96" s="68">
        <f>'02 - Oprava střechy - hyd...'!F36</f>
        <v>0</v>
      </c>
      <c r="BD96" s="70">
        <f>'02 - Oprava střechy - hyd...'!F37</f>
        <v>0</v>
      </c>
      <c r="BT96" s="72" t="s">
        <v>79</v>
      </c>
      <c r="BV96" s="72" t="s">
        <v>73</v>
      </c>
      <c r="BW96" s="72" t="s">
        <v>84</v>
      </c>
      <c r="BX96" s="72" t="s">
        <v>3</v>
      </c>
      <c r="CL96" s="72"/>
      <c r="CM96" s="72" t="s">
        <v>81</v>
      </c>
    </row>
    <row r="97" spans="1:91" s="71" customFormat="1" ht="16.5" customHeight="1">
      <c r="A97" s="62" t="s">
        <v>75</v>
      </c>
      <c r="B97" s="63"/>
      <c r="C97" s="64"/>
      <c r="D97" s="182" t="s">
        <v>85</v>
      </c>
      <c r="E97" s="182"/>
      <c r="F97" s="182"/>
      <c r="G97" s="182"/>
      <c r="H97" s="182"/>
      <c r="I97" s="65"/>
      <c r="J97" s="182" t="s">
        <v>86</v>
      </c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3">
        <f>'03 - Vedlejší rozpočtové ...'!J30</f>
        <v>0</v>
      </c>
      <c r="AH97" s="183"/>
      <c r="AI97" s="183"/>
      <c r="AJ97" s="183"/>
      <c r="AK97" s="183"/>
      <c r="AL97" s="183"/>
      <c r="AM97" s="183"/>
      <c r="AN97" s="183">
        <f>SUM(AG97,AT97)</f>
        <v>0</v>
      </c>
      <c r="AO97" s="183"/>
      <c r="AP97" s="183"/>
      <c r="AQ97" s="66" t="s">
        <v>78</v>
      </c>
      <c r="AR97" s="63"/>
      <c r="AS97" s="73">
        <v>0</v>
      </c>
      <c r="AT97" s="74">
        <f>ROUND(SUM(AV97:AW97),2)</f>
        <v>0</v>
      </c>
      <c r="AU97" s="75">
        <f>'03 - Vedlejší rozpočtové ...'!P119</f>
        <v>0</v>
      </c>
      <c r="AV97" s="74">
        <f>'03 - Vedlejší rozpočtové ...'!J33</f>
        <v>0</v>
      </c>
      <c r="AW97" s="74">
        <f>'03 - Vedlejší rozpočtové ...'!J34</f>
        <v>0</v>
      </c>
      <c r="AX97" s="74">
        <f>'03 - Vedlejší rozpočtové ...'!J35</f>
        <v>0</v>
      </c>
      <c r="AY97" s="74">
        <f>'03 - Vedlejší rozpočtové ...'!J36</f>
        <v>0</v>
      </c>
      <c r="AZ97" s="74">
        <f>'03 - Vedlejší rozpočtové ...'!F33</f>
        <v>0</v>
      </c>
      <c r="BA97" s="74">
        <f>'03 - Vedlejší rozpočtové ...'!F34</f>
        <v>0</v>
      </c>
      <c r="BB97" s="74">
        <f>'03 - Vedlejší rozpočtové ...'!F35</f>
        <v>0</v>
      </c>
      <c r="BC97" s="74">
        <f>'03 - Vedlejší rozpočtové ...'!F36</f>
        <v>0</v>
      </c>
      <c r="BD97" s="76">
        <f>'03 - Vedlejší rozpočtové ...'!F37</f>
        <v>0</v>
      </c>
      <c r="BT97" s="72" t="s">
        <v>79</v>
      </c>
      <c r="BV97" s="72" t="s">
        <v>73</v>
      </c>
      <c r="BW97" s="72" t="s">
        <v>87</v>
      </c>
      <c r="BX97" s="72" t="s">
        <v>3</v>
      </c>
      <c r="CL97" s="72"/>
      <c r="CM97" s="72" t="s">
        <v>81</v>
      </c>
    </row>
    <row r="98" spans="1:91" s="19" customFormat="1" ht="30" customHeight="1">
      <c r="B98" s="20"/>
      <c r="AR98" s="20"/>
    </row>
    <row r="99" spans="1:91" s="19" customFormat="1" ht="6.95" customHeight="1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20"/>
    </row>
  </sheetData>
  <mergeCells count="50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7:H97"/>
    <mergeCell ref="J97:AF97"/>
    <mergeCell ref="AG97:AM97"/>
    <mergeCell ref="AN97:AP97"/>
    <mergeCell ref="D95:H95"/>
    <mergeCell ref="J95:AF95"/>
    <mergeCell ref="AG95:AM95"/>
    <mergeCell ref="AN95:AP95"/>
    <mergeCell ref="D96:H96"/>
    <mergeCell ref="J96:AF96"/>
    <mergeCell ref="AG96:AM96"/>
    <mergeCell ref="AN96:AP96"/>
  </mergeCells>
  <hyperlinks>
    <hyperlink ref="A95" location="'01 - Oprava střechy - sta...'!C2" display="/" xr:uid="{00000000-0004-0000-0000-000000000000}"/>
    <hyperlink ref="A96" location="'02 - Oprava střechy - hyd...'!C2" display="/" xr:uid="{00000000-0004-0000-0000-000001000000}"/>
    <hyperlink ref="A97" location="'03 - Vedlejší rozpočtové ...'!C2" display="/" xr:uid="{00000000-0004-0000-0000-000002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7"/>
  <sheetViews>
    <sheetView showGridLines="0" zoomScaleNormal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3203125" customWidth="1"/>
    <col min="44" max="65" width="9.33203125" hidden="1" customWidth="1"/>
    <col min="66" max="1025" width="8.83203125" customWidth="1"/>
  </cols>
  <sheetData>
    <row r="2" spans="2:46" ht="36.950000000000003" customHeight="1">
      <c r="L2" s="198" t="s">
        <v>4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7" t="s">
        <v>80</v>
      </c>
    </row>
    <row r="3" spans="2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81</v>
      </c>
    </row>
    <row r="4" spans="2:46" ht="24.95" customHeight="1">
      <c r="B4" s="10"/>
      <c r="D4" s="11" t="s">
        <v>88</v>
      </c>
      <c r="L4" s="10"/>
      <c r="M4" s="77" t="s">
        <v>9</v>
      </c>
      <c r="AT4" s="7" t="s">
        <v>2</v>
      </c>
    </row>
    <row r="5" spans="2:46" ht="6.95" customHeight="1">
      <c r="B5" s="10"/>
      <c r="L5" s="10"/>
    </row>
    <row r="6" spans="2:46" ht="12" customHeight="1">
      <c r="B6" s="10"/>
      <c r="D6" s="16" t="s">
        <v>14</v>
      </c>
      <c r="L6" s="10"/>
    </row>
    <row r="7" spans="2:46" ht="16.5" customHeight="1">
      <c r="B7" s="10"/>
      <c r="E7" s="206" t="str">
        <f>'Rekapitulace stavby'!K6</f>
        <v>Nemocnice Znojmo</v>
      </c>
      <c r="F7" s="206"/>
      <c r="G7" s="206"/>
      <c r="H7" s="206"/>
      <c r="L7" s="10"/>
    </row>
    <row r="8" spans="2:46" s="19" customFormat="1" ht="12" customHeight="1">
      <c r="B8" s="20"/>
      <c r="D8" s="16" t="s">
        <v>89</v>
      </c>
      <c r="L8" s="20"/>
    </row>
    <row r="9" spans="2:46" s="19" customFormat="1" ht="16.5" customHeight="1">
      <c r="B9" s="20"/>
      <c r="E9" s="190" t="s">
        <v>90</v>
      </c>
      <c r="F9" s="190"/>
      <c r="G9" s="190"/>
      <c r="H9" s="190"/>
      <c r="L9" s="20"/>
    </row>
    <row r="10" spans="2:46" s="19" customFormat="1">
      <c r="B10" s="20"/>
      <c r="L10" s="20"/>
    </row>
    <row r="11" spans="2:46" s="19" customFormat="1" ht="12" customHeight="1">
      <c r="B11" s="20"/>
      <c r="D11" s="16" t="s">
        <v>16</v>
      </c>
      <c r="F11" s="5"/>
      <c r="I11" s="16" t="s">
        <v>17</v>
      </c>
      <c r="J11" s="5"/>
      <c r="L11" s="20"/>
    </row>
    <row r="12" spans="2:46" s="19" customFormat="1" ht="12" customHeight="1">
      <c r="B12" s="20"/>
      <c r="D12" s="16" t="s">
        <v>18</v>
      </c>
      <c r="F12" s="5" t="s">
        <v>19</v>
      </c>
      <c r="I12" s="16" t="s">
        <v>20</v>
      </c>
      <c r="J12" s="1" t="str">
        <f>'Rekapitulace stavby'!AN8</f>
        <v>20. 9. 2023</v>
      </c>
      <c r="L12" s="20"/>
    </row>
    <row r="13" spans="2:46" s="19" customFormat="1" ht="10.9" customHeight="1">
      <c r="B13" s="20"/>
      <c r="L13" s="20"/>
    </row>
    <row r="14" spans="2:46" s="19" customFormat="1" ht="12" customHeight="1">
      <c r="B14" s="20"/>
      <c r="D14" s="16" t="s">
        <v>22</v>
      </c>
      <c r="I14" s="16" t="s">
        <v>23</v>
      </c>
      <c r="J14" s="5" t="str">
        <f>IF('Rekapitulace stavby'!AN10="","",'Rekapitulace stavby'!AN10)</f>
        <v/>
      </c>
      <c r="L14" s="20"/>
    </row>
    <row r="15" spans="2:46" s="19" customFormat="1" ht="18" customHeight="1">
      <c r="B15" s="20"/>
      <c r="E15" s="5" t="str">
        <f>IF('Rekapitulace stavby'!E11="","",'Rekapitulace stavby'!E11)</f>
        <v xml:space="preserve"> </v>
      </c>
      <c r="I15" s="16" t="s">
        <v>24</v>
      </c>
      <c r="J15" s="5" t="str">
        <f>IF('Rekapitulace stavby'!AN11="","",'Rekapitulace stavby'!AN11)</f>
        <v/>
      </c>
      <c r="L15" s="20"/>
    </row>
    <row r="16" spans="2:46" s="19" customFormat="1" ht="6.95" customHeight="1">
      <c r="B16" s="20"/>
      <c r="L16" s="20"/>
    </row>
    <row r="17" spans="2:12" s="19" customFormat="1" ht="12" customHeight="1">
      <c r="B17" s="20"/>
      <c r="D17" s="16" t="s">
        <v>25</v>
      </c>
      <c r="I17" s="16" t="s">
        <v>23</v>
      </c>
      <c r="J17" s="17" t="str">
        <f>'Rekapitulace stavby'!AN13</f>
        <v>Vyplň údaj</v>
      </c>
      <c r="L17" s="20"/>
    </row>
    <row r="18" spans="2:12" s="19" customFormat="1" ht="18" customHeight="1">
      <c r="B18" s="20"/>
      <c r="E18" s="207" t="str">
        <f>'Rekapitulace stavby'!E14</f>
        <v>Vyplň údaj</v>
      </c>
      <c r="F18" s="207"/>
      <c r="G18" s="207"/>
      <c r="H18" s="207"/>
      <c r="I18" s="16" t="s">
        <v>24</v>
      </c>
      <c r="J18" s="17" t="str">
        <f>'Rekapitulace stavby'!AN14</f>
        <v>Vyplň údaj</v>
      </c>
      <c r="L18" s="20"/>
    </row>
    <row r="19" spans="2:12" s="19" customFormat="1" ht="6.95" customHeight="1">
      <c r="B19" s="20"/>
      <c r="L19" s="20"/>
    </row>
    <row r="20" spans="2:12" s="19" customFormat="1" ht="12" customHeight="1">
      <c r="B20" s="20"/>
      <c r="D20" s="16" t="s">
        <v>27</v>
      </c>
      <c r="I20" s="16" t="s">
        <v>23</v>
      </c>
      <c r="J20" s="5" t="str">
        <f>IF('Rekapitulace stavby'!AN16="","",'Rekapitulace stavby'!AN16)</f>
        <v/>
      </c>
      <c r="L20" s="20"/>
    </row>
    <row r="21" spans="2:12" s="19" customFormat="1" ht="18" customHeight="1">
      <c r="B21" s="20"/>
      <c r="E21" s="5" t="str">
        <f>IF('Rekapitulace stavby'!E17="","",'Rekapitulace stavby'!E17)</f>
        <v xml:space="preserve"> </v>
      </c>
      <c r="I21" s="16" t="s">
        <v>24</v>
      </c>
      <c r="J21" s="5" t="str">
        <f>IF('Rekapitulace stavby'!AN17="","",'Rekapitulace stavby'!AN17)</f>
        <v/>
      </c>
      <c r="L21" s="20"/>
    </row>
    <row r="22" spans="2:12" s="19" customFormat="1" ht="6.95" customHeight="1">
      <c r="B22" s="20"/>
      <c r="L22" s="20"/>
    </row>
    <row r="23" spans="2:12" s="19" customFormat="1" ht="12" customHeight="1">
      <c r="B23" s="20"/>
      <c r="D23" s="16" t="s">
        <v>29</v>
      </c>
      <c r="I23" s="16" t="s">
        <v>23</v>
      </c>
      <c r="J23" s="5" t="str">
        <f>IF('Rekapitulace stavby'!AN19="","",'Rekapitulace stavby'!AN19)</f>
        <v/>
      </c>
      <c r="L23" s="20"/>
    </row>
    <row r="24" spans="2:12" s="19" customFormat="1" ht="18" customHeight="1">
      <c r="B24" s="20"/>
      <c r="E24" s="5" t="str">
        <f>IF('Rekapitulace stavby'!E20="","",'Rekapitulace stavby'!E20)</f>
        <v xml:space="preserve"> </v>
      </c>
      <c r="I24" s="16" t="s">
        <v>24</v>
      </c>
      <c r="J24" s="5" t="str">
        <f>IF('Rekapitulace stavby'!AN20="","",'Rekapitulace stavby'!AN20)</f>
        <v/>
      </c>
      <c r="L24" s="20"/>
    </row>
    <row r="25" spans="2:12" s="19" customFormat="1" ht="6.95" customHeight="1">
      <c r="B25" s="20"/>
      <c r="L25" s="20"/>
    </row>
    <row r="26" spans="2:12" s="19" customFormat="1" ht="12" customHeight="1">
      <c r="B26" s="20"/>
      <c r="D26" s="16" t="s">
        <v>30</v>
      </c>
      <c r="L26" s="20"/>
    </row>
    <row r="27" spans="2:12" s="78" customFormat="1" ht="16.5" customHeight="1">
      <c r="B27" s="79"/>
      <c r="E27" s="203"/>
      <c r="F27" s="203"/>
      <c r="G27" s="203"/>
      <c r="H27" s="203"/>
      <c r="L27" s="79"/>
    </row>
    <row r="28" spans="2:12" s="19" customFormat="1" ht="6.95" customHeight="1">
      <c r="B28" s="20"/>
      <c r="L28" s="20"/>
    </row>
    <row r="29" spans="2:12" s="19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9" customFormat="1" ht="25.35" customHeight="1">
      <c r="B30" s="20"/>
      <c r="D30" s="80" t="s">
        <v>31</v>
      </c>
      <c r="J30" s="81">
        <f>ROUND(J125, 2)</f>
        <v>0</v>
      </c>
      <c r="L30" s="20"/>
    </row>
    <row r="31" spans="2:12" s="19" customFormat="1" ht="6.95" customHeight="1">
      <c r="B31" s="20"/>
      <c r="D31" s="42"/>
      <c r="E31" s="42"/>
      <c r="F31" s="42"/>
      <c r="G31" s="42"/>
      <c r="H31" s="42"/>
      <c r="I31" s="42"/>
      <c r="J31" s="42"/>
      <c r="K31" s="42"/>
      <c r="L31" s="20"/>
    </row>
    <row r="32" spans="2:12" s="19" customFormat="1" ht="14.45" customHeight="1">
      <c r="B32" s="20"/>
      <c r="F32" s="2" t="s">
        <v>33</v>
      </c>
      <c r="I32" s="2" t="s">
        <v>32</v>
      </c>
      <c r="J32" s="2" t="s">
        <v>34</v>
      </c>
      <c r="L32" s="20"/>
    </row>
    <row r="33" spans="2:12" s="19" customFormat="1" ht="14.45" customHeight="1">
      <c r="B33" s="20"/>
      <c r="D33" s="82" t="s">
        <v>35</v>
      </c>
      <c r="E33" s="16" t="s">
        <v>36</v>
      </c>
      <c r="F33" s="83">
        <f>ROUND((SUM(BE125:BE146)),  2)</f>
        <v>0</v>
      </c>
      <c r="I33" s="84">
        <v>0.21</v>
      </c>
      <c r="J33" s="83">
        <f>ROUND(((SUM(BE125:BE146))*I33),  2)</f>
        <v>0</v>
      </c>
      <c r="L33" s="20"/>
    </row>
    <row r="34" spans="2:12" s="19" customFormat="1" ht="14.45" customHeight="1">
      <c r="B34" s="20"/>
      <c r="E34" s="16" t="s">
        <v>37</v>
      </c>
      <c r="F34" s="83">
        <f>ROUND((SUM(BF125:BF146)),  2)</f>
        <v>0</v>
      </c>
      <c r="I34" s="84">
        <v>0.15</v>
      </c>
      <c r="J34" s="83">
        <f>ROUND(((SUM(BF125:BF146))*I34),  2)</f>
        <v>0</v>
      </c>
      <c r="L34" s="20"/>
    </row>
    <row r="35" spans="2:12" s="19" customFormat="1" ht="14.45" hidden="1" customHeight="1">
      <c r="B35" s="20"/>
      <c r="E35" s="16" t="s">
        <v>38</v>
      </c>
      <c r="F35" s="83">
        <f>ROUND((SUM(BG125:BG146)),  2)</f>
        <v>0</v>
      </c>
      <c r="I35" s="84">
        <v>0.21</v>
      </c>
      <c r="J35" s="83">
        <f>0</f>
        <v>0</v>
      </c>
      <c r="L35" s="20"/>
    </row>
    <row r="36" spans="2:12" s="19" customFormat="1" ht="14.45" hidden="1" customHeight="1">
      <c r="B36" s="20"/>
      <c r="E36" s="16" t="s">
        <v>39</v>
      </c>
      <c r="F36" s="83">
        <f>ROUND((SUM(BH125:BH146)),  2)</f>
        <v>0</v>
      </c>
      <c r="I36" s="84">
        <v>0.15</v>
      </c>
      <c r="J36" s="83">
        <f>0</f>
        <v>0</v>
      </c>
      <c r="L36" s="20"/>
    </row>
    <row r="37" spans="2:12" s="19" customFormat="1" ht="14.45" hidden="1" customHeight="1">
      <c r="B37" s="20"/>
      <c r="E37" s="16" t="s">
        <v>40</v>
      </c>
      <c r="F37" s="83">
        <f>ROUND((SUM(BI125:BI146)),  2)</f>
        <v>0</v>
      </c>
      <c r="I37" s="84">
        <v>0</v>
      </c>
      <c r="J37" s="83">
        <f>0</f>
        <v>0</v>
      </c>
      <c r="L37" s="20"/>
    </row>
    <row r="38" spans="2:12" s="19" customFormat="1" ht="6.95" customHeight="1">
      <c r="B38" s="20"/>
      <c r="L38" s="20"/>
    </row>
    <row r="39" spans="2:12" s="19" customFormat="1" ht="25.35" customHeight="1">
      <c r="B39" s="20"/>
      <c r="C39" s="85"/>
      <c r="D39" s="86" t="s">
        <v>41</v>
      </c>
      <c r="E39" s="45"/>
      <c r="F39" s="45"/>
      <c r="G39" s="87" t="s">
        <v>42</v>
      </c>
      <c r="H39" s="88" t="s">
        <v>43</v>
      </c>
      <c r="I39" s="45"/>
      <c r="J39" s="89">
        <f>SUM(J30:J37)</f>
        <v>0</v>
      </c>
      <c r="K39" s="90"/>
      <c r="L39" s="20"/>
    </row>
    <row r="40" spans="2:12" s="19" customFormat="1" ht="14.45" customHeight="1">
      <c r="B40" s="20"/>
      <c r="L40" s="20"/>
    </row>
    <row r="41" spans="2:12" ht="14.45" customHeight="1">
      <c r="B41" s="10"/>
      <c r="L41" s="10"/>
    </row>
    <row r="42" spans="2:12" ht="14.45" customHeight="1">
      <c r="B42" s="10"/>
      <c r="L42" s="10"/>
    </row>
    <row r="43" spans="2:12" ht="14.45" customHeight="1">
      <c r="B43" s="10"/>
      <c r="L43" s="10"/>
    </row>
    <row r="44" spans="2:12" ht="14.45" customHeight="1">
      <c r="B44" s="10"/>
      <c r="L44" s="10"/>
    </row>
    <row r="45" spans="2:12" ht="14.45" customHeight="1">
      <c r="B45" s="10"/>
      <c r="L45" s="10"/>
    </row>
    <row r="46" spans="2:12" ht="14.45" customHeight="1">
      <c r="B46" s="10"/>
      <c r="L46" s="10"/>
    </row>
    <row r="47" spans="2:12" ht="14.45" customHeight="1">
      <c r="B47" s="10"/>
      <c r="L47" s="10"/>
    </row>
    <row r="48" spans="2:12" ht="14.45" customHeight="1">
      <c r="B48" s="10"/>
      <c r="L48" s="10"/>
    </row>
    <row r="49" spans="2:12" ht="14.45" customHeight="1">
      <c r="B49" s="10"/>
      <c r="L49" s="10"/>
    </row>
    <row r="50" spans="2:12" s="19" customFormat="1" ht="14.45" customHeight="1">
      <c r="B50" s="20"/>
      <c r="D50" s="29" t="s">
        <v>44</v>
      </c>
      <c r="E50" s="30"/>
      <c r="F50" s="30"/>
      <c r="G50" s="29" t="s">
        <v>45</v>
      </c>
      <c r="H50" s="30"/>
      <c r="I50" s="30"/>
      <c r="J50" s="30"/>
      <c r="K50" s="30"/>
      <c r="L50" s="20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19" customFormat="1" ht="12.75">
      <c r="B61" s="20"/>
      <c r="D61" s="31" t="s">
        <v>46</v>
      </c>
      <c r="E61" s="22"/>
      <c r="F61" s="91" t="s">
        <v>47</v>
      </c>
      <c r="G61" s="31" t="s">
        <v>46</v>
      </c>
      <c r="H61" s="22"/>
      <c r="I61" s="22"/>
      <c r="J61" s="92" t="s">
        <v>47</v>
      </c>
      <c r="K61" s="22"/>
      <c r="L61" s="20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19" customFormat="1" ht="12.75">
      <c r="B65" s="20"/>
      <c r="D65" s="29" t="s">
        <v>48</v>
      </c>
      <c r="E65" s="30"/>
      <c r="F65" s="30"/>
      <c r="G65" s="29" t="s">
        <v>49</v>
      </c>
      <c r="H65" s="30"/>
      <c r="I65" s="30"/>
      <c r="J65" s="30"/>
      <c r="K65" s="30"/>
      <c r="L65" s="20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19" customFormat="1" ht="12.75">
      <c r="B76" s="20"/>
      <c r="D76" s="31" t="s">
        <v>46</v>
      </c>
      <c r="E76" s="22"/>
      <c r="F76" s="91" t="s">
        <v>47</v>
      </c>
      <c r="G76" s="31" t="s">
        <v>46</v>
      </c>
      <c r="H76" s="22"/>
      <c r="I76" s="22"/>
      <c r="J76" s="92" t="s">
        <v>47</v>
      </c>
      <c r="K76" s="22"/>
      <c r="L76" s="20"/>
    </row>
    <row r="77" spans="2:12" s="19" customFormat="1" ht="14.4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20"/>
    </row>
    <row r="81" spans="2:47" s="19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20"/>
    </row>
    <row r="82" spans="2:47" s="19" customFormat="1" ht="24.95" customHeight="1">
      <c r="B82" s="20"/>
      <c r="C82" s="11" t="s">
        <v>91</v>
      </c>
      <c r="L82" s="20"/>
    </row>
    <row r="83" spans="2:47" s="19" customFormat="1" ht="6.95" customHeight="1">
      <c r="B83" s="20"/>
      <c r="L83" s="20"/>
    </row>
    <row r="84" spans="2:47" s="19" customFormat="1" ht="12" customHeight="1">
      <c r="B84" s="20"/>
      <c r="C84" s="16" t="s">
        <v>14</v>
      </c>
      <c r="L84" s="20"/>
    </row>
    <row r="85" spans="2:47" s="19" customFormat="1" ht="16.5" customHeight="1">
      <c r="B85" s="20"/>
      <c r="E85" s="206" t="str">
        <f>E7</f>
        <v>Nemocnice Znojmo</v>
      </c>
      <c r="F85" s="206"/>
      <c r="G85" s="206"/>
      <c r="H85" s="206"/>
      <c r="L85" s="20"/>
    </row>
    <row r="86" spans="2:47" s="19" customFormat="1" ht="12" customHeight="1">
      <c r="B86" s="20"/>
      <c r="C86" s="16" t="s">
        <v>89</v>
      </c>
      <c r="L86" s="20"/>
    </row>
    <row r="87" spans="2:47" s="19" customFormat="1" ht="16.5" customHeight="1">
      <c r="B87" s="20"/>
      <c r="E87" s="190" t="str">
        <f>E9</f>
        <v>01 - Oprava střechy - stavební část</v>
      </c>
      <c r="F87" s="190"/>
      <c r="G87" s="190"/>
      <c r="H87" s="190"/>
      <c r="L87" s="20"/>
    </row>
    <row r="88" spans="2:47" s="19" customFormat="1" ht="6.95" customHeight="1">
      <c r="B88" s="20"/>
      <c r="L88" s="20"/>
    </row>
    <row r="89" spans="2:47" s="19" customFormat="1" ht="12" customHeight="1">
      <c r="B89" s="20"/>
      <c r="C89" s="16" t="s">
        <v>18</v>
      </c>
      <c r="F89" s="5" t="str">
        <f>F12</f>
        <v xml:space="preserve"> </v>
      </c>
      <c r="I89" s="16" t="s">
        <v>20</v>
      </c>
      <c r="J89" s="1" t="str">
        <f>IF(J12="","",J12)</f>
        <v>20. 9. 2023</v>
      </c>
      <c r="L89" s="20"/>
    </row>
    <row r="90" spans="2:47" s="19" customFormat="1" ht="6.95" customHeight="1">
      <c r="B90" s="20"/>
      <c r="L90" s="20"/>
    </row>
    <row r="91" spans="2:47" s="19" customFormat="1" ht="15.2" customHeight="1">
      <c r="B91" s="20"/>
      <c r="C91" s="16" t="s">
        <v>22</v>
      </c>
      <c r="F91" s="5" t="str">
        <f>E15</f>
        <v xml:space="preserve"> </v>
      </c>
      <c r="I91" s="16" t="s">
        <v>27</v>
      </c>
      <c r="J91" s="3" t="str">
        <f>E21</f>
        <v xml:space="preserve"> </v>
      </c>
      <c r="L91" s="20"/>
    </row>
    <row r="92" spans="2:47" s="19" customFormat="1" ht="15.2" customHeight="1">
      <c r="B92" s="20"/>
      <c r="C92" s="16" t="s">
        <v>25</v>
      </c>
      <c r="F92" s="5" t="str">
        <f>IF(E18="","",E18)</f>
        <v>Vyplň údaj</v>
      </c>
      <c r="I92" s="16" t="s">
        <v>29</v>
      </c>
      <c r="J92" s="3" t="str">
        <f>E24</f>
        <v xml:space="preserve"> </v>
      </c>
      <c r="L92" s="20"/>
    </row>
    <row r="93" spans="2:47" s="19" customFormat="1" ht="10.35" customHeight="1">
      <c r="B93" s="20"/>
      <c r="L93" s="20"/>
    </row>
    <row r="94" spans="2:47" s="19" customFormat="1" ht="29.25" customHeight="1">
      <c r="B94" s="20"/>
      <c r="C94" s="93" t="s">
        <v>92</v>
      </c>
      <c r="D94" s="85"/>
      <c r="E94" s="85"/>
      <c r="F94" s="85"/>
      <c r="G94" s="85"/>
      <c r="H94" s="85"/>
      <c r="I94" s="85"/>
      <c r="J94" s="94" t="s">
        <v>93</v>
      </c>
      <c r="K94" s="85"/>
      <c r="L94" s="20"/>
    </row>
    <row r="95" spans="2:47" s="19" customFormat="1" ht="10.35" customHeight="1">
      <c r="B95" s="20"/>
      <c r="L95" s="20"/>
    </row>
    <row r="96" spans="2:47" s="19" customFormat="1" ht="22.9" customHeight="1">
      <c r="B96" s="20"/>
      <c r="C96" s="95" t="s">
        <v>94</v>
      </c>
      <c r="J96" s="81">
        <f>J125</f>
        <v>0</v>
      </c>
      <c r="L96" s="20"/>
      <c r="AU96" s="7" t="s">
        <v>95</v>
      </c>
    </row>
    <row r="97" spans="2:12" s="96" customFormat="1" ht="24.95" customHeight="1">
      <c r="B97" s="97"/>
      <c r="D97" s="98" t="s">
        <v>96</v>
      </c>
      <c r="E97" s="99"/>
      <c r="F97" s="99"/>
      <c r="G97" s="99"/>
      <c r="H97" s="99"/>
      <c r="I97" s="99"/>
      <c r="J97" s="100">
        <f>J126</f>
        <v>0</v>
      </c>
      <c r="L97" s="97"/>
    </row>
    <row r="98" spans="2:12" s="101" customFormat="1" ht="19.899999999999999" customHeight="1">
      <c r="B98" s="102"/>
      <c r="D98" s="103" t="s">
        <v>97</v>
      </c>
      <c r="E98" s="104"/>
      <c r="F98" s="104"/>
      <c r="G98" s="104"/>
      <c r="H98" s="104"/>
      <c r="I98" s="104"/>
      <c r="J98" s="105">
        <f>J127</f>
        <v>0</v>
      </c>
      <c r="L98" s="102"/>
    </row>
    <row r="99" spans="2:12" s="101" customFormat="1" ht="19.899999999999999" customHeight="1">
      <c r="B99" s="102"/>
      <c r="D99" s="103" t="s">
        <v>98</v>
      </c>
      <c r="E99" s="104"/>
      <c r="F99" s="104"/>
      <c r="G99" s="104"/>
      <c r="H99" s="104"/>
      <c r="I99" s="104"/>
      <c r="J99" s="105">
        <f>J130</f>
        <v>0</v>
      </c>
      <c r="L99" s="102"/>
    </row>
    <row r="100" spans="2:12" s="101" customFormat="1" ht="19.899999999999999" customHeight="1">
      <c r="B100" s="102"/>
      <c r="D100" s="103" t="s">
        <v>99</v>
      </c>
      <c r="E100" s="104"/>
      <c r="F100" s="104"/>
      <c r="G100" s="104"/>
      <c r="H100" s="104"/>
      <c r="I100" s="104"/>
      <c r="J100" s="105">
        <f>J134</f>
        <v>0</v>
      </c>
      <c r="L100" s="102"/>
    </row>
    <row r="101" spans="2:12" s="96" customFormat="1" ht="24.95" customHeight="1">
      <c r="B101" s="97"/>
      <c r="D101" s="98" t="s">
        <v>100</v>
      </c>
      <c r="E101" s="99"/>
      <c r="F101" s="99"/>
      <c r="G101" s="99"/>
      <c r="H101" s="99"/>
      <c r="I101" s="99"/>
      <c r="J101" s="100">
        <f>J136</f>
        <v>0</v>
      </c>
      <c r="L101" s="97"/>
    </row>
    <row r="102" spans="2:12" s="101" customFormat="1" ht="19.899999999999999" customHeight="1">
      <c r="B102" s="102"/>
      <c r="D102" s="103" t="s">
        <v>101</v>
      </c>
      <c r="E102" s="104"/>
      <c r="F102" s="104"/>
      <c r="G102" s="104"/>
      <c r="H102" s="104"/>
      <c r="I102" s="104"/>
      <c r="J102" s="105">
        <f>J137</f>
        <v>0</v>
      </c>
      <c r="L102" s="102"/>
    </row>
    <row r="103" spans="2:12" s="96" customFormat="1" ht="24.95" customHeight="1">
      <c r="B103" s="97"/>
      <c r="D103" s="98" t="s">
        <v>102</v>
      </c>
      <c r="E103" s="99"/>
      <c r="F103" s="99"/>
      <c r="G103" s="99"/>
      <c r="H103" s="99"/>
      <c r="I103" s="99"/>
      <c r="J103" s="100">
        <f>J142</f>
        <v>0</v>
      </c>
      <c r="L103" s="97"/>
    </row>
    <row r="104" spans="2:12" s="101" customFormat="1" ht="19.899999999999999" customHeight="1">
      <c r="B104" s="102"/>
      <c r="D104" s="103" t="s">
        <v>103</v>
      </c>
      <c r="E104" s="104"/>
      <c r="F104" s="104"/>
      <c r="G104" s="104"/>
      <c r="H104" s="104"/>
      <c r="I104" s="104"/>
      <c r="J104" s="105">
        <f>J143</f>
        <v>0</v>
      </c>
      <c r="L104" s="102"/>
    </row>
    <row r="105" spans="2:12" s="101" customFormat="1" ht="19.899999999999999" customHeight="1">
      <c r="B105" s="102"/>
      <c r="D105" s="103" t="s">
        <v>104</v>
      </c>
      <c r="E105" s="104"/>
      <c r="F105" s="104"/>
      <c r="G105" s="104"/>
      <c r="H105" s="104"/>
      <c r="I105" s="104"/>
      <c r="J105" s="105">
        <f>J145</f>
        <v>0</v>
      </c>
      <c r="L105" s="102"/>
    </row>
    <row r="106" spans="2:12" s="19" customFormat="1" ht="21.75" customHeight="1">
      <c r="B106" s="20"/>
      <c r="L106" s="20"/>
    </row>
    <row r="107" spans="2:12" s="19" customFormat="1" ht="6.95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20"/>
    </row>
    <row r="111" spans="2:12" s="19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20"/>
    </row>
    <row r="112" spans="2:12" s="19" customFormat="1" ht="24.95" customHeight="1">
      <c r="B112" s="20"/>
      <c r="C112" s="11" t="s">
        <v>105</v>
      </c>
      <c r="L112" s="20"/>
    </row>
    <row r="113" spans="2:65" s="19" customFormat="1" ht="6.95" customHeight="1">
      <c r="B113" s="20"/>
      <c r="L113" s="20"/>
    </row>
    <row r="114" spans="2:65" s="19" customFormat="1" ht="12" customHeight="1">
      <c r="B114" s="20"/>
      <c r="C114" s="16" t="s">
        <v>14</v>
      </c>
      <c r="L114" s="20"/>
    </row>
    <row r="115" spans="2:65" s="19" customFormat="1" ht="16.5" customHeight="1">
      <c r="B115" s="20"/>
      <c r="E115" s="206" t="str">
        <f>E7</f>
        <v>Nemocnice Znojmo</v>
      </c>
      <c r="F115" s="206"/>
      <c r="G115" s="206"/>
      <c r="H115" s="206"/>
      <c r="L115" s="20"/>
    </row>
    <row r="116" spans="2:65" s="19" customFormat="1" ht="12" customHeight="1">
      <c r="B116" s="20"/>
      <c r="C116" s="16" t="s">
        <v>89</v>
      </c>
      <c r="L116" s="20"/>
    </row>
    <row r="117" spans="2:65" s="19" customFormat="1" ht="16.5" customHeight="1">
      <c r="B117" s="20"/>
      <c r="E117" s="190" t="str">
        <f>E9</f>
        <v>01 - Oprava střechy - stavební část</v>
      </c>
      <c r="F117" s="190"/>
      <c r="G117" s="190"/>
      <c r="H117" s="190"/>
      <c r="L117" s="20"/>
    </row>
    <row r="118" spans="2:65" s="19" customFormat="1" ht="6.95" customHeight="1">
      <c r="B118" s="20"/>
      <c r="L118" s="20"/>
    </row>
    <row r="119" spans="2:65" s="19" customFormat="1" ht="12" customHeight="1">
      <c r="B119" s="20"/>
      <c r="C119" s="16" t="s">
        <v>18</v>
      </c>
      <c r="F119" s="5" t="str">
        <f>F12</f>
        <v xml:space="preserve"> </v>
      </c>
      <c r="I119" s="16" t="s">
        <v>20</v>
      </c>
      <c r="J119" s="1" t="str">
        <f>IF(J12="","",J12)</f>
        <v>20. 9. 2023</v>
      </c>
      <c r="L119" s="20"/>
    </row>
    <row r="120" spans="2:65" s="19" customFormat="1" ht="6.95" customHeight="1">
      <c r="B120" s="20"/>
      <c r="L120" s="20"/>
    </row>
    <row r="121" spans="2:65" s="19" customFormat="1" ht="15.2" customHeight="1">
      <c r="B121" s="20"/>
      <c r="C121" s="16" t="s">
        <v>22</v>
      </c>
      <c r="F121" s="5" t="str">
        <f>E15</f>
        <v xml:space="preserve"> </v>
      </c>
      <c r="I121" s="16" t="s">
        <v>27</v>
      </c>
      <c r="J121" s="3" t="str">
        <f>E21</f>
        <v xml:space="preserve"> </v>
      </c>
      <c r="L121" s="20"/>
    </row>
    <row r="122" spans="2:65" s="19" customFormat="1" ht="15.2" customHeight="1">
      <c r="B122" s="20"/>
      <c r="C122" s="16" t="s">
        <v>25</v>
      </c>
      <c r="F122" s="5" t="str">
        <f>IF(E18="","",E18)</f>
        <v>Vyplň údaj</v>
      </c>
      <c r="I122" s="16" t="s">
        <v>29</v>
      </c>
      <c r="J122" s="3" t="str">
        <f>E24</f>
        <v xml:space="preserve"> </v>
      </c>
      <c r="L122" s="20"/>
    </row>
    <row r="123" spans="2:65" s="19" customFormat="1" ht="10.35" customHeight="1">
      <c r="B123" s="20"/>
      <c r="L123" s="20"/>
    </row>
    <row r="124" spans="2:65" s="106" customFormat="1" ht="29.25" customHeight="1">
      <c r="B124" s="107"/>
      <c r="C124" s="108" t="s">
        <v>106</v>
      </c>
      <c r="D124" s="109" t="s">
        <v>56</v>
      </c>
      <c r="E124" s="109" t="s">
        <v>52</v>
      </c>
      <c r="F124" s="109" t="s">
        <v>53</v>
      </c>
      <c r="G124" s="109" t="s">
        <v>107</v>
      </c>
      <c r="H124" s="109" t="s">
        <v>108</v>
      </c>
      <c r="I124" s="109" t="s">
        <v>109</v>
      </c>
      <c r="J124" s="109" t="s">
        <v>93</v>
      </c>
      <c r="K124" s="110" t="s">
        <v>110</v>
      </c>
      <c r="L124" s="107"/>
      <c r="M124" s="47"/>
      <c r="N124" s="48" t="s">
        <v>35</v>
      </c>
      <c r="O124" s="48" t="s">
        <v>111</v>
      </c>
      <c r="P124" s="48" t="s">
        <v>112</v>
      </c>
      <c r="Q124" s="48" t="s">
        <v>113</v>
      </c>
      <c r="R124" s="48" t="s">
        <v>114</v>
      </c>
      <c r="S124" s="48" t="s">
        <v>115</v>
      </c>
      <c r="T124" s="49" t="s">
        <v>116</v>
      </c>
    </row>
    <row r="125" spans="2:65" s="19" customFormat="1" ht="22.9" customHeight="1">
      <c r="B125" s="20"/>
      <c r="C125" s="53" t="s">
        <v>117</v>
      </c>
      <c r="J125" s="111">
        <f>BK125</f>
        <v>0</v>
      </c>
      <c r="L125" s="20"/>
      <c r="M125" s="50"/>
      <c r="N125" s="42"/>
      <c r="O125" s="42"/>
      <c r="P125" s="112">
        <f>P126+P136+P142</f>
        <v>0</v>
      </c>
      <c r="Q125" s="42"/>
      <c r="R125" s="112">
        <f>R126+R136+R142</f>
        <v>50.283560000000008</v>
      </c>
      <c r="S125" s="42"/>
      <c r="T125" s="113">
        <f>T126+T136+T142</f>
        <v>0.85599999999999998</v>
      </c>
      <c r="AT125" s="7" t="s">
        <v>70</v>
      </c>
      <c r="AU125" s="7" t="s">
        <v>95</v>
      </c>
      <c r="BK125" s="114">
        <f>BK126+BK136+BK142</f>
        <v>0</v>
      </c>
    </row>
    <row r="126" spans="2:65" s="115" customFormat="1" ht="25.9" customHeight="1">
      <c r="B126" s="116"/>
      <c r="D126" s="117" t="s">
        <v>70</v>
      </c>
      <c r="E126" s="118" t="s">
        <v>118</v>
      </c>
      <c r="F126" s="118" t="s">
        <v>119</v>
      </c>
      <c r="I126" s="119"/>
      <c r="J126" s="120">
        <f>BK126</f>
        <v>0</v>
      </c>
      <c r="L126" s="116"/>
      <c r="M126" s="121"/>
      <c r="P126" s="122">
        <f>P127+P130+P134</f>
        <v>0</v>
      </c>
      <c r="R126" s="122">
        <f>R127+R130+R134</f>
        <v>49.192160000000008</v>
      </c>
      <c r="T126" s="123">
        <f>T127+T130+T134</f>
        <v>0</v>
      </c>
      <c r="AR126" s="117" t="s">
        <v>79</v>
      </c>
      <c r="AT126" s="124" t="s">
        <v>70</v>
      </c>
      <c r="AU126" s="124" t="s">
        <v>71</v>
      </c>
      <c r="AY126" s="117" t="s">
        <v>120</v>
      </c>
      <c r="BK126" s="125">
        <f>BK127+BK130+BK134</f>
        <v>0</v>
      </c>
    </row>
    <row r="127" spans="2:65" s="115" customFormat="1" ht="22.9" customHeight="1">
      <c r="B127" s="116"/>
      <c r="D127" s="117" t="s">
        <v>70</v>
      </c>
      <c r="E127" s="126" t="s">
        <v>121</v>
      </c>
      <c r="F127" s="126" t="s">
        <v>122</v>
      </c>
      <c r="I127" s="119"/>
      <c r="J127" s="127">
        <f>BK127</f>
        <v>0</v>
      </c>
      <c r="L127" s="116"/>
      <c r="M127" s="121"/>
      <c r="P127" s="122">
        <f>SUM(P128:P129)</f>
        <v>0</v>
      </c>
      <c r="R127" s="122">
        <f>SUM(R128:R129)</f>
        <v>49.189200000000007</v>
      </c>
      <c r="T127" s="123">
        <f>SUM(T128:T129)</f>
        <v>0</v>
      </c>
      <c r="AR127" s="117" t="s">
        <v>79</v>
      </c>
      <c r="AT127" s="124" t="s">
        <v>70</v>
      </c>
      <c r="AU127" s="124" t="s">
        <v>79</v>
      </c>
      <c r="AY127" s="117" t="s">
        <v>120</v>
      </c>
      <c r="BK127" s="125">
        <f>SUM(BK128:BK129)</f>
        <v>0</v>
      </c>
    </row>
    <row r="128" spans="2:65" s="19" customFormat="1" ht="33" customHeight="1">
      <c r="B128" s="128"/>
      <c r="C128" s="129" t="s">
        <v>79</v>
      </c>
      <c r="D128" s="129" t="s">
        <v>123</v>
      </c>
      <c r="E128" s="130" t="s">
        <v>124</v>
      </c>
      <c r="F128" s="131" t="s">
        <v>125</v>
      </c>
      <c r="G128" s="132" t="s">
        <v>126</v>
      </c>
      <c r="H128" s="133">
        <v>358</v>
      </c>
      <c r="I128" s="134"/>
      <c r="J128" s="135">
        <f>ROUND(I128*H128,2)</f>
        <v>0</v>
      </c>
      <c r="K128" s="131"/>
      <c r="L128" s="20"/>
      <c r="M128" s="136"/>
      <c r="N128" s="137" t="s">
        <v>36</v>
      </c>
      <c r="P128" s="138">
        <f>O128*H128</f>
        <v>0</v>
      </c>
      <c r="Q128" s="138">
        <v>2.3999999999999998E-3</v>
      </c>
      <c r="R128" s="138">
        <f>Q128*H128</f>
        <v>0.85919999999999996</v>
      </c>
      <c r="S128" s="138">
        <v>0</v>
      </c>
      <c r="T128" s="139">
        <f>S128*H128</f>
        <v>0</v>
      </c>
      <c r="AR128" s="140" t="s">
        <v>127</v>
      </c>
      <c r="AT128" s="140" t="s">
        <v>123</v>
      </c>
      <c r="AU128" s="140" t="s">
        <v>81</v>
      </c>
      <c r="AY128" s="7" t="s">
        <v>120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7" t="s">
        <v>79</v>
      </c>
      <c r="BK128" s="141">
        <f>ROUND(I128*H128,2)</f>
        <v>0</v>
      </c>
      <c r="BL128" s="7" t="s">
        <v>127</v>
      </c>
      <c r="BM128" s="140" t="s">
        <v>128</v>
      </c>
    </row>
    <row r="129" spans="2:65" s="19" customFormat="1" ht="24.2" customHeight="1">
      <c r="B129" s="128"/>
      <c r="C129" s="142" t="s">
        <v>81</v>
      </c>
      <c r="D129" s="142" t="s">
        <v>129</v>
      </c>
      <c r="E129" s="143" t="s">
        <v>130</v>
      </c>
      <c r="F129" s="144" t="s">
        <v>131</v>
      </c>
      <c r="G129" s="145" t="s">
        <v>126</v>
      </c>
      <c r="H129" s="146">
        <v>358</v>
      </c>
      <c r="I129" s="147"/>
      <c r="J129" s="148">
        <f>ROUND(I129*H129,2)</f>
        <v>0</v>
      </c>
      <c r="K129" s="144"/>
      <c r="L129" s="149"/>
      <c r="M129" s="150"/>
      <c r="N129" s="151" t="s">
        <v>36</v>
      </c>
      <c r="P129" s="138">
        <f>O129*H129</f>
        <v>0</v>
      </c>
      <c r="Q129" s="138">
        <v>0.13500000000000001</v>
      </c>
      <c r="R129" s="138">
        <f>Q129*H129</f>
        <v>48.330000000000005</v>
      </c>
      <c r="S129" s="138">
        <v>0</v>
      </c>
      <c r="T129" s="139">
        <f>S129*H129</f>
        <v>0</v>
      </c>
      <c r="AR129" s="140" t="s">
        <v>132</v>
      </c>
      <c r="AT129" s="140" t="s">
        <v>129</v>
      </c>
      <c r="AU129" s="140" t="s">
        <v>81</v>
      </c>
      <c r="AY129" s="7" t="s">
        <v>120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7" t="s">
        <v>79</v>
      </c>
      <c r="BK129" s="141">
        <f>ROUND(I129*H129,2)</f>
        <v>0</v>
      </c>
      <c r="BL129" s="7" t="s">
        <v>127</v>
      </c>
      <c r="BM129" s="140" t="s">
        <v>133</v>
      </c>
    </row>
    <row r="130" spans="2:65" s="115" customFormat="1" ht="22.9" customHeight="1">
      <c r="B130" s="116"/>
      <c r="D130" s="117" t="s">
        <v>70</v>
      </c>
      <c r="E130" s="126" t="s">
        <v>134</v>
      </c>
      <c r="F130" s="126" t="s">
        <v>135</v>
      </c>
      <c r="I130" s="119"/>
      <c r="J130" s="127">
        <f>BK130</f>
        <v>0</v>
      </c>
      <c r="L130" s="116"/>
      <c r="M130" s="121"/>
      <c r="P130" s="122">
        <f>SUM(P131:P133)</f>
        <v>0</v>
      </c>
      <c r="R130" s="122">
        <f>SUM(R131:R133)</f>
        <v>2.9600000000000004E-3</v>
      </c>
      <c r="T130" s="123">
        <f>SUM(T131:T133)</f>
        <v>0</v>
      </c>
      <c r="AR130" s="117" t="s">
        <v>79</v>
      </c>
      <c r="AT130" s="124" t="s">
        <v>70</v>
      </c>
      <c r="AU130" s="124" t="s">
        <v>79</v>
      </c>
      <c r="AY130" s="117" t="s">
        <v>120</v>
      </c>
      <c r="BK130" s="125">
        <f>SUM(BK131:BK133)</f>
        <v>0</v>
      </c>
    </row>
    <row r="131" spans="2:65" s="19" customFormat="1" ht="24.2" customHeight="1">
      <c r="B131" s="128"/>
      <c r="C131" s="129" t="s">
        <v>136</v>
      </c>
      <c r="D131" s="129" t="s">
        <v>123</v>
      </c>
      <c r="E131" s="130" t="s">
        <v>137</v>
      </c>
      <c r="F131" s="131" t="s">
        <v>138</v>
      </c>
      <c r="G131" s="132" t="s">
        <v>139</v>
      </c>
      <c r="H131" s="133">
        <v>74</v>
      </c>
      <c r="I131" s="134"/>
      <c r="J131" s="135">
        <f>ROUND(I131*H131,2)</f>
        <v>0</v>
      </c>
      <c r="K131" s="131" t="s">
        <v>140</v>
      </c>
      <c r="L131" s="20"/>
      <c r="M131" s="136"/>
      <c r="N131" s="137" t="s">
        <v>36</v>
      </c>
      <c r="P131" s="138">
        <f>O131*H131</f>
        <v>0</v>
      </c>
      <c r="Q131" s="138">
        <v>4.0000000000000003E-5</v>
      </c>
      <c r="R131" s="138">
        <f>Q131*H131</f>
        <v>2.9600000000000004E-3</v>
      </c>
      <c r="S131" s="138">
        <v>0</v>
      </c>
      <c r="T131" s="139">
        <f>S131*H131</f>
        <v>0</v>
      </c>
      <c r="AR131" s="140" t="s">
        <v>127</v>
      </c>
      <c r="AT131" s="140" t="s">
        <v>123</v>
      </c>
      <c r="AU131" s="140" t="s">
        <v>81</v>
      </c>
      <c r="AY131" s="7" t="s">
        <v>120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7" t="s">
        <v>79</v>
      </c>
      <c r="BK131" s="141">
        <f>ROUND(I131*H131,2)</f>
        <v>0</v>
      </c>
      <c r="BL131" s="7" t="s">
        <v>127</v>
      </c>
      <c r="BM131" s="140" t="s">
        <v>141</v>
      </c>
    </row>
    <row r="132" spans="2:65" s="152" customFormat="1">
      <c r="B132" s="153"/>
      <c r="D132" s="154" t="s">
        <v>142</v>
      </c>
      <c r="E132" s="155"/>
      <c r="F132" s="156" t="s">
        <v>143</v>
      </c>
      <c r="H132" s="155"/>
      <c r="I132" s="157"/>
      <c r="L132" s="153"/>
      <c r="M132" s="158"/>
      <c r="T132" s="159"/>
      <c r="AT132" s="155" t="s">
        <v>142</v>
      </c>
      <c r="AU132" s="155" t="s">
        <v>81</v>
      </c>
      <c r="AV132" s="152" t="s">
        <v>79</v>
      </c>
      <c r="AW132" s="152" t="s">
        <v>28</v>
      </c>
      <c r="AX132" s="152" t="s">
        <v>71</v>
      </c>
      <c r="AY132" s="155" t="s">
        <v>120</v>
      </c>
    </row>
    <row r="133" spans="2:65" s="160" customFormat="1">
      <c r="B133" s="161"/>
      <c r="D133" s="154" t="s">
        <v>142</v>
      </c>
      <c r="E133" s="162"/>
      <c r="F133" s="163" t="s">
        <v>144</v>
      </c>
      <c r="H133" s="164">
        <v>74</v>
      </c>
      <c r="I133" s="165"/>
      <c r="L133" s="161"/>
      <c r="M133" s="166"/>
      <c r="T133" s="167"/>
      <c r="AT133" s="162" t="s">
        <v>142</v>
      </c>
      <c r="AU133" s="162" t="s">
        <v>81</v>
      </c>
      <c r="AV133" s="160" t="s">
        <v>81</v>
      </c>
      <c r="AW133" s="160" t="s">
        <v>28</v>
      </c>
      <c r="AX133" s="160" t="s">
        <v>79</v>
      </c>
      <c r="AY133" s="162" t="s">
        <v>120</v>
      </c>
    </row>
    <row r="134" spans="2:65" s="115" customFormat="1" ht="22.9" customHeight="1">
      <c r="B134" s="116"/>
      <c r="D134" s="117" t="s">
        <v>70</v>
      </c>
      <c r="E134" s="126" t="s">
        <v>145</v>
      </c>
      <c r="F134" s="126" t="s">
        <v>146</v>
      </c>
      <c r="I134" s="119"/>
      <c r="J134" s="127">
        <f>BK134</f>
        <v>0</v>
      </c>
      <c r="L134" s="116"/>
      <c r="M134" s="121"/>
      <c r="P134" s="122">
        <f>P135</f>
        <v>0</v>
      </c>
      <c r="R134" s="122">
        <f>R135</f>
        <v>0</v>
      </c>
      <c r="T134" s="123">
        <f>T135</f>
        <v>0</v>
      </c>
      <c r="AR134" s="117" t="s">
        <v>79</v>
      </c>
      <c r="AT134" s="124" t="s">
        <v>70</v>
      </c>
      <c r="AU134" s="124" t="s">
        <v>79</v>
      </c>
      <c r="AY134" s="117" t="s">
        <v>120</v>
      </c>
      <c r="BK134" s="125">
        <f>BK135</f>
        <v>0</v>
      </c>
    </row>
    <row r="135" spans="2:65" s="19" customFormat="1" ht="21.75" customHeight="1">
      <c r="B135" s="128"/>
      <c r="C135" s="129" t="s">
        <v>147</v>
      </c>
      <c r="D135" s="129" t="s">
        <v>123</v>
      </c>
      <c r="E135" s="130" t="s">
        <v>148</v>
      </c>
      <c r="F135" s="131" t="s">
        <v>149</v>
      </c>
      <c r="G135" s="132" t="s">
        <v>150</v>
      </c>
      <c r="H135" s="133">
        <v>49.192</v>
      </c>
      <c r="I135" s="134"/>
      <c r="J135" s="135">
        <f>ROUND(I135*H135,2)</f>
        <v>0</v>
      </c>
      <c r="K135" s="131" t="s">
        <v>140</v>
      </c>
      <c r="L135" s="20"/>
      <c r="M135" s="136"/>
      <c r="N135" s="137" t="s">
        <v>36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127</v>
      </c>
      <c r="AT135" s="140" t="s">
        <v>123</v>
      </c>
      <c r="AU135" s="140" t="s">
        <v>81</v>
      </c>
      <c r="AY135" s="7" t="s">
        <v>120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7" t="s">
        <v>79</v>
      </c>
      <c r="BK135" s="141">
        <f>ROUND(I135*H135,2)</f>
        <v>0</v>
      </c>
      <c r="BL135" s="7" t="s">
        <v>127</v>
      </c>
      <c r="BM135" s="140" t="s">
        <v>151</v>
      </c>
    </row>
    <row r="136" spans="2:65" s="115" customFormat="1" ht="25.9" customHeight="1">
      <c r="B136" s="116"/>
      <c r="D136" s="117" t="s">
        <v>70</v>
      </c>
      <c r="E136" s="118" t="s">
        <v>152</v>
      </c>
      <c r="F136" s="118" t="s">
        <v>153</v>
      </c>
      <c r="I136" s="119"/>
      <c r="J136" s="120">
        <f>BK136</f>
        <v>0</v>
      </c>
      <c r="L136" s="116"/>
      <c r="M136" s="121"/>
      <c r="P136" s="122">
        <f>P137</f>
        <v>0</v>
      </c>
      <c r="R136" s="122">
        <f>R137</f>
        <v>1.0914000000000001</v>
      </c>
      <c r="T136" s="123">
        <f>T137</f>
        <v>0.85599999999999998</v>
      </c>
      <c r="AR136" s="117" t="s">
        <v>81</v>
      </c>
      <c r="AT136" s="124" t="s">
        <v>70</v>
      </c>
      <c r="AU136" s="124" t="s">
        <v>71</v>
      </c>
      <c r="AY136" s="117" t="s">
        <v>120</v>
      </c>
      <c r="BK136" s="125">
        <f>BK137</f>
        <v>0</v>
      </c>
    </row>
    <row r="137" spans="2:65" s="115" customFormat="1" ht="22.9" customHeight="1">
      <c r="B137" s="116"/>
      <c r="D137" s="117" t="s">
        <v>70</v>
      </c>
      <c r="E137" s="126" t="s">
        <v>154</v>
      </c>
      <c r="F137" s="126" t="s">
        <v>155</v>
      </c>
      <c r="I137" s="119"/>
      <c r="J137" s="127">
        <f>BK137</f>
        <v>0</v>
      </c>
      <c r="L137" s="116"/>
      <c r="M137" s="121"/>
      <c r="P137" s="122">
        <f>SUM(P138:P141)</f>
        <v>0</v>
      </c>
      <c r="R137" s="122">
        <f>SUM(R138:R141)</f>
        <v>1.0914000000000001</v>
      </c>
      <c r="T137" s="123">
        <f>SUM(T138:T141)</f>
        <v>0.85599999999999998</v>
      </c>
      <c r="AR137" s="117" t="s">
        <v>81</v>
      </c>
      <c r="AT137" s="124" t="s">
        <v>70</v>
      </c>
      <c r="AU137" s="124" t="s">
        <v>79</v>
      </c>
      <c r="AY137" s="117" t="s">
        <v>120</v>
      </c>
      <c r="BK137" s="125">
        <f>SUM(BK138:BK141)</f>
        <v>0</v>
      </c>
    </row>
    <row r="138" spans="2:65" s="19" customFormat="1" ht="33" customHeight="1">
      <c r="B138" s="128"/>
      <c r="C138" s="129" t="s">
        <v>121</v>
      </c>
      <c r="D138" s="129" t="s">
        <v>123</v>
      </c>
      <c r="E138" s="130" t="s">
        <v>156</v>
      </c>
      <c r="F138" s="131" t="s">
        <v>157</v>
      </c>
      <c r="G138" s="132" t="s">
        <v>158</v>
      </c>
      <c r="H138" s="133">
        <v>53.5</v>
      </c>
      <c r="I138" s="134"/>
      <c r="J138" s="135">
        <f>ROUND(I138*H138,2)</f>
        <v>0</v>
      </c>
      <c r="K138" s="131" t="s">
        <v>140</v>
      </c>
      <c r="L138" s="20"/>
      <c r="M138" s="136"/>
      <c r="N138" s="137" t="s">
        <v>36</v>
      </c>
      <c r="P138" s="138">
        <f>O138*H138</f>
        <v>0</v>
      </c>
      <c r="Q138" s="138">
        <v>0</v>
      </c>
      <c r="R138" s="138">
        <f>Q138*H138</f>
        <v>0</v>
      </c>
      <c r="S138" s="138">
        <v>1.6E-2</v>
      </c>
      <c r="T138" s="139">
        <f>S138*H138</f>
        <v>0.85599999999999998</v>
      </c>
      <c r="AR138" s="140" t="s">
        <v>159</v>
      </c>
      <c r="AT138" s="140" t="s">
        <v>123</v>
      </c>
      <c r="AU138" s="140" t="s">
        <v>81</v>
      </c>
      <c r="AY138" s="7" t="s">
        <v>120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7" t="s">
        <v>79</v>
      </c>
      <c r="BK138" s="141">
        <f>ROUND(I138*H138,2)</f>
        <v>0</v>
      </c>
      <c r="BL138" s="7" t="s">
        <v>159</v>
      </c>
      <c r="BM138" s="140" t="s">
        <v>160</v>
      </c>
    </row>
    <row r="139" spans="2:65" s="19" customFormat="1" ht="24.2" customHeight="1">
      <c r="B139" s="128"/>
      <c r="C139" s="129" t="s">
        <v>161</v>
      </c>
      <c r="D139" s="129" t="s">
        <v>123</v>
      </c>
      <c r="E139" s="130" t="s">
        <v>162</v>
      </c>
      <c r="F139" s="131" t="s">
        <v>163</v>
      </c>
      <c r="G139" s="132" t="s">
        <v>158</v>
      </c>
      <c r="H139" s="133">
        <v>53.5</v>
      </c>
      <c r="I139" s="134"/>
      <c r="J139" s="135">
        <f>ROUND(I139*H139,2)</f>
        <v>0</v>
      </c>
      <c r="K139" s="131" t="s">
        <v>140</v>
      </c>
      <c r="L139" s="20"/>
      <c r="M139" s="136"/>
      <c r="N139" s="137" t="s">
        <v>36</v>
      </c>
      <c r="P139" s="138">
        <f>O139*H139</f>
        <v>0</v>
      </c>
      <c r="Q139" s="138">
        <v>4.0000000000000002E-4</v>
      </c>
      <c r="R139" s="138">
        <f>Q139*H139</f>
        <v>2.1400000000000002E-2</v>
      </c>
      <c r="S139" s="138">
        <v>0</v>
      </c>
      <c r="T139" s="139">
        <f>S139*H139</f>
        <v>0</v>
      </c>
      <c r="AR139" s="140" t="s">
        <v>159</v>
      </c>
      <c r="AT139" s="140" t="s">
        <v>123</v>
      </c>
      <c r="AU139" s="140" t="s">
        <v>81</v>
      </c>
      <c r="AY139" s="7" t="s">
        <v>120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7" t="s">
        <v>79</v>
      </c>
      <c r="BK139" s="141">
        <f>ROUND(I139*H139,2)</f>
        <v>0</v>
      </c>
      <c r="BL139" s="7" t="s">
        <v>159</v>
      </c>
      <c r="BM139" s="140" t="s">
        <v>164</v>
      </c>
    </row>
    <row r="140" spans="2:65" s="19" customFormat="1" ht="16.5" customHeight="1">
      <c r="B140" s="128"/>
      <c r="C140" s="142" t="s">
        <v>132</v>
      </c>
      <c r="D140" s="142" t="s">
        <v>129</v>
      </c>
      <c r="E140" s="143" t="s">
        <v>165</v>
      </c>
      <c r="F140" s="144" t="s">
        <v>166</v>
      </c>
      <c r="G140" s="145" t="s">
        <v>158</v>
      </c>
      <c r="H140" s="146">
        <v>53.5</v>
      </c>
      <c r="I140" s="147"/>
      <c r="J140" s="148">
        <f>ROUND(I140*H140,2)</f>
        <v>0</v>
      </c>
      <c r="K140" s="144"/>
      <c r="L140" s="149"/>
      <c r="M140" s="150"/>
      <c r="N140" s="151" t="s">
        <v>36</v>
      </c>
      <c r="P140" s="138">
        <f>O140*H140</f>
        <v>0</v>
      </c>
      <c r="Q140" s="138">
        <v>0.02</v>
      </c>
      <c r="R140" s="138">
        <f>Q140*H140</f>
        <v>1.07</v>
      </c>
      <c r="S140" s="138">
        <v>0</v>
      </c>
      <c r="T140" s="139">
        <f>S140*H140</f>
        <v>0</v>
      </c>
      <c r="AR140" s="140" t="s">
        <v>167</v>
      </c>
      <c r="AT140" s="140" t="s">
        <v>129</v>
      </c>
      <c r="AU140" s="140" t="s">
        <v>81</v>
      </c>
      <c r="AY140" s="7" t="s">
        <v>120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7" t="s">
        <v>79</v>
      </c>
      <c r="BK140" s="141">
        <f>ROUND(I140*H140,2)</f>
        <v>0</v>
      </c>
      <c r="BL140" s="7" t="s">
        <v>159</v>
      </c>
      <c r="BM140" s="140" t="s">
        <v>168</v>
      </c>
    </row>
    <row r="141" spans="2:65" s="19" customFormat="1" ht="24.2" customHeight="1">
      <c r="B141" s="128"/>
      <c r="C141" s="129" t="s">
        <v>134</v>
      </c>
      <c r="D141" s="129" t="s">
        <v>123</v>
      </c>
      <c r="E141" s="130" t="s">
        <v>169</v>
      </c>
      <c r="F141" s="131" t="s">
        <v>170</v>
      </c>
      <c r="G141" s="132" t="s">
        <v>150</v>
      </c>
      <c r="H141" s="133">
        <v>1.091</v>
      </c>
      <c r="I141" s="134"/>
      <c r="J141" s="135">
        <f>ROUND(I141*H141,2)</f>
        <v>0</v>
      </c>
      <c r="K141" s="131" t="s">
        <v>140</v>
      </c>
      <c r="L141" s="20"/>
      <c r="M141" s="136"/>
      <c r="N141" s="137" t="s">
        <v>36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159</v>
      </c>
      <c r="AT141" s="140" t="s">
        <v>123</v>
      </c>
      <c r="AU141" s="140" t="s">
        <v>81</v>
      </c>
      <c r="AY141" s="7" t="s">
        <v>120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7" t="s">
        <v>79</v>
      </c>
      <c r="BK141" s="141">
        <f>ROUND(I141*H141,2)</f>
        <v>0</v>
      </c>
      <c r="BL141" s="7" t="s">
        <v>159</v>
      </c>
      <c r="BM141" s="140" t="s">
        <v>171</v>
      </c>
    </row>
    <row r="142" spans="2:65" s="115" customFormat="1" ht="25.9" customHeight="1">
      <c r="B142" s="116"/>
      <c r="D142" s="117" t="s">
        <v>70</v>
      </c>
      <c r="E142" s="118" t="s">
        <v>172</v>
      </c>
      <c r="F142" s="118" t="s">
        <v>86</v>
      </c>
      <c r="I142" s="119"/>
      <c r="J142" s="120">
        <f>BK142</f>
        <v>0</v>
      </c>
      <c r="L142" s="116"/>
      <c r="M142" s="121"/>
      <c r="P142" s="122">
        <f>P143+P145</f>
        <v>0</v>
      </c>
      <c r="R142" s="122">
        <f>R143+R145</f>
        <v>0</v>
      </c>
      <c r="T142" s="123">
        <f>T143+T145</f>
        <v>0</v>
      </c>
      <c r="AR142" s="117" t="s">
        <v>147</v>
      </c>
      <c r="AT142" s="124" t="s">
        <v>70</v>
      </c>
      <c r="AU142" s="124" t="s">
        <v>71</v>
      </c>
      <c r="AY142" s="117" t="s">
        <v>120</v>
      </c>
      <c r="BK142" s="125">
        <f>BK143+BK145</f>
        <v>0</v>
      </c>
    </row>
    <row r="143" spans="2:65" s="115" customFormat="1" ht="22.9" customHeight="1">
      <c r="B143" s="116"/>
      <c r="D143" s="117" t="s">
        <v>70</v>
      </c>
      <c r="E143" s="126" t="s">
        <v>173</v>
      </c>
      <c r="F143" s="126" t="s">
        <v>174</v>
      </c>
      <c r="I143" s="119"/>
      <c r="J143" s="127">
        <f>BK143</f>
        <v>0</v>
      </c>
      <c r="L143" s="116"/>
      <c r="M143" s="121"/>
      <c r="P143" s="122">
        <f>P144</f>
        <v>0</v>
      </c>
      <c r="R143" s="122">
        <f>R144</f>
        <v>0</v>
      </c>
      <c r="T143" s="123">
        <f>T144</f>
        <v>0</v>
      </c>
      <c r="AR143" s="117" t="s">
        <v>147</v>
      </c>
      <c r="AT143" s="124" t="s">
        <v>70</v>
      </c>
      <c r="AU143" s="124" t="s">
        <v>79</v>
      </c>
      <c r="AY143" s="117" t="s">
        <v>120</v>
      </c>
      <c r="BK143" s="125">
        <f>BK144</f>
        <v>0</v>
      </c>
    </row>
    <row r="144" spans="2:65" s="19" customFormat="1" ht="16.5" customHeight="1">
      <c r="B144" s="128"/>
      <c r="C144" s="129" t="s">
        <v>175</v>
      </c>
      <c r="D144" s="129" t="s">
        <v>123</v>
      </c>
      <c r="E144" s="130" t="s">
        <v>176</v>
      </c>
      <c r="F144" s="131" t="s">
        <v>174</v>
      </c>
      <c r="G144" s="132" t="s">
        <v>177</v>
      </c>
      <c r="H144" s="133">
        <v>1</v>
      </c>
      <c r="I144" s="134"/>
      <c r="J144" s="135">
        <f>ROUND(I144*H144,2)</f>
        <v>0</v>
      </c>
      <c r="K144" s="131"/>
      <c r="L144" s="20"/>
      <c r="M144" s="136"/>
      <c r="N144" s="137" t="s">
        <v>36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127</v>
      </c>
      <c r="AT144" s="140" t="s">
        <v>123</v>
      </c>
      <c r="AU144" s="140" t="s">
        <v>81</v>
      </c>
      <c r="AY144" s="7" t="s">
        <v>120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7" t="s">
        <v>79</v>
      </c>
      <c r="BK144" s="141">
        <f>ROUND(I144*H144,2)</f>
        <v>0</v>
      </c>
      <c r="BL144" s="7" t="s">
        <v>127</v>
      </c>
      <c r="BM144" s="140" t="s">
        <v>178</v>
      </c>
    </row>
    <row r="145" spans="2:65" s="115" customFormat="1" ht="22.9" customHeight="1">
      <c r="B145" s="116"/>
      <c r="D145" s="117" t="s">
        <v>70</v>
      </c>
      <c r="E145" s="126" t="s">
        <v>179</v>
      </c>
      <c r="F145" s="126" t="s">
        <v>180</v>
      </c>
      <c r="I145" s="119"/>
      <c r="J145" s="127">
        <f>BK145</f>
        <v>0</v>
      </c>
      <c r="L145" s="116"/>
      <c r="M145" s="121"/>
      <c r="P145" s="122">
        <f>P146</f>
        <v>0</v>
      </c>
      <c r="R145" s="122">
        <f>R146</f>
        <v>0</v>
      </c>
      <c r="T145" s="123">
        <f>T146</f>
        <v>0</v>
      </c>
      <c r="AR145" s="117" t="s">
        <v>147</v>
      </c>
      <c r="AT145" s="124" t="s">
        <v>70</v>
      </c>
      <c r="AU145" s="124" t="s">
        <v>79</v>
      </c>
      <c r="AY145" s="117" t="s">
        <v>120</v>
      </c>
      <c r="BK145" s="125">
        <f>BK146</f>
        <v>0</v>
      </c>
    </row>
    <row r="146" spans="2:65" s="19" customFormat="1" ht="16.5" customHeight="1">
      <c r="B146" s="128"/>
      <c r="C146" s="129" t="s">
        <v>181</v>
      </c>
      <c r="D146" s="129" t="s">
        <v>123</v>
      </c>
      <c r="E146" s="130" t="s">
        <v>182</v>
      </c>
      <c r="F146" s="131" t="s">
        <v>183</v>
      </c>
      <c r="G146" s="132" t="s">
        <v>177</v>
      </c>
      <c r="H146" s="133">
        <v>1</v>
      </c>
      <c r="I146" s="134"/>
      <c r="J146" s="135">
        <f>ROUND(I146*H146,2)</f>
        <v>0</v>
      </c>
      <c r="K146" s="131"/>
      <c r="L146" s="20"/>
      <c r="M146" s="168"/>
      <c r="N146" s="169" t="s">
        <v>36</v>
      </c>
      <c r="O146" s="170"/>
      <c r="P146" s="171">
        <f>O146*H146</f>
        <v>0</v>
      </c>
      <c r="Q146" s="171">
        <v>0</v>
      </c>
      <c r="R146" s="171">
        <f>Q146*H146</f>
        <v>0</v>
      </c>
      <c r="S146" s="171">
        <v>0</v>
      </c>
      <c r="T146" s="172">
        <f>S146*H146</f>
        <v>0</v>
      </c>
      <c r="AR146" s="140" t="s">
        <v>127</v>
      </c>
      <c r="AT146" s="140" t="s">
        <v>123</v>
      </c>
      <c r="AU146" s="140" t="s">
        <v>81</v>
      </c>
      <c r="AY146" s="7" t="s">
        <v>120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7" t="s">
        <v>79</v>
      </c>
      <c r="BK146" s="141">
        <f>ROUND(I146*H146,2)</f>
        <v>0</v>
      </c>
      <c r="BL146" s="7" t="s">
        <v>127</v>
      </c>
      <c r="BM146" s="140" t="s">
        <v>184</v>
      </c>
    </row>
    <row r="147" spans="2:65" s="19" customFormat="1" ht="6.95" customHeight="1">
      <c r="B147" s="32"/>
      <c r="C147" s="33"/>
      <c r="D147" s="33"/>
      <c r="E147" s="33"/>
      <c r="F147" s="33"/>
      <c r="G147" s="33"/>
      <c r="H147" s="33"/>
      <c r="I147" s="33"/>
      <c r="J147" s="33"/>
      <c r="K147" s="33"/>
      <c r="L147" s="20"/>
    </row>
  </sheetData>
  <autoFilter ref="C124:K146" xr:uid="{00000000-0009-0000-0000-000001000000}"/>
  <mergeCells count="9">
    <mergeCell ref="E85:H85"/>
    <mergeCell ref="E87:H87"/>
    <mergeCell ref="E115:H115"/>
    <mergeCell ref="E117:H117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0"/>
  <sheetViews>
    <sheetView showGridLines="0" zoomScaleNormal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3203125" customWidth="1"/>
    <col min="44" max="65" width="9.33203125" hidden="1" customWidth="1"/>
    <col min="66" max="1025" width="8.83203125" customWidth="1"/>
  </cols>
  <sheetData>
    <row r="2" spans="2:46" ht="36.950000000000003" customHeight="1">
      <c r="L2" s="198" t="s">
        <v>4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7" t="s">
        <v>84</v>
      </c>
    </row>
    <row r="3" spans="2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81</v>
      </c>
    </row>
    <row r="4" spans="2:46" ht="24.95" customHeight="1">
      <c r="B4" s="10"/>
      <c r="D4" s="11" t="s">
        <v>88</v>
      </c>
      <c r="L4" s="10"/>
      <c r="M4" s="77" t="s">
        <v>9</v>
      </c>
      <c r="AT4" s="7" t="s">
        <v>2</v>
      </c>
    </row>
    <row r="5" spans="2:46" ht="6.95" customHeight="1">
      <c r="B5" s="10"/>
      <c r="L5" s="10"/>
    </row>
    <row r="6" spans="2:46" ht="12" customHeight="1">
      <c r="B6" s="10"/>
      <c r="D6" s="16" t="s">
        <v>14</v>
      </c>
      <c r="L6" s="10"/>
    </row>
    <row r="7" spans="2:46" ht="16.5" customHeight="1">
      <c r="B7" s="10"/>
      <c r="E7" s="206" t="str">
        <f>'Rekapitulace stavby'!K6</f>
        <v>Nemocnice Znojmo</v>
      </c>
      <c r="F7" s="206"/>
      <c r="G7" s="206"/>
      <c r="H7" s="206"/>
      <c r="L7" s="10"/>
    </row>
    <row r="8" spans="2:46" s="19" customFormat="1" ht="12" customHeight="1">
      <c r="B8" s="20"/>
      <c r="D8" s="16" t="s">
        <v>89</v>
      </c>
      <c r="L8" s="20"/>
    </row>
    <row r="9" spans="2:46" s="19" customFormat="1" ht="16.5" customHeight="1">
      <c r="B9" s="20"/>
      <c r="E9" s="190" t="s">
        <v>185</v>
      </c>
      <c r="F9" s="190"/>
      <c r="G9" s="190"/>
      <c r="H9" s="190"/>
      <c r="L9" s="20"/>
    </row>
    <row r="10" spans="2:46" s="19" customFormat="1">
      <c r="B10" s="20"/>
      <c r="L10" s="20"/>
    </row>
    <row r="11" spans="2:46" s="19" customFormat="1" ht="12" customHeight="1">
      <c r="B11" s="20"/>
      <c r="D11" s="16" t="s">
        <v>16</v>
      </c>
      <c r="F11" s="5"/>
      <c r="I11" s="16" t="s">
        <v>17</v>
      </c>
      <c r="J11" s="5"/>
      <c r="L11" s="20"/>
    </row>
    <row r="12" spans="2:46" s="19" customFormat="1" ht="12" customHeight="1">
      <c r="B12" s="20"/>
      <c r="D12" s="16" t="s">
        <v>18</v>
      </c>
      <c r="F12" s="5" t="s">
        <v>19</v>
      </c>
      <c r="I12" s="16" t="s">
        <v>20</v>
      </c>
      <c r="J12" s="1" t="str">
        <f>'Rekapitulace stavby'!AN8</f>
        <v>20. 9. 2023</v>
      </c>
      <c r="L12" s="20"/>
    </row>
    <row r="13" spans="2:46" s="19" customFormat="1" ht="10.9" customHeight="1">
      <c r="B13" s="20"/>
      <c r="L13" s="20"/>
    </row>
    <row r="14" spans="2:46" s="19" customFormat="1" ht="12" customHeight="1">
      <c r="B14" s="20"/>
      <c r="D14" s="16" t="s">
        <v>22</v>
      </c>
      <c r="I14" s="16" t="s">
        <v>23</v>
      </c>
      <c r="J14" s="5" t="str">
        <f>IF('Rekapitulace stavby'!AN10="","",'Rekapitulace stavby'!AN10)</f>
        <v/>
      </c>
      <c r="L14" s="20"/>
    </row>
    <row r="15" spans="2:46" s="19" customFormat="1" ht="18" customHeight="1">
      <c r="B15" s="20"/>
      <c r="E15" s="5" t="str">
        <f>IF('Rekapitulace stavby'!E11="","",'Rekapitulace stavby'!E11)</f>
        <v xml:space="preserve"> </v>
      </c>
      <c r="I15" s="16" t="s">
        <v>24</v>
      </c>
      <c r="J15" s="5" t="str">
        <f>IF('Rekapitulace stavby'!AN11="","",'Rekapitulace stavby'!AN11)</f>
        <v/>
      </c>
      <c r="L15" s="20"/>
    </row>
    <row r="16" spans="2:46" s="19" customFormat="1" ht="6.95" customHeight="1">
      <c r="B16" s="20"/>
      <c r="L16" s="20"/>
    </row>
    <row r="17" spans="2:12" s="19" customFormat="1" ht="12" customHeight="1">
      <c r="B17" s="20"/>
      <c r="D17" s="16" t="s">
        <v>25</v>
      </c>
      <c r="I17" s="16" t="s">
        <v>23</v>
      </c>
      <c r="J17" s="17" t="str">
        <f>'Rekapitulace stavby'!AN13</f>
        <v>Vyplň údaj</v>
      </c>
      <c r="L17" s="20"/>
    </row>
    <row r="18" spans="2:12" s="19" customFormat="1" ht="18" customHeight="1">
      <c r="B18" s="20"/>
      <c r="E18" s="207" t="str">
        <f>'Rekapitulace stavby'!E14</f>
        <v>Vyplň údaj</v>
      </c>
      <c r="F18" s="207"/>
      <c r="G18" s="207"/>
      <c r="H18" s="207"/>
      <c r="I18" s="16" t="s">
        <v>24</v>
      </c>
      <c r="J18" s="17" t="str">
        <f>'Rekapitulace stavby'!AN14</f>
        <v>Vyplň údaj</v>
      </c>
      <c r="L18" s="20"/>
    </row>
    <row r="19" spans="2:12" s="19" customFormat="1" ht="6.95" customHeight="1">
      <c r="B19" s="20"/>
      <c r="L19" s="20"/>
    </row>
    <row r="20" spans="2:12" s="19" customFormat="1" ht="12" customHeight="1">
      <c r="B20" s="20"/>
      <c r="D20" s="16" t="s">
        <v>27</v>
      </c>
      <c r="I20" s="16" t="s">
        <v>23</v>
      </c>
      <c r="J20" s="5" t="str">
        <f>IF('Rekapitulace stavby'!AN16="","",'Rekapitulace stavby'!AN16)</f>
        <v/>
      </c>
      <c r="L20" s="20"/>
    </row>
    <row r="21" spans="2:12" s="19" customFormat="1" ht="18" customHeight="1">
      <c r="B21" s="20"/>
      <c r="E21" s="5" t="str">
        <f>IF('Rekapitulace stavby'!E17="","",'Rekapitulace stavby'!E17)</f>
        <v xml:space="preserve"> </v>
      </c>
      <c r="I21" s="16" t="s">
        <v>24</v>
      </c>
      <c r="J21" s="5" t="str">
        <f>IF('Rekapitulace stavby'!AN17="","",'Rekapitulace stavby'!AN17)</f>
        <v/>
      </c>
      <c r="L21" s="20"/>
    </row>
    <row r="22" spans="2:12" s="19" customFormat="1" ht="6.95" customHeight="1">
      <c r="B22" s="20"/>
      <c r="L22" s="20"/>
    </row>
    <row r="23" spans="2:12" s="19" customFormat="1" ht="12" customHeight="1">
      <c r="B23" s="20"/>
      <c r="D23" s="16" t="s">
        <v>29</v>
      </c>
      <c r="I23" s="16" t="s">
        <v>23</v>
      </c>
      <c r="J23" s="5" t="str">
        <f>IF('Rekapitulace stavby'!AN19="","",'Rekapitulace stavby'!AN19)</f>
        <v/>
      </c>
      <c r="L23" s="20"/>
    </row>
    <row r="24" spans="2:12" s="19" customFormat="1" ht="18" customHeight="1">
      <c r="B24" s="20"/>
      <c r="E24" s="5" t="str">
        <f>IF('Rekapitulace stavby'!E20="","",'Rekapitulace stavby'!E20)</f>
        <v xml:space="preserve"> </v>
      </c>
      <c r="I24" s="16" t="s">
        <v>24</v>
      </c>
      <c r="J24" s="5" t="str">
        <f>IF('Rekapitulace stavby'!AN20="","",'Rekapitulace stavby'!AN20)</f>
        <v/>
      </c>
      <c r="L24" s="20"/>
    </row>
    <row r="25" spans="2:12" s="19" customFormat="1" ht="6.95" customHeight="1">
      <c r="B25" s="20"/>
      <c r="L25" s="20"/>
    </row>
    <row r="26" spans="2:12" s="19" customFormat="1" ht="12" customHeight="1">
      <c r="B26" s="20"/>
      <c r="D26" s="16" t="s">
        <v>30</v>
      </c>
      <c r="L26" s="20"/>
    </row>
    <row r="27" spans="2:12" s="78" customFormat="1" ht="16.5" customHeight="1">
      <c r="B27" s="79"/>
      <c r="E27" s="203"/>
      <c r="F27" s="203"/>
      <c r="G27" s="203"/>
      <c r="H27" s="203"/>
      <c r="L27" s="79"/>
    </row>
    <row r="28" spans="2:12" s="19" customFormat="1" ht="6.95" customHeight="1">
      <c r="B28" s="20"/>
      <c r="L28" s="20"/>
    </row>
    <row r="29" spans="2:12" s="19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9" customFormat="1" ht="25.35" customHeight="1">
      <c r="B30" s="20"/>
      <c r="D30" s="80" t="s">
        <v>31</v>
      </c>
      <c r="J30" s="81">
        <f>ROUND(J123, 2)</f>
        <v>0</v>
      </c>
      <c r="L30" s="20"/>
    </row>
    <row r="31" spans="2:12" s="19" customFormat="1" ht="6.95" customHeight="1">
      <c r="B31" s="20"/>
      <c r="D31" s="42"/>
      <c r="E31" s="42"/>
      <c r="F31" s="42"/>
      <c r="G31" s="42"/>
      <c r="H31" s="42"/>
      <c r="I31" s="42"/>
      <c r="J31" s="42"/>
      <c r="K31" s="42"/>
      <c r="L31" s="20"/>
    </row>
    <row r="32" spans="2:12" s="19" customFormat="1" ht="14.45" customHeight="1">
      <c r="B32" s="20"/>
      <c r="F32" s="2" t="s">
        <v>33</v>
      </c>
      <c r="I32" s="2" t="s">
        <v>32</v>
      </c>
      <c r="J32" s="2" t="s">
        <v>34</v>
      </c>
      <c r="L32" s="20"/>
    </row>
    <row r="33" spans="2:12" s="19" customFormat="1" ht="14.45" customHeight="1">
      <c r="B33" s="20"/>
      <c r="D33" s="82" t="s">
        <v>35</v>
      </c>
      <c r="E33" s="16" t="s">
        <v>36</v>
      </c>
      <c r="F33" s="83">
        <f>ROUND((SUM(BE123:BE189)),  2)</f>
        <v>0</v>
      </c>
      <c r="I33" s="84">
        <v>0.21</v>
      </c>
      <c r="J33" s="83">
        <f>ROUND(((SUM(BE123:BE189))*I33),  2)</f>
        <v>0</v>
      </c>
      <c r="L33" s="20"/>
    </row>
    <row r="34" spans="2:12" s="19" customFormat="1" ht="14.45" customHeight="1">
      <c r="B34" s="20"/>
      <c r="E34" s="16" t="s">
        <v>37</v>
      </c>
      <c r="F34" s="83">
        <f>ROUND((SUM(BF123:BF189)),  2)</f>
        <v>0</v>
      </c>
      <c r="I34" s="84">
        <v>0.15</v>
      </c>
      <c r="J34" s="83">
        <f>ROUND(((SUM(BF123:BF189))*I34),  2)</f>
        <v>0</v>
      </c>
      <c r="L34" s="20"/>
    </row>
    <row r="35" spans="2:12" s="19" customFormat="1" ht="14.45" hidden="1" customHeight="1">
      <c r="B35" s="20"/>
      <c r="E35" s="16" t="s">
        <v>38</v>
      </c>
      <c r="F35" s="83">
        <f>ROUND((SUM(BG123:BG189)),  2)</f>
        <v>0</v>
      </c>
      <c r="I35" s="84">
        <v>0.21</v>
      </c>
      <c r="J35" s="83">
        <f>0</f>
        <v>0</v>
      </c>
      <c r="L35" s="20"/>
    </row>
    <row r="36" spans="2:12" s="19" customFormat="1" ht="14.45" hidden="1" customHeight="1">
      <c r="B36" s="20"/>
      <c r="E36" s="16" t="s">
        <v>39</v>
      </c>
      <c r="F36" s="83">
        <f>ROUND((SUM(BH123:BH189)),  2)</f>
        <v>0</v>
      </c>
      <c r="I36" s="84">
        <v>0.15</v>
      </c>
      <c r="J36" s="83">
        <f>0</f>
        <v>0</v>
      </c>
      <c r="L36" s="20"/>
    </row>
    <row r="37" spans="2:12" s="19" customFormat="1" ht="14.45" hidden="1" customHeight="1">
      <c r="B37" s="20"/>
      <c r="E37" s="16" t="s">
        <v>40</v>
      </c>
      <c r="F37" s="83">
        <f>ROUND((SUM(BI123:BI189)),  2)</f>
        <v>0</v>
      </c>
      <c r="I37" s="84">
        <v>0</v>
      </c>
      <c r="J37" s="83">
        <f>0</f>
        <v>0</v>
      </c>
      <c r="L37" s="20"/>
    </row>
    <row r="38" spans="2:12" s="19" customFormat="1" ht="6.95" customHeight="1">
      <c r="B38" s="20"/>
      <c r="L38" s="20"/>
    </row>
    <row r="39" spans="2:12" s="19" customFormat="1" ht="25.35" customHeight="1">
      <c r="B39" s="20"/>
      <c r="C39" s="85"/>
      <c r="D39" s="86" t="s">
        <v>41</v>
      </c>
      <c r="E39" s="45"/>
      <c r="F39" s="45"/>
      <c r="G39" s="87" t="s">
        <v>42</v>
      </c>
      <c r="H39" s="88" t="s">
        <v>43</v>
      </c>
      <c r="I39" s="45"/>
      <c r="J39" s="89">
        <f>SUM(J30:J37)</f>
        <v>0</v>
      </c>
      <c r="K39" s="90"/>
      <c r="L39" s="20"/>
    </row>
    <row r="40" spans="2:12" s="19" customFormat="1" ht="14.45" customHeight="1">
      <c r="B40" s="20"/>
      <c r="L40" s="20"/>
    </row>
    <row r="41" spans="2:12" ht="14.45" customHeight="1">
      <c r="B41" s="10"/>
      <c r="L41" s="10"/>
    </row>
    <row r="42" spans="2:12" ht="14.45" customHeight="1">
      <c r="B42" s="10"/>
      <c r="L42" s="10"/>
    </row>
    <row r="43" spans="2:12" ht="14.45" customHeight="1">
      <c r="B43" s="10"/>
      <c r="L43" s="10"/>
    </row>
    <row r="44" spans="2:12" ht="14.45" customHeight="1">
      <c r="B44" s="10"/>
      <c r="L44" s="10"/>
    </row>
    <row r="45" spans="2:12" ht="14.45" customHeight="1">
      <c r="B45" s="10"/>
      <c r="L45" s="10"/>
    </row>
    <row r="46" spans="2:12" ht="14.45" customHeight="1">
      <c r="B46" s="10"/>
      <c r="L46" s="10"/>
    </row>
    <row r="47" spans="2:12" ht="14.45" customHeight="1">
      <c r="B47" s="10"/>
      <c r="L47" s="10"/>
    </row>
    <row r="48" spans="2:12" ht="14.45" customHeight="1">
      <c r="B48" s="10"/>
      <c r="L48" s="10"/>
    </row>
    <row r="49" spans="2:12" ht="14.45" customHeight="1">
      <c r="B49" s="10"/>
      <c r="L49" s="10"/>
    </row>
    <row r="50" spans="2:12" s="19" customFormat="1" ht="14.45" customHeight="1">
      <c r="B50" s="20"/>
      <c r="D50" s="29" t="s">
        <v>44</v>
      </c>
      <c r="E50" s="30"/>
      <c r="F50" s="30"/>
      <c r="G50" s="29" t="s">
        <v>45</v>
      </c>
      <c r="H50" s="30"/>
      <c r="I50" s="30"/>
      <c r="J50" s="30"/>
      <c r="K50" s="30"/>
      <c r="L50" s="20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19" customFormat="1" ht="12.75">
      <c r="B61" s="20"/>
      <c r="D61" s="31" t="s">
        <v>46</v>
      </c>
      <c r="E61" s="22"/>
      <c r="F61" s="91" t="s">
        <v>47</v>
      </c>
      <c r="G61" s="31" t="s">
        <v>46</v>
      </c>
      <c r="H61" s="22"/>
      <c r="I61" s="22"/>
      <c r="J61" s="92" t="s">
        <v>47</v>
      </c>
      <c r="K61" s="22"/>
      <c r="L61" s="20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19" customFormat="1" ht="12.75">
      <c r="B65" s="20"/>
      <c r="D65" s="29" t="s">
        <v>48</v>
      </c>
      <c r="E65" s="30"/>
      <c r="F65" s="30"/>
      <c r="G65" s="29" t="s">
        <v>49</v>
      </c>
      <c r="H65" s="30"/>
      <c r="I65" s="30"/>
      <c r="J65" s="30"/>
      <c r="K65" s="30"/>
      <c r="L65" s="20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19" customFormat="1" ht="12.75">
      <c r="B76" s="20"/>
      <c r="D76" s="31" t="s">
        <v>46</v>
      </c>
      <c r="E76" s="22"/>
      <c r="F76" s="91" t="s">
        <v>47</v>
      </c>
      <c r="G76" s="31" t="s">
        <v>46</v>
      </c>
      <c r="H76" s="22"/>
      <c r="I76" s="22"/>
      <c r="J76" s="92" t="s">
        <v>47</v>
      </c>
      <c r="K76" s="22"/>
      <c r="L76" s="20"/>
    </row>
    <row r="77" spans="2:12" s="19" customFormat="1" ht="14.4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20"/>
    </row>
    <row r="81" spans="2:47" s="19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20"/>
    </row>
    <row r="82" spans="2:47" s="19" customFormat="1" ht="24.95" customHeight="1">
      <c r="B82" s="20"/>
      <c r="C82" s="11" t="s">
        <v>91</v>
      </c>
      <c r="L82" s="20"/>
    </row>
    <row r="83" spans="2:47" s="19" customFormat="1" ht="6.95" customHeight="1">
      <c r="B83" s="20"/>
      <c r="L83" s="20"/>
    </row>
    <row r="84" spans="2:47" s="19" customFormat="1" ht="12" customHeight="1">
      <c r="B84" s="20"/>
      <c r="C84" s="16" t="s">
        <v>14</v>
      </c>
      <c r="L84" s="20"/>
    </row>
    <row r="85" spans="2:47" s="19" customFormat="1" ht="16.5" customHeight="1">
      <c r="B85" s="20"/>
      <c r="E85" s="206" t="str">
        <f>E7</f>
        <v>Nemocnice Znojmo</v>
      </c>
      <c r="F85" s="206"/>
      <c r="G85" s="206"/>
      <c r="H85" s="206"/>
      <c r="L85" s="20"/>
    </row>
    <row r="86" spans="2:47" s="19" customFormat="1" ht="12" customHeight="1">
      <c r="B86" s="20"/>
      <c r="C86" s="16" t="s">
        <v>89</v>
      </c>
      <c r="L86" s="20"/>
    </row>
    <row r="87" spans="2:47" s="19" customFormat="1" ht="16.5" customHeight="1">
      <c r="B87" s="20"/>
      <c r="E87" s="190" t="str">
        <f>E9</f>
        <v>02 - Oprava střechy - hydroizolace</v>
      </c>
      <c r="F87" s="190"/>
      <c r="G87" s="190"/>
      <c r="H87" s="190"/>
      <c r="L87" s="20"/>
    </row>
    <row r="88" spans="2:47" s="19" customFormat="1" ht="6.95" customHeight="1">
      <c r="B88" s="20"/>
      <c r="L88" s="20"/>
    </row>
    <row r="89" spans="2:47" s="19" customFormat="1" ht="12" customHeight="1">
      <c r="B89" s="20"/>
      <c r="C89" s="16" t="s">
        <v>18</v>
      </c>
      <c r="F89" s="5" t="str">
        <f>F12</f>
        <v xml:space="preserve"> </v>
      </c>
      <c r="I89" s="16" t="s">
        <v>20</v>
      </c>
      <c r="J89" s="1" t="str">
        <f>IF(J12="","",J12)</f>
        <v>20. 9. 2023</v>
      </c>
      <c r="L89" s="20"/>
    </row>
    <row r="90" spans="2:47" s="19" customFormat="1" ht="6.95" customHeight="1">
      <c r="B90" s="20"/>
      <c r="L90" s="20"/>
    </row>
    <row r="91" spans="2:47" s="19" customFormat="1" ht="15.2" customHeight="1">
      <c r="B91" s="20"/>
      <c r="C91" s="16" t="s">
        <v>22</v>
      </c>
      <c r="F91" s="5" t="str">
        <f>E15</f>
        <v xml:space="preserve"> </v>
      </c>
      <c r="I91" s="16" t="s">
        <v>27</v>
      </c>
      <c r="J91" s="3" t="str">
        <f>E21</f>
        <v xml:space="preserve"> </v>
      </c>
      <c r="L91" s="20"/>
    </row>
    <row r="92" spans="2:47" s="19" customFormat="1" ht="15.2" customHeight="1">
      <c r="B92" s="20"/>
      <c r="C92" s="16" t="s">
        <v>25</v>
      </c>
      <c r="F92" s="5" t="str">
        <f>IF(E18="","",E18)</f>
        <v>Vyplň údaj</v>
      </c>
      <c r="I92" s="16" t="s">
        <v>29</v>
      </c>
      <c r="J92" s="3" t="str">
        <f>E24</f>
        <v xml:space="preserve"> </v>
      </c>
      <c r="L92" s="20"/>
    </row>
    <row r="93" spans="2:47" s="19" customFormat="1" ht="10.35" customHeight="1">
      <c r="B93" s="20"/>
      <c r="L93" s="20"/>
    </row>
    <row r="94" spans="2:47" s="19" customFormat="1" ht="29.25" customHeight="1">
      <c r="B94" s="20"/>
      <c r="C94" s="93" t="s">
        <v>92</v>
      </c>
      <c r="D94" s="85"/>
      <c r="E94" s="85"/>
      <c r="F94" s="85"/>
      <c r="G94" s="85"/>
      <c r="H94" s="85"/>
      <c r="I94" s="85"/>
      <c r="J94" s="94" t="s">
        <v>93</v>
      </c>
      <c r="K94" s="85"/>
      <c r="L94" s="20"/>
    </row>
    <row r="95" spans="2:47" s="19" customFormat="1" ht="10.35" customHeight="1">
      <c r="B95" s="20"/>
      <c r="L95" s="20"/>
    </row>
    <row r="96" spans="2:47" s="19" customFormat="1" ht="22.9" customHeight="1">
      <c r="B96" s="20"/>
      <c r="C96" s="95" t="s">
        <v>94</v>
      </c>
      <c r="J96" s="81">
        <f>J123</f>
        <v>0</v>
      </c>
      <c r="L96" s="20"/>
      <c r="AU96" s="7" t="s">
        <v>95</v>
      </c>
    </row>
    <row r="97" spans="2:12" s="96" customFormat="1" ht="24.95" customHeight="1">
      <c r="B97" s="97"/>
      <c r="D97" s="98" t="s">
        <v>96</v>
      </c>
      <c r="E97" s="99"/>
      <c r="F97" s="99"/>
      <c r="G97" s="99"/>
      <c r="H97" s="99"/>
      <c r="I97" s="99"/>
      <c r="J97" s="100">
        <f>J124</f>
        <v>0</v>
      </c>
      <c r="L97" s="97"/>
    </row>
    <row r="98" spans="2:12" s="101" customFormat="1" ht="19.899999999999999" customHeight="1">
      <c r="B98" s="102"/>
      <c r="D98" s="103" t="s">
        <v>98</v>
      </c>
      <c r="E98" s="104"/>
      <c r="F98" s="104"/>
      <c r="G98" s="104"/>
      <c r="H98" s="104"/>
      <c r="I98" s="104"/>
      <c r="J98" s="105">
        <f>J125</f>
        <v>0</v>
      </c>
      <c r="L98" s="102"/>
    </row>
    <row r="99" spans="2:12" s="96" customFormat="1" ht="24.95" customHeight="1">
      <c r="B99" s="97"/>
      <c r="D99" s="98" t="s">
        <v>100</v>
      </c>
      <c r="E99" s="99"/>
      <c r="F99" s="99"/>
      <c r="G99" s="99"/>
      <c r="H99" s="99"/>
      <c r="I99" s="99"/>
      <c r="J99" s="100">
        <f>J127</f>
        <v>0</v>
      </c>
      <c r="L99" s="97"/>
    </row>
    <row r="100" spans="2:12" s="101" customFormat="1" ht="19.899999999999999" customHeight="1">
      <c r="B100" s="102"/>
      <c r="D100" s="103" t="s">
        <v>186</v>
      </c>
      <c r="E100" s="104"/>
      <c r="F100" s="104"/>
      <c r="G100" s="104"/>
      <c r="H100" s="104"/>
      <c r="I100" s="104"/>
      <c r="J100" s="105">
        <f>J128</f>
        <v>0</v>
      </c>
      <c r="L100" s="102"/>
    </row>
    <row r="101" spans="2:12" s="101" customFormat="1" ht="19.899999999999999" customHeight="1">
      <c r="B101" s="102"/>
      <c r="D101" s="103" t="s">
        <v>187</v>
      </c>
      <c r="E101" s="104"/>
      <c r="F101" s="104"/>
      <c r="G101" s="104"/>
      <c r="H101" s="104"/>
      <c r="I101" s="104"/>
      <c r="J101" s="105">
        <f>J180</f>
        <v>0</v>
      </c>
      <c r="L101" s="102"/>
    </row>
    <row r="102" spans="2:12" s="96" customFormat="1" ht="24.95" customHeight="1">
      <c r="B102" s="97"/>
      <c r="D102" s="98" t="s">
        <v>188</v>
      </c>
      <c r="E102" s="99"/>
      <c r="F102" s="99"/>
      <c r="G102" s="99"/>
      <c r="H102" s="99"/>
      <c r="I102" s="99"/>
      <c r="J102" s="100">
        <f>J187</f>
        <v>0</v>
      </c>
      <c r="L102" s="97"/>
    </row>
    <row r="103" spans="2:12" s="101" customFormat="1" ht="19.899999999999999" customHeight="1">
      <c r="B103" s="102"/>
      <c r="D103" s="103" t="s">
        <v>189</v>
      </c>
      <c r="E103" s="104"/>
      <c r="F103" s="104"/>
      <c r="G103" s="104"/>
      <c r="H103" s="104"/>
      <c r="I103" s="104"/>
      <c r="J103" s="105">
        <f>J188</f>
        <v>0</v>
      </c>
      <c r="L103" s="102"/>
    </row>
    <row r="104" spans="2:12" s="19" customFormat="1" ht="21.75" customHeight="1">
      <c r="B104" s="20"/>
      <c r="L104" s="20"/>
    </row>
    <row r="105" spans="2:12" s="19" customFormat="1" ht="6.95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20"/>
    </row>
    <row r="109" spans="2:12" s="19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20"/>
    </row>
    <row r="110" spans="2:12" s="19" customFormat="1" ht="24.95" customHeight="1">
      <c r="B110" s="20"/>
      <c r="C110" s="11" t="s">
        <v>105</v>
      </c>
      <c r="L110" s="20"/>
    </row>
    <row r="111" spans="2:12" s="19" customFormat="1" ht="6.95" customHeight="1">
      <c r="B111" s="20"/>
      <c r="L111" s="20"/>
    </row>
    <row r="112" spans="2:12" s="19" customFormat="1" ht="12" customHeight="1">
      <c r="B112" s="20"/>
      <c r="C112" s="16" t="s">
        <v>14</v>
      </c>
      <c r="L112" s="20"/>
    </row>
    <row r="113" spans="2:65" s="19" customFormat="1" ht="16.5" customHeight="1">
      <c r="B113" s="20"/>
      <c r="E113" s="206" t="str">
        <f>E7</f>
        <v>Nemocnice Znojmo</v>
      </c>
      <c r="F113" s="206"/>
      <c r="G113" s="206"/>
      <c r="H113" s="206"/>
      <c r="L113" s="20"/>
    </row>
    <row r="114" spans="2:65" s="19" customFormat="1" ht="12" customHeight="1">
      <c r="B114" s="20"/>
      <c r="C114" s="16" t="s">
        <v>89</v>
      </c>
      <c r="L114" s="20"/>
    </row>
    <row r="115" spans="2:65" s="19" customFormat="1" ht="16.5" customHeight="1">
      <c r="B115" s="20"/>
      <c r="E115" s="190" t="str">
        <f>E9</f>
        <v>02 - Oprava střechy - hydroizolace</v>
      </c>
      <c r="F115" s="190"/>
      <c r="G115" s="190"/>
      <c r="H115" s="190"/>
      <c r="L115" s="20"/>
    </row>
    <row r="116" spans="2:65" s="19" customFormat="1" ht="6.95" customHeight="1">
      <c r="B116" s="20"/>
      <c r="L116" s="20"/>
    </row>
    <row r="117" spans="2:65" s="19" customFormat="1" ht="12" customHeight="1">
      <c r="B117" s="20"/>
      <c r="C117" s="16" t="s">
        <v>18</v>
      </c>
      <c r="F117" s="5" t="str">
        <f>F12</f>
        <v xml:space="preserve"> </v>
      </c>
      <c r="I117" s="16" t="s">
        <v>20</v>
      </c>
      <c r="J117" s="1" t="str">
        <f>IF(J12="","",J12)</f>
        <v>20. 9. 2023</v>
      </c>
      <c r="L117" s="20"/>
    </row>
    <row r="118" spans="2:65" s="19" customFormat="1" ht="6.95" customHeight="1">
      <c r="B118" s="20"/>
      <c r="L118" s="20"/>
    </row>
    <row r="119" spans="2:65" s="19" customFormat="1" ht="15.2" customHeight="1">
      <c r="B119" s="20"/>
      <c r="C119" s="16" t="s">
        <v>22</v>
      </c>
      <c r="F119" s="5" t="str">
        <f>E15</f>
        <v xml:space="preserve"> </v>
      </c>
      <c r="I119" s="16" t="s">
        <v>27</v>
      </c>
      <c r="J119" s="3" t="str">
        <f>E21</f>
        <v xml:space="preserve"> </v>
      </c>
      <c r="L119" s="20"/>
    </row>
    <row r="120" spans="2:65" s="19" customFormat="1" ht="15.2" customHeight="1">
      <c r="B120" s="20"/>
      <c r="C120" s="16" t="s">
        <v>25</v>
      </c>
      <c r="F120" s="5" t="str">
        <f>IF(E18="","",E18)</f>
        <v>Vyplň údaj</v>
      </c>
      <c r="I120" s="16" t="s">
        <v>29</v>
      </c>
      <c r="J120" s="3" t="str">
        <f>E24</f>
        <v xml:space="preserve"> </v>
      </c>
      <c r="L120" s="20"/>
    </row>
    <row r="121" spans="2:65" s="19" customFormat="1" ht="10.35" customHeight="1">
      <c r="B121" s="20"/>
      <c r="L121" s="20"/>
    </row>
    <row r="122" spans="2:65" s="106" customFormat="1" ht="29.25" customHeight="1">
      <c r="B122" s="107"/>
      <c r="C122" s="108" t="s">
        <v>106</v>
      </c>
      <c r="D122" s="109" t="s">
        <v>56</v>
      </c>
      <c r="E122" s="109" t="s">
        <v>52</v>
      </c>
      <c r="F122" s="109" t="s">
        <v>53</v>
      </c>
      <c r="G122" s="109" t="s">
        <v>107</v>
      </c>
      <c r="H122" s="109" t="s">
        <v>108</v>
      </c>
      <c r="I122" s="109" t="s">
        <v>109</v>
      </c>
      <c r="J122" s="109" t="s">
        <v>93</v>
      </c>
      <c r="K122" s="110" t="s">
        <v>110</v>
      </c>
      <c r="L122" s="107"/>
      <c r="M122" s="47"/>
      <c r="N122" s="48" t="s">
        <v>35</v>
      </c>
      <c r="O122" s="48" t="s">
        <v>111</v>
      </c>
      <c r="P122" s="48" t="s">
        <v>112</v>
      </c>
      <c r="Q122" s="48" t="s">
        <v>113</v>
      </c>
      <c r="R122" s="48" t="s">
        <v>114</v>
      </c>
      <c r="S122" s="48" t="s">
        <v>115</v>
      </c>
      <c r="T122" s="49" t="s">
        <v>116</v>
      </c>
    </row>
    <row r="123" spans="2:65" s="19" customFormat="1" ht="22.9" customHeight="1">
      <c r="B123" s="20"/>
      <c r="C123" s="53" t="s">
        <v>117</v>
      </c>
      <c r="J123" s="111">
        <f>BK123</f>
        <v>0</v>
      </c>
      <c r="L123" s="20"/>
      <c r="M123" s="50"/>
      <c r="N123" s="42"/>
      <c r="O123" s="42"/>
      <c r="P123" s="112">
        <f>P124+P127+P187</f>
        <v>0</v>
      </c>
      <c r="Q123" s="42"/>
      <c r="R123" s="112">
        <f>R124+R127+R187</f>
        <v>1.7996368599999999</v>
      </c>
      <c r="S123" s="42"/>
      <c r="T123" s="113">
        <f>T124+T127+T187</f>
        <v>0</v>
      </c>
      <c r="AT123" s="7" t="s">
        <v>70</v>
      </c>
      <c r="AU123" s="7" t="s">
        <v>95</v>
      </c>
      <c r="BK123" s="114">
        <f>BK124+BK127+BK187</f>
        <v>0</v>
      </c>
    </row>
    <row r="124" spans="2:65" s="115" customFormat="1" ht="25.9" customHeight="1">
      <c r="B124" s="116"/>
      <c r="D124" s="117" t="s">
        <v>70</v>
      </c>
      <c r="E124" s="118" t="s">
        <v>118</v>
      </c>
      <c r="F124" s="118" t="s">
        <v>119</v>
      </c>
      <c r="I124" s="119"/>
      <c r="J124" s="120">
        <f>BK124</f>
        <v>0</v>
      </c>
      <c r="L124" s="116"/>
      <c r="M124" s="121"/>
      <c r="P124" s="122">
        <f>P125</f>
        <v>0</v>
      </c>
      <c r="R124" s="122">
        <f>R125</f>
        <v>0</v>
      </c>
      <c r="T124" s="123">
        <f>T125</f>
        <v>0</v>
      </c>
      <c r="AR124" s="117" t="s">
        <v>79</v>
      </c>
      <c r="AT124" s="124" t="s">
        <v>70</v>
      </c>
      <c r="AU124" s="124" t="s">
        <v>71</v>
      </c>
      <c r="AY124" s="117" t="s">
        <v>120</v>
      </c>
      <c r="BK124" s="125">
        <f>BK125</f>
        <v>0</v>
      </c>
    </row>
    <row r="125" spans="2:65" s="115" customFormat="1" ht="22.9" customHeight="1">
      <c r="B125" s="116"/>
      <c r="D125" s="117" t="s">
        <v>70</v>
      </c>
      <c r="E125" s="126" t="s">
        <v>134</v>
      </c>
      <c r="F125" s="126" t="s">
        <v>135</v>
      </c>
      <c r="I125" s="119"/>
      <c r="J125" s="127">
        <f>BK125</f>
        <v>0</v>
      </c>
      <c r="L125" s="116"/>
      <c r="M125" s="121"/>
      <c r="P125" s="122">
        <f>P126</f>
        <v>0</v>
      </c>
      <c r="R125" s="122">
        <f>R126</f>
        <v>0</v>
      </c>
      <c r="T125" s="123">
        <f>T126</f>
        <v>0</v>
      </c>
      <c r="AR125" s="117" t="s">
        <v>79</v>
      </c>
      <c r="AT125" s="124" t="s">
        <v>70</v>
      </c>
      <c r="AU125" s="124" t="s">
        <v>79</v>
      </c>
      <c r="AY125" s="117" t="s">
        <v>120</v>
      </c>
      <c r="BK125" s="125">
        <f>BK126</f>
        <v>0</v>
      </c>
    </row>
    <row r="126" spans="2:65" s="19" customFormat="1" ht="24.2" customHeight="1">
      <c r="B126" s="128"/>
      <c r="C126" s="129" t="s">
        <v>79</v>
      </c>
      <c r="D126" s="129" t="s">
        <v>123</v>
      </c>
      <c r="E126" s="130" t="s">
        <v>190</v>
      </c>
      <c r="F126" s="131" t="s">
        <v>191</v>
      </c>
      <c r="G126" s="132" t="s">
        <v>139</v>
      </c>
      <c r="H126" s="133">
        <v>4</v>
      </c>
      <c r="I126" s="134"/>
      <c r="J126" s="135">
        <f>ROUND(I126*H126,2)</f>
        <v>0</v>
      </c>
      <c r="K126" s="131"/>
      <c r="L126" s="20"/>
      <c r="M126" s="136"/>
      <c r="N126" s="137" t="s">
        <v>36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127</v>
      </c>
      <c r="AT126" s="140" t="s">
        <v>123</v>
      </c>
      <c r="AU126" s="140" t="s">
        <v>81</v>
      </c>
      <c r="AY126" s="7" t="s">
        <v>120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7" t="s">
        <v>79</v>
      </c>
      <c r="BK126" s="141">
        <f>ROUND(I126*H126,2)</f>
        <v>0</v>
      </c>
      <c r="BL126" s="7" t="s">
        <v>127</v>
      </c>
      <c r="BM126" s="140" t="s">
        <v>192</v>
      </c>
    </row>
    <row r="127" spans="2:65" s="115" customFormat="1" ht="25.9" customHeight="1">
      <c r="B127" s="116"/>
      <c r="D127" s="117" t="s">
        <v>70</v>
      </c>
      <c r="E127" s="118" t="s">
        <v>152</v>
      </c>
      <c r="F127" s="118" t="s">
        <v>153</v>
      </c>
      <c r="I127" s="119"/>
      <c r="J127" s="120">
        <f>BK127</f>
        <v>0</v>
      </c>
      <c r="L127" s="116"/>
      <c r="M127" s="121"/>
      <c r="P127" s="122">
        <f>P128+P180</f>
        <v>0</v>
      </c>
      <c r="R127" s="122">
        <f>R128+R180</f>
        <v>1.7996368599999999</v>
      </c>
      <c r="T127" s="123">
        <f>T128+T180</f>
        <v>0</v>
      </c>
      <c r="AR127" s="117" t="s">
        <v>81</v>
      </c>
      <c r="AT127" s="124" t="s">
        <v>70</v>
      </c>
      <c r="AU127" s="124" t="s">
        <v>71</v>
      </c>
      <c r="AY127" s="117" t="s">
        <v>120</v>
      </c>
      <c r="BK127" s="125">
        <f>BK128+BK180</f>
        <v>0</v>
      </c>
    </row>
    <row r="128" spans="2:65" s="115" customFormat="1" ht="22.9" customHeight="1">
      <c r="B128" s="116"/>
      <c r="D128" s="117" t="s">
        <v>70</v>
      </c>
      <c r="E128" s="126" t="s">
        <v>193</v>
      </c>
      <c r="F128" s="126" t="s">
        <v>194</v>
      </c>
      <c r="I128" s="119"/>
      <c r="J128" s="127">
        <f>BK128</f>
        <v>0</v>
      </c>
      <c r="L128" s="116"/>
      <c r="M128" s="121"/>
      <c r="P128" s="122">
        <f>SUM(P129:P179)</f>
        <v>0</v>
      </c>
      <c r="R128" s="122">
        <f>SUM(R129:R179)</f>
        <v>1.7966868599999999</v>
      </c>
      <c r="T128" s="123">
        <f>SUM(T129:T179)</f>
        <v>0</v>
      </c>
      <c r="AR128" s="117" t="s">
        <v>81</v>
      </c>
      <c r="AT128" s="124" t="s">
        <v>70</v>
      </c>
      <c r="AU128" s="124" t="s">
        <v>79</v>
      </c>
      <c r="AY128" s="117" t="s">
        <v>120</v>
      </c>
      <c r="BK128" s="125">
        <f>SUM(BK129:BK179)</f>
        <v>0</v>
      </c>
    </row>
    <row r="129" spans="2:65" s="19" customFormat="1" ht="24.2" customHeight="1">
      <c r="B129" s="128"/>
      <c r="C129" s="129" t="s">
        <v>81</v>
      </c>
      <c r="D129" s="129" t="s">
        <v>123</v>
      </c>
      <c r="E129" s="130" t="s">
        <v>195</v>
      </c>
      <c r="F129" s="131" t="s">
        <v>196</v>
      </c>
      <c r="G129" s="132" t="s">
        <v>139</v>
      </c>
      <c r="H129" s="133">
        <v>2</v>
      </c>
      <c r="I129" s="134"/>
      <c r="J129" s="135">
        <f>ROUND(I129*H129,2)</f>
        <v>0</v>
      </c>
      <c r="K129" s="131"/>
      <c r="L129" s="20"/>
      <c r="M129" s="136"/>
      <c r="N129" s="137" t="s">
        <v>36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159</v>
      </c>
      <c r="AT129" s="140" t="s">
        <v>123</v>
      </c>
      <c r="AU129" s="140" t="s">
        <v>81</v>
      </c>
      <c r="AY129" s="7" t="s">
        <v>120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7" t="s">
        <v>79</v>
      </c>
      <c r="BK129" s="141">
        <f>ROUND(I129*H129,2)</f>
        <v>0</v>
      </c>
      <c r="BL129" s="7" t="s">
        <v>159</v>
      </c>
      <c r="BM129" s="140" t="s">
        <v>197</v>
      </c>
    </row>
    <row r="130" spans="2:65" s="19" customFormat="1" ht="24.2" customHeight="1">
      <c r="B130" s="128"/>
      <c r="C130" s="142" t="s">
        <v>136</v>
      </c>
      <c r="D130" s="142" t="s">
        <v>129</v>
      </c>
      <c r="E130" s="143" t="s">
        <v>198</v>
      </c>
      <c r="F130" s="144" t="s">
        <v>199</v>
      </c>
      <c r="G130" s="145" t="s">
        <v>139</v>
      </c>
      <c r="H130" s="146">
        <v>2</v>
      </c>
      <c r="I130" s="147"/>
      <c r="J130" s="148">
        <f>ROUND(I130*H130,2)</f>
        <v>0</v>
      </c>
      <c r="K130" s="144"/>
      <c r="L130" s="149"/>
      <c r="M130" s="150"/>
      <c r="N130" s="151" t="s">
        <v>36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167</v>
      </c>
      <c r="AT130" s="140" t="s">
        <v>129</v>
      </c>
      <c r="AU130" s="140" t="s">
        <v>81</v>
      </c>
      <c r="AY130" s="7" t="s">
        <v>120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7" t="s">
        <v>79</v>
      </c>
      <c r="BK130" s="141">
        <f>ROUND(I130*H130,2)</f>
        <v>0</v>
      </c>
      <c r="BL130" s="7" t="s">
        <v>159</v>
      </c>
      <c r="BM130" s="140" t="s">
        <v>200</v>
      </c>
    </row>
    <row r="131" spans="2:65" s="19" customFormat="1" ht="16.5" customHeight="1">
      <c r="B131" s="128"/>
      <c r="C131" s="129" t="s">
        <v>127</v>
      </c>
      <c r="D131" s="129" t="s">
        <v>123</v>
      </c>
      <c r="E131" s="130" t="s">
        <v>201</v>
      </c>
      <c r="F131" s="131" t="s">
        <v>202</v>
      </c>
      <c r="G131" s="132" t="s">
        <v>139</v>
      </c>
      <c r="H131" s="133">
        <v>3</v>
      </c>
      <c r="I131" s="134"/>
      <c r="J131" s="135">
        <f>ROUND(I131*H131,2)</f>
        <v>0</v>
      </c>
      <c r="K131" s="131"/>
      <c r="L131" s="20"/>
      <c r="M131" s="136"/>
      <c r="N131" s="137" t="s">
        <v>36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159</v>
      </c>
      <c r="AT131" s="140" t="s">
        <v>123</v>
      </c>
      <c r="AU131" s="140" t="s">
        <v>81</v>
      </c>
      <c r="AY131" s="7" t="s">
        <v>120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7" t="s">
        <v>79</v>
      </c>
      <c r="BK131" s="141">
        <f>ROUND(I131*H131,2)</f>
        <v>0</v>
      </c>
      <c r="BL131" s="7" t="s">
        <v>159</v>
      </c>
      <c r="BM131" s="140" t="s">
        <v>203</v>
      </c>
    </row>
    <row r="132" spans="2:65" s="19" customFormat="1" ht="16.5" customHeight="1">
      <c r="B132" s="128"/>
      <c r="C132" s="129" t="s">
        <v>147</v>
      </c>
      <c r="D132" s="129" t="s">
        <v>123</v>
      </c>
      <c r="E132" s="130" t="s">
        <v>204</v>
      </c>
      <c r="F132" s="131" t="s">
        <v>205</v>
      </c>
      <c r="G132" s="132" t="s">
        <v>126</v>
      </c>
      <c r="H132" s="133">
        <v>443</v>
      </c>
      <c r="I132" s="134"/>
      <c r="J132" s="135">
        <f>ROUND(I132*H132,2)</f>
        <v>0</v>
      </c>
      <c r="K132" s="131"/>
      <c r="L132" s="20"/>
      <c r="M132" s="136"/>
      <c r="N132" s="137" t="s">
        <v>36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159</v>
      </c>
      <c r="AT132" s="140" t="s">
        <v>123</v>
      </c>
      <c r="AU132" s="140" t="s">
        <v>81</v>
      </c>
      <c r="AY132" s="7" t="s">
        <v>120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7" t="s">
        <v>79</v>
      </c>
      <c r="BK132" s="141">
        <f>ROUND(I132*H132,2)</f>
        <v>0</v>
      </c>
      <c r="BL132" s="7" t="s">
        <v>159</v>
      </c>
      <c r="BM132" s="140" t="s">
        <v>206</v>
      </c>
    </row>
    <row r="133" spans="2:65" s="19" customFormat="1" ht="24.2" customHeight="1">
      <c r="B133" s="128"/>
      <c r="C133" s="129" t="s">
        <v>121</v>
      </c>
      <c r="D133" s="129" t="s">
        <v>123</v>
      </c>
      <c r="E133" s="130" t="s">
        <v>207</v>
      </c>
      <c r="F133" s="131" t="s">
        <v>208</v>
      </c>
      <c r="G133" s="132" t="s">
        <v>126</v>
      </c>
      <c r="H133" s="133">
        <v>19.882000000000001</v>
      </c>
      <c r="I133" s="134"/>
      <c r="J133" s="135">
        <f>ROUND(I133*H133,2)</f>
        <v>0</v>
      </c>
      <c r="K133" s="131" t="s">
        <v>140</v>
      </c>
      <c r="L133" s="20"/>
      <c r="M133" s="136"/>
      <c r="N133" s="137" t="s">
        <v>36</v>
      </c>
      <c r="P133" s="138">
        <f>O133*H133</f>
        <v>0</v>
      </c>
      <c r="Q133" s="138">
        <v>3.0000000000000001E-5</v>
      </c>
      <c r="R133" s="138">
        <f>Q133*H133</f>
        <v>5.9646000000000005E-4</v>
      </c>
      <c r="S133" s="138">
        <v>0</v>
      </c>
      <c r="T133" s="139">
        <f>S133*H133</f>
        <v>0</v>
      </c>
      <c r="AR133" s="140" t="s">
        <v>159</v>
      </c>
      <c r="AT133" s="140" t="s">
        <v>123</v>
      </c>
      <c r="AU133" s="140" t="s">
        <v>81</v>
      </c>
      <c r="AY133" s="7" t="s">
        <v>120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7" t="s">
        <v>79</v>
      </c>
      <c r="BK133" s="141">
        <f>ROUND(I133*H133,2)</f>
        <v>0</v>
      </c>
      <c r="BL133" s="7" t="s">
        <v>159</v>
      </c>
      <c r="BM133" s="140" t="s">
        <v>209</v>
      </c>
    </row>
    <row r="134" spans="2:65" s="152" customFormat="1">
      <c r="B134" s="153"/>
      <c r="D134" s="154" t="s">
        <v>142</v>
      </c>
      <c r="E134" s="155"/>
      <c r="F134" s="156" t="s">
        <v>210</v>
      </c>
      <c r="H134" s="155"/>
      <c r="I134" s="157"/>
      <c r="L134" s="153"/>
      <c r="M134" s="158"/>
      <c r="T134" s="159"/>
      <c r="AT134" s="155" t="s">
        <v>142</v>
      </c>
      <c r="AU134" s="155" t="s">
        <v>81</v>
      </c>
      <c r="AV134" s="152" t="s">
        <v>79</v>
      </c>
      <c r="AW134" s="152" t="s">
        <v>28</v>
      </c>
      <c r="AX134" s="152" t="s">
        <v>71</v>
      </c>
      <c r="AY134" s="155" t="s">
        <v>120</v>
      </c>
    </row>
    <row r="135" spans="2:65" s="160" customFormat="1">
      <c r="B135" s="161"/>
      <c r="D135" s="154" t="s">
        <v>142</v>
      </c>
      <c r="E135" s="162"/>
      <c r="F135" s="163" t="s">
        <v>211</v>
      </c>
      <c r="H135" s="164">
        <v>2.1</v>
      </c>
      <c r="I135" s="165"/>
      <c r="L135" s="161"/>
      <c r="M135" s="166"/>
      <c r="T135" s="167"/>
      <c r="AT135" s="162" t="s">
        <v>142</v>
      </c>
      <c r="AU135" s="162" t="s">
        <v>81</v>
      </c>
      <c r="AV135" s="160" t="s">
        <v>81</v>
      </c>
      <c r="AW135" s="160" t="s">
        <v>28</v>
      </c>
      <c r="AX135" s="160" t="s">
        <v>71</v>
      </c>
      <c r="AY135" s="162" t="s">
        <v>120</v>
      </c>
    </row>
    <row r="136" spans="2:65" s="152" customFormat="1">
      <c r="B136" s="153"/>
      <c r="D136" s="154" t="s">
        <v>142</v>
      </c>
      <c r="E136" s="155"/>
      <c r="F136" s="156" t="s">
        <v>212</v>
      </c>
      <c r="H136" s="155"/>
      <c r="I136" s="157"/>
      <c r="L136" s="153"/>
      <c r="M136" s="158"/>
      <c r="T136" s="159"/>
      <c r="AT136" s="155" t="s">
        <v>142</v>
      </c>
      <c r="AU136" s="155" t="s">
        <v>81</v>
      </c>
      <c r="AV136" s="152" t="s">
        <v>79</v>
      </c>
      <c r="AW136" s="152" t="s">
        <v>28</v>
      </c>
      <c r="AX136" s="152" t="s">
        <v>71</v>
      </c>
      <c r="AY136" s="155" t="s">
        <v>120</v>
      </c>
    </row>
    <row r="137" spans="2:65" s="160" customFormat="1">
      <c r="B137" s="161"/>
      <c r="D137" s="154" t="s">
        <v>142</v>
      </c>
      <c r="E137" s="162"/>
      <c r="F137" s="163" t="s">
        <v>213</v>
      </c>
      <c r="H137" s="164">
        <v>3.05</v>
      </c>
      <c r="I137" s="165"/>
      <c r="L137" s="161"/>
      <c r="M137" s="166"/>
      <c r="T137" s="167"/>
      <c r="AT137" s="162" t="s">
        <v>142</v>
      </c>
      <c r="AU137" s="162" t="s">
        <v>81</v>
      </c>
      <c r="AV137" s="160" t="s">
        <v>81</v>
      </c>
      <c r="AW137" s="160" t="s">
        <v>28</v>
      </c>
      <c r="AX137" s="160" t="s">
        <v>71</v>
      </c>
      <c r="AY137" s="162" t="s">
        <v>120</v>
      </c>
    </row>
    <row r="138" spans="2:65" s="152" customFormat="1">
      <c r="B138" s="153"/>
      <c r="D138" s="154" t="s">
        <v>142</v>
      </c>
      <c r="E138" s="155"/>
      <c r="F138" s="156" t="s">
        <v>214</v>
      </c>
      <c r="H138" s="155"/>
      <c r="I138" s="157"/>
      <c r="L138" s="153"/>
      <c r="M138" s="158"/>
      <c r="T138" s="159"/>
      <c r="AT138" s="155" t="s">
        <v>142</v>
      </c>
      <c r="AU138" s="155" t="s">
        <v>81</v>
      </c>
      <c r="AV138" s="152" t="s">
        <v>79</v>
      </c>
      <c r="AW138" s="152" t="s">
        <v>28</v>
      </c>
      <c r="AX138" s="152" t="s">
        <v>71</v>
      </c>
      <c r="AY138" s="155" t="s">
        <v>120</v>
      </c>
    </row>
    <row r="139" spans="2:65" s="160" customFormat="1">
      <c r="B139" s="161"/>
      <c r="D139" s="154" t="s">
        <v>142</v>
      </c>
      <c r="E139" s="162"/>
      <c r="F139" s="163" t="s">
        <v>215</v>
      </c>
      <c r="H139" s="164">
        <v>3.82</v>
      </c>
      <c r="I139" s="165"/>
      <c r="L139" s="161"/>
      <c r="M139" s="166"/>
      <c r="T139" s="167"/>
      <c r="AT139" s="162" t="s">
        <v>142</v>
      </c>
      <c r="AU139" s="162" t="s">
        <v>81</v>
      </c>
      <c r="AV139" s="160" t="s">
        <v>81</v>
      </c>
      <c r="AW139" s="160" t="s">
        <v>28</v>
      </c>
      <c r="AX139" s="160" t="s">
        <v>71</v>
      </c>
      <c r="AY139" s="162" t="s">
        <v>120</v>
      </c>
    </row>
    <row r="140" spans="2:65" s="152" customFormat="1">
      <c r="B140" s="153"/>
      <c r="D140" s="154" t="s">
        <v>142</v>
      </c>
      <c r="E140" s="155"/>
      <c r="F140" s="156" t="s">
        <v>216</v>
      </c>
      <c r="H140" s="155"/>
      <c r="I140" s="157"/>
      <c r="L140" s="153"/>
      <c r="M140" s="158"/>
      <c r="T140" s="159"/>
      <c r="AT140" s="155" t="s">
        <v>142</v>
      </c>
      <c r="AU140" s="155" t="s">
        <v>81</v>
      </c>
      <c r="AV140" s="152" t="s">
        <v>79</v>
      </c>
      <c r="AW140" s="152" t="s">
        <v>28</v>
      </c>
      <c r="AX140" s="152" t="s">
        <v>71</v>
      </c>
      <c r="AY140" s="155" t="s">
        <v>120</v>
      </c>
    </row>
    <row r="141" spans="2:65" s="160" customFormat="1">
      <c r="B141" s="161"/>
      <c r="D141" s="154" t="s">
        <v>142</v>
      </c>
      <c r="E141" s="162"/>
      <c r="F141" s="163" t="s">
        <v>217</v>
      </c>
      <c r="H141" s="164">
        <v>2.512</v>
      </c>
      <c r="I141" s="165"/>
      <c r="L141" s="161"/>
      <c r="M141" s="166"/>
      <c r="T141" s="167"/>
      <c r="AT141" s="162" t="s">
        <v>142</v>
      </c>
      <c r="AU141" s="162" t="s">
        <v>81</v>
      </c>
      <c r="AV141" s="160" t="s">
        <v>81</v>
      </c>
      <c r="AW141" s="160" t="s">
        <v>28</v>
      </c>
      <c r="AX141" s="160" t="s">
        <v>71</v>
      </c>
      <c r="AY141" s="162" t="s">
        <v>120</v>
      </c>
    </row>
    <row r="142" spans="2:65" s="152" customFormat="1">
      <c r="B142" s="153"/>
      <c r="D142" s="154" t="s">
        <v>142</v>
      </c>
      <c r="E142" s="155"/>
      <c r="F142" s="156" t="s">
        <v>218</v>
      </c>
      <c r="H142" s="155"/>
      <c r="I142" s="157"/>
      <c r="L142" s="153"/>
      <c r="M142" s="158"/>
      <c r="T142" s="159"/>
      <c r="AT142" s="155" t="s">
        <v>142</v>
      </c>
      <c r="AU142" s="155" t="s">
        <v>81</v>
      </c>
      <c r="AV142" s="152" t="s">
        <v>79</v>
      </c>
      <c r="AW142" s="152" t="s">
        <v>28</v>
      </c>
      <c r="AX142" s="152" t="s">
        <v>71</v>
      </c>
      <c r="AY142" s="155" t="s">
        <v>120</v>
      </c>
    </row>
    <row r="143" spans="2:65" s="160" customFormat="1">
      <c r="B143" s="161"/>
      <c r="D143" s="154" t="s">
        <v>142</v>
      </c>
      <c r="E143" s="162"/>
      <c r="F143" s="163" t="s">
        <v>219</v>
      </c>
      <c r="H143" s="164">
        <v>7.2</v>
      </c>
      <c r="I143" s="165"/>
      <c r="L143" s="161"/>
      <c r="M143" s="166"/>
      <c r="T143" s="167"/>
      <c r="AT143" s="162" t="s">
        <v>142</v>
      </c>
      <c r="AU143" s="162" t="s">
        <v>81</v>
      </c>
      <c r="AV143" s="160" t="s">
        <v>81</v>
      </c>
      <c r="AW143" s="160" t="s">
        <v>28</v>
      </c>
      <c r="AX143" s="160" t="s">
        <v>71</v>
      </c>
      <c r="AY143" s="162" t="s">
        <v>120</v>
      </c>
    </row>
    <row r="144" spans="2:65" s="152" customFormat="1">
      <c r="B144" s="153"/>
      <c r="D144" s="154" t="s">
        <v>142</v>
      </c>
      <c r="E144" s="155"/>
      <c r="F144" s="156" t="s">
        <v>220</v>
      </c>
      <c r="H144" s="155"/>
      <c r="I144" s="157"/>
      <c r="L144" s="153"/>
      <c r="M144" s="158"/>
      <c r="T144" s="159"/>
      <c r="AT144" s="155" t="s">
        <v>142</v>
      </c>
      <c r="AU144" s="155" t="s">
        <v>81</v>
      </c>
      <c r="AV144" s="152" t="s">
        <v>79</v>
      </c>
      <c r="AW144" s="152" t="s">
        <v>28</v>
      </c>
      <c r="AX144" s="152" t="s">
        <v>71</v>
      </c>
      <c r="AY144" s="155" t="s">
        <v>120</v>
      </c>
    </row>
    <row r="145" spans="2:65" s="160" customFormat="1">
      <c r="B145" s="161"/>
      <c r="D145" s="154" t="s">
        <v>142</v>
      </c>
      <c r="E145" s="162"/>
      <c r="F145" s="163" t="s">
        <v>221</v>
      </c>
      <c r="H145" s="164">
        <v>1.2</v>
      </c>
      <c r="I145" s="165"/>
      <c r="L145" s="161"/>
      <c r="M145" s="166"/>
      <c r="T145" s="167"/>
      <c r="AT145" s="162" t="s">
        <v>142</v>
      </c>
      <c r="AU145" s="162" t="s">
        <v>81</v>
      </c>
      <c r="AV145" s="160" t="s">
        <v>81</v>
      </c>
      <c r="AW145" s="160" t="s">
        <v>28</v>
      </c>
      <c r="AX145" s="160" t="s">
        <v>71</v>
      </c>
      <c r="AY145" s="162" t="s">
        <v>120</v>
      </c>
    </row>
    <row r="146" spans="2:65" s="173" customFormat="1">
      <c r="B146" s="174"/>
      <c r="D146" s="154" t="s">
        <v>142</v>
      </c>
      <c r="E146" s="175"/>
      <c r="F146" s="176" t="s">
        <v>222</v>
      </c>
      <c r="H146" s="177">
        <v>19.882000000000001</v>
      </c>
      <c r="I146" s="178"/>
      <c r="L146" s="174"/>
      <c r="M146" s="179"/>
      <c r="T146" s="180"/>
      <c r="AT146" s="175" t="s">
        <v>142</v>
      </c>
      <c r="AU146" s="175" t="s">
        <v>81</v>
      </c>
      <c r="AV146" s="173" t="s">
        <v>127</v>
      </c>
      <c r="AW146" s="173" t="s">
        <v>28</v>
      </c>
      <c r="AX146" s="173" t="s">
        <v>79</v>
      </c>
      <c r="AY146" s="175" t="s">
        <v>120</v>
      </c>
    </row>
    <row r="147" spans="2:65" s="19" customFormat="1" ht="16.5" customHeight="1">
      <c r="B147" s="128"/>
      <c r="C147" s="142" t="s">
        <v>161</v>
      </c>
      <c r="D147" s="142" t="s">
        <v>129</v>
      </c>
      <c r="E147" s="143" t="s">
        <v>223</v>
      </c>
      <c r="F147" s="144" t="s">
        <v>224</v>
      </c>
      <c r="G147" s="145" t="s">
        <v>126</v>
      </c>
      <c r="H147" s="146">
        <v>22.864000000000001</v>
      </c>
      <c r="I147" s="147"/>
      <c r="J147" s="148">
        <f>ROUND(I147*H147,2)</f>
        <v>0</v>
      </c>
      <c r="K147" s="144"/>
      <c r="L147" s="149"/>
      <c r="M147" s="150"/>
      <c r="N147" s="151" t="s">
        <v>36</v>
      </c>
      <c r="P147" s="138">
        <f>O147*H147</f>
        <v>0</v>
      </c>
      <c r="Q147" s="138">
        <v>2.0999999999999999E-3</v>
      </c>
      <c r="R147" s="138">
        <f>Q147*H147</f>
        <v>4.8014399999999999E-2</v>
      </c>
      <c r="S147" s="138">
        <v>0</v>
      </c>
      <c r="T147" s="139">
        <f>S147*H147</f>
        <v>0</v>
      </c>
      <c r="AR147" s="140" t="s">
        <v>167</v>
      </c>
      <c r="AT147" s="140" t="s">
        <v>129</v>
      </c>
      <c r="AU147" s="140" t="s">
        <v>81</v>
      </c>
      <c r="AY147" s="7" t="s">
        <v>120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7" t="s">
        <v>79</v>
      </c>
      <c r="BK147" s="141">
        <f>ROUND(I147*H147,2)</f>
        <v>0</v>
      </c>
      <c r="BL147" s="7" t="s">
        <v>159</v>
      </c>
      <c r="BM147" s="140" t="s">
        <v>225</v>
      </c>
    </row>
    <row r="148" spans="2:65" s="160" customFormat="1">
      <c r="B148" s="161"/>
      <c r="D148" s="154" t="s">
        <v>142</v>
      </c>
      <c r="E148" s="162"/>
      <c r="F148" s="163" t="s">
        <v>226</v>
      </c>
      <c r="H148" s="164">
        <v>22.864000000000001</v>
      </c>
      <c r="I148" s="165"/>
      <c r="L148" s="161"/>
      <c r="M148" s="166"/>
      <c r="T148" s="167"/>
      <c r="AT148" s="162" t="s">
        <v>142</v>
      </c>
      <c r="AU148" s="162" t="s">
        <v>81</v>
      </c>
      <c r="AV148" s="160" t="s">
        <v>81</v>
      </c>
      <c r="AW148" s="160" t="s">
        <v>28</v>
      </c>
      <c r="AX148" s="160" t="s">
        <v>79</v>
      </c>
      <c r="AY148" s="162" t="s">
        <v>120</v>
      </c>
    </row>
    <row r="149" spans="2:65" s="19" customFormat="1" ht="33" customHeight="1">
      <c r="B149" s="128"/>
      <c r="C149" s="129" t="s">
        <v>132</v>
      </c>
      <c r="D149" s="129" t="s">
        <v>123</v>
      </c>
      <c r="E149" s="130" t="s">
        <v>227</v>
      </c>
      <c r="F149" s="131" t="s">
        <v>228</v>
      </c>
      <c r="G149" s="132" t="s">
        <v>139</v>
      </c>
      <c r="H149" s="133">
        <v>2</v>
      </c>
      <c r="I149" s="134"/>
      <c r="J149" s="135">
        <f>ROUND(I149*H149,2)</f>
        <v>0</v>
      </c>
      <c r="K149" s="131" t="s">
        <v>140</v>
      </c>
      <c r="L149" s="20"/>
      <c r="M149" s="136"/>
      <c r="N149" s="137" t="s">
        <v>36</v>
      </c>
      <c r="P149" s="138">
        <f>O149*H149</f>
        <v>0</v>
      </c>
      <c r="Q149" s="138">
        <v>7.4999999999999997E-3</v>
      </c>
      <c r="R149" s="138">
        <f>Q149*H149</f>
        <v>1.4999999999999999E-2</v>
      </c>
      <c r="S149" s="138">
        <v>0</v>
      </c>
      <c r="T149" s="139">
        <f>S149*H149</f>
        <v>0</v>
      </c>
      <c r="AR149" s="140" t="s">
        <v>159</v>
      </c>
      <c r="AT149" s="140" t="s">
        <v>123</v>
      </c>
      <c r="AU149" s="140" t="s">
        <v>81</v>
      </c>
      <c r="AY149" s="7" t="s">
        <v>120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7" t="s">
        <v>79</v>
      </c>
      <c r="BK149" s="141">
        <f>ROUND(I149*H149,2)</f>
        <v>0</v>
      </c>
      <c r="BL149" s="7" t="s">
        <v>159</v>
      </c>
      <c r="BM149" s="140" t="s">
        <v>229</v>
      </c>
    </row>
    <row r="150" spans="2:65" s="152" customFormat="1">
      <c r="B150" s="153"/>
      <c r="D150" s="154" t="s">
        <v>142</v>
      </c>
      <c r="E150" s="155"/>
      <c r="F150" s="156" t="s">
        <v>230</v>
      </c>
      <c r="H150" s="155"/>
      <c r="I150" s="157"/>
      <c r="L150" s="153"/>
      <c r="M150" s="158"/>
      <c r="T150" s="159"/>
      <c r="AT150" s="155" t="s">
        <v>142</v>
      </c>
      <c r="AU150" s="155" t="s">
        <v>81</v>
      </c>
      <c r="AV150" s="152" t="s">
        <v>79</v>
      </c>
      <c r="AW150" s="152" t="s">
        <v>28</v>
      </c>
      <c r="AX150" s="152" t="s">
        <v>71</v>
      </c>
      <c r="AY150" s="155" t="s">
        <v>120</v>
      </c>
    </row>
    <row r="151" spans="2:65" s="160" customFormat="1">
      <c r="B151" s="161"/>
      <c r="D151" s="154" t="s">
        <v>142</v>
      </c>
      <c r="E151" s="162"/>
      <c r="F151" s="163" t="s">
        <v>81</v>
      </c>
      <c r="H151" s="164">
        <v>2</v>
      </c>
      <c r="I151" s="165"/>
      <c r="L151" s="161"/>
      <c r="M151" s="166"/>
      <c r="T151" s="167"/>
      <c r="AT151" s="162" t="s">
        <v>142</v>
      </c>
      <c r="AU151" s="162" t="s">
        <v>81</v>
      </c>
      <c r="AV151" s="160" t="s">
        <v>81</v>
      </c>
      <c r="AW151" s="160" t="s">
        <v>28</v>
      </c>
      <c r="AX151" s="160" t="s">
        <v>79</v>
      </c>
      <c r="AY151" s="162" t="s">
        <v>120</v>
      </c>
    </row>
    <row r="152" spans="2:65" s="19" customFormat="1" ht="24.2" customHeight="1">
      <c r="B152" s="128"/>
      <c r="C152" s="142" t="s">
        <v>134</v>
      </c>
      <c r="D152" s="142" t="s">
        <v>129</v>
      </c>
      <c r="E152" s="143" t="s">
        <v>231</v>
      </c>
      <c r="F152" s="144" t="s">
        <v>232</v>
      </c>
      <c r="G152" s="145" t="s">
        <v>139</v>
      </c>
      <c r="H152" s="146">
        <v>2</v>
      </c>
      <c r="I152" s="147"/>
      <c r="J152" s="148">
        <f>ROUND(I152*H152,2)</f>
        <v>0</v>
      </c>
      <c r="K152" s="144" t="s">
        <v>140</v>
      </c>
      <c r="L152" s="149"/>
      <c r="M152" s="150"/>
      <c r="N152" s="151" t="s">
        <v>36</v>
      </c>
      <c r="P152" s="138">
        <f>O152*H152</f>
        <v>0</v>
      </c>
      <c r="Q152" s="138">
        <v>1E-4</v>
      </c>
      <c r="R152" s="138">
        <f>Q152*H152</f>
        <v>2.0000000000000001E-4</v>
      </c>
      <c r="S152" s="138">
        <v>0</v>
      </c>
      <c r="T152" s="139">
        <f>S152*H152</f>
        <v>0</v>
      </c>
      <c r="AR152" s="140" t="s">
        <v>167</v>
      </c>
      <c r="AT152" s="140" t="s">
        <v>129</v>
      </c>
      <c r="AU152" s="140" t="s">
        <v>81</v>
      </c>
      <c r="AY152" s="7" t="s">
        <v>120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7" t="s">
        <v>79</v>
      </c>
      <c r="BK152" s="141">
        <f>ROUND(I152*H152,2)</f>
        <v>0</v>
      </c>
      <c r="BL152" s="7" t="s">
        <v>159</v>
      </c>
      <c r="BM152" s="140" t="s">
        <v>233</v>
      </c>
    </row>
    <row r="153" spans="2:65" s="19" customFormat="1" ht="33" customHeight="1">
      <c r="B153" s="128"/>
      <c r="C153" s="129" t="s">
        <v>175</v>
      </c>
      <c r="D153" s="129" t="s">
        <v>123</v>
      </c>
      <c r="E153" s="130" t="s">
        <v>234</v>
      </c>
      <c r="F153" s="131" t="s">
        <v>235</v>
      </c>
      <c r="G153" s="132" t="s">
        <v>139</v>
      </c>
      <c r="H153" s="133">
        <v>1</v>
      </c>
      <c r="I153" s="134"/>
      <c r="J153" s="135">
        <f>ROUND(I153*H153,2)</f>
        <v>0</v>
      </c>
      <c r="K153" s="131" t="s">
        <v>140</v>
      </c>
      <c r="L153" s="20"/>
      <c r="M153" s="136"/>
      <c r="N153" s="137" t="s">
        <v>36</v>
      </c>
      <c r="P153" s="138">
        <f>O153*H153</f>
        <v>0</v>
      </c>
      <c r="Q153" s="138">
        <v>9.75E-3</v>
      </c>
      <c r="R153" s="138">
        <f>Q153*H153</f>
        <v>9.75E-3</v>
      </c>
      <c r="S153" s="138">
        <v>0</v>
      </c>
      <c r="T153" s="139">
        <f>S153*H153</f>
        <v>0</v>
      </c>
      <c r="AR153" s="140" t="s">
        <v>159</v>
      </c>
      <c r="AT153" s="140" t="s">
        <v>123</v>
      </c>
      <c r="AU153" s="140" t="s">
        <v>81</v>
      </c>
      <c r="AY153" s="7" t="s">
        <v>120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7" t="s">
        <v>79</v>
      </c>
      <c r="BK153" s="141">
        <f>ROUND(I153*H153,2)</f>
        <v>0</v>
      </c>
      <c r="BL153" s="7" t="s">
        <v>159</v>
      </c>
      <c r="BM153" s="140" t="s">
        <v>236</v>
      </c>
    </row>
    <row r="154" spans="2:65" s="152" customFormat="1">
      <c r="B154" s="153"/>
      <c r="D154" s="154" t="s">
        <v>142</v>
      </c>
      <c r="E154" s="155"/>
      <c r="F154" s="156" t="s">
        <v>237</v>
      </c>
      <c r="H154" s="155"/>
      <c r="I154" s="157"/>
      <c r="L154" s="153"/>
      <c r="M154" s="158"/>
      <c r="T154" s="159"/>
      <c r="AT154" s="155" t="s">
        <v>142</v>
      </c>
      <c r="AU154" s="155" t="s">
        <v>81</v>
      </c>
      <c r="AV154" s="152" t="s">
        <v>79</v>
      </c>
      <c r="AW154" s="152" t="s">
        <v>28</v>
      </c>
      <c r="AX154" s="152" t="s">
        <v>71</v>
      </c>
      <c r="AY154" s="155" t="s">
        <v>120</v>
      </c>
    </row>
    <row r="155" spans="2:65" s="160" customFormat="1">
      <c r="B155" s="161"/>
      <c r="D155" s="154" t="s">
        <v>142</v>
      </c>
      <c r="E155" s="162"/>
      <c r="F155" s="163" t="s">
        <v>79</v>
      </c>
      <c r="H155" s="164">
        <v>1</v>
      </c>
      <c r="I155" s="165"/>
      <c r="L155" s="161"/>
      <c r="M155" s="166"/>
      <c r="T155" s="167"/>
      <c r="AT155" s="162" t="s">
        <v>142</v>
      </c>
      <c r="AU155" s="162" t="s">
        <v>81</v>
      </c>
      <c r="AV155" s="160" t="s">
        <v>81</v>
      </c>
      <c r="AW155" s="160" t="s">
        <v>28</v>
      </c>
      <c r="AX155" s="160" t="s">
        <v>79</v>
      </c>
      <c r="AY155" s="162" t="s">
        <v>120</v>
      </c>
    </row>
    <row r="156" spans="2:65" s="19" customFormat="1" ht="37.9" customHeight="1">
      <c r="B156" s="128"/>
      <c r="C156" s="142" t="s">
        <v>181</v>
      </c>
      <c r="D156" s="142" t="s">
        <v>129</v>
      </c>
      <c r="E156" s="143" t="s">
        <v>238</v>
      </c>
      <c r="F156" s="144" t="s">
        <v>239</v>
      </c>
      <c r="G156" s="145" t="s">
        <v>139</v>
      </c>
      <c r="H156" s="146">
        <v>0.66</v>
      </c>
      <c r="I156" s="147"/>
      <c r="J156" s="148">
        <f>ROUND(I156*H156,2)</f>
        <v>0</v>
      </c>
      <c r="K156" s="144" t="s">
        <v>140</v>
      </c>
      <c r="L156" s="149"/>
      <c r="M156" s="150"/>
      <c r="N156" s="151" t="s">
        <v>36</v>
      </c>
      <c r="P156" s="138">
        <f>O156*H156</f>
        <v>0</v>
      </c>
      <c r="Q156" s="138">
        <v>1E-4</v>
      </c>
      <c r="R156" s="138">
        <f>Q156*H156</f>
        <v>6.6000000000000005E-5</v>
      </c>
      <c r="S156" s="138">
        <v>0</v>
      </c>
      <c r="T156" s="139">
        <f>S156*H156</f>
        <v>0</v>
      </c>
      <c r="AR156" s="140" t="s">
        <v>167</v>
      </c>
      <c r="AT156" s="140" t="s">
        <v>129</v>
      </c>
      <c r="AU156" s="140" t="s">
        <v>81</v>
      </c>
      <c r="AY156" s="7" t="s">
        <v>120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7" t="s">
        <v>79</v>
      </c>
      <c r="BK156" s="141">
        <f>ROUND(I156*H156,2)</f>
        <v>0</v>
      </c>
      <c r="BL156" s="7" t="s">
        <v>159</v>
      </c>
      <c r="BM156" s="140" t="s">
        <v>240</v>
      </c>
    </row>
    <row r="157" spans="2:65" s="160" customFormat="1">
      <c r="B157" s="161"/>
      <c r="D157" s="154" t="s">
        <v>142</v>
      </c>
      <c r="F157" s="163" t="s">
        <v>241</v>
      </c>
      <c r="H157" s="164">
        <v>0.66</v>
      </c>
      <c r="I157" s="165"/>
      <c r="L157" s="161"/>
      <c r="M157" s="166"/>
      <c r="T157" s="167"/>
      <c r="AT157" s="162" t="s">
        <v>142</v>
      </c>
      <c r="AU157" s="162" t="s">
        <v>81</v>
      </c>
      <c r="AV157" s="160" t="s">
        <v>81</v>
      </c>
      <c r="AW157" s="160" t="s">
        <v>2</v>
      </c>
      <c r="AX157" s="160" t="s">
        <v>79</v>
      </c>
      <c r="AY157" s="162" t="s">
        <v>120</v>
      </c>
    </row>
    <row r="158" spans="2:65" s="19" customFormat="1" ht="24.2" customHeight="1">
      <c r="B158" s="128"/>
      <c r="C158" s="129" t="s">
        <v>242</v>
      </c>
      <c r="D158" s="129" t="s">
        <v>123</v>
      </c>
      <c r="E158" s="130" t="s">
        <v>243</v>
      </c>
      <c r="F158" s="131" t="s">
        <v>244</v>
      </c>
      <c r="G158" s="132" t="s">
        <v>158</v>
      </c>
      <c r="H158" s="133">
        <v>50</v>
      </c>
      <c r="I158" s="134"/>
      <c r="J158" s="135">
        <f>ROUND(I158*H158,2)</f>
        <v>0</v>
      </c>
      <c r="K158" s="131" t="s">
        <v>140</v>
      </c>
      <c r="L158" s="20"/>
      <c r="M158" s="136"/>
      <c r="N158" s="137" t="s">
        <v>36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159</v>
      </c>
      <c r="AT158" s="140" t="s">
        <v>123</v>
      </c>
      <c r="AU158" s="140" t="s">
        <v>81</v>
      </c>
      <c r="AY158" s="7" t="s">
        <v>120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7" t="s">
        <v>79</v>
      </c>
      <c r="BK158" s="141">
        <f>ROUND(I158*H158,2)</f>
        <v>0</v>
      </c>
      <c r="BL158" s="7" t="s">
        <v>159</v>
      </c>
      <c r="BM158" s="140" t="s">
        <v>245</v>
      </c>
    </row>
    <row r="159" spans="2:65" s="19" customFormat="1" ht="16.5" customHeight="1">
      <c r="B159" s="128"/>
      <c r="C159" s="142" t="s">
        <v>246</v>
      </c>
      <c r="D159" s="142" t="s">
        <v>129</v>
      </c>
      <c r="E159" s="143" t="s">
        <v>247</v>
      </c>
      <c r="F159" s="144" t="s">
        <v>248</v>
      </c>
      <c r="G159" s="145" t="s">
        <v>158</v>
      </c>
      <c r="H159" s="146">
        <v>55</v>
      </c>
      <c r="I159" s="147"/>
      <c r="J159" s="148">
        <f>ROUND(I159*H159,2)</f>
        <v>0</v>
      </c>
      <c r="K159" s="144"/>
      <c r="L159" s="149"/>
      <c r="M159" s="150"/>
      <c r="N159" s="151" t="s">
        <v>36</v>
      </c>
      <c r="P159" s="138">
        <f>O159*H159</f>
        <v>0</v>
      </c>
      <c r="Q159" s="138">
        <v>8.7000000000000001E-4</v>
      </c>
      <c r="R159" s="138">
        <f>Q159*H159</f>
        <v>4.7850000000000004E-2</v>
      </c>
      <c r="S159" s="138">
        <v>0</v>
      </c>
      <c r="T159" s="139">
        <f>S159*H159</f>
        <v>0</v>
      </c>
      <c r="AR159" s="140" t="s">
        <v>167</v>
      </c>
      <c r="AT159" s="140" t="s">
        <v>129</v>
      </c>
      <c r="AU159" s="140" t="s">
        <v>81</v>
      </c>
      <c r="AY159" s="7" t="s">
        <v>120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7" t="s">
        <v>79</v>
      </c>
      <c r="BK159" s="141">
        <f>ROUND(I159*H159,2)</f>
        <v>0</v>
      </c>
      <c r="BL159" s="7" t="s">
        <v>159</v>
      </c>
      <c r="BM159" s="140" t="s">
        <v>249</v>
      </c>
    </row>
    <row r="160" spans="2:65" s="160" customFormat="1">
      <c r="B160" s="161"/>
      <c r="D160" s="154" t="s">
        <v>142</v>
      </c>
      <c r="E160" s="162"/>
      <c r="F160" s="163" t="s">
        <v>250</v>
      </c>
      <c r="H160" s="164">
        <v>55</v>
      </c>
      <c r="I160" s="165"/>
      <c r="L160" s="161"/>
      <c r="M160" s="166"/>
      <c r="T160" s="167"/>
      <c r="AT160" s="162" t="s">
        <v>142</v>
      </c>
      <c r="AU160" s="162" t="s">
        <v>81</v>
      </c>
      <c r="AV160" s="160" t="s">
        <v>81</v>
      </c>
      <c r="AW160" s="160" t="s">
        <v>28</v>
      </c>
      <c r="AX160" s="160" t="s">
        <v>79</v>
      </c>
      <c r="AY160" s="162" t="s">
        <v>120</v>
      </c>
    </row>
    <row r="161" spans="2:65" s="19" customFormat="1" ht="16.5" customHeight="1">
      <c r="B161" s="128"/>
      <c r="C161" s="142" t="s">
        <v>251</v>
      </c>
      <c r="D161" s="142" t="s">
        <v>129</v>
      </c>
      <c r="E161" s="143" t="s">
        <v>252</v>
      </c>
      <c r="F161" s="144" t="s">
        <v>253</v>
      </c>
      <c r="G161" s="145" t="s">
        <v>139</v>
      </c>
      <c r="H161" s="146">
        <v>2600</v>
      </c>
      <c r="I161" s="147"/>
      <c r="J161" s="148">
        <f>ROUND(I161*H161,2)</f>
        <v>0</v>
      </c>
      <c r="K161" s="144"/>
      <c r="L161" s="149"/>
      <c r="M161" s="150"/>
      <c r="N161" s="151" t="s">
        <v>36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167</v>
      </c>
      <c r="AT161" s="140" t="s">
        <v>129</v>
      </c>
      <c r="AU161" s="140" t="s">
        <v>81</v>
      </c>
      <c r="AY161" s="7" t="s">
        <v>120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7" t="s">
        <v>79</v>
      </c>
      <c r="BK161" s="141">
        <f>ROUND(I161*H161,2)</f>
        <v>0</v>
      </c>
      <c r="BL161" s="7" t="s">
        <v>159</v>
      </c>
      <c r="BM161" s="140" t="s">
        <v>254</v>
      </c>
    </row>
    <row r="162" spans="2:65" s="19" customFormat="1" ht="37.9" customHeight="1">
      <c r="B162" s="128"/>
      <c r="C162" s="129" t="s">
        <v>7</v>
      </c>
      <c r="D162" s="129" t="s">
        <v>123</v>
      </c>
      <c r="E162" s="130" t="s">
        <v>255</v>
      </c>
      <c r="F162" s="131" t="s">
        <v>256</v>
      </c>
      <c r="G162" s="132" t="s">
        <v>158</v>
      </c>
      <c r="H162" s="133">
        <v>216</v>
      </c>
      <c r="I162" s="134"/>
      <c r="J162" s="135">
        <f>ROUND(I162*H162,2)</f>
        <v>0</v>
      </c>
      <c r="K162" s="131" t="s">
        <v>140</v>
      </c>
      <c r="L162" s="20"/>
      <c r="M162" s="136"/>
      <c r="N162" s="137" t="s">
        <v>36</v>
      </c>
      <c r="P162" s="138">
        <f>O162*H162</f>
        <v>0</v>
      </c>
      <c r="Q162" s="138">
        <v>5.9999999999999995E-4</v>
      </c>
      <c r="R162" s="138">
        <f>Q162*H162</f>
        <v>0.12959999999999999</v>
      </c>
      <c r="S162" s="138">
        <v>0</v>
      </c>
      <c r="T162" s="139">
        <f>S162*H162</f>
        <v>0</v>
      </c>
      <c r="AR162" s="140" t="s">
        <v>159</v>
      </c>
      <c r="AT162" s="140" t="s">
        <v>123</v>
      </c>
      <c r="AU162" s="140" t="s">
        <v>81</v>
      </c>
      <c r="AY162" s="7" t="s">
        <v>120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7" t="s">
        <v>79</v>
      </c>
      <c r="BK162" s="141">
        <f>ROUND(I162*H162,2)</f>
        <v>0</v>
      </c>
      <c r="BL162" s="7" t="s">
        <v>159</v>
      </c>
      <c r="BM162" s="140" t="s">
        <v>257</v>
      </c>
    </row>
    <row r="163" spans="2:65" s="19" customFormat="1" ht="37.9" customHeight="1">
      <c r="B163" s="128"/>
      <c r="C163" s="129" t="s">
        <v>159</v>
      </c>
      <c r="D163" s="129" t="s">
        <v>123</v>
      </c>
      <c r="E163" s="130" t="s">
        <v>258</v>
      </c>
      <c r="F163" s="131" t="s">
        <v>259</v>
      </c>
      <c r="G163" s="132" t="s">
        <v>158</v>
      </c>
      <c r="H163" s="133">
        <v>166</v>
      </c>
      <c r="I163" s="134"/>
      <c r="J163" s="135">
        <f>ROUND(I163*H163,2)</f>
        <v>0</v>
      </c>
      <c r="K163" s="131" t="s">
        <v>140</v>
      </c>
      <c r="L163" s="20"/>
      <c r="M163" s="136"/>
      <c r="N163" s="137" t="s">
        <v>36</v>
      </c>
      <c r="P163" s="138">
        <f>O163*H163</f>
        <v>0</v>
      </c>
      <c r="Q163" s="138">
        <v>5.9999999999999995E-4</v>
      </c>
      <c r="R163" s="138">
        <f>Q163*H163</f>
        <v>9.9599999999999994E-2</v>
      </c>
      <c r="S163" s="138">
        <v>0</v>
      </c>
      <c r="T163" s="139">
        <f>S163*H163</f>
        <v>0</v>
      </c>
      <c r="AR163" s="140" t="s">
        <v>159</v>
      </c>
      <c r="AT163" s="140" t="s">
        <v>123</v>
      </c>
      <c r="AU163" s="140" t="s">
        <v>81</v>
      </c>
      <c r="AY163" s="7" t="s">
        <v>120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7" t="s">
        <v>79</v>
      </c>
      <c r="BK163" s="141">
        <f>ROUND(I163*H163,2)</f>
        <v>0</v>
      </c>
      <c r="BL163" s="7" t="s">
        <v>159</v>
      </c>
      <c r="BM163" s="140" t="s">
        <v>260</v>
      </c>
    </row>
    <row r="164" spans="2:65" s="19" customFormat="1" ht="24.2" customHeight="1">
      <c r="B164" s="128"/>
      <c r="C164" s="129" t="s">
        <v>261</v>
      </c>
      <c r="D164" s="129" t="s">
        <v>123</v>
      </c>
      <c r="E164" s="130" t="s">
        <v>262</v>
      </c>
      <c r="F164" s="131" t="s">
        <v>263</v>
      </c>
      <c r="G164" s="132" t="s">
        <v>126</v>
      </c>
      <c r="H164" s="133">
        <v>453</v>
      </c>
      <c r="I164" s="134"/>
      <c r="J164" s="135">
        <f>ROUND(I164*H164,2)</f>
        <v>0</v>
      </c>
      <c r="K164" s="131" t="s">
        <v>140</v>
      </c>
      <c r="L164" s="20"/>
      <c r="M164" s="136"/>
      <c r="N164" s="137" t="s">
        <v>36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159</v>
      </c>
      <c r="AT164" s="140" t="s">
        <v>123</v>
      </c>
      <c r="AU164" s="140" t="s">
        <v>81</v>
      </c>
      <c r="AY164" s="7" t="s">
        <v>120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7" t="s">
        <v>79</v>
      </c>
      <c r="BK164" s="141">
        <f>ROUND(I164*H164,2)</f>
        <v>0</v>
      </c>
      <c r="BL164" s="7" t="s">
        <v>159</v>
      </c>
      <c r="BM164" s="140" t="s">
        <v>264</v>
      </c>
    </row>
    <row r="165" spans="2:65" s="19" customFormat="1" ht="24.2" customHeight="1">
      <c r="B165" s="128"/>
      <c r="C165" s="142" t="s">
        <v>265</v>
      </c>
      <c r="D165" s="142" t="s">
        <v>129</v>
      </c>
      <c r="E165" s="143" t="s">
        <v>266</v>
      </c>
      <c r="F165" s="144" t="s">
        <v>267</v>
      </c>
      <c r="G165" s="145" t="s">
        <v>126</v>
      </c>
      <c r="H165" s="146">
        <v>498.3</v>
      </c>
      <c r="I165" s="147"/>
      <c r="J165" s="148">
        <f>ROUND(I165*H165,2)</f>
        <v>0</v>
      </c>
      <c r="K165" s="144" t="s">
        <v>140</v>
      </c>
      <c r="L165" s="149"/>
      <c r="M165" s="150"/>
      <c r="N165" s="151" t="s">
        <v>36</v>
      </c>
      <c r="P165" s="138">
        <f>O165*H165</f>
        <v>0</v>
      </c>
      <c r="Q165" s="138">
        <v>2.9999999999999997E-4</v>
      </c>
      <c r="R165" s="138">
        <f>Q165*H165</f>
        <v>0.14948999999999998</v>
      </c>
      <c r="S165" s="138">
        <v>0</v>
      </c>
      <c r="T165" s="139">
        <f>S165*H165</f>
        <v>0</v>
      </c>
      <c r="AR165" s="140" t="s">
        <v>167</v>
      </c>
      <c r="AT165" s="140" t="s">
        <v>129</v>
      </c>
      <c r="AU165" s="140" t="s">
        <v>81</v>
      </c>
      <c r="AY165" s="7" t="s">
        <v>120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7" t="s">
        <v>79</v>
      </c>
      <c r="BK165" s="141">
        <f>ROUND(I165*H165,2)</f>
        <v>0</v>
      </c>
      <c r="BL165" s="7" t="s">
        <v>159</v>
      </c>
      <c r="BM165" s="140" t="s">
        <v>268</v>
      </c>
    </row>
    <row r="166" spans="2:65" s="160" customFormat="1">
      <c r="B166" s="161"/>
      <c r="D166" s="154" t="s">
        <v>142</v>
      </c>
      <c r="E166" s="162"/>
      <c r="F166" s="163" t="s">
        <v>269</v>
      </c>
      <c r="H166" s="164">
        <v>498.3</v>
      </c>
      <c r="I166" s="165"/>
      <c r="L166" s="161"/>
      <c r="M166" s="166"/>
      <c r="T166" s="167"/>
      <c r="AT166" s="162" t="s">
        <v>142</v>
      </c>
      <c r="AU166" s="162" t="s">
        <v>81</v>
      </c>
      <c r="AV166" s="160" t="s">
        <v>81</v>
      </c>
      <c r="AW166" s="160" t="s">
        <v>28</v>
      </c>
      <c r="AX166" s="160" t="s">
        <v>79</v>
      </c>
      <c r="AY166" s="162" t="s">
        <v>120</v>
      </c>
    </row>
    <row r="167" spans="2:65" s="19" customFormat="1" ht="24.2" customHeight="1">
      <c r="B167" s="128"/>
      <c r="C167" s="129" t="s">
        <v>270</v>
      </c>
      <c r="D167" s="129" t="s">
        <v>123</v>
      </c>
      <c r="E167" s="130" t="s">
        <v>271</v>
      </c>
      <c r="F167" s="131" t="s">
        <v>272</v>
      </c>
      <c r="G167" s="132" t="s">
        <v>126</v>
      </c>
      <c r="H167" s="133">
        <v>358</v>
      </c>
      <c r="I167" s="134"/>
      <c r="J167" s="135">
        <f>ROUND(I167*H167,2)</f>
        <v>0</v>
      </c>
      <c r="K167" s="131" t="s">
        <v>140</v>
      </c>
      <c r="L167" s="20"/>
      <c r="M167" s="136"/>
      <c r="N167" s="137" t="s">
        <v>36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159</v>
      </c>
      <c r="AT167" s="140" t="s">
        <v>123</v>
      </c>
      <c r="AU167" s="140" t="s">
        <v>81</v>
      </c>
      <c r="AY167" s="7" t="s">
        <v>120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7" t="s">
        <v>79</v>
      </c>
      <c r="BK167" s="141">
        <f>ROUND(I167*H167,2)</f>
        <v>0</v>
      </c>
      <c r="BL167" s="7" t="s">
        <v>159</v>
      </c>
      <c r="BM167" s="140" t="s">
        <v>273</v>
      </c>
    </row>
    <row r="168" spans="2:65" s="19" customFormat="1" ht="24.2" customHeight="1">
      <c r="B168" s="128"/>
      <c r="C168" s="142" t="s">
        <v>274</v>
      </c>
      <c r="D168" s="142" t="s">
        <v>129</v>
      </c>
      <c r="E168" s="143" t="s">
        <v>266</v>
      </c>
      <c r="F168" s="144" t="s">
        <v>267</v>
      </c>
      <c r="G168" s="145" t="s">
        <v>126</v>
      </c>
      <c r="H168" s="146">
        <v>393.8</v>
      </c>
      <c r="I168" s="147"/>
      <c r="J168" s="148">
        <f>ROUND(I168*H168,2)</f>
        <v>0</v>
      </c>
      <c r="K168" s="144" t="s">
        <v>140</v>
      </c>
      <c r="L168" s="149"/>
      <c r="M168" s="150"/>
      <c r="N168" s="151" t="s">
        <v>36</v>
      </c>
      <c r="P168" s="138">
        <f>O168*H168</f>
        <v>0</v>
      </c>
      <c r="Q168" s="138">
        <v>2.9999999999999997E-4</v>
      </c>
      <c r="R168" s="138">
        <f>Q168*H168</f>
        <v>0.11814</v>
      </c>
      <c r="S168" s="138">
        <v>0</v>
      </c>
      <c r="T168" s="139">
        <f>S168*H168</f>
        <v>0</v>
      </c>
      <c r="AR168" s="140" t="s">
        <v>167</v>
      </c>
      <c r="AT168" s="140" t="s">
        <v>129</v>
      </c>
      <c r="AU168" s="140" t="s">
        <v>81</v>
      </c>
      <c r="AY168" s="7" t="s">
        <v>120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7" t="s">
        <v>79</v>
      </c>
      <c r="BK168" s="141">
        <f>ROUND(I168*H168,2)</f>
        <v>0</v>
      </c>
      <c r="BL168" s="7" t="s">
        <v>159</v>
      </c>
      <c r="BM168" s="140" t="s">
        <v>275</v>
      </c>
    </row>
    <row r="169" spans="2:65" s="160" customFormat="1">
      <c r="B169" s="161"/>
      <c r="D169" s="154" t="s">
        <v>142</v>
      </c>
      <c r="E169" s="162"/>
      <c r="F169" s="163" t="s">
        <v>276</v>
      </c>
      <c r="H169" s="164">
        <v>393.8</v>
      </c>
      <c r="I169" s="165"/>
      <c r="L169" s="161"/>
      <c r="M169" s="166"/>
      <c r="T169" s="167"/>
      <c r="AT169" s="162" t="s">
        <v>142</v>
      </c>
      <c r="AU169" s="162" t="s">
        <v>81</v>
      </c>
      <c r="AV169" s="160" t="s">
        <v>81</v>
      </c>
      <c r="AW169" s="160" t="s">
        <v>28</v>
      </c>
      <c r="AX169" s="160" t="s">
        <v>79</v>
      </c>
      <c r="AY169" s="162" t="s">
        <v>120</v>
      </c>
    </row>
    <row r="170" spans="2:65" s="19" customFormat="1" ht="24.2" customHeight="1">
      <c r="B170" s="128"/>
      <c r="C170" s="129" t="s">
        <v>6</v>
      </c>
      <c r="D170" s="129" t="s">
        <v>123</v>
      </c>
      <c r="E170" s="130" t="s">
        <v>277</v>
      </c>
      <c r="F170" s="131" t="s">
        <v>278</v>
      </c>
      <c r="G170" s="132" t="s">
        <v>126</v>
      </c>
      <c r="H170" s="133">
        <v>532</v>
      </c>
      <c r="I170" s="134"/>
      <c r="J170" s="135">
        <f>ROUND(I170*H170,2)</f>
        <v>0</v>
      </c>
      <c r="K170" s="131" t="s">
        <v>140</v>
      </c>
      <c r="L170" s="20"/>
      <c r="M170" s="136"/>
      <c r="N170" s="137" t="s">
        <v>36</v>
      </c>
      <c r="P170" s="138">
        <f>O170*H170</f>
        <v>0</v>
      </c>
      <c r="Q170" s="138">
        <v>3.0000000000000001E-5</v>
      </c>
      <c r="R170" s="138">
        <f>Q170*H170</f>
        <v>1.5960000000000002E-2</v>
      </c>
      <c r="S170" s="138">
        <v>0</v>
      </c>
      <c r="T170" s="139">
        <f>S170*H170</f>
        <v>0</v>
      </c>
      <c r="AR170" s="140" t="s">
        <v>159</v>
      </c>
      <c r="AT170" s="140" t="s">
        <v>123</v>
      </c>
      <c r="AU170" s="140" t="s">
        <v>81</v>
      </c>
      <c r="AY170" s="7" t="s">
        <v>120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7" t="s">
        <v>79</v>
      </c>
      <c r="BK170" s="141">
        <f>ROUND(I170*H170,2)</f>
        <v>0</v>
      </c>
      <c r="BL170" s="7" t="s">
        <v>159</v>
      </c>
      <c r="BM170" s="140" t="s">
        <v>279</v>
      </c>
    </row>
    <row r="171" spans="2:65" s="152" customFormat="1">
      <c r="B171" s="153"/>
      <c r="D171" s="154" t="s">
        <v>142</v>
      </c>
      <c r="E171" s="155"/>
      <c r="F171" s="156" t="s">
        <v>280</v>
      </c>
      <c r="H171" s="155"/>
      <c r="I171" s="157"/>
      <c r="L171" s="153"/>
      <c r="M171" s="158"/>
      <c r="T171" s="159"/>
      <c r="AT171" s="155" t="s">
        <v>142</v>
      </c>
      <c r="AU171" s="155" t="s">
        <v>81</v>
      </c>
      <c r="AV171" s="152" t="s">
        <v>79</v>
      </c>
      <c r="AW171" s="152" t="s">
        <v>28</v>
      </c>
      <c r="AX171" s="152" t="s">
        <v>71</v>
      </c>
      <c r="AY171" s="155" t="s">
        <v>120</v>
      </c>
    </row>
    <row r="172" spans="2:65" s="160" customFormat="1">
      <c r="B172" s="161"/>
      <c r="D172" s="154" t="s">
        <v>142</v>
      </c>
      <c r="E172" s="162"/>
      <c r="F172" s="163" t="s">
        <v>281</v>
      </c>
      <c r="H172" s="164">
        <v>358</v>
      </c>
      <c r="I172" s="165"/>
      <c r="L172" s="161"/>
      <c r="M172" s="166"/>
      <c r="T172" s="167"/>
      <c r="AT172" s="162" t="s">
        <v>142</v>
      </c>
      <c r="AU172" s="162" t="s">
        <v>81</v>
      </c>
      <c r="AV172" s="160" t="s">
        <v>81</v>
      </c>
      <c r="AW172" s="160" t="s">
        <v>28</v>
      </c>
      <c r="AX172" s="160" t="s">
        <v>71</v>
      </c>
      <c r="AY172" s="162" t="s">
        <v>120</v>
      </c>
    </row>
    <row r="173" spans="2:65" s="152" customFormat="1">
      <c r="B173" s="153"/>
      <c r="D173" s="154" t="s">
        <v>142</v>
      </c>
      <c r="E173" s="155"/>
      <c r="F173" s="156" t="s">
        <v>282</v>
      </c>
      <c r="H173" s="155"/>
      <c r="I173" s="157"/>
      <c r="L173" s="153"/>
      <c r="M173" s="158"/>
      <c r="T173" s="159"/>
      <c r="AT173" s="155" t="s">
        <v>142</v>
      </c>
      <c r="AU173" s="155" t="s">
        <v>81</v>
      </c>
      <c r="AV173" s="152" t="s">
        <v>79</v>
      </c>
      <c r="AW173" s="152" t="s">
        <v>28</v>
      </c>
      <c r="AX173" s="152" t="s">
        <v>71</v>
      </c>
      <c r="AY173" s="155" t="s">
        <v>120</v>
      </c>
    </row>
    <row r="174" spans="2:65" s="160" customFormat="1">
      <c r="B174" s="161"/>
      <c r="D174" s="154" t="s">
        <v>142</v>
      </c>
      <c r="E174" s="162"/>
      <c r="F174" s="163" t="s">
        <v>283</v>
      </c>
      <c r="H174" s="164">
        <v>174</v>
      </c>
      <c r="I174" s="165"/>
      <c r="L174" s="161"/>
      <c r="M174" s="166"/>
      <c r="T174" s="167"/>
      <c r="AT174" s="162" t="s">
        <v>142</v>
      </c>
      <c r="AU174" s="162" t="s">
        <v>81</v>
      </c>
      <c r="AV174" s="160" t="s">
        <v>81</v>
      </c>
      <c r="AW174" s="160" t="s">
        <v>28</v>
      </c>
      <c r="AX174" s="160" t="s">
        <v>71</v>
      </c>
      <c r="AY174" s="162" t="s">
        <v>120</v>
      </c>
    </row>
    <row r="175" spans="2:65" s="173" customFormat="1">
      <c r="B175" s="174"/>
      <c r="D175" s="154" t="s">
        <v>142</v>
      </c>
      <c r="E175" s="175"/>
      <c r="F175" s="176" t="s">
        <v>222</v>
      </c>
      <c r="H175" s="177">
        <v>532</v>
      </c>
      <c r="I175" s="178"/>
      <c r="L175" s="174"/>
      <c r="M175" s="179"/>
      <c r="T175" s="180"/>
      <c r="AT175" s="175" t="s">
        <v>142</v>
      </c>
      <c r="AU175" s="175" t="s">
        <v>81</v>
      </c>
      <c r="AV175" s="173" t="s">
        <v>127</v>
      </c>
      <c r="AW175" s="173" t="s">
        <v>28</v>
      </c>
      <c r="AX175" s="173" t="s">
        <v>79</v>
      </c>
      <c r="AY175" s="175" t="s">
        <v>120</v>
      </c>
    </row>
    <row r="176" spans="2:65" s="19" customFormat="1" ht="37.9" customHeight="1">
      <c r="B176" s="128"/>
      <c r="C176" s="129" t="s">
        <v>284</v>
      </c>
      <c r="D176" s="129" t="s">
        <v>123</v>
      </c>
      <c r="E176" s="130" t="s">
        <v>285</v>
      </c>
      <c r="F176" s="131" t="s">
        <v>286</v>
      </c>
      <c r="G176" s="132" t="s">
        <v>126</v>
      </c>
      <c r="H176" s="133">
        <v>393.8</v>
      </c>
      <c r="I176" s="134"/>
      <c r="J176" s="135">
        <f>ROUND(I176*H176,2)</f>
        <v>0</v>
      </c>
      <c r="K176" s="131" t="s">
        <v>140</v>
      </c>
      <c r="L176" s="20"/>
      <c r="M176" s="136"/>
      <c r="N176" s="137" t="s">
        <v>36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159</v>
      </c>
      <c r="AT176" s="140" t="s">
        <v>123</v>
      </c>
      <c r="AU176" s="140" t="s">
        <v>81</v>
      </c>
      <c r="AY176" s="7" t="s">
        <v>120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7" t="s">
        <v>79</v>
      </c>
      <c r="BK176" s="141">
        <f>ROUND(I176*H176,2)</f>
        <v>0</v>
      </c>
      <c r="BL176" s="7" t="s">
        <v>159</v>
      </c>
      <c r="BM176" s="140" t="s">
        <v>287</v>
      </c>
    </row>
    <row r="177" spans="2:65" s="19" customFormat="1" ht="33" customHeight="1">
      <c r="B177" s="128"/>
      <c r="C177" s="142" t="s">
        <v>288</v>
      </c>
      <c r="D177" s="142" t="s">
        <v>129</v>
      </c>
      <c r="E177" s="143" t="s">
        <v>289</v>
      </c>
      <c r="F177" s="144" t="s">
        <v>290</v>
      </c>
      <c r="G177" s="145" t="s">
        <v>126</v>
      </c>
      <c r="H177" s="146">
        <v>611.79999999999995</v>
      </c>
      <c r="I177" s="147"/>
      <c r="J177" s="148">
        <f>ROUND(I177*H177,2)</f>
        <v>0</v>
      </c>
      <c r="K177" s="144" t="s">
        <v>140</v>
      </c>
      <c r="L177" s="149"/>
      <c r="M177" s="150"/>
      <c r="N177" s="151" t="s">
        <v>36</v>
      </c>
      <c r="P177" s="138">
        <f>O177*H177</f>
        <v>0</v>
      </c>
      <c r="Q177" s="138">
        <v>1.9E-3</v>
      </c>
      <c r="R177" s="138">
        <f>Q177*H177</f>
        <v>1.16242</v>
      </c>
      <c r="S177" s="138">
        <v>0</v>
      </c>
      <c r="T177" s="139">
        <f>S177*H177</f>
        <v>0</v>
      </c>
      <c r="AR177" s="140" t="s">
        <v>167</v>
      </c>
      <c r="AT177" s="140" t="s">
        <v>129</v>
      </c>
      <c r="AU177" s="140" t="s">
        <v>81</v>
      </c>
      <c r="AY177" s="7" t="s">
        <v>120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7" t="s">
        <v>79</v>
      </c>
      <c r="BK177" s="141">
        <f>ROUND(I177*H177,2)</f>
        <v>0</v>
      </c>
      <c r="BL177" s="7" t="s">
        <v>159</v>
      </c>
      <c r="BM177" s="140" t="s">
        <v>291</v>
      </c>
    </row>
    <row r="178" spans="2:65" s="160" customFormat="1">
      <c r="B178" s="161"/>
      <c r="D178" s="154" t="s">
        <v>142</v>
      </c>
      <c r="E178" s="162"/>
      <c r="F178" s="163" t="s">
        <v>292</v>
      </c>
      <c r="H178" s="164">
        <v>611.79999999999995</v>
      </c>
      <c r="I178" s="165"/>
      <c r="L178" s="161"/>
      <c r="M178" s="166"/>
      <c r="T178" s="167"/>
      <c r="AT178" s="162" t="s">
        <v>142</v>
      </c>
      <c r="AU178" s="162" t="s">
        <v>81</v>
      </c>
      <c r="AV178" s="160" t="s">
        <v>81</v>
      </c>
      <c r="AW178" s="160" t="s">
        <v>28</v>
      </c>
      <c r="AX178" s="160" t="s">
        <v>79</v>
      </c>
      <c r="AY178" s="162" t="s">
        <v>120</v>
      </c>
    </row>
    <row r="179" spans="2:65" s="19" customFormat="1" ht="24.2" customHeight="1">
      <c r="B179" s="128"/>
      <c r="C179" s="129" t="s">
        <v>293</v>
      </c>
      <c r="D179" s="129" t="s">
        <v>123</v>
      </c>
      <c r="E179" s="130" t="s">
        <v>294</v>
      </c>
      <c r="F179" s="131" t="s">
        <v>295</v>
      </c>
      <c r="G179" s="132" t="s">
        <v>296</v>
      </c>
      <c r="H179" s="181"/>
      <c r="I179" s="134"/>
      <c r="J179" s="135">
        <f>ROUND(I179*H179,2)</f>
        <v>0</v>
      </c>
      <c r="K179" s="131" t="s">
        <v>140</v>
      </c>
      <c r="L179" s="20"/>
      <c r="M179" s="136"/>
      <c r="N179" s="137" t="s">
        <v>36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159</v>
      </c>
      <c r="AT179" s="140" t="s">
        <v>123</v>
      </c>
      <c r="AU179" s="140" t="s">
        <v>81</v>
      </c>
      <c r="AY179" s="7" t="s">
        <v>120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7" t="s">
        <v>79</v>
      </c>
      <c r="BK179" s="141">
        <f>ROUND(I179*H179,2)</f>
        <v>0</v>
      </c>
      <c r="BL179" s="7" t="s">
        <v>159</v>
      </c>
      <c r="BM179" s="140" t="s">
        <v>297</v>
      </c>
    </row>
    <row r="180" spans="2:65" s="115" customFormat="1" ht="22.9" customHeight="1">
      <c r="B180" s="116"/>
      <c r="D180" s="117" t="s">
        <v>70</v>
      </c>
      <c r="E180" s="126" t="s">
        <v>298</v>
      </c>
      <c r="F180" s="126" t="s">
        <v>299</v>
      </c>
      <c r="I180" s="119"/>
      <c r="J180" s="127">
        <f>BK180</f>
        <v>0</v>
      </c>
      <c r="L180" s="116"/>
      <c r="M180" s="121"/>
      <c r="P180" s="122">
        <f>SUM(P181:P186)</f>
        <v>0</v>
      </c>
      <c r="R180" s="122">
        <f>SUM(R181:R186)</f>
        <v>2.9499999999999999E-3</v>
      </c>
      <c r="T180" s="123">
        <f>SUM(T181:T186)</f>
        <v>0</v>
      </c>
      <c r="AR180" s="117" t="s">
        <v>81</v>
      </c>
      <c r="AT180" s="124" t="s">
        <v>70</v>
      </c>
      <c r="AU180" s="124" t="s">
        <v>79</v>
      </c>
      <c r="AY180" s="117" t="s">
        <v>120</v>
      </c>
      <c r="BK180" s="125">
        <f>SUM(BK181:BK186)</f>
        <v>0</v>
      </c>
    </row>
    <row r="181" spans="2:65" s="19" customFormat="1" ht="24.2" customHeight="1">
      <c r="B181" s="128"/>
      <c r="C181" s="129" t="s">
        <v>300</v>
      </c>
      <c r="D181" s="129" t="s">
        <v>123</v>
      </c>
      <c r="E181" s="130" t="s">
        <v>301</v>
      </c>
      <c r="F181" s="131" t="s">
        <v>302</v>
      </c>
      <c r="G181" s="132" t="s">
        <v>139</v>
      </c>
      <c r="H181" s="133">
        <v>1</v>
      </c>
      <c r="I181" s="134"/>
      <c r="J181" s="135">
        <f>ROUND(I181*H181,2)</f>
        <v>0</v>
      </c>
      <c r="K181" s="131" t="s">
        <v>140</v>
      </c>
      <c r="L181" s="20"/>
      <c r="M181" s="136"/>
      <c r="N181" s="137" t="s">
        <v>36</v>
      </c>
      <c r="P181" s="138">
        <f>O181*H181</f>
        <v>0</v>
      </c>
      <c r="Q181" s="138">
        <v>1.15E-3</v>
      </c>
      <c r="R181" s="138">
        <f>Q181*H181</f>
        <v>1.15E-3</v>
      </c>
      <c r="S181" s="138">
        <v>0</v>
      </c>
      <c r="T181" s="139">
        <f>S181*H181</f>
        <v>0</v>
      </c>
      <c r="AR181" s="140" t="s">
        <v>159</v>
      </c>
      <c r="AT181" s="140" t="s">
        <v>123</v>
      </c>
      <c r="AU181" s="140" t="s">
        <v>81</v>
      </c>
      <c r="AY181" s="7" t="s">
        <v>120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7" t="s">
        <v>79</v>
      </c>
      <c r="BK181" s="141">
        <f>ROUND(I181*H181,2)</f>
        <v>0</v>
      </c>
      <c r="BL181" s="7" t="s">
        <v>159</v>
      </c>
      <c r="BM181" s="140" t="s">
        <v>303</v>
      </c>
    </row>
    <row r="182" spans="2:65" s="19" customFormat="1" ht="33" customHeight="1">
      <c r="B182" s="128"/>
      <c r="C182" s="142" t="s">
        <v>304</v>
      </c>
      <c r="D182" s="142" t="s">
        <v>129</v>
      </c>
      <c r="E182" s="143" t="s">
        <v>305</v>
      </c>
      <c r="F182" s="144" t="s">
        <v>306</v>
      </c>
      <c r="G182" s="145" t="s">
        <v>139</v>
      </c>
      <c r="H182" s="146">
        <v>1</v>
      </c>
      <c r="I182" s="147"/>
      <c r="J182" s="148">
        <f>ROUND(I182*H182,2)</f>
        <v>0</v>
      </c>
      <c r="K182" s="144" t="s">
        <v>140</v>
      </c>
      <c r="L182" s="149"/>
      <c r="M182" s="150"/>
      <c r="N182" s="151" t="s">
        <v>36</v>
      </c>
      <c r="P182" s="138">
        <f>O182*H182</f>
        <v>0</v>
      </c>
      <c r="Q182" s="138">
        <v>1.8E-3</v>
      </c>
      <c r="R182" s="138">
        <f>Q182*H182</f>
        <v>1.8E-3</v>
      </c>
      <c r="S182" s="138">
        <v>0</v>
      </c>
      <c r="T182" s="139">
        <f>S182*H182</f>
        <v>0</v>
      </c>
      <c r="AR182" s="140" t="s">
        <v>167</v>
      </c>
      <c r="AT182" s="140" t="s">
        <v>129</v>
      </c>
      <c r="AU182" s="140" t="s">
        <v>81</v>
      </c>
      <c r="AY182" s="7" t="s">
        <v>120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7" t="s">
        <v>79</v>
      </c>
      <c r="BK182" s="141">
        <f>ROUND(I182*H182,2)</f>
        <v>0</v>
      </c>
      <c r="BL182" s="7" t="s">
        <v>159</v>
      </c>
      <c r="BM182" s="140" t="s">
        <v>307</v>
      </c>
    </row>
    <row r="183" spans="2:65" s="152" customFormat="1">
      <c r="B183" s="153"/>
      <c r="D183" s="154" t="s">
        <v>142</v>
      </c>
      <c r="E183" s="155"/>
      <c r="F183" s="156" t="s">
        <v>308</v>
      </c>
      <c r="H183" s="155"/>
      <c r="I183" s="157"/>
      <c r="L183" s="153"/>
      <c r="M183" s="158"/>
      <c r="T183" s="159"/>
      <c r="AT183" s="155" t="s">
        <v>142</v>
      </c>
      <c r="AU183" s="155" t="s">
        <v>81</v>
      </c>
      <c r="AV183" s="152" t="s">
        <v>79</v>
      </c>
      <c r="AW183" s="152" t="s">
        <v>28</v>
      </c>
      <c r="AX183" s="152" t="s">
        <v>71</v>
      </c>
      <c r="AY183" s="155" t="s">
        <v>120</v>
      </c>
    </row>
    <row r="184" spans="2:65" s="160" customFormat="1">
      <c r="B184" s="161"/>
      <c r="D184" s="154" t="s">
        <v>142</v>
      </c>
      <c r="E184" s="162"/>
      <c r="F184" s="163" t="s">
        <v>79</v>
      </c>
      <c r="H184" s="164">
        <v>1</v>
      </c>
      <c r="I184" s="165"/>
      <c r="L184" s="161"/>
      <c r="M184" s="166"/>
      <c r="T184" s="167"/>
      <c r="AT184" s="162" t="s">
        <v>142</v>
      </c>
      <c r="AU184" s="162" t="s">
        <v>81</v>
      </c>
      <c r="AV184" s="160" t="s">
        <v>81</v>
      </c>
      <c r="AW184" s="160" t="s">
        <v>28</v>
      </c>
      <c r="AX184" s="160" t="s">
        <v>79</v>
      </c>
      <c r="AY184" s="162" t="s">
        <v>120</v>
      </c>
    </row>
    <row r="185" spans="2:65" s="19" customFormat="1" ht="24.2" customHeight="1">
      <c r="B185" s="128"/>
      <c r="C185" s="129" t="s">
        <v>309</v>
      </c>
      <c r="D185" s="129" t="s">
        <v>123</v>
      </c>
      <c r="E185" s="130" t="s">
        <v>310</v>
      </c>
      <c r="F185" s="131" t="s">
        <v>311</v>
      </c>
      <c r="G185" s="132" t="s">
        <v>150</v>
      </c>
      <c r="H185" s="133">
        <v>3.0000000000000001E-3</v>
      </c>
      <c r="I185" s="134"/>
      <c r="J185" s="135">
        <f>ROUND(I185*H185,2)</f>
        <v>0</v>
      </c>
      <c r="K185" s="131" t="s">
        <v>140</v>
      </c>
      <c r="L185" s="20"/>
      <c r="M185" s="136"/>
      <c r="N185" s="137" t="s">
        <v>36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159</v>
      </c>
      <c r="AT185" s="140" t="s">
        <v>123</v>
      </c>
      <c r="AU185" s="140" t="s">
        <v>81</v>
      </c>
      <c r="AY185" s="7" t="s">
        <v>120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7" t="s">
        <v>79</v>
      </c>
      <c r="BK185" s="141">
        <f>ROUND(I185*H185,2)</f>
        <v>0</v>
      </c>
      <c r="BL185" s="7" t="s">
        <v>159</v>
      </c>
      <c r="BM185" s="140" t="s">
        <v>312</v>
      </c>
    </row>
    <row r="186" spans="2:65" s="19" customFormat="1" ht="24.2" customHeight="1">
      <c r="B186" s="128"/>
      <c r="C186" s="129" t="s">
        <v>313</v>
      </c>
      <c r="D186" s="129" t="s">
        <v>123</v>
      </c>
      <c r="E186" s="130" t="s">
        <v>314</v>
      </c>
      <c r="F186" s="131" t="s">
        <v>315</v>
      </c>
      <c r="G186" s="132" t="s">
        <v>150</v>
      </c>
      <c r="H186" s="133">
        <v>3.0000000000000001E-3</v>
      </c>
      <c r="I186" s="134"/>
      <c r="J186" s="135">
        <f>ROUND(I186*H186,2)</f>
        <v>0</v>
      </c>
      <c r="K186" s="131" t="s">
        <v>140</v>
      </c>
      <c r="L186" s="20"/>
      <c r="M186" s="136"/>
      <c r="N186" s="137" t="s">
        <v>36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159</v>
      </c>
      <c r="AT186" s="140" t="s">
        <v>123</v>
      </c>
      <c r="AU186" s="140" t="s">
        <v>81</v>
      </c>
      <c r="AY186" s="7" t="s">
        <v>120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7" t="s">
        <v>79</v>
      </c>
      <c r="BK186" s="141">
        <f>ROUND(I186*H186,2)</f>
        <v>0</v>
      </c>
      <c r="BL186" s="7" t="s">
        <v>159</v>
      </c>
      <c r="BM186" s="140" t="s">
        <v>316</v>
      </c>
    </row>
    <row r="187" spans="2:65" s="115" customFormat="1" ht="25.9" customHeight="1">
      <c r="B187" s="116"/>
      <c r="D187" s="117" t="s">
        <v>70</v>
      </c>
      <c r="E187" s="118" t="s">
        <v>129</v>
      </c>
      <c r="F187" s="118" t="s">
        <v>317</v>
      </c>
      <c r="I187" s="119"/>
      <c r="J187" s="120">
        <f>BK187</f>
        <v>0</v>
      </c>
      <c r="L187" s="116"/>
      <c r="M187" s="121"/>
      <c r="P187" s="122">
        <f>P188</f>
        <v>0</v>
      </c>
      <c r="R187" s="122">
        <f>R188</f>
        <v>0</v>
      </c>
      <c r="T187" s="123">
        <f>T188</f>
        <v>0</v>
      </c>
      <c r="AR187" s="117" t="s">
        <v>136</v>
      </c>
      <c r="AT187" s="124" t="s">
        <v>70</v>
      </c>
      <c r="AU187" s="124" t="s">
        <v>71</v>
      </c>
      <c r="AY187" s="117" t="s">
        <v>120</v>
      </c>
      <c r="BK187" s="125">
        <f>BK188</f>
        <v>0</v>
      </c>
    </row>
    <row r="188" spans="2:65" s="115" customFormat="1" ht="22.9" customHeight="1">
      <c r="B188" s="116"/>
      <c r="D188" s="117" t="s">
        <v>70</v>
      </c>
      <c r="E188" s="126" t="s">
        <v>318</v>
      </c>
      <c r="F188" s="126" t="s">
        <v>319</v>
      </c>
      <c r="I188" s="119"/>
      <c r="J188" s="127">
        <f>BK188</f>
        <v>0</v>
      </c>
      <c r="L188" s="116"/>
      <c r="M188" s="121"/>
      <c r="P188" s="122">
        <f>P189</f>
        <v>0</v>
      </c>
      <c r="R188" s="122">
        <f>R189</f>
        <v>0</v>
      </c>
      <c r="T188" s="123">
        <f>T189</f>
        <v>0</v>
      </c>
      <c r="AR188" s="117" t="s">
        <v>136</v>
      </c>
      <c r="AT188" s="124" t="s">
        <v>70</v>
      </c>
      <c r="AU188" s="124" t="s">
        <v>79</v>
      </c>
      <c r="AY188" s="117" t="s">
        <v>120</v>
      </c>
      <c r="BK188" s="125">
        <f>BK189</f>
        <v>0</v>
      </c>
    </row>
    <row r="189" spans="2:65" s="19" customFormat="1" ht="16.5" customHeight="1">
      <c r="B189" s="128"/>
      <c r="C189" s="129" t="s">
        <v>320</v>
      </c>
      <c r="D189" s="129" t="s">
        <v>123</v>
      </c>
      <c r="E189" s="130" t="s">
        <v>321</v>
      </c>
      <c r="F189" s="131" t="s">
        <v>322</v>
      </c>
      <c r="G189" s="132" t="s">
        <v>139</v>
      </c>
      <c r="H189" s="133">
        <v>1</v>
      </c>
      <c r="I189" s="134"/>
      <c r="J189" s="135">
        <f>ROUND(I189*H189,2)</f>
        <v>0</v>
      </c>
      <c r="K189" s="131"/>
      <c r="L189" s="20"/>
      <c r="M189" s="168"/>
      <c r="N189" s="169" t="s">
        <v>36</v>
      </c>
      <c r="O189" s="170"/>
      <c r="P189" s="171">
        <f>O189*H189</f>
        <v>0</v>
      </c>
      <c r="Q189" s="171">
        <v>0</v>
      </c>
      <c r="R189" s="171">
        <f>Q189*H189</f>
        <v>0</v>
      </c>
      <c r="S189" s="171">
        <v>0</v>
      </c>
      <c r="T189" s="172">
        <f>S189*H189</f>
        <v>0</v>
      </c>
      <c r="AR189" s="140" t="s">
        <v>323</v>
      </c>
      <c r="AT189" s="140" t="s">
        <v>123</v>
      </c>
      <c r="AU189" s="140" t="s">
        <v>81</v>
      </c>
      <c r="AY189" s="7" t="s">
        <v>120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7" t="s">
        <v>79</v>
      </c>
      <c r="BK189" s="141">
        <f>ROUND(I189*H189,2)</f>
        <v>0</v>
      </c>
      <c r="BL189" s="7" t="s">
        <v>323</v>
      </c>
      <c r="BM189" s="140" t="s">
        <v>324</v>
      </c>
    </row>
    <row r="190" spans="2:65" s="19" customFormat="1" ht="6.95" customHeight="1">
      <c r="B190" s="32"/>
      <c r="C190" s="33"/>
      <c r="D190" s="33"/>
      <c r="E190" s="33"/>
      <c r="F190" s="33"/>
      <c r="G190" s="33"/>
      <c r="H190" s="33"/>
      <c r="I190" s="33"/>
      <c r="J190" s="33"/>
      <c r="K190" s="33"/>
      <c r="L190" s="20"/>
    </row>
  </sheetData>
  <autoFilter ref="C122:K189" xr:uid="{00000000-0009-0000-0000-000002000000}"/>
  <mergeCells count="9">
    <mergeCell ref="E85:H85"/>
    <mergeCell ref="E87:H87"/>
    <mergeCell ref="E113:H113"/>
    <mergeCell ref="E115:H115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5"/>
  <sheetViews>
    <sheetView showGridLines="0" zoomScaleNormal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3203125" customWidth="1"/>
    <col min="44" max="65" width="9.33203125" hidden="1" customWidth="1"/>
    <col min="66" max="1025" width="8.83203125" customWidth="1"/>
  </cols>
  <sheetData>
    <row r="2" spans="2:46" ht="36.950000000000003" customHeight="1">
      <c r="L2" s="198" t="s">
        <v>4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7" t="s">
        <v>87</v>
      </c>
    </row>
    <row r="3" spans="2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81</v>
      </c>
    </row>
    <row r="4" spans="2:46" ht="24.95" customHeight="1">
      <c r="B4" s="10"/>
      <c r="D4" s="11" t="s">
        <v>88</v>
      </c>
      <c r="L4" s="10"/>
      <c r="M4" s="77" t="s">
        <v>9</v>
      </c>
      <c r="AT4" s="7" t="s">
        <v>2</v>
      </c>
    </row>
    <row r="5" spans="2:46" ht="6.95" customHeight="1">
      <c r="B5" s="10"/>
      <c r="L5" s="10"/>
    </row>
    <row r="6" spans="2:46" ht="12" customHeight="1">
      <c r="B6" s="10"/>
      <c r="D6" s="16" t="s">
        <v>14</v>
      </c>
      <c r="L6" s="10"/>
    </row>
    <row r="7" spans="2:46" ht="16.5" customHeight="1">
      <c r="B7" s="10"/>
      <c r="E7" s="206" t="str">
        <f>'Rekapitulace stavby'!K6</f>
        <v>Nemocnice Znojmo</v>
      </c>
      <c r="F7" s="206"/>
      <c r="G7" s="206"/>
      <c r="H7" s="206"/>
      <c r="L7" s="10"/>
    </row>
    <row r="8" spans="2:46" s="19" customFormat="1" ht="12" customHeight="1">
      <c r="B8" s="20"/>
      <c r="D8" s="16" t="s">
        <v>89</v>
      </c>
      <c r="L8" s="20"/>
    </row>
    <row r="9" spans="2:46" s="19" customFormat="1" ht="16.5" customHeight="1">
      <c r="B9" s="20"/>
      <c r="E9" s="190" t="s">
        <v>325</v>
      </c>
      <c r="F9" s="190"/>
      <c r="G9" s="190"/>
      <c r="H9" s="190"/>
      <c r="L9" s="20"/>
    </row>
    <row r="10" spans="2:46" s="19" customFormat="1">
      <c r="B10" s="20"/>
      <c r="L10" s="20"/>
    </row>
    <row r="11" spans="2:46" s="19" customFormat="1" ht="12" customHeight="1">
      <c r="B11" s="20"/>
      <c r="D11" s="16" t="s">
        <v>16</v>
      </c>
      <c r="F11" s="5"/>
      <c r="I11" s="16" t="s">
        <v>17</v>
      </c>
      <c r="J11" s="5"/>
      <c r="L11" s="20"/>
    </row>
    <row r="12" spans="2:46" s="19" customFormat="1" ht="12" customHeight="1">
      <c r="B12" s="20"/>
      <c r="D12" s="16" t="s">
        <v>18</v>
      </c>
      <c r="F12" s="5" t="s">
        <v>19</v>
      </c>
      <c r="I12" s="16" t="s">
        <v>20</v>
      </c>
      <c r="J12" s="1" t="str">
        <f>'Rekapitulace stavby'!AN8</f>
        <v>20. 9. 2023</v>
      </c>
      <c r="L12" s="20"/>
    </row>
    <row r="13" spans="2:46" s="19" customFormat="1" ht="10.9" customHeight="1">
      <c r="B13" s="20"/>
      <c r="L13" s="20"/>
    </row>
    <row r="14" spans="2:46" s="19" customFormat="1" ht="12" customHeight="1">
      <c r="B14" s="20"/>
      <c r="D14" s="16" t="s">
        <v>22</v>
      </c>
      <c r="I14" s="16" t="s">
        <v>23</v>
      </c>
      <c r="J14" s="5" t="str">
        <f>IF('Rekapitulace stavby'!AN10="","",'Rekapitulace stavby'!AN10)</f>
        <v/>
      </c>
      <c r="L14" s="20"/>
    </row>
    <row r="15" spans="2:46" s="19" customFormat="1" ht="18" customHeight="1">
      <c r="B15" s="20"/>
      <c r="E15" s="5" t="str">
        <f>IF('Rekapitulace stavby'!E11="","",'Rekapitulace stavby'!E11)</f>
        <v xml:space="preserve"> </v>
      </c>
      <c r="I15" s="16" t="s">
        <v>24</v>
      </c>
      <c r="J15" s="5" t="str">
        <f>IF('Rekapitulace stavby'!AN11="","",'Rekapitulace stavby'!AN11)</f>
        <v/>
      </c>
      <c r="L15" s="20"/>
    </row>
    <row r="16" spans="2:46" s="19" customFormat="1" ht="6.95" customHeight="1">
      <c r="B16" s="20"/>
      <c r="L16" s="20"/>
    </row>
    <row r="17" spans="2:12" s="19" customFormat="1" ht="12" customHeight="1">
      <c r="B17" s="20"/>
      <c r="D17" s="16" t="s">
        <v>25</v>
      </c>
      <c r="I17" s="16" t="s">
        <v>23</v>
      </c>
      <c r="J17" s="17" t="str">
        <f>'Rekapitulace stavby'!AN13</f>
        <v>Vyplň údaj</v>
      </c>
      <c r="L17" s="20"/>
    </row>
    <row r="18" spans="2:12" s="19" customFormat="1" ht="18" customHeight="1">
      <c r="B18" s="20"/>
      <c r="E18" s="207" t="str">
        <f>'Rekapitulace stavby'!E14</f>
        <v>Vyplň údaj</v>
      </c>
      <c r="F18" s="207"/>
      <c r="G18" s="207"/>
      <c r="H18" s="207"/>
      <c r="I18" s="16" t="s">
        <v>24</v>
      </c>
      <c r="J18" s="17" t="str">
        <f>'Rekapitulace stavby'!AN14</f>
        <v>Vyplň údaj</v>
      </c>
      <c r="L18" s="20"/>
    </row>
    <row r="19" spans="2:12" s="19" customFormat="1" ht="6.95" customHeight="1">
      <c r="B19" s="20"/>
      <c r="L19" s="20"/>
    </row>
    <row r="20" spans="2:12" s="19" customFormat="1" ht="12" customHeight="1">
      <c r="B20" s="20"/>
      <c r="D20" s="16" t="s">
        <v>27</v>
      </c>
      <c r="I20" s="16" t="s">
        <v>23</v>
      </c>
      <c r="J20" s="5" t="str">
        <f>IF('Rekapitulace stavby'!AN16="","",'Rekapitulace stavby'!AN16)</f>
        <v/>
      </c>
      <c r="L20" s="20"/>
    </row>
    <row r="21" spans="2:12" s="19" customFormat="1" ht="18" customHeight="1">
      <c r="B21" s="20"/>
      <c r="E21" s="5" t="str">
        <f>IF('Rekapitulace stavby'!E17="","",'Rekapitulace stavby'!E17)</f>
        <v xml:space="preserve"> </v>
      </c>
      <c r="I21" s="16" t="s">
        <v>24</v>
      </c>
      <c r="J21" s="5" t="str">
        <f>IF('Rekapitulace stavby'!AN17="","",'Rekapitulace stavby'!AN17)</f>
        <v/>
      </c>
      <c r="L21" s="20"/>
    </row>
    <row r="22" spans="2:12" s="19" customFormat="1" ht="6.95" customHeight="1">
      <c r="B22" s="20"/>
      <c r="L22" s="20"/>
    </row>
    <row r="23" spans="2:12" s="19" customFormat="1" ht="12" customHeight="1">
      <c r="B23" s="20"/>
      <c r="D23" s="16" t="s">
        <v>29</v>
      </c>
      <c r="I23" s="16" t="s">
        <v>23</v>
      </c>
      <c r="J23" s="5" t="str">
        <f>IF('Rekapitulace stavby'!AN19="","",'Rekapitulace stavby'!AN19)</f>
        <v/>
      </c>
      <c r="L23" s="20"/>
    </row>
    <row r="24" spans="2:12" s="19" customFormat="1" ht="18" customHeight="1">
      <c r="B24" s="20"/>
      <c r="E24" s="5" t="str">
        <f>IF('Rekapitulace stavby'!E20="","",'Rekapitulace stavby'!E20)</f>
        <v xml:space="preserve"> </v>
      </c>
      <c r="I24" s="16" t="s">
        <v>24</v>
      </c>
      <c r="J24" s="5" t="str">
        <f>IF('Rekapitulace stavby'!AN20="","",'Rekapitulace stavby'!AN20)</f>
        <v/>
      </c>
      <c r="L24" s="20"/>
    </row>
    <row r="25" spans="2:12" s="19" customFormat="1" ht="6.95" customHeight="1">
      <c r="B25" s="20"/>
      <c r="L25" s="20"/>
    </row>
    <row r="26" spans="2:12" s="19" customFormat="1" ht="12" customHeight="1">
      <c r="B26" s="20"/>
      <c r="D26" s="16" t="s">
        <v>30</v>
      </c>
      <c r="L26" s="20"/>
    </row>
    <row r="27" spans="2:12" s="78" customFormat="1" ht="16.5" customHeight="1">
      <c r="B27" s="79"/>
      <c r="E27" s="203"/>
      <c r="F27" s="203"/>
      <c r="G27" s="203"/>
      <c r="H27" s="203"/>
      <c r="L27" s="79"/>
    </row>
    <row r="28" spans="2:12" s="19" customFormat="1" ht="6.95" customHeight="1">
      <c r="B28" s="20"/>
      <c r="L28" s="20"/>
    </row>
    <row r="29" spans="2:12" s="19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9" customFormat="1" ht="25.35" customHeight="1">
      <c r="B30" s="20"/>
      <c r="D30" s="80" t="s">
        <v>31</v>
      </c>
      <c r="J30" s="81">
        <f>ROUND(J119, 2)</f>
        <v>0</v>
      </c>
      <c r="L30" s="20"/>
    </row>
    <row r="31" spans="2:12" s="19" customFormat="1" ht="6.95" customHeight="1">
      <c r="B31" s="20"/>
      <c r="D31" s="42"/>
      <c r="E31" s="42"/>
      <c r="F31" s="42"/>
      <c r="G31" s="42"/>
      <c r="H31" s="42"/>
      <c r="I31" s="42"/>
      <c r="J31" s="42"/>
      <c r="K31" s="42"/>
      <c r="L31" s="20"/>
    </row>
    <row r="32" spans="2:12" s="19" customFormat="1" ht="14.45" customHeight="1">
      <c r="B32" s="20"/>
      <c r="F32" s="2" t="s">
        <v>33</v>
      </c>
      <c r="I32" s="2" t="s">
        <v>32</v>
      </c>
      <c r="J32" s="2" t="s">
        <v>34</v>
      </c>
      <c r="L32" s="20"/>
    </row>
    <row r="33" spans="2:12" s="19" customFormat="1" ht="14.45" customHeight="1">
      <c r="B33" s="20"/>
      <c r="D33" s="82" t="s">
        <v>35</v>
      </c>
      <c r="E33" s="16" t="s">
        <v>36</v>
      </c>
      <c r="F33" s="83">
        <f>ROUND((SUM(BE119:BE124)),  2)</f>
        <v>0</v>
      </c>
      <c r="I33" s="84">
        <v>0.21</v>
      </c>
      <c r="J33" s="83">
        <f>ROUND(((SUM(BE119:BE124))*I33),  2)</f>
        <v>0</v>
      </c>
      <c r="L33" s="20"/>
    </row>
    <row r="34" spans="2:12" s="19" customFormat="1" ht="14.45" customHeight="1">
      <c r="B34" s="20"/>
      <c r="E34" s="16" t="s">
        <v>37</v>
      </c>
      <c r="F34" s="83">
        <f>ROUND((SUM(BF119:BF124)),  2)</f>
        <v>0</v>
      </c>
      <c r="I34" s="84">
        <v>0.15</v>
      </c>
      <c r="J34" s="83">
        <f>ROUND(((SUM(BF119:BF124))*I34),  2)</f>
        <v>0</v>
      </c>
      <c r="L34" s="20"/>
    </row>
    <row r="35" spans="2:12" s="19" customFormat="1" ht="14.45" hidden="1" customHeight="1">
      <c r="B35" s="20"/>
      <c r="E35" s="16" t="s">
        <v>38</v>
      </c>
      <c r="F35" s="83">
        <f>ROUND((SUM(BG119:BG124)),  2)</f>
        <v>0</v>
      </c>
      <c r="I35" s="84">
        <v>0.21</v>
      </c>
      <c r="J35" s="83">
        <f>0</f>
        <v>0</v>
      </c>
      <c r="L35" s="20"/>
    </row>
    <row r="36" spans="2:12" s="19" customFormat="1" ht="14.45" hidden="1" customHeight="1">
      <c r="B36" s="20"/>
      <c r="E36" s="16" t="s">
        <v>39</v>
      </c>
      <c r="F36" s="83">
        <f>ROUND((SUM(BH119:BH124)),  2)</f>
        <v>0</v>
      </c>
      <c r="I36" s="84">
        <v>0.15</v>
      </c>
      <c r="J36" s="83">
        <f>0</f>
        <v>0</v>
      </c>
      <c r="L36" s="20"/>
    </row>
    <row r="37" spans="2:12" s="19" customFormat="1" ht="14.45" hidden="1" customHeight="1">
      <c r="B37" s="20"/>
      <c r="E37" s="16" t="s">
        <v>40</v>
      </c>
      <c r="F37" s="83">
        <f>ROUND((SUM(BI119:BI124)),  2)</f>
        <v>0</v>
      </c>
      <c r="I37" s="84">
        <v>0</v>
      </c>
      <c r="J37" s="83">
        <f>0</f>
        <v>0</v>
      </c>
      <c r="L37" s="20"/>
    </row>
    <row r="38" spans="2:12" s="19" customFormat="1" ht="6.95" customHeight="1">
      <c r="B38" s="20"/>
      <c r="L38" s="20"/>
    </row>
    <row r="39" spans="2:12" s="19" customFormat="1" ht="25.35" customHeight="1">
      <c r="B39" s="20"/>
      <c r="C39" s="85"/>
      <c r="D39" s="86" t="s">
        <v>41</v>
      </c>
      <c r="E39" s="45"/>
      <c r="F39" s="45"/>
      <c r="G39" s="87" t="s">
        <v>42</v>
      </c>
      <c r="H39" s="88" t="s">
        <v>43</v>
      </c>
      <c r="I39" s="45"/>
      <c r="J39" s="89">
        <f>SUM(J30:J37)</f>
        <v>0</v>
      </c>
      <c r="K39" s="90"/>
      <c r="L39" s="20"/>
    </row>
    <row r="40" spans="2:12" s="19" customFormat="1" ht="14.45" customHeight="1">
      <c r="B40" s="20"/>
      <c r="L40" s="20"/>
    </row>
    <row r="41" spans="2:12" ht="14.45" customHeight="1">
      <c r="B41" s="10"/>
      <c r="L41" s="10"/>
    </row>
    <row r="42" spans="2:12" ht="14.45" customHeight="1">
      <c r="B42" s="10"/>
      <c r="L42" s="10"/>
    </row>
    <row r="43" spans="2:12" ht="14.45" customHeight="1">
      <c r="B43" s="10"/>
      <c r="L43" s="10"/>
    </row>
    <row r="44" spans="2:12" ht="14.45" customHeight="1">
      <c r="B44" s="10"/>
      <c r="L44" s="10"/>
    </row>
    <row r="45" spans="2:12" ht="14.45" customHeight="1">
      <c r="B45" s="10"/>
      <c r="L45" s="10"/>
    </row>
    <row r="46" spans="2:12" ht="14.45" customHeight="1">
      <c r="B46" s="10"/>
      <c r="L46" s="10"/>
    </row>
    <row r="47" spans="2:12" ht="14.45" customHeight="1">
      <c r="B47" s="10"/>
      <c r="L47" s="10"/>
    </row>
    <row r="48" spans="2:12" ht="14.45" customHeight="1">
      <c r="B48" s="10"/>
      <c r="L48" s="10"/>
    </row>
    <row r="49" spans="2:12" ht="14.45" customHeight="1">
      <c r="B49" s="10"/>
      <c r="L49" s="10"/>
    </row>
    <row r="50" spans="2:12" s="19" customFormat="1" ht="14.45" customHeight="1">
      <c r="B50" s="20"/>
      <c r="D50" s="29" t="s">
        <v>44</v>
      </c>
      <c r="E50" s="30"/>
      <c r="F50" s="30"/>
      <c r="G50" s="29" t="s">
        <v>45</v>
      </c>
      <c r="H50" s="30"/>
      <c r="I50" s="30"/>
      <c r="J50" s="30"/>
      <c r="K50" s="30"/>
      <c r="L50" s="20"/>
    </row>
    <row r="51" spans="2:12">
      <c r="B51" s="10"/>
      <c r="L51" s="10"/>
    </row>
    <row r="52" spans="2:12">
      <c r="B52" s="10"/>
      <c r="L52" s="10"/>
    </row>
    <row r="53" spans="2:12">
      <c r="B53" s="10"/>
      <c r="L53" s="10"/>
    </row>
    <row r="54" spans="2:12">
      <c r="B54" s="10"/>
      <c r="L54" s="10"/>
    </row>
    <row r="55" spans="2:12">
      <c r="B55" s="10"/>
      <c r="L55" s="10"/>
    </row>
    <row r="56" spans="2:12">
      <c r="B56" s="10"/>
      <c r="L56" s="10"/>
    </row>
    <row r="57" spans="2:12">
      <c r="B57" s="10"/>
      <c r="L57" s="10"/>
    </row>
    <row r="58" spans="2:12">
      <c r="B58" s="10"/>
      <c r="L58" s="10"/>
    </row>
    <row r="59" spans="2:12">
      <c r="B59" s="10"/>
      <c r="L59" s="10"/>
    </row>
    <row r="60" spans="2:12">
      <c r="B60" s="10"/>
      <c r="L60" s="10"/>
    </row>
    <row r="61" spans="2:12" s="19" customFormat="1" ht="12.75">
      <c r="B61" s="20"/>
      <c r="D61" s="31" t="s">
        <v>46</v>
      </c>
      <c r="E61" s="22"/>
      <c r="F61" s="91" t="s">
        <v>47</v>
      </c>
      <c r="G61" s="31" t="s">
        <v>46</v>
      </c>
      <c r="H61" s="22"/>
      <c r="I61" s="22"/>
      <c r="J61" s="92" t="s">
        <v>47</v>
      </c>
      <c r="K61" s="22"/>
      <c r="L61" s="20"/>
    </row>
    <row r="62" spans="2:12">
      <c r="B62" s="10"/>
      <c r="L62" s="10"/>
    </row>
    <row r="63" spans="2:12">
      <c r="B63" s="10"/>
      <c r="L63" s="10"/>
    </row>
    <row r="64" spans="2:12">
      <c r="B64" s="10"/>
      <c r="L64" s="10"/>
    </row>
    <row r="65" spans="2:12" s="19" customFormat="1" ht="12.75">
      <c r="B65" s="20"/>
      <c r="D65" s="29" t="s">
        <v>48</v>
      </c>
      <c r="E65" s="30"/>
      <c r="F65" s="30"/>
      <c r="G65" s="29" t="s">
        <v>49</v>
      </c>
      <c r="H65" s="30"/>
      <c r="I65" s="30"/>
      <c r="J65" s="30"/>
      <c r="K65" s="30"/>
      <c r="L65" s="20"/>
    </row>
    <row r="66" spans="2:12">
      <c r="B66" s="10"/>
      <c r="L66" s="10"/>
    </row>
    <row r="67" spans="2:12">
      <c r="B67" s="10"/>
      <c r="L67" s="10"/>
    </row>
    <row r="68" spans="2:12">
      <c r="B68" s="10"/>
      <c r="L68" s="10"/>
    </row>
    <row r="69" spans="2:12">
      <c r="B69" s="10"/>
      <c r="L69" s="10"/>
    </row>
    <row r="70" spans="2:12">
      <c r="B70" s="10"/>
      <c r="L70" s="10"/>
    </row>
    <row r="71" spans="2:12">
      <c r="B71" s="10"/>
      <c r="L71" s="10"/>
    </row>
    <row r="72" spans="2:12">
      <c r="B72" s="10"/>
      <c r="L72" s="10"/>
    </row>
    <row r="73" spans="2:12">
      <c r="B73" s="10"/>
      <c r="L73" s="10"/>
    </row>
    <row r="74" spans="2:12">
      <c r="B74" s="10"/>
      <c r="L74" s="10"/>
    </row>
    <row r="75" spans="2:12">
      <c r="B75" s="10"/>
      <c r="L75" s="10"/>
    </row>
    <row r="76" spans="2:12" s="19" customFormat="1" ht="12.75">
      <c r="B76" s="20"/>
      <c r="D76" s="31" t="s">
        <v>46</v>
      </c>
      <c r="E76" s="22"/>
      <c r="F76" s="91" t="s">
        <v>47</v>
      </c>
      <c r="G76" s="31" t="s">
        <v>46</v>
      </c>
      <c r="H76" s="22"/>
      <c r="I76" s="22"/>
      <c r="J76" s="92" t="s">
        <v>47</v>
      </c>
      <c r="K76" s="22"/>
      <c r="L76" s="20"/>
    </row>
    <row r="77" spans="2:12" s="19" customFormat="1" ht="14.4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20"/>
    </row>
    <row r="81" spans="2:47" s="19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20"/>
    </row>
    <row r="82" spans="2:47" s="19" customFormat="1" ht="24.95" customHeight="1">
      <c r="B82" s="20"/>
      <c r="C82" s="11" t="s">
        <v>91</v>
      </c>
      <c r="L82" s="20"/>
    </row>
    <row r="83" spans="2:47" s="19" customFormat="1" ht="6.95" customHeight="1">
      <c r="B83" s="20"/>
      <c r="L83" s="20"/>
    </row>
    <row r="84" spans="2:47" s="19" customFormat="1" ht="12" customHeight="1">
      <c r="B84" s="20"/>
      <c r="C84" s="16" t="s">
        <v>14</v>
      </c>
      <c r="L84" s="20"/>
    </row>
    <row r="85" spans="2:47" s="19" customFormat="1" ht="16.5" customHeight="1">
      <c r="B85" s="20"/>
      <c r="E85" s="206" t="str">
        <f>E7</f>
        <v>Nemocnice Znojmo</v>
      </c>
      <c r="F85" s="206"/>
      <c r="G85" s="206"/>
      <c r="H85" s="206"/>
      <c r="L85" s="20"/>
    </row>
    <row r="86" spans="2:47" s="19" customFormat="1" ht="12" customHeight="1">
      <c r="B86" s="20"/>
      <c r="C86" s="16" t="s">
        <v>89</v>
      </c>
      <c r="L86" s="20"/>
    </row>
    <row r="87" spans="2:47" s="19" customFormat="1" ht="16.5" customHeight="1">
      <c r="B87" s="20"/>
      <c r="E87" s="190" t="str">
        <f>E9</f>
        <v>03 - Vedlejší rozpočtové náklady</v>
      </c>
      <c r="F87" s="190"/>
      <c r="G87" s="190"/>
      <c r="H87" s="190"/>
      <c r="L87" s="20"/>
    </row>
    <row r="88" spans="2:47" s="19" customFormat="1" ht="6.95" customHeight="1">
      <c r="B88" s="20"/>
      <c r="L88" s="20"/>
    </row>
    <row r="89" spans="2:47" s="19" customFormat="1" ht="12" customHeight="1">
      <c r="B89" s="20"/>
      <c r="C89" s="16" t="s">
        <v>18</v>
      </c>
      <c r="F89" s="5" t="str">
        <f>F12</f>
        <v xml:space="preserve"> </v>
      </c>
      <c r="I89" s="16" t="s">
        <v>20</v>
      </c>
      <c r="J89" s="1" t="str">
        <f>IF(J12="","",J12)</f>
        <v>20. 9. 2023</v>
      </c>
      <c r="L89" s="20"/>
    </row>
    <row r="90" spans="2:47" s="19" customFormat="1" ht="6.95" customHeight="1">
      <c r="B90" s="20"/>
      <c r="L90" s="20"/>
    </row>
    <row r="91" spans="2:47" s="19" customFormat="1" ht="15.2" customHeight="1">
      <c r="B91" s="20"/>
      <c r="C91" s="16" t="s">
        <v>22</v>
      </c>
      <c r="F91" s="5" t="str">
        <f>E15</f>
        <v xml:space="preserve"> </v>
      </c>
      <c r="I91" s="16" t="s">
        <v>27</v>
      </c>
      <c r="J91" s="3" t="str">
        <f>E21</f>
        <v xml:space="preserve"> </v>
      </c>
      <c r="L91" s="20"/>
    </row>
    <row r="92" spans="2:47" s="19" customFormat="1" ht="15.2" customHeight="1">
      <c r="B92" s="20"/>
      <c r="C92" s="16" t="s">
        <v>25</v>
      </c>
      <c r="F92" s="5" t="str">
        <f>IF(E18="","",E18)</f>
        <v>Vyplň údaj</v>
      </c>
      <c r="I92" s="16" t="s">
        <v>29</v>
      </c>
      <c r="J92" s="3" t="str">
        <f>E24</f>
        <v xml:space="preserve"> </v>
      </c>
      <c r="L92" s="20"/>
    </row>
    <row r="93" spans="2:47" s="19" customFormat="1" ht="10.35" customHeight="1">
      <c r="B93" s="20"/>
      <c r="L93" s="20"/>
    </row>
    <row r="94" spans="2:47" s="19" customFormat="1" ht="29.25" customHeight="1">
      <c r="B94" s="20"/>
      <c r="C94" s="93" t="s">
        <v>92</v>
      </c>
      <c r="D94" s="85"/>
      <c r="E94" s="85"/>
      <c r="F94" s="85"/>
      <c r="G94" s="85"/>
      <c r="H94" s="85"/>
      <c r="I94" s="85"/>
      <c r="J94" s="94" t="s">
        <v>93</v>
      </c>
      <c r="K94" s="85"/>
      <c r="L94" s="20"/>
    </row>
    <row r="95" spans="2:47" s="19" customFormat="1" ht="10.35" customHeight="1">
      <c r="B95" s="20"/>
      <c r="L95" s="20"/>
    </row>
    <row r="96" spans="2:47" s="19" customFormat="1" ht="22.9" customHeight="1">
      <c r="B96" s="20"/>
      <c r="C96" s="95" t="s">
        <v>94</v>
      </c>
      <c r="J96" s="81">
        <f>J119</f>
        <v>0</v>
      </c>
      <c r="L96" s="20"/>
      <c r="AU96" s="7" t="s">
        <v>95</v>
      </c>
    </row>
    <row r="97" spans="2:12" s="96" customFormat="1" ht="24.95" customHeight="1">
      <c r="B97" s="97"/>
      <c r="D97" s="98" t="s">
        <v>102</v>
      </c>
      <c r="E97" s="99"/>
      <c r="F97" s="99"/>
      <c r="G97" s="99"/>
      <c r="H97" s="99"/>
      <c r="I97" s="99"/>
      <c r="J97" s="100">
        <f>J120</f>
        <v>0</v>
      </c>
      <c r="L97" s="97"/>
    </row>
    <row r="98" spans="2:12" s="101" customFormat="1" ht="19.899999999999999" customHeight="1">
      <c r="B98" s="102"/>
      <c r="D98" s="103" t="s">
        <v>103</v>
      </c>
      <c r="E98" s="104"/>
      <c r="F98" s="104"/>
      <c r="G98" s="104"/>
      <c r="H98" s="104"/>
      <c r="I98" s="104"/>
      <c r="J98" s="105">
        <f>J121</f>
        <v>0</v>
      </c>
      <c r="L98" s="102"/>
    </row>
    <row r="99" spans="2:12" s="101" customFormat="1" ht="19.899999999999999" customHeight="1">
      <c r="B99" s="102"/>
      <c r="D99" s="103" t="s">
        <v>104</v>
      </c>
      <c r="E99" s="104"/>
      <c r="F99" s="104"/>
      <c r="G99" s="104"/>
      <c r="H99" s="104"/>
      <c r="I99" s="104"/>
      <c r="J99" s="105">
        <f>J123</f>
        <v>0</v>
      </c>
      <c r="L99" s="102"/>
    </row>
    <row r="100" spans="2:12" s="19" customFormat="1" ht="21.75" customHeight="1">
      <c r="B100" s="20"/>
      <c r="L100" s="20"/>
    </row>
    <row r="101" spans="2:12" s="19" customFormat="1" ht="6.95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20"/>
    </row>
    <row r="105" spans="2:12" s="19" customFormat="1" ht="6.9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20"/>
    </row>
    <row r="106" spans="2:12" s="19" customFormat="1" ht="24.95" customHeight="1">
      <c r="B106" s="20"/>
      <c r="C106" s="11" t="s">
        <v>105</v>
      </c>
      <c r="L106" s="20"/>
    </row>
    <row r="107" spans="2:12" s="19" customFormat="1" ht="6.95" customHeight="1">
      <c r="B107" s="20"/>
      <c r="L107" s="20"/>
    </row>
    <row r="108" spans="2:12" s="19" customFormat="1" ht="12" customHeight="1">
      <c r="B108" s="20"/>
      <c r="C108" s="16" t="s">
        <v>14</v>
      </c>
      <c r="L108" s="20"/>
    </row>
    <row r="109" spans="2:12" s="19" customFormat="1" ht="16.5" customHeight="1">
      <c r="B109" s="20"/>
      <c r="E109" s="206" t="str">
        <f>E7</f>
        <v>Nemocnice Znojmo</v>
      </c>
      <c r="F109" s="206"/>
      <c r="G109" s="206"/>
      <c r="H109" s="206"/>
      <c r="L109" s="20"/>
    </row>
    <row r="110" spans="2:12" s="19" customFormat="1" ht="12" customHeight="1">
      <c r="B110" s="20"/>
      <c r="C110" s="16" t="s">
        <v>89</v>
      </c>
      <c r="L110" s="20"/>
    </row>
    <row r="111" spans="2:12" s="19" customFormat="1" ht="16.5" customHeight="1">
      <c r="B111" s="20"/>
      <c r="E111" s="190" t="str">
        <f>E9</f>
        <v>03 - Vedlejší rozpočtové náklady</v>
      </c>
      <c r="F111" s="190"/>
      <c r="G111" s="190"/>
      <c r="H111" s="190"/>
      <c r="L111" s="20"/>
    </row>
    <row r="112" spans="2:12" s="19" customFormat="1" ht="6.95" customHeight="1">
      <c r="B112" s="20"/>
      <c r="L112" s="20"/>
    </row>
    <row r="113" spans="2:65" s="19" customFormat="1" ht="12" customHeight="1">
      <c r="B113" s="20"/>
      <c r="C113" s="16" t="s">
        <v>18</v>
      </c>
      <c r="F113" s="5" t="str">
        <f>F12</f>
        <v xml:space="preserve"> </v>
      </c>
      <c r="I113" s="16" t="s">
        <v>20</v>
      </c>
      <c r="J113" s="1" t="str">
        <f>IF(J12="","",J12)</f>
        <v>20. 9. 2023</v>
      </c>
      <c r="L113" s="20"/>
    </row>
    <row r="114" spans="2:65" s="19" customFormat="1" ht="6.95" customHeight="1">
      <c r="B114" s="20"/>
      <c r="L114" s="20"/>
    </row>
    <row r="115" spans="2:65" s="19" customFormat="1" ht="15.2" customHeight="1">
      <c r="B115" s="20"/>
      <c r="C115" s="16" t="s">
        <v>22</v>
      </c>
      <c r="F115" s="5" t="str">
        <f>E15</f>
        <v xml:space="preserve"> </v>
      </c>
      <c r="I115" s="16" t="s">
        <v>27</v>
      </c>
      <c r="J115" s="3" t="str">
        <f>E21</f>
        <v xml:space="preserve"> </v>
      </c>
      <c r="L115" s="20"/>
    </row>
    <row r="116" spans="2:65" s="19" customFormat="1" ht="15.2" customHeight="1">
      <c r="B116" s="20"/>
      <c r="C116" s="16" t="s">
        <v>25</v>
      </c>
      <c r="F116" s="5" t="str">
        <f>IF(E18="","",E18)</f>
        <v>Vyplň údaj</v>
      </c>
      <c r="I116" s="16" t="s">
        <v>29</v>
      </c>
      <c r="J116" s="3" t="str">
        <f>E24</f>
        <v xml:space="preserve"> </v>
      </c>
      <c r="L116" s="20"/>
    </row>
    <row r="117" spans="2:65" s="19" customFormat="1" ht="10.35" customHeight="1">
      <c r="B117" s="20"/>
      <c r="L117" s="20"/>
    </row>
    <row r="118" spans="2:65" s="106" customFormat="1" ht="29.25" customHeight="1">
      <c r="B118" s="107"/>
      <c r="C118" s="108" t="s">
        <v>106</v>
      </c>
      <c r="D118" s="109" t="s">
        <v>56</v>
      </c>
      <c r="E118" s="109" t="s">
        <v>52</v>
      </c>
      <c r="F118" s="109" t="s">
        <v>53</v>
      </c>
      <c r="G118" s="109" t="s">
        <v>107</v>
      </c>
      <c r="H118" s="109" t="s">
        <v>108</v>
      </c>
      <c r="I118" s="109" t="s">
        <v>109</v>
      </c>
      <c r="J118" s="109" t="s">
        <v>93</v>
      </c>
      <c r="K118" s="110" t="s">
        <v>110</v>
      </c>
      <c r="L118" s="107"/>
      <c r="M118" s="47"/>
      <c r="N118" s="48" t="s">
        <v>35</v>
      </c>
      <c r="O118" s="48" t="s">
        <v>111</v>
      </c>
      <c r="P118" s="48" t="s">
        <v>112</v>
      </c>
      <c r="Q118" s="48" t="s">
        <v>113</v>
      </c>
      <c r="R118" s="48" t="s">
        <v>114</v>
      </c>
      <c r="S118" s="48" t="s">
        <v>115</v>
      </c>
      <c r="T118" s="49" t="s">
        <v>116</v>
      </c>
    </row>
    <row r="119" spans="2:65" s="19" customFormat="1" ht="22.9" customHeight="1">
      <c r="B119" s="20"/>
      <c r="C119" s="53" t="s">
        <v>117</v>
      </c>
      <c r="J119" s="111">
        <f>BK119</f>
        <v>0</v>
      </c>
      <c r="L119" s="20"/>
      <c r="M119" s="50"/>
      <c r="N119" s="42"/>
      <c r="O119" s="42"/>
      <c r="P119" s="112">
        <f>P120</f>
        <v>0</v>
      </c>
      <c r="Q119" s="42"/>
      <c r="R119" s="112">
        <f>R120</f>
        <v>0</v>
      </c>
      <c r="S119" s="42"/>
      <c r="T119" s="113">
        <f>T120</f>
        <v>0</v>
      </c>
      <c r="AT119" s="7" t="s">
        <v>70</v>
      </c>
      <c r="AU119" s="7" t="s">
        <v>95</v>
      </c>
      <c r="BK119" s="114">
        <f>BK120</f>
        <v>0</v>
      </c>
    </row>
    <row r="120" spans="2:65" s="115" customFormat="1" ht="25.9" customHeight="1">
      <c r="B120" s="116"/>
      <c r="D120" s="117" t="s">
        <v>70</v>
      </c>
      <c r="E120" s="118" t="s">
        <v>172</v>
      </c>
      <c r="F120" s="118" t="s">
        <v>86</v>
      </c>
      <c r="I120" s="119"/>
      <c r="J120" s="120">
        <f>BK120</f>
        <v>0</v>
      </c>
      <c r="L120" s="116"/>
      <c r="M120" s="121"/>
      <c r="P120" s="122">
        <f>P121+P123</f>
        <v>0</v>
      </c>
      <c r="R120" s="122">
        <f>R121+R123</f>
        <v>0</v>
      </c>
      <c r="T120" s="123">
        <f>T121+T123</f>
        <v>0</v>
      </c>
      <c r="AR120" s="117" t="s">
        <v>147</v>
      </c>
      <c r="AT120" s="124" t="s">
        <v>70</v>
      </c>
      <c r="AU120" s="124" t="s">
        <v>71</v>
      </c>
      <c r="AY120" s="117" t="s">
        <v>120</v>
      </c>
      <c r="BK120" s="125">
        <f>BK121+BK123</f>
        <v>0</v>
      </c>
    </row>
    <row r="121" spans="2:65" s="115" customFormat="1" ht="22.9" customHeight="1">
      <c r="B121" s="116"/>
      <c r="D121" s="117" t="s">
        <v>70</v>
      </c>
      <c r="E121" s="126" t="s">
        <v>173</v>
      </c>
      <c r="F121" s="126" t="s">
        <v>174</v>
      </c>
      <c r="I121" s="119"/>
      <c r="J121" s="127">
        <f>BK121</f>
        <v>0</v>
      </c>
      <c r="L121" s="116"/>
      <c r="M121" s="121"/>
      <c r="P121" s="122">
        <f>P122</f>
        <v>0</v>
      </c>
      <c r="R121" s="122">
        <f>R122</f>
        <v>0</v>
      </c>
      <c r="T121" s="123">
        <f>T122</f>
        <v>0</v>
      </c>
      <c r="AR121" s="117" t="s">
        <v>147</v>
      </c>
      <c r="AT121" s="124" t="s">
        <v>70</v>
      </c>
      <c r="AU121" s="124" t="s">
        <v>79</v>
      </c>
      <c r="AY121" s="117" t="s">
        <v>120</v>
      </c>
      <c r="BK121" s="125">
        <f>BK122</f>
        <v>0</v>
      </c>
    </row>
    <row r="122" spans="2:65" s="19" customFormat="1" ht="16.5" customHeight="1">
      <c r="B122" s="128"/>
      <c r="C122" s="129" t="s">
        <v>79</v>
      </c>
      <c r="D122" s="129" t="s">
        <v>123</v>
      </c>
      <c r="E122" s="130" t="s">
        <v>176</v>
      </c>
      <c r="F122" s="131" t="s">
        <v>174</v>
      </c>
      <c r="G122" s="132" t="s">
        <v>177</v>
      </c>
      <c r="H122" s="133">
        <v>1</v>
      </c>
      <c r="I122" s="134"/>
      <c r="J122" s="135">
        <f>ROUND(I122*H122,2)</f>
        <v>0</v>
      </c>
      <c r="K122" s="131"/>
      <c r="L122" s="20"/>
      <c r="M122" s="136"/>
      <c r="N122" s="137" t="s">
        <v>36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127</v>
      </c>
      <c r="AT122" s="140" t="s">
        <v>123</v>
      </c>
      <c r="AU122" s="140" t="s">
        <v>81</v>
      </c>
      <c r="AY122" s="7" t="s">
        <v>120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7" t="s">
        <v>79</v>
      </c>
      <c r="BK122" s="141">
        <f>ROUND(I122*H122,2)</f>
        <v>0</v>
      </c>
      <c r="BL122" s="7" t="s">
        <v>127</v>
      </c>
      <c r="BM122" s="140" t="s">
        <v>326</v>
      </c>
    </row>
    <row r="123" spans="2:65" s="115" customFormat="1" ht="22.9" customHeight="1">
      <c r="B123" s="116"/>
      <c r="D123" s="117" t="s">
        <v>70</v>
      </c>
      <c r="E123" s="126" t="s">
        <v>179</v>
      </c>
      <c r="F123" s="126" t="s">
        <v>180</v>
      </c>
      <c r="I123" s="119"/>
      <c r="J123" s="127">
        <f>BK123</f>
        <v>0</v>
      </c>
      <c r="L123" s="116"/>
      <c r="M123" s="121"/>
      <c r="P123" s="122">
        <f>P124</f>
        <v>0</v>
      </c>
      <c r="R123" s="122">
        <f>R124</f>
        <v>0</v>
      </c>
      <c r="T123" s="123">
        <f>T124</f>
        <v>0</v>
      </c>
      <c r="AR123" s="117" t="s">
        <v>147</v>
      </c>
      <c r="AT123" s="124" t="s">
        <v>70</v>
      </c>
      <c r="AU123" s="124" t="s">
        <v>79</v>
      </c>
      <c r="AY123" s="117" t="s">
        <v>120</v>
      </c>
      <c r="BK123" s="125">
        <f>BK124</f>
        <v>0</v>
      </c>
    </row>
    <row r="124" spans="2:65" s="19" customFormat="1" ht="16.5" customHeight="1">
      <c r="B124" s="128"/>
      <c r="C124" s="129" t="s">
        <v>81</v>
      </c>
      <c r="D124" s="129" t="s">
        <v>123</v>
      </c>
      <c r="E124" s="130" t="s">
        <v>182</v>
      </c>
      <c r="F124" s="131" t="s">
        <v>183</v>
      </c>
      <c r="G124" s="132" t="s">
        <v>177</v>
      </c>
      <c r="H124" s="133">
        <v>1</v>
      </c>
      <c r="I124" s="134"/>
      <c r="J124" s="135">
        <f>ROUND(I124*H124,2)</f>
        <v>0</v>
      </c>
      <c r="K124" s="131"/>
      <c r="L124" s="20"/>
      <c r="M124" s="168"/>
      <c r="N124" s="169" t="s">
        <v>36</v>
      </c>
      <c r="O124" s="170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AR124" s="140" t="s">
        <v>127</v>
      </c>
      <c r="AT124" s="140" t="s">
        <v>123</v>
      </c>
      <c r="AU124" s="140" t="s">
        <v>81</v>
      </c>
      <c r="AY124" s="7" t="s">
        <v>120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7" t="s">
        <v>79</v>
      </c>
      <c r="BK124" s="141">
        <f>ROUND(I124*H124,2)</f>
        <v>0</v>
      </c>
      <c r="BL124" s="7" t="s">
        <v>127</v>
      </c>
      <c r="BM124" s="140" t="s">
        <v>327</v>
      </c>
    </row>
    <row r="125" spans="2:65" s="19" customFormat="1" ht="6.95" customHeight="1"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20"/>
    </row>
  </sheetData>
  <autoFilter ref="C118:K124" xr:uid="{00000000-0009-0000-0000-000003000000}"/>
  <mergeCells count="9">
    <mergeCell ref="E85:H85"/>
    <mergeCell ref="E87:H87"/>
    <mergeCell ref="E109:H109"/>
    <mergeCell ref="E111:H111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Rekapitulace stavby</vt:lpstr>
      <vt:lpstr>01 - Oprava střechy - sta...</vt:lpstr>
      <vt:lpstr>02 - Oprava střechy - hyd...</vt:lpstr>
      <vt:lpstr>03 - Vedlejší rozpočtové ...</vt:lpstr>
      <vt:lpstr>'01 - Oprava střechy - sta...'!Názvy_tisku</vt:lpstr>
      <vt:lpstr>'02 - Oprava střechy - hyd...'!Názvy_tisku</vt:lpstr>
      <vt:lpstr>'03 - Vedlejší rozpočtové ...'!Názvy_tisku</vt:lpstr>
      <vt:lpstr>'Rekapitulace stavby'!Názvy_tisku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Jiřina Bílková</cp:lastModifiedBy>
  <cp:revision>0</cp:revision>
  <dcterms:created xsi:type="dcterms:W3CDTF">2023-09-26T11:19:49Z</dcterms:created>
  <dcterms:modified xsi:type="dcterms:W3CDTF">2024-04-03T11:04:34Z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