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a oprava f..." sheetId="2" r:id="rId2"/>
    <sheet name="02 - Zateplení půdy a krovu" sheetId="3" r:id="rId3"/>
    <sheet name="03 - Sanace + opěrná zeď" sheetId="4" r:id="rId4"/>
    <sheet name="04 - Terasa 4.np" sheetId="5" r:id="rId5"/>
    <sheet name="05 - Střecha nad 1.pp" sheetId="6" r:id="rId6"/>
    <sheet name="06 - Výměna akustického p..." sheetId="7" r:id="rId7"/>
    <sheet name="07 - VZT" sheetId="8" r:id="rId8"/>
    <sheet name="08 - Elektroinstalace" sheetId="9" r:id="rId9"/>
    <sheet name="90 - Vedlejší rozpočtové ..." sheetId="10" r:id="rId10"/>
    <sheet name="Pokyny pro vyplnění" sheetId="11" r:id="rId11"/>
  </sheets>
  <definedNames>
    <definedName name="_xlnm.Print_Area" localSheetId="0">'Rekapitulace stavby'!$D$4:$AO$36,'Rekapitulace stavby'!$C$42:$AQ$64</definedName>
    <definedName name="_xlnm._FilterDatabase" localSheetId="1" hidden="1">'01 - Zateplení a oprava f...'!$C$94:$K$1031</definedName>
    <definedName name="_xlnm.Print_Area" localSheetId="1">'01 - Zateplení a oprava f...'!$C$4:$J$39,'01 - Zateplení a oprava f...'!$C$45:$J$76,'01 - Zateplení a oprava f...'!$C$82:$K$1031</definedName>
    <definedName name="_xlnm._FilterDatabase" localSheetId="2" hidden="1">'02 - Zateplení půdy a krovu'!$C$85:$K$227</definedName>
    <definedName name="_xlnm.Print_Area" localSheetId="2">'02 - Zateplení půdy a krovu'!$C$4:$J$39,'02 - Zateplení půdy a krovu'!$C$45:$J$67,'02 - Zateplení půdy a krovu'!$C$73:$K$227</definedName>
    <definedName name="_xlnm._FilterDatabase" localSheetId="3" hidden="1">'03 - Sanace + opěrná zeď'!$C$91:$K$372</definedName>
    <definedName name="_xlnm.Print_Area" localSheetId="3">'03 - Sanace + opěrná zeď'!$C$4:$J$39,'03 - Sanace + opěrná zeď'!$C$45:$J$73,'03 - Sanace + opěrná zeď'!$C$79:$K$372</definedName>
    <definedName name="_xlnm._FilterDatabase" localSheetId="4" hidden="1">'04 - Terasa 4.np'!$C$87:$K$186</definedName>
    <definedName name="_xlnm.Print_Area" localSheetId="4">'04 - Terasa 4.np'!$C$4:$J$39,'04 - Terasa 4.np'!$C$45:$J$69,'04 - Terasa 4.np'!$C$75:$K$186</definedName>
    <definedName name="_xlnm._FilterDatabase" localSheetId="5" hidden="1">'05 - Střecha nad 1.pp'!$C$85:$K$214</definedName>
    <definedName name="_xlnm.Print_Area" localSheetId="5">'05 - Střecha nad 1.pp'!$C$4:$J$39,'05 - Střecha nad 1.pp'!$C$45:$J$67,'05 - Střecha nad 1.pp'!$C$73:$K$214</definedName>
    <definedName name="_xlnm._FilterDatabase" localSheetId="6" hidden="1">'06 - Výměna akustického p...'!$C$85:$K$121</definedName>
    <definedName name="_xlnm.Print_Area" localSheetId="6">'06 - Výměna akustického p...'!$C$4:$J$39,'06 - Výměna akustického p...'!$C$45:$J$67,'06 - Výměna akustického p...'!$C$73:$K$121</definedName>
    <definedName name="_xlnm._FilterDatabase" localSheetId="7" hidden="1">'07 - VZT'!$C$79:$K$281</definedName>
    <definedName name="_xlnm.Print_Area" localSheetId="7">'07 - VZT'!$C$4:$J$39,'07 - VZT'!$C$45:$J$61,'07 - VZT'!$C$67:$K$281</definedName>
    <definedName name="_xlnm._FilterDatabase" localSheetId="8" hidden="1">'08 - Elektroinstalace'!$C$83:$K$191</definedName>
    <definedName name="_xlnm.Print_Area" localSheetId="8">'08 - Elektroinstalace'!$C$4:$J$39,'08 - Elektroinstalace'!$C$45:$J$65,'08 - Elektroinstalace'!$C$71:$K$191</definedName>
    <definedName name="_xlnm._FilterDatabase" localSheetId="9" hidden="1">'90 - Vedlejší rozpočtové ...'!$C$82:$K$97</definedName>
    <definedName name="_xlnm.Print_Area" localSheetId="9">'90 - Vedlejší rozpočtové ...'!$C$4:$J$39,'90 - Vedlejší rozpočtové ...'!$C$45:$J$64,'90 - Vedlejší rozpočtové ...'!$C$70:$K$97</definedName>
    <definedName name="_xlnm.Print_Area" localSheetId="10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Zateplení a oprava f...'!$94:$94</definedName>
    <definedName name="_xlnm.Print_Titles" localSheetId="2">'02 - Zateplení půdy a krovu'!$85:$85</definedName>
    <definedName name="_xlnm.Print_Titles" localSheetId="3">'03 - Sanace + opěrná zeď'!$91:$91</definedName>
    <definedName name="_xlnm.Print_Titles" localSheetId="4">'04 - Terasa 4.np'!$87:$87</definedName>
    <definedName name="_xlnm.Print_Titles" localSheetId="5">'05 - Střecha nad 1.pp'!$85:$85</definedName>
    <definedName name="_xlnm.Print_Titles" localSheetId="6">'06 - Výměna akustického p...'!$85:$85</definedName>
    <definedName name="_xlnm.Print_Titles" localSheetId="7">'07 - VZT'!$79:$79</definedName>
    <definedName name="_xlnm.Print_Titles" localSheetId="8">'08 - Elektroinstalace'!$83:$83</definedName>
    <definedName name="_xlnm.Print_Titles" localSheetId="9">'90 - Vedlejší rozpočtové ...'!$82:$82</definedName>
  </definedNames>
  <calcPr fullCalcOnLoad="1"/>
</workbook>
</file>

<file path=xl/sharedStrings.xml><?xml version="1.0" encoding="utf-8"?>
<sst xmlns="http://schemas.openxmlformats.org/spreadsheetml/2006/main" count="21071" uniqueCount="2432">
  <si>
    <t>Export Komplet</t>
  </si>
  <si>
    <t>VZ</t>
  </si>
  <si>
    <t>2.0</t>
  </si>
  <si>
    <t>ZAMOK</t>
  </si>
  <si>
    <t>False</t>
  </si>
  <si>
    <t>{cbf15ee3-eff8-4159-8aad-828e441f8d1a}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</si>
  <si>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</si>
  <si>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</si>
  <si>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</si>
  <si>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</si>
  <si>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</si>
  <si>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</si>
  <si>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</si>
  <si>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</si>
  <si>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EnergyBenefit0102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</si>
  <si>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</si>
  <si>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</si>
  <si>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fasád a energetické úspory SPŠ stavební Brno</t>
  </si>
  <si>
    <t>KSO:</t>
  </si>
  <si>
    <t/>
  </si>
  <si>
    <t>CC-CZ:</t>
  </si>
  <si>
    <t>Místo:</t>
  </si>
  <si>
    <t>Kudelova 1855/8, Brno</t>
  </si>
  <si>
    <t>Datum:</t>
  </si>
  <si>
    <t>27. 6. 2023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</si>
  <si>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</si>
  <si>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</si>
  <si>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</si>
  <si>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</si>
  <si>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</si>
  <si>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</si>
  <si>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</si>
  <si>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</si>
  <si>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</si>
  <si>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</si>
  <si>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</si>
  <si>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</si>
  <si>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</si>
  <si>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</si>
  <si>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</si>
  <si>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</si>
  <si>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</si>
  <si>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</si>
  <si>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</si>
  <si>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</si>
  <si>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</si>
  <si>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</si>
  <si>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</si>
  <si>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</si>
  <si>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</si>
  <si>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</si>
  <si>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</si>
  <si>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</si>
  <si>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</si>
  <si>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</si>
  <si>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</si>
  <si>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</si>
  <si>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</si>
  <si>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</si>
  <si>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</si>
  <si>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</si>
  <si>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</si>
  <si>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</si>
  <si>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</si>
  <si>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</si>
  <si>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</si>
  <si>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</si>
  <si>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</si>
  <si>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</si>
  <si>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</si>
  <si>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</si>
  <si>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</si>
  <si>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</si>
  <si>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</si>
  <si>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</si>
  <si>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</si>
  <si>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a oprava fasád</t>
  </si>
  <si>
    <t>STA</t>
  </si>
  <si>
    <t>1</t>
  </si>
  <si>
    <t>{1c1310a7-b0a2-4cf2-a737-53eb22affe82}</t>
  </si>
  <si>
    <t>2</t>
  </si>
  <si>
    <t>02</t>
  </si>
  <si>
    <t>Zateplení půdy a krovu</t>
  </si>
  <si>
    <t>{5de95b61-0f23-472f-bb60-28da32d9db47}</t>
  </si>
  <si>
    <t>03</t>
  </si>
  <si>
    <t>Sanace + opěrná zeď</t>
  </si>
  <si>
    <t>{24444cd6-8899-4c06-bcf5-215c55668532}</t>
  </si>
  <si>
    <t>04</t>
  </si>
  <si>
    <t>Terasa 4.np</t>
  </si>
  <si>
    <t>{868815ca-8982-43cc-bc9f-eec99e6284af}</t>
  </si>
  <si>
    <t>05</t>
  </si>
  <si>
    <t>Střecha nad 1.pp</t>
  </si>
  <si>
    <t>{ddf7f640-00f1-4cfd-aff1-f6232e769089}</t>
  </si>
  <si>
    <t>06</t>
  </si>
  <si>
    <t>Výměna akustického podhledu mč.275</t>
  </si>
  <si>
    <t>{e882a6cc-fe19-4e24-a7db-c30dafd24782}</t>
  </si>
  <si>
    <t>07</t>
  </si>
  <si>
    <t>VZT</t>
  </si>
  <si>
    <t>{bee1b1b8-7770-4ccf-b41b-320fa343ba11}</t>
  </si>
  <si>
    <t>08</t>
  </si>
  <si>
    <t>Elektroinstalace</t>
  </si>
  <si>
    <t>{65edab0a-5d58-4231-afe8-219dffd66c01}</t>
  </si>
  <si>
    <t>90</t>
  </si>
  <si>
    <t>Vedlejší rozpočtové náklady</t>
  </si>
  <si>
    <t>{c49c1cea-9f87-4f83-93eb-1ee1c05a1640}</t>
  </si>
  <si>
    <t>KRYCÍ LIST SOUPISU PRACÍ</t>
  </si>
  <si>
    <t>Objekt:</t>
  </si>
  <si>
    <t>01 - Zateplení a oprava fasád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</si>
  <si>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</si>
  <si>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</si>
  <si>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</si>
  <si>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</si>
  <si>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</si>
  <si>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</si>
  <si>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</si>
  <si>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</si>
  <si>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</si>
  <si>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</si>
  <si>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</si>
  <si>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</si>
  <si>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</si>
  <si>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</si>
  <si>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7661 - Výplně vnějších otvorů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</si>
  <si>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</si>
  <si>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</si>
  <si>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</si>
  <si>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</si>
  <si>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</si>
  <si>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</si>
  <si>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</si>
  <si>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</si>
  <si>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</si>
  <si>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</si>
  <si>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</si>
  <si>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</si>
  <si>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</si>
  <si>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</si>
  <si>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</si>
  <si>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</si>
  <si>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</si>
  <si>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</si>
  <si>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</si>
  <si>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</si>
  <si>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</si>
  <si>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</si>
  <si>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</si>
  <si>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</si>
  <si>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</si>
  <si>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 nosníky cihlami pálenými na maltu cementovou</t>
  </si>
  <si>
    <t>m3</t>
  </si>
  <si>
    <t>CS ÚRS 2023 02</t>
  </si>
  <si>
    <t>4</t>
  </si>
  <si>
    <t>-1442991753</t>
  </si>
  <si>
    <t>Online PSC</t>
  </si>
  <si>
    <t>https://podminky.urs.cz/item/CS_URS_2023_02/317234410</t>
  </si>
  <si>
    <t>VV</t>
  </si>
  <si>
    <t>"tělocvična"</t>
  </si>
  <si>
    <t>2,2*0,4*0,18</t>
  </si>
  <si>
    <t>317941123</t>
  </si>
  <si>
    <t>Osazování ocelových válcovaných nosníků na zdivu I nebo IE nebo U nebo UE nebo L č. 14 až 22 nebo výšky do 220 mm</t>
  </si>
  <si>
    <t>t</t>
  </si>
  <si>
    <t>-1154967361</t>
  </si>
  <si>
    <t>https://podminky.urs.cz/item/CS_URS_2023_02/317941123</t>
  </si>
  <si>
    <t>2,2*3*21,9/1000</t>
  </si>
  <si>
    <t>M</t>
  </si>
  <si>
    <t>13010720</t>
  </si>
  <si>
    <t>ocel profilová jakost S235JR (11 375) průřez I (IPN) 180</t>
  </si>
  <si>
    <t>8</t>
  </si>
  <si>
    <t>1024241875</t>
  </si>
  <si>
    <t>0,145*1,08</t>
  </si>
  <si>
    <t>6</t>
  </si>
  <si>
    <t>Úpravy povrchů, podlahy a osazování výplní</t>
  </si>
  <si>
    <t>612325302</t>
  </si>
  <si>
    <t>Vápenocementová omítka ostění nebo nadpraží štuková</t>
  </si>
  <si>
    <t>m2</t>
  </si>
  <si>
    <t>766909348</t>
  </si>
  <si>
    <t>https://podminky.urs.cz/item/CS_URS_2023_02/612325302</t>
  </si>
  <si>
    <t>2,2*0,25*2+1,6*0,4</t>
  </si>
  <si>
    <t>5</t>
  </si>
  <si>
    <t>615142012</t>
  </si>
  <si>
    <t>Potažení vnitřních ploch pletivem v ploše nebo pruzích, na plném podkladu rabicovým provizorním přichycením nosníků</t>
  </si>
  <si>
    <t>-776607100</t>
  </si>
  <si>
    <t>https://podminky.urs.cz/item/CS_URS_2023_02/615142012</t>
  </si>
  <si>
    <t>619995001</t>
  </si>
  <si>
    <t>Začištění omítek (s dodáním hmot) kolem oken, dveří, podlah, obkladů apod.</t>
  </si>
  <si>
    <t>m</t>
  </si>
  <si>
    <t>1703803026</t>
  </si>
  <si>
    <t>https://podminky.urs.cz/item/CS_URS_2023_02/619995001</t>
  </si>
  <si>
    <t>17,9+2,7*2+14,94+2,7*2+(2,27+3,4*2)*3</t>
  </si>
  <si>
    <t>"spoj.krček"</t>
  </si>
  <si>
    <t>(1,2+0,5*2)*2+(0,57+0,54*2)*2+(0,53+0,49*2)+(1,07+0,53*2)+(1,3+1,57*2)</t>
  </si>
  <si>
    <t>(1,5+1,5*2)+(1,15+1,44*2)*2</t>
  </si>
  <si>
    <t>(1,035+1,44*2)+(0,535+0,49*2)*2+(1,1+1,57*2)*2+(1,4+1,57*2)</t>
  </si>
  <si>
    <t>"1.pp"</t>
  </si>
  <si>
    <t>(1,145+2,065*2)*6+(1,15+2*2)*2+(1,16+2,3*2)+(1,2+2,4*2)*9+(1,2+2,26*2)*9</t>
  </si>
  <si>
    <t>(0,9+2,1*2)*2+1,2+3,26*2</t>
  </si>
  <si>
    <t>"1.np"</t>
  </si>
  <si>
    <t>(1,15+1,44*2)*3+(0,535+0,49*2)+(1,15+3*2)*6+(1,3+2,46*2)*24</t>
  </si>
  <si>
    <t>"2.np"</t>
  </si>
  <si>
    <t>(1,15+3*2)*6+(1,16+3*2)*4+(1,42+2,75*2)*20+(1,42+2,72*2)*5</t>
  </si>
  <si>
    <t>"3.np"</t>
  </si>
  <si>
    <t>(1,15+3*2)*6+(1,16+3*2)*4+(1,3+2,6*2)*13</t>
  </si>
  <si>
    <t>"4.np"</t>
  </si>
  <si>
    <t>(1,2+2,1*2)*22+(1,16+2,08*2)*9+(1,3+2,08*2)+(1,3+2,6*2)+(2,4+2,1*2)</t>
  </si>
  <si>
    <t>Součet</t>
  </si>
  <si>
    <t>7</t>
  </si>
  <si>
    <t>622131100</t>
  </si>
  <si>
    <t>Podkladní a spojovací vrstva vnějších omítaných ploch vápenný postřik nanášený ručně celoplošně stěn</t>
  </si>
  <si>
    <t>CS ÚRS 2023 01</t>
  </si>
  <si>
    <t>-383732682</t>
  </si>
  <si>
    <t>https://podminky.urs.cz/item/CS_URS_2023_01/622131100</t>
  </si>
  <si>
    <t>"skladba SO01"</t>
  </si>
  <si>
    <t>"plocha"</t>
  </si>
  <si>
    <t>(11,368+3,9)*18</t>
  </si>
  <si>
    <t>(9,129+6,919-3,9)*14,2</t>
  </si>
  <si>
    <t>10,657*18,8</t>
  </si>
  <si>
    <t>37,215*18,1</t>
  </si>
  <si>
    <t>9,468*18,5-6,697*5</t>
  </si>
  <si>
    <t>25,607*14</t>
  </si>
  <si>
    <t>28,755*18,2+6,451*13,8</t>
  </si>
  <si>
    <t>(8,757+5,46+9,911+5,6+9,007)*18,5</t>
  </si>
  <si>
    <t>26,46*18,5</t>
  </si>
  <si>
    <t>Mezisoučet</t>
  </si>
  <si>
    <t>"odečet oken a dveří"</t>
  </si>
  <si>
    <t>-(1,15*2*2+1,3*2,46*3+1,3*2,4*3+1,42*2,72*3+1,3*2,6*4+0,9*2,1)</t>
  </si>
  <si>
    <t>-(1,3*2,46*3+1,42*2,72*3+1,3*2,6*3)</t>
  </si>
  <si>
    <t>-(1,3*2,46+1,16*2,3+1,42*2,72+1,3*2,6)</t>
  </si>
  <si>
    <t>-(1,3+2,45*11+0,63*2,45*2+1,42*2,72*11+0,63*2,72*2+1,3*2,6*11+0,63*2,6*2)</t>
  </si>
  <si>
    <t>-(0,9*2,1+1,3*2,46)</t>
  </si>
  <si>
    <t>-(1,3*2,46*7+1,42*2,75*7+1,3*2,6*7)</t>
  </si>
  <si>
    <t>-(1,2*2,26*8+1,3*3,26+1,3*2,46*12+1,42*2,75*12+1,3*2,6*12)</t>
  </si>
  <si>
    <t>-(1,15*2*5+1,2*2,59*2+1,2*3,78+1,3*2,4*6+1,4*2,72*6+1,205*2,6*6+1,3*2,6*6)</t>
  </si>
  <si>
    <t>-(1,9*1,58+1,3*2,4*9+1,3*2,6*16+1,15*2+1,42*2,72*9)</t>
  </si>
  <si>
    <t>"ostění"</t>
  </si>
  <si>
    <t>((1,15+2*2)*2+(1,3+2,46*2)*3+(1,3+2,4*2)*3+(1,42+2,72*2)*3)*0,2</t>
  </si>
  <si>
    <t>((1,3+2,6*2)*4+(0,9+2,1*2))*0,2</t>
  </si>
  <si>
    <t>((1,3+2,46*2)*3+(1,42+2,72*2)*3+(1,3+2,6*2)*3)*0,2</t>
  </si>
  <si>
    <t>((1,3+2,46*2)+(1,16+2,3*2)+(1,42+2,72*2)+(1,3+2,6*2))*0,2</t>
  </si>
  <si>
    <t>((1,3+2,45*2)*11+(0,63+2,45*2)*2+(1,42+2,72*2)*11)*0,2</t>
  </si>
  <si>
    <t>((0,63+2,72*2)*2+(1,3+2,6*2)*11+(0,63+2,6*2)*2)*0,2</t>
  </si>
  <si>
    <t>((0,9+2,1*2)+(1,3+2,46*2))*0,2</t>
  </si>
  <si>
    <t>((1,3+2,46*2)*7+(1,42+2,75*2)*7+(1,3+2,6*2)*7)*0,2</t>
  </si>
  <si>
    <t>((1,2+2,26*2)*8+(1,3+3,26*2)+(1,3+2,46*2)*12+(1,42+2,75*2)*12+(1,3+2,6*2)*12)*0,2</t>
  </si>
  <si>
    <t>((1,15+2*2)*5+(1,2+2,59*2)*2+(1,2+3,78*2)+(1,3+2,4*2)*6)*0,2</t>
  </si>
  <si>
    <t>((1,4+2,72*2)*6+(1,205+2,6*2)*6+(1,3+2,6*2)*6)*0,2</t>
  </si>
  <si>
    <t>((1,9+1,58*2)+(1,3+2,4*2)*9+(1,3+2,6*2)*16+(1,15+2*2)+(1,42+2,72*2)*9)*0,2</t>
  </si>
  <si>
    <t>"římsy-stávající"</t>
  </si>
  <si>
    <t>"nad okny"</t>
  </si>
  <si>
    <t>2,5*0,35*57</t>
  </si>
  <si>
    <t>"pod okny"</t>
  </si>
  <si>
    <t>(2*(19+12*2)+1,1+1,8*(12+12+21+45+31+36))*0,25</t>
  </si>
  <si>
    <t>"průběžné"</t>
  </si>
  <si>
    <t>(11,36-2,3+6,889+19,795+0,4+37,213+9,468*2+35,206+25,643*2+9,468*2)*0,5</t>
  </si>
  <si>
    <t>(8,91+19,795+37,213-1,2*4+38,875*2+26,46*2)*0,5</t>
  </si>
  <si>
    <t>622131111</t>
  </si>
  <si>
    <t>Podkladní a spojovací vrstva vnějších omítaných ploch polymercementový spojovací můstek nanášený ručně stěn</t>
  </si>
  <si>
    <t>1979738901</t>
  </si>
  <si>
    <t>https://podminky.urs.cz/item/CS_URS_2023_02/622131111</t>
  </si>
  <si>
    <t>"SO02+SO08"</t>
  </si>
  <si>
    <t>866,079</t>
  </si>
  <si>
    <t>"SO03"</t>
  </si>
  <si>
    <t>258,883</t>
  </si>
  <si>
    <t>"SO04"</t>
  </si>
  <si>
    <t>99,26</t>
  </si>
  <si>
    <t>"SO05 - spoj.krček"</t>
  </si>
  <si>
    <t>209,446</t>
  </si>
  <si>
    <t>"SO06 - tělocvična"</t>
  </si>
  <si>
    <t>862,917</t>
  </si>
  <si>
    <t>"SO07 - tělocvična"</t>
  </si>
  <si>
    <t>350</t>
  </si>
  <si>
    <t>"sokl"</t>
  </si>
  <si>
    <t>(12+8+25,594+28,756+10,015+37,213+27,521+3,3+3,3+26,64+31,797)*0,3</t>
  </si>
  <si>
    <t>9</t>
  </si>
  <si>
    <t>622143003</t>
  </si>
  <si>
    <t>Montáž omítkových profilů plastových, pozinkovaných nebo dřevěných upevněných vtlačením do podkladní vrstvy nebo přibitím rohových s tkaninou</t>
  </si>
  <si>
    <t>806573337</t>
  </si>
  <si>
    <t>https://podminky.urs.cz/item/CS_URS_2023_02/622143003</t>
  </si>
  <si>
    <t>"okna a dveře v opravované omítce"</t>
  </si>
  <si>
    <t>((1,15+2*2)*2+(1,3+2,46*2)*3+(1,3+2,4*2)*3+(1,42+2,72*2)*3)</t>
  </si>
  <si>
    <t>((1,3+2,6*2)*4+(0,9+2,1*2))</t>
  </si>
  <si>
    <t>((1,3+2,46*2)*3+(1,42+2,72*2)*3+(1,3+2,6*2)*3)</t>
  </si>
  <si>
    <t>((1,3+2,46*2)+(1,16+2,3*2)+(1,42+2,72*2)+(1,3+2,6*2))</t>
  </si>
  <si>
    <t>((1,3+2,45*2)*11+(0,63+2,45*2)*2+(1,42+2,72*2)*11)</t>
  </si>
  <si>
    <t>((0,63+2,72*2)*2+(1,3+2,6*2)*11+(0,63+2,6*2)*2)</t>
  </si>
  <si>
    <t>((0,9+2,1*2)+(1,3+2,46*2))</t>
  </si>
  <si>
    <t>((1,3+2,46*2)*7+(1,42+2,75*2)*7+(1,3+2,6*2)*7)</t>
  </si>
  <si>
    <t>((1,2+2,26*2)*8+(1,3+3,26*2)+(1,3+2,46*2)*12+(1,42+2,75*2)*12+(1,3+2,6*2)*12)</t>
  </si>
  <si>
    <t>((1,15+2*2)*5+(1,2+2,59*2)*2+(1,2+3,78*2)+(1,3+2,4*2)*6)</t>
  </si>
  <si>
    <t>((1,4+2,72*2)*6+(1,205+2,6*2)*6+(1,3+2,6*2)*6)</t>
  </si>
  <si>
    <t>((1,9+1,58*2)+(1,3+2,4*2)*9+(1,3+2,6*2)*16+(1,15+2*2)+(1,42+2,72*2)*9)</t>
  </si>
  <si>
    <t>"okna a dveře v KZS tl.50mm"</t>
  </si>
  <si>
    <t>(2,2+2,5*2)+(1,16+2,08*2)*9+(0,8+3,05*2)+(2,4+2,1*2)+(1,3+2,08*2)</t>
  </si>
  <si>
    <t>(1,2+2*2)+(1,2+2,1*2)*22</t>
  </si>
  <si>
    <t>"okna a dveře v KZS tl.160mm"</t>
  </si>
  <si>
    <t>(14,94+2,7*2)+(17,9+2,7*2)+(2,27+3,4*2)*3+(1,5+2,15*2)</t>
  </si>
  <si>
    <t>((1,035+1,44*2)+(0,535+0,49*2)*2+(1,1+1,57*2)*2+(1,4+1,57*2)+(1,85+2,4*2))</t>
  </si>
  <si>
    <t>((0,9+2,05*2)+(1,16+3*2)*4+(1,6+2,08*2)*4)</t>
  </si>
  <si>
    <t>((1,145+2,065*2)*6+(1,15+3*2)*18+(1,16+2,4*2)*7+(1,2+2,4*2)*2+(1,49+1,49*2))</t>
  </si>
  <si>
    <t>((1,16+3*2)*8+(1,16+2,08*2)*4+(1,16+0,9*2)*2)</t>
  </si>
  <si>
    <t>"rohy objektu"</t>
  </si>
  <si>
    <t>11+10,2+6,9+3,8+9,7+9,8+11+7,6+6,9+4,4*4</t>
  </si>
  <si>
    <t>22,4*2+12+19,2+17,8*2+22,5+18,6+22,5*2+18,1+18,5+18,7+23+17,6+18,5*2</t>
  </si>
  <si>
    <t>10</t>
  </si>
  <si>
    <t>55343026</t>
  </si>
  <si>
    <t>profil rohový Pz+PVC pro vnější omítky tl 15mm</t>
  </si>
  <si>
    <t>1050473381</t>
  </si>
  <si>
    <t>2390,395*1,1</t>
  </si>
  <si>
    <t>11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</si>
  <si>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</si>
  <si>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</si>
  <si>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-150978310</t>
  </si>
  <si>
    <t>https://podminky.urs.cz/item/CS_URS_2023_02/622143004</t>
  </si>
  <si>
    <t>59051476</t>
  </si>
  <si>
    <t>profil začišťovací PVC 9mm s výztužnou tkaninou pro ostění ETICS</t>
  </si>
  <si>
    <t>-1735176737</t>
  </si>
  <si>
    <t>1965,295*1,1</t>
  </si>
  <si>
    <t>13</t>
  </si>
  <si>
    <t>622151031</t>
  </si>
  <si>
    <t>Penetrační nátěr vnějších pastovitých tenkovrstvých omítek silikonový stěn</t>
  </si>
  <si>
    <t>2084979559</t>
  </si>
  <si>
    <t>https://podminky.urs.cz/item/CS_URS_2023_02/622151031</t>
  </si>
  <si>
    <t>"ostění v KZS"</t>
  </si>
  <si>
    <t>489,545*(0,2+0,16)</t>
  </si>
  <si>
    <t>((2,2+2,5*2)+(1,16+2,08*2)*3+(0,8+3,05*2)+(2,4+2,1*2))*(0,2+0,05)</t>
  </si>
  <si>
    <t>((1,16+2,08*2)*6+(1,3+2,08*2)+(1,2+2*2)+(1,2+2,1*2)*22)*(0,2+0,05)</t>
  </si>
  <si>
    <t>14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</si>
  <si>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</si>
  <si>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</si>
  <si>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-1284176464</t>
  </si>
  <si>
    <t>https://podminky.urs.cz/item/CS_URS_2023_02/622211031</t>
  </si>
  <si>
    <t>D5</t>
  </si>
  <si>
    <t>8,9*0,3</t>
  </si>
  <si>
    <t>D6</t>
  </si>
  <si>
    <t>36,69*0,3</t>
  </si>
  <si>
    <t>15</t>
  </si>
  <si>
    <t>28376021</t>
  </si>
  <si>
    <t>deska perimetrická fasádní soklová 150kPa λ=0,035 tl 160mm</t>
  </si>
  <si>
    <t>1214989422</t>
  </si>
  <si>
    <t>13,677*1,1</t>
  </si>
  <si>
    <t>16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</si>
  <si>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</si>
  <si>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40 do 80 mm</t>
  </si>
  <si>
    <t>563060343</t>
  </si>
  <si>
    <t>https://podminky.urs.cz/item/CS_URS_2023_02/622221011</t>
  </si>
  <si>
    <t>SO03</t>
  </si>
  <si>
    <t>8,066*4,4+35,74*4,4-1,2*2,1*22+(11,576+7)/2*4,4-1,2*2</t>
  </si>
  <si>
    <t>(10,344+6,919+9,129)*3,8-1,16*2,08*6-1,3*2,08</t>
  </si>
  <si>
    <t>SO04</t>
  </si>
  <si>
    <t>(10,5+7,691+1+1+6,91)*4,4-2,2*2,5-1,16*2,08*3-0,8*3,05-2,4*2,1</t>
  </si>
  <si>
    <t>17</t>
  </si>
  <si>
    <t>63142002</t>
  </si>
  <si>
    <t>deska tepelně izolační minerální kontaktních fasád podélné vlákno λ=0,035-0,036 tl 50mm</t>
  </si>
  <si>
    <t>465376297</t>
  </si>
  <si>
    <t>357,908*1,1</t>
  </si>
  <si>
    <t>18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</si>
  <si>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</si>
  <si>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</si>
  <si>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1359952399</t>
  </si>
  <si>
    <t>https://podminky.urs.cz/item/CS_URS_2023_02/622221031</t>
  </si>
  <si>
    <t>19,346*(11+10,2)/2+21,081*11+2,5*6,9</t>
  </si>
  <si>
    <t>31,306*9,7+8,046*3,8+19,338*9,8-11,5</t>
  </si>
  <si>
    <t>-(14,94*2,7+17,9*2,7+2,27*3,4*3+1,5*2,15)</t>
  </si>
  <si>
    <t>10,7*11+5,052*6,9+(5,469+2,6+2,6)*7,6</t>
  </si>
  <si>
    <t>-(1,2*0,5*2+0,57*0,54*2+0,53*0,49+1,07*0,53+1,3*1,57+1,5*1,5+1,15*1,44*2)</t>
  </si>
  <si>
    <t>-(1,035*1,44+0,535*0,49*2+1,1*1,57*2+1,4*1,57+1,85*2,4+0,9*2,05)</t>
  </si>
  <si>
    <t>11,8*19+8,066*(22,4-4,4)</t>
  </si>
  <si>
    <t>25,594*4,8+12,372*(17,8+3,98/2)-9,4*6,3</t>
  </si>
  <si>
    <t>(15,546-6,257)*11,9+(6,257+1,824)*19,4</t>
  </si>
  <si>
    <t>-(1,145*2,065*6+1,15*3*18+1,16*2,4*7+1,2*2,4*2+1,49*1,49)</t>
  </si>
  <si>
    <t>-(1,16*3*8+1,16*2,08*4+1,16*0,9*2)</t>
  </si>
  <si>
    <t>(12+8+25,594+28,756+10,015+37,213+27,521+3,3+3,3+26,64+31,797-8,9-36,69)*0,3</t>
  </si>
  <si>
    <t>19</t>
  </si>
  <si>
    <t>63142009</t>
  </si>
  <si>
    <t>deska tepelně izolační minerální kontaktních fasád podélné vlákno λ=0,035-0,036 tl 160mm</t>
  </si>
  <si>
    <t>961282629</t>
  </si>
  <si>
    <t>1913,265*1,1</t>
  </si>
  <si>
    <t>20</t>
  </si>
  <si>
    <t>622221061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</si>
  <si>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240 mm</t>
  </si>
  <si>
    <t>-1389927480</t>
  </si>
  <si>
    <t>https://podminky.urs.cz/item/CS_URS_2023_02/622221061</t>
  </si>
  <si>
    <t>361,5</t>
  </si>
  <si>
    <t>63142014</t>
  </si>
  <si>
    <t>deska tepelně izolační minerální kontaktních fasád podélné vlákno λ=0,035-0,036 tl 260mm</t>
  </si>
  <si>
    <t>-623584885</t>
  </si>
  <si>
    <t>361,5*1,1</t>
  </si>
  <si>
    <t>22</t>
  </si>
  <si>
    <t>622222051</t>
  </si>
  <si>
    <t>Montáž kontaktního zateplení vnějšího ostění, nadpraží nebo parapetu lepením z desek z minerální vlny s podélnou nebo kolmou orientací vláken nebo z kombinovaných desek hloubky špalet přes 200 do 400 mm, tloušťky desek do 40 mm</t>
  </si>
  <si>
    <t>-1077031945</t>
  </si>
  <si>
    <t>https://podminky.urs.cz/item/CS_URS_2023_02/622222051</t>
  </si>
  <si>
    <t>"otvory v KZS"</t>
  </si>
  <si>
    <t>((1,2+0,5*2)*2+(0,57+0,54*2)*2+(0,53+0,49*2)+(1,07+0,53*2))</t>
  </si>
  <si>
    <t>((1,3+1,57*2)+(1,5+1,5*2)+(1,15+1,44*2)*2)</t>
  </si>
  <si>
    <t>((1,035+1,44*2)+(0,535+0,49*2)*2+(1,1+1,57*2)*2)</t>
  </si>
  <si>
    <t>((1,4+1,57*2)+(1,85+2,4*2)+(0,9+2,05*2))</t>
  </si>
  <si>
    <t>"nad krčkem"</t>
  </si>
  <si>
    <t>((1,16+3*2)*4+(1,16+2,08*2)*4)</t>
  </si>
  <si>
    <t>"ostatní"</t>
  </si>
  <si>
    <t>((1,145+2,065*2)*6+(1,15+3*2)*18+(1,16+2,4*2)*7+(1,2+2,4*2)*2)</t>
  </si>
  <si>
    <t>((1,49+1,49*2)+(1,16+3*2)*8+(1,16+2,08*2)*4+(1,16+0,9*2)*2)</t>
  </si>
  <si>
    <t>((2,2+2,5*2)+(1,16+2,08*2)*3+(0,8+3,05*2)+(2,4+2,1*2))</t>
  </si>
  <si>
    <t>((1,16+2,08*2)*6+(1,3+2,08*2)+(1,2+2*2)+(1,2+2,1*2)*22)</t>
  </si>
  <si>
    <t>23</t>
  </si>
  <si>
    <t>63142001</t>
  </si>
  <si>
    <t>deska tepelně izolační minerální kontaktních fasád podélné vlákno λ=0,035-0,036 tl 40mm</t>
  </si>
  <si>
    <t>-468351380</t>
  </si>
  <si>
    <t>489,545*(0,2+0,16)*1,1</t>
  </si>
  <si>
    <t>((2,2+2,5*2)+(1,16+2,08*2)*3+(0,8+3,05*2)+(2,4+2,1*2))*(0,2+0,05)*1,1</t>
  </si>
  <si>
    <t>((1,16+2,08*2)*6+(1,3+2,08*2)+(1,2+2*2)+(1,2+2,1*2)*22)*(0,2+0,05)*1,1</t>
  </si>
  <si>
    <t>24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</si>
  <si>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</si>
  <si>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</si>
  <si>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2146703020</t>
  </si>
  <si>
    <t>https://podminky.urs.cz/item/CS_URS_2023_02/622251105</t>
  </si>
  <si>
    <t>"KZS"</t>
  </si>
  <si>
    <t>357,908+1874,201+64,621</t>
  </si>
  <si>
    <t>25</t>
  </si>
  <si>
    <t>622252001</t>
  </si>
  <si>
    <t>Montáž profilů kontaktního zateplení zakládacích soklových připevněných hmoždinkami</t>
  </si>
  <si>
    <t>1906787997</t>
  </si>
  <si>
    <t>https://podminky.urs.cz/item/CS_URS_2023_02/622252001</t>
  </si>
  <si>
    <t>10,5+7,691+2+6,91+8,066+10,344+6,919+9,129+7+35,74</t>
  </si>
  <si>
    <t>"v úrovni 1.pp"</t>
  </si>
  <si>
    <t>11,8+8,066+25,594+12,372+15,546+1,824</t>
  </si>
  <si>
    <t>26</t>
  </si>
  <si>
    <t>59051663</t>
  </si>
  <si>
    <t>profil zakládací Al tl 0,7mm pro ETICS pro izolant tl 50mm</t>
  </si>
  <si>
    <t>1486080256</t>
  </si>
  <si>
    <t>104,299*1,1</t>
  </si>
  <si>
    <t>27</t>
  </si>
  <si>
    <t>59051653</t>
  </si>
  <si>
    <t>profil zakládací Al tl 0,7mm pro ETICS pro izolant tl 160mm</t>
  </si>
  <si>
    <t>-1888418301</t>
  </si>
  <si>
    <t>75,202*1,1</t>
  </si>
  <si>
    <t>28</t>
  </si>
  <si>
    <t>622252002</t>
  </si>
  <si>
    <t>Montáž profilů kontaktního zateplení ostatních stěnových, dilatačních apod. lepených do tmelu</t>
  </si>
  <si>
    <t>-725476059</t>
  </si>
  <si>
    <t>https://podminky.urs.cz/item/CS_URS_2023_02/622252002</t>
  </si>
  <si>
    <t>"okna a dveře v KZS"</t>
  </si>
  <si>
    <t>"okapničky"</t>
  </si>
  <si>
    <t>2,2+1,16*9+0,8+2,4+1,3+1,2+1,2*22</t>
  </si>
  <si>
    <t>19,94+17,9+2,27*3+1,5+1,035+0,535*2+1,1*2+1,4+1,85+0,9</t>
  </si>
  <si>
    <t>1,16*4+1,6*4+1,145*6+1,15*18+1,16*7+1,2*2+1,49+1,16*8+1,16*4+1,16*2</t>
  </si>
  <si>
    <t xml:space="preserve">"parapety" </t>
  </si>
  <si>
    <t>2,2+1,16*9+0,8+2,4+1,3+1,2+1,2*22+19,94+17,9+2,27*3</t>
  </si>
  <si>
    <t>1,035+0,535*2+1,1*2+1,4+1,16*4+1,6*4+1,145*6+1,15*18+1,16*7+1,2*2+1,49</t>
  </si>
  <si>
    <t>1,16*8+1,16*4+1,16*2</t>
  </si>
  <si>
    <t>29</t>
  </si>
  <si>
    <t>59051510</t>
  </si>
  <si>
    <t>profil začišťovací s okapnicí PVC s výztužnou tkaninou pro nadpraží ETICS</t>
  </si>
  <si>
    <t>-946937607</t>
  </si>
  <si>
    <t>166,205*1,1</t>
  </si>
  <si>
    <t>30</t>
  </si>
  <si>
    <t>59051512</t>
  </si>
  <si>
    <t>profil začišťovací s okapnicí PVC s výztužnou tkaninou pro parapet ETICS</t>
  </si>
  <si>
    <t>-1213674123</t>
  </si>
  <si>
    <t>161,955*1,1</t>
  </si>
  <si>
    <t>31</t>
  </si>
  <si>
    <t>62231113R1</t>
  </si>
  <si>
    <t xml:space="preserve">Potažení vnějších stěn stěrkou na bázi přírodního hydraulického vápna, vysoce paropropustná, zrnitost 0,1mm </t>
  </si>
  <si>
    <t>-287044822</t>
  </si>
  <si>
    <t>32</t>
  </si>
  <si>
    <t>62231111x1</t>
  </si>
  <si>
    <t>Omítka minerální s přírodním hydryulickým vápnem, vysoce paropropustná, zrnitost 4m jádrová</t>
  </si>
  <si>
    <t>600384819</t>
  </si>
  <si>
    <t>skladba S01 - celková tl. omítky je 30mm</t>
  </si>
  <si>
    <t>podhoz pod vnější omítku v tl.15mm</t>
  </si>
  <si>
    <t>3569,819</t>
  </si>
  <si>
    <t>33</t>
  </si>
  <si>
    <t>622321121</t>
  </si>
  <si>
    <t>Omítka vápenocementová vnějších ploch nanášená ručně jednovrstvá, tloušťky do 15 mm hladká stěn</t>
  </si>
  <si>
    <t>-1268334713</t>
  </si>
  <si>
    <t>https://podminky.urs.cz/item/CS_URS_2023_02/622321121</t>
  </si>
  <si>
    <t>skladba SO08</t>
  </si>
  <si>
    <t>145</t>
  </si>
  <si>
    <t>34</t>
  </si>
  <si>
    <t>622325409</t>
  </si>
  <si>
    <t>Oprava vápenné omítky vnějších ploch stupně členitosti 3 štukové, v rozsahu opravované plochy přes 80 do 100%</t>
  </si>
  <si>
    <t>246804899</t>
  </si>
  <si>
    <t>https://podminky.urs.cz/item/CS_URS_2023_02/622325409</t>
  </si>
  <si>
    <t>35</t>
  </si>
  <si>
    <t>622531012</t>
  </si>
  <si>
    <t>Omítka tenkovrstvá silikonová vnějších ploch probarvená bez penetrace zatíraná (škrábaná), zrnitost 1,5 mm stěn</t>
  </si>
  <si>
    <t>565702346</t>
  </si>
  <si>
    <t>https://podminky.urs.cz/item/CS_URS_2023_02/622531012</t>
  </si>
  <si>
    <t>36</t>
  </si>
  <si>
    <t>62255-R001</t>
  </si>
  <si>
    <t>Příplatek za zhotovení šambrán š.cca 200mm tl.cca 50mm</t>
  </si>
  <si>
    <t>1751369752</t>
  </si>
  <si>
    <t>(1,7+2,45*2)*12</t>
  </si>
  <si>
    <t>(1,7+2,72*2)*18</t>
  </si>
  <si>
    <t>(1,7+2,6*2)*53</t>
  </si>
  <si>
    <t>(1,7+2,46*2)*19</t>
  </si>
  <si>
    <t>(1,7+3,26*2)</t>
  </si>
  <si>
    <t>(1,55+2*2)*5</t>
  </si>
  <si>
    <t>(1,6+2,59*2)*2</t>
  </si>
  <si>
    <t>(1,6+3,78*2)</t>
  </si>
  <si>
    <t>(1,7+2,4*2)*15</t>
  </si>
  <si>
    <t>(1,405+2,6*2)*6</t>
  </si>
  <si>
    <t>(2,3+1,58*2)</t>
  </si>
  <si>
    <t>(1,55+2*2)</t>
  </si>
  <si>
    <t>(1,72+2,72*2)*9</t>
  </si>
  <si>
    <t>(1,7+2,45*2)*3</t>
  </si>
  <si>
    <t>(1,7+2,75*2)*22</t>
  </si>
  <si>
    <t>(1,7+2,6*2)*3</t>
  </si>
  <si>
    <t>(1,6+2,26*2)*9</t>
  </si>
  <si>
    <t>37</t>
  </si>
  <si>
    <t>62255-R002</t>
  </si>
  <si>
    <t>Zhotovení nové římsy š.400</t>
  </si>
  <si>
    <t>1376081513</t>
  </si>
  <si>
    <t>12,113-1,3+6,919+9,129+11,576+1,2*4+35,602+35,74</t>
  </si>
  <si>
    <t>38</t>
  </si>
  <si>
    <t>62255-R003</t>
  </si>
  <si>
    <t>M+D difuzních pásek kolem okenních a dveřních otvorů</t>
  </si>
  <si>
    <t>-1462925144</t>
  </si>
  <si>
    <t>39</t>
  </si>
  <si>
    <t>62255-R004</t>
  </si>
  <si>
    <t>Úprava soklu tělocvičny</t>
  </si>
  <si>
    <t>599929760</t>
  </si>
  <si>
    <t>40</t>
  </si>
  <si>
    <t>629991011</t>
  </si>
  <si>
    <t>Zakrytí vnějších ploch před znečištěním včetně pozdějšího odkrytí výplní otvorů a svislých ploch fólií přilepenou lepící páskou</t>
  </si>
  <si>
    <t>-469562110</t>
  </si>
  <si>
    <t>https://podminky.urs.cz/item/CS_URS_2023_02/629991011</t>
  </si>
  <si>
    <t>(1,15*2*2+1,3*2,46*3+1,3*2,4*3+1,42*2,72*3+1,3*2,6*4+0,9*2,1)</t>
  </si>
  <si>
    <t>(1,3*2,46*3+1,42*2,72*3+1,3*2,6*3)</t>
  </si>
  <si>
    <t>(1,3*2,46+1,16*2,3+1,42*2,72+1,3*2,6)</t>
  </si>
  <si>
    <t>(1,3+2,45*11+0,63*2,45*2+1,42*2,72*11+0,63*2,72*2+1,3*2,6*11+0,63*2,6*2)</t>
  </si>
  <si>
    <t>(0,9*2,1+1,3*2,46)</t>
  </si>
  <si>
    <t>(1,3*2,46*7+1,42*2,75*7+1,3*2,6*7)</t>
  </si>
  <si>
    <t>(1,2*2,26*8+1,3*3,26+1,3*2,46*12+1,42*2,75*12+1,3*2,6*12)</t>
  </si>
  <si>
    <t>(1,15*2*5+1,2*2,59*2+1,2*3,78+1,3*2,4*6+1,4*2,72*6+1,205*2,6*6+1,3*2,6*6)</t>
  </si>
  <si>
    <t>(1,9*1,58+1,3*2,4*9+1,3*2,6*16+1,15*2+1,42*2,72*9)</t>
  </si>
  <si>
    <t>2,2*2,5+1,16*2,08*9+0,8*3,05+2,4*2,1+1,3*2,08+1,2*2+1,2*2,1*22</t>
  </si>
  <si>
    <t>14,94*2,7+17,9*2,7+2,27*3,4*3+1,5*2,15</t>
  </si>
  <si>
    <t>(1,035*1,44+0,535*0,49*2+1,1*1,57*2+1,4*1,57+1,85*2,4+0,9*2,05)</t>
  </si>
  <si>
    <t>(1,16*3*4+1,6*2,08*4)</t>
  </si>
  <si>
    <t>(1,145*2,065*6+1,15*3*18+1,16*2,4*7+1,2*2,4*2+1,49*1,49)</t>
  </si>
  <si>
    <t>(1,16*3*8+1,16*2,08*4+1,16*0,9*2)</t>
  </si>
  <si>
    <t>41</t>
  </si>
  <si>
    <t>629995101</t>
  </si>
  <si>
    <t>Očištění vnějších ploch tlakovou vodou omytím</t>
  </si>
  <si>
    <t>-151391999</t>
  </si>
  <si>
    <t>https://podminky.urs.cz/item/CS_URS_2023_02/629995101</t>
  </si>
  <si>
    <t>"opravované omítky S01"</t>
  </si>
  <si>
    <t>357,908+1874,201</t>
  </si>
  <si>
    <t>Ostatní konstrukce a práce, bourání</t>
  </si>
  <si>
    <t>42</t>
  </si>
  <si>
    <t>941311112</t>
  </si>
  <si>
    <t>Lešení řadové modulové lehké pracovní s podlahami s provozním zatížením tř. 3 do 200 kg/m2 šířky tř. SW06 od 0,6 do 0,9 m výšky přes 10 do 25 m montáž</t>
  </si>
  <si>
    <t>482837017</t>
  </si>
  <si>
    <t>https://podminky.urs.cz/item/CS_URS_2023_02/941311112</t>
  </si>
  <si>
    <t>(1+19,346+1)*(11+10,2)/2+2,5*6,9+8,046*3,8+(1+31,306+1)*9,7+(1+19,338+1)*9,8</t>
  </si>
  <si>
    <t>"spoj.křček mezi tělocvičnou a budovou"</t>
  </si>
  <si>
    <t>10,7*11+4,899*6,9+10,7*7,6</t>
  </si>
  <si>
    <t>27,1*4,4+(11,576+7)/2*4,4</t>
  </si>
  <si>
    <t>"budovy ostatní"</t>
  </si>
  <si>
    <t>11,8*19+(1+8,066+1)*22,4+15,546*12+(1+6,257+1,824+1)*19,2</t>
  </si>
  <si>
    <t>(1+12,372+1)*(17,8+3,98/2)-9,4*6,3+(11,368+3,9)*22,5+3,9*22,5</t>
  </si>
  <si>
    <t>(9,125+6,919-3,9)*18,6+37,215*18,1+(1+9,468+1)*18,5-6,697*5</t>
  </si>
  <si>
    <t>25,607*18,7+28,755*23+6,451*17,6+38,875*18,5+26,46*18,5</t>
  </si>
  <si>
    <t>420</t>
  </si>
  <si>
    <t>43</t>
  </si>
  <si>
    <t>941311211</t>
  </si>
  <si>
    <t>Lešení řadové modulové lehké pracovní s podlahami s provozním zatížením tř. 3 do 200 kg/m2 šířky tř. SW06 od 0,6 do 0,9 m výšky do 10 m příplatek k ceně za každý den použití</t>
  </si>
  <si>
    <t>-1627130420</t>
  </si>
  <si>
    <t>https://podminky.urs.cz/item/CS_URS_2023_02/941311211</t>
  </si>
  <si>
    <t>6646,065*90</t>
  </si>
  <si>
    <t>44</t>
  </si>
  <si>
    <t>941311812</t>
  </si>
  <si>
    <t>Lešení řadové modulové lehké pracovní s podlahami s provozním zatížením tř. 3 do 200 kg/m2 šířky tř. SW06 od 0,6 do 0,9 m výšky přes 10 do 25 m demontáž</t>
  </si>
  <si>
    <t>-1682860328</t>
  </si>
  <si>
    <t>https://podminky.urs.cz/item/CS_URS_2023_02/941311812</t>
  </si>
  <si>
    <t>45</t>
  </si>
  <si>
    <t>944511111</t>
  </si>
  <si>
    <t>Síť ochranná zavěšená na konstrukci lešení z textilie z umělých vláken montáž</t>
  </si>
  <si>
    <t>-1599894856</t>
  </si>
  <si>
    <t>https://podminky.urs.cz/item/CS_URS_2023_02/944511111</t>
  </si>
  <si>
    <t>46</t>
  </si>
  <si>
    <t>944511211</t>
  </si>
  <si>
    <t>Síť ochranná zavěšená na konstrukci lešení z textilie z umělých vláken příplatek k ceně za každý den použití</t>
  </si>
  <si>
    <t>596393214</t>
  </si>
  <si>
    <t>https://podminky.urs.cz/item/CS_URS_2023_02/944511211</t>
  </si>
  <si>
    <t>47</t>
  </si>
  <si>
    <t>944511811</t>
  </si>
  <si>
    <t>Síť ochranná zavěšená na konstrukci lešení z textilie z umělých vláken demontáž</t>
  </si>
  <si>
    <t>1206106791</t>
  </si>
  <si>
    <t>https://podminky.urs.cz/item/CS_URS_2023_02/944511811</t>
  </si>
  <si>
    <t>48</t>
  </si>
  <si>
    <t>944711111</t>
  </si>
  <si>
    <t>Stříška záchytná zřizovaná současně s lehkým nebo těžkým lešením šířky do 1,5 m montáž</t>
  </si>
  <si>
    <t>1051303910</t>
  </si>
  <si>
    <t>https://podminky.urs.cz/item/CS_URS_2023_02/944711111</t>
  </si>
  <si>
    <t>1+19,346+1+2,5+8,046+1+31,306+1+1+19,338+1</t>
  </si>
  <si>
    <t>10,7+4,899+10,7</t>
  </si>
  <si>
    <t>11,8+1+8,066+1+15,546+1+6,257+1,824+1</t>
  </si>
  <si>
    <t>1+12,372+1+11,368+3,9+9,125+6,919+37,215+1+9,468+1</t>
  </si>
  <si>
    <t>25,607+28,755+6,451+38,875+26,46</t>
  </si>
  <si>
    <t>49</t>
  </si>
  <si>
    <t>944711211</t>
  </si>
  <si>
    <t>Stříška záchytná zřizovaná současně s lehkým nebo těžkým lešením šířky do 1,5 m příplatek k ceně za každý den použití</t>
  </si>
  <si>
    <t>-1842742922</t>
  </si>
  <si>
    <t>https://podminky.urs.cz/item/CS_URS_2023_02/944711211</t>
  </si>
  <si>
    <t>380,843*90</t>
  </si>
  <si>
    <t>50</t>
  </si>
  <si>
    <t>944711811</t>
  </si>
  <si>
    <t>Stříška záchytná zřizovaná současně s lehkým nebo těžkým lešením šířky do 1,5 m demontáž</t>
  </si>
  <si>
    <t>844151057</t>
  </si>
  <si>
    <t>https://podminky.urs.cz/item/CS_URS_2023_02/944711811</t>
  </si>
  <si>
    <t>51</t>
  </si>
  <si>
    <t>962032230</t>
  </si>
  <si>
    <t>Bourání zdiva nadzákladového z cihel nebo tvárnic z cihel pálených nebo vápenopískových, na maltu vápennou nebo vápenocementovou, objemu do 1 m3</t>
  </si>
  <si>
    <t>822085283</t>
  </si>
  <si>
    <t>https://podminky.urs.cz/item/CS_URS_2023_02/962032230</t>
  </si>
  <si>
    <t>1,6*1,6*0,4</t>
  </si>
  <si>
    <t>"parapet 1.pp"</t>
  </si>
  <si>
    <t>1,2*1*0,8</t>
  </si>
  <si>
    <t>52</t>
  </si>
  <si>
    <t>968062374</t>
  </si>
  <si>
    <t>Vybourání dřevěných rámů oken s křídly, dveřních zárubní, vrat, stěn, ostění nebo obkladů rámů oken s křídly zdvojených, plochy do 1 m2</t>
  </si>
  <si>
    <t>-2043466995</t>
  </si>
  <si>
    <t>https://podminky.urs.cz/item/CS_URS_2023_02/968062374</t>
  </si>
  <si>
    <t>1,07*0,53+0,49*0,535+1,07*0,53*2+0,57*0,54*2+0,535*0,49*2</t>
  </si>
  <si>
    <t>53</t>
  </si>
  <si>
    <t>968062375</t>
  </si>
  <si>
    <t>Vybourání dřevěných rámů oken s křídly, dveřních zárubní, vrat, stěn, ostění nebo obkladů rámů oken s křídly zdvojených, plochy do 2 m2</t>
  </si>
  <si>
    <t>1580508760</t>
  </si>
  <si>
    <t>https://podminky.urs.cz/item/CS_URS_2023_02/968062375</t>
  </si>
  <si>
    <t>1,1*1,57*2+1,16*0,94*2+1,15*1,44*3</t>
  </si>
  <si>
    <t>54</t>
  </si>
  <si>
    <t>968062376</t>
  </si>
  <si>
    <t>Vybourání dřevěných rámů oken s křídly, dveřních zárubní, vrat, stěn, ostění nebo obkladů rámů oken s křídly zdvojených, plochy do 4 m2</t>
  </si>
  <si>
    <t>1593045291</t>
  </si>
  <si>
    <t>https://podminky.urs.cz/item/CS_URS_2023_02/968062376</t>
  </si>
  <si>
    <t>1,16*2,3+1,15*2*2+1,16*2,08*12+1,3*1,57+1,145*2,065*6</t>
  </si>
  <si>
    <t>1,2*2,2*9+1,2*2,4*2+1,16*2,4*8+1,3*2,46*25+1,5*1,5</t>
  </si>
  <si>
    <t>1,15*3*6+1,42*2,72*4+1,16*3*8+1,15*3*12+1,42*2,75*20+1,3*2,6*26</t>
  </si>
  <si>
    <t>1,2*2,1*22</t>
  </si>
  <si>
    <t>55</t>
  </si>
  <si>
    <t>968062377</t>
  </si>
  <si>
    <t>Vybourání dřevěných rámů oken s křídly, dveřních zárubní, vrat, stěn, ostění nebo obkladů rámů oken s křídly zdvojených, plochy přes 4 m2</t>
  </si>
  <si>
    <t>-1609853095</t>
  </si>
  <si>
    <t>https://podminky.urs.cz/item/CS_URS_2023_02/968062377</t>
  </si>
  <si>
    <t>14,94*2,7+2,27*3,4+17,9*2,7</t>
  </si>
  <si>
    <t>56</t>
  </si>
  <si>
    <t>968072356</t>
  </si>
  <si>
    <t>Vybourání kovových rámů oken s křídly, dveřních zárubní, vrat, stěn, ostění nebo obkladů okenních rámů s křídly zdvojených, plochy do 4 m2</t>
  </si>
  <si>
    <t>1465195903</t>
  </si>
  <si>
    <t>https://podminky.urs.cz/item/CS_URS_2023_02/968072356</t>
  </si>
  <si>
    <t>1,2*2,26*9</t>
  </si>
  <si>
    <t>57</t>
  </si>
  <si>
    <t>968072455</t>
  </si>
  <si>
    <t>Vybourání kovových rámů oken s křídly, dveřních zárubní, vrat, stěn, ostění nebo obkladů dveřních zárubní, plochy do 2 m2</t>
  </si>
  <si>
    <t>-127823281</t>
  </si>
  <si>
    <t>https://podminky.urs.cz/item/CS_URS_2023_02/968072455</t>
  </si>
  <si>
    <t>"venkovní dveře"</t>
  </si>
  <si>
    <t>0,9*2,1*2+0,9*2,05</t>
  </si>
  <si>
    <t>58</t>
  </si>
  <si>
    <t>968072456</t>
  </si>
  <si>
    <t>Vybourání kovových rámů oken s křídly, dveřních zárubní, vrat, stěn, ostění nebo obkladů dveřních zárubní, plochy přes 2 m2</t>
  </si>
  <si>
    <t>265964677</t>
  </si>
  <si>
    <t>https://podminky.urs.cz/item/CS_URS_2023_02/968072456</t>
  </si>
  <si>
    <t>1,5*2,15+1,85*2,4+2,7*2,5+0,8*3,05</t>
  </si>
  <si>
    <t>59</t>
  </si>
  <si>
    <t>974031666</t>
  </si>
  <si>
    <t>Vysekání rýh ve zdivu cihelném na maltu vápennou nebo vápenocementovou pro vtahování nosníků do zdí, před vybouráním otvoru do hl. 150 mm, při v. nosníku do 250 mm</t>
  </si>
  <si>
    <t>369005707</t>
  </si>
  <si>
    <t>https://podminky.urs.cz/item/CS_URS_2023_02/974031666</t>
  </si>
  <si>
    <t>2,2*3</t>
  </si>
  <si>
    <t>60</t>
  </si>
  <si>
    <t>978019391</t>
  </si>
  <si>
    <t>Otlučení vápenných nebo vápenocementových omítek vnějších ploch s vyškrabáním spar a s očištěním zdiva stupně členitosti 3 až 5, v rozsahu přes 80 do 100 %</t>
  </si>
  <si>
    <t>-1639895051</t>
  </si>
  <si>
    <t>https://podminky.urs.cz/item/CS_URS_2023_02/978019391</t>
  </si>
  <si>
    <t>61</t>
  </si>
  <si>
    <t>985131311</t>
  </si>
  <si>
    <t>Očištění ploch stěn, rubu kleneb a podlah ruční dočištění ocelovými kartáči</t>
  </si>
  <si>
    <t>-1493485150</t>
  </si>
  <si>
    <t>https://podminky.urs.cz/item/CS_URS_2023_02/985131311</t>
  </si>
  <si>
    <t>"SO07 - tělocvična - desky OSB"</t>
  </si>
  <si>
    <t>997</t>
  </si>
  <si>
    <t>Přesun sutě</t>
  </si>
  <si>
    <t>62</t>
  </si>
  <si>
    <t>997013117</t>
  </si>
  <si>
    <t>Vnitrostaveništní doprava suti a vybouraných hmot vodorovně do 50 m svisle s použitím mechanizace pro budovy a haly výšky přes 21 do 24 m</t>
  </si>
  <si>
    <t>1714864828</t>
  </si>
  <si>
    <t>https://podminky.urs.cz/item/CS_URS_2023_02/997013117</t>
  </si>
  <si>
    <t>63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</si>
  <si>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</si>
  <si>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</si>
  <si>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-1694732821</t>
  </si>
  <si>
    <t>https://podminky.urs.cz/item/CS_URS_2023_02/997013219</t>
  </si>
  <si>
    <t>294,858*2 'Přepočtené koeficientem množství</t>
  </si>
  <si>
    <t>64</t>
  </si>
  <si>
    <t>997013501</t>
  </si>
  <si>
    <t>Odvoz suti a vybouraných hmot na skládku nebo meziskládku se složením, na vzdálenost do 1 km</t>
  </si>
  <si>
    <t>-542201888</t>
  </si>
  <si>
    <t>https://podminky.urs.cz/item/CS_URS_2023_02/997013501</t>
  </si>
  <si>
    <t>65</t>
  </si>
  <si>
    <t>997013509</t>
  </si>
  <si>
    <t>Odvoz suti a vybouraných hmot na skládku nebo meziskládku se složením, na vzdálenost Příplatek k ceně za každý další i započatý 1 km přes 1 km</t>
  </si>
  <si>
    <t>609646471</t>
  </si>
  <si>
    <t>https://podminky.urs.cz/item/CS_URS_2023_02/997013509</t>
  </si>
  <si>
    <t>66</t>
  </si>
  <si>
    <t>997013631</t>
  </si>
  <si>
    <t>Poplatek za uložení stavebního odpadu na skládce (skládkovné) směsného stavebního a demoličního zatříděného do Katalogu odpadů pod kódem 17 09 04</t>
  </si>
  <si>
    <t>1826805096</t>
  </si>
  <si>
    <t>https://podminky.urs.cz/item/CS_URS_2023_02/997013631</t>
  </si>
  <si>
    <t>998</t>
  </si>
  <si>
    <t>Přesun hmot</t>
  </si>
  <si>
    <t>67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</si>
  <si>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</si>
  <si>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</si>
  <si>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1491325904</t>
  </si>
  <si>
    <t>https://podminky.urs.cz/item/CS_URS_2023_02/998018003</t>
  </si>
  <si>
    <t>PSV</t>
  </si>
  <si>
    <t>Práce a dodávky PSV</t>
  </si>
  <si>
    <t>713</t>
  </si>
  <si>
    <t>Izolace tepelné</t>
  </si>
  <si>
    <t>68</t>
  </si>
  <si>
    <t>713130851</t>
  </si>
  <si>
    <t>Odstranění tepelné izolace stěn a příček z rohoží, pásů, dílců, desek, bloků připevněných lepením z polystyrenu, tloušťka izolace do 100 mm</t>
  </si>
  <si>
    <t>2024028189</t>
  </si>
  <si>
    <t>https://podminky.urs.cz/item/CS_URS_2023_02/713130851</t>
  </si>
  <si>
    <t>69</t>
  </si>
  <si>
    <t>713131143</t>
  </si>
  <si>
    <t>Montáž tepelné izolace stěn rohožemi, pásy, deskami, dílci, bloky (izolační materiál ve specifikaci) lepením celoplošně s mechanickým kotvením</t>
  </si>
  <si>
    <t>2028060978</t>
  </si>
  <si>
    <t>https://podminky.urs.cz/item/CS_URS_2023_01/713131143</t>
  </si>
  <si>
    <t>70</t>
  </si>
  <si>
    <t>60726250</t>
  </si>
  <si>
    <t>deska dřevoštěpková OSB 3 ostrá hrana nebroušená tl 25mm</t>
  </si>
  <si>
    <t>-1516824007</t>
  </si>
  <si>
    <t>71</t>
  </si>
  <si>
    <t>998713103</t>
  </si>
  <si>
    <t>Přesun hmot pro izolace tepelné stanovený z hmotnosti přesunovaného materiálu vodorovná dopravní vzdálenost do 50 m v objektech výšky přes 12 m do 24 m</t>
  </si>
  <si>
    <t>-714335374</t>
  </si>
  <si>
    <t>https://podminky.urs.cz/item/CS_URS_2023_02/998713103</t>
  </si>
  <si>
    <t>764</t>
  </si>
  <si>
    <t>Konstrukce klempířské</t>
  </si>
  <si>
    <t>72</t>
  </si>
  <si>
    <t>764002841</t>
  </si>
  <si>
    <t>Demontáž klempířských konstrukcí oplechování horních ploch zdí a nadezdívek do suti</t>
  </si>
  <si>
    <t>2104842571</t>
  </si>
  <si>
    <t>https://podminky.urs.cz/item/CS_URS_2023_02/764002841</t>
  </si>
  <si>
    <t>2,5+126</t>
  </si>
  <si>
    <t>73</t>
  </si>
  <si>
    <t>764002851</t>
  </si>
  <si>
    <t>Demontáž klempířských konstrukcí oplechování parapetů do suti</t>
  </si>
  <si>
    <t>983041525</t>
  </si>
  <si>
    <t>https://podminky.urs.cz/item/CS_URS_2023_02/764002851</t>
  </si>
  <si>
    <t>1,15+124,3+57,05+573,055+280,79+15,3</t>
  </si>
  <si>
    <t>74</t>
  </si>
  <si>
    <t>764244407</t>
  </si>
  <si>
    <t>Oplechování horních ploch zdí a nadezdívek (atik) z titanzinkového předzvětralého plechu mechanicky kotvené rš 670 mm</t>
  </si>
  <si>
    <t>226803519</t>
  </si>
  <si>
    <t>https://podminky.urs.cz/item/CS_URS_2023_01/764244407</t>
  </si>
  <si>
    <t>K46</t>
  </si>
  <si>
    <t>2,5</t>
  </si>
  <si>
    <t>75</t>
  </si>
  <si>
    <t>764244409</t>
  </si>
  <si>
    <t>Oplechování horních ploch zdí a nadezdívek (atik) z titanzinkového předzvětralého plechu mechanicky kotvené rš 800 mm</t>
  </si>
  <si>
    <t>2137507434</t>
  </si>
  <si>
    <t>https://podminky.urs.cz/item/CS_URS_2023_01/764244409</t>
  </si>
  <si>
    <t>K45</t>
  </si>
  <si>
    <t>126</t>
  </si>
  <si>
    <t>76</t>
  </si>
  <si>
    <t>764246402</t>
  </si>
  <si>
    <t>Oplechování parapetů z titanzinkového předzvětralého plechu rovných mechanicky kotvené, bez rohů rš 200 mm</t>
  </si>
  <si>
    <t>-56717538</t>
  </si>
  <si>
    <t>https://podminky.urs.cz/item/CS_URS_2023_01/764246402</t>
  </si>
  <si>
    <t>K08</t>
  </si>
  <si>
    <t>1,15</t>
  </si>
  <si>
    <t>77</t>
  </si>
  <si>
    <t>764246403</t>
  </si>
  <si>
    <t>Oplechování parapetů z titanzinkového předzvětralého plechu rovných mechanicky kotvené, bez rohů rš 250 mm</t>
  </si>
  <si>
    <t>-193998601</t>
  </si>
  <si>
    <t>https://podminky.urs.cz/item/CS_URS_2023_01/764246403</t>
  </si>
  <si>
    <t>K01</t>
  </si>
  <si>
    <t>1,9</t>
  </si>
  <si>
    <t>K22</t>
  </si>
  <si>
    <t>82</t>
  </si>
  <si>
    <t>K40</t>
  </si>
  <si>
    <t>1,16*10</t>
  </si>
  <si>
    <t>K41</t>
  </si>
  <si>
    <t>2,4</t>
  </si>
  <si>
    <t>K42</t>
  </si>
  <si>
    <t>1,2*22</t>
  </si>
  <si>
    <t>78</t>
  </si>
  <si>
    <t>764246404</t>
  </si>
  <si>
    <t>Oplechování parapetů z titanzinkového předzvětralého plechu rovných mechanicky kotvené, bez rohů rš 330 mm</t>
  </si>
  <si>
    <t>1246831083</t>
  </si>
  <si>
    <t>https://podminky.urs.cz/item/CS_URS_2023_01/764246404</t>
  </si>
  <si>
    <t>K07</t>
  </si>
  <si>
    <t>1,16</t>
  </si>
  <si>
    <t>K09</t>
  </si>
  <si>
    <t>K17</t>
  </si>
  <si>
    <t>(1,2+0,6)*9</t>
  </si>
  <si>
    <t>K43</t>
  </si>
  <si>
    <t>17,64</t>
  </si>
  <si>
    <t>K44</t>
  </si>
  <si>
    <t>20,9</t>
  </si>
  <si>
    <t>79</t>
  </si>
  <si>
    <t>764246405</t>
  </si>
  <si>
    <t>Oplechování parapetů z titanzinkového předzvětralého plechu rovných mechanicky kotvené, bez rohů rš 400 mm</t>
  </si>
  <si>
    <t>-1755771007</t>
  </si>
  <si>
    <t>https://podminky.urs.cz/item/CS_URS_2023_01/764246405</t>
  </si>
  <si>
    <t>K02</t>
  </si>
  <si>
    <t>1,3*18</t>
  </si>
  <si>
    <t>K03</t>
  </si>
  <si>
    <t>1,15*6</t>
  </si>
  <si>
    <t>K06</t>
  </si>
  <si>
    <t>(1,6+0,74)*3</t>
  </si>
  <si>
    <t>K10</t>
  </si>
  <si>
    <t>1,16*14</t>
  </si>
  <si>
    <t>K11</t>
  </si>
  <si>
    <t>1,07</t>
  </si>
  <si>
    <t>K12</t>
  </si>
  <si>
    <t>1,3</t>
  </si>
  <si>
    <t>K13</t>
  </si>
  <si>
    <t>0,535*3</t>
  </si>
  <si>
    <t>K16</t>
  </si>
  <si>
    <t>1,145*6</t>
  </si>
  <si>
    <t>K18</t>
  </si>
  <si>
    <t>1,2*2</t>
  </si>
  <si>
    <t>K20</t>
  </si>
  <si>
    <t>(1,3+0,73)*63</t>
  </si>
  <si>
    <t>K21</t>
  </si>
  <si>
    <t>1,1*2</t>
  </si>
  <si>
    <t>1,4</t>
  </si>
  <si>
    <t>K25</t>
  </si>
  <si>
    <t>1,15*18</t>
  </si>
  <si>
    <t>K26</t>
  </si>
  <si>
    <t>(1,3+0,72)*44</t>
  </si>
  <si>
    <t>K29</t>
  </si>
  <si>
    <t>17,9</t>
  </si>
  <si>
    <t>K33</t>
  </si>
  <si>
    <t>210</t>
  </si>
  <si>
    <t>K34</t>
  </si>
  <si>
    <t>0,63*2</t>
  </si>
  <si>
    <t>K35</t>
  </si>
  <si>
    <t>1,42*11</t>
  </si>
  <si>
    <t>K36</t>
  </si>
  <si>
    <t>(1,3+0,74)*7</t>
  </si>
  <si>
    <t>K37</t>
  </si>
  <si>
    <t>(1,42+0,62)*3</t>
  </si>
  <si>
    <t>80</t>
  </si>
  <si>
    <t>764246406</t>
  </si>
  <si>
    <t>Oplechování parapetů z titanzinkového předzvětralého plechu rovných mechanicky kotvené, bez rohů rš 500 mm</t>
  </si>
  <si>
    <t>1235743777</t>
  </si>
  <si>
    <t>https://podminky.urs.cz/item/CS_URS_2023_01/764246406</t>
  </si>
  <si>
    <t>K04</t>
  </si>
  <si>
    <t>1,2*8</t>
  </si>
  <si>
    <t>K05</t>
  </si>
  <si>
    <t>2,26*9</t>
  </si>
  <si>
    <t>K19</t>
  </si>
  <si>
    <t>1,16*7</t>
  </si>
  <si>
    <t>K27</t>
  </si>
  <si>
    <t>14,94</t>
  </si>
  <si>
    <t>K30</t>
  </si>
  <si>
    <t>(1,42+0,7)*19</t>
  </si>
  <si>
    <t>K31</t>
  </si>
  <si>
    <t>2,53*55</t>
  </si>
  <si>
    <t>K38</t>
  </si>
  <si>
    <t>(1,42+0,81)*12</t>
  </si>
  <si>
    <t>K39</t>
  </si>
  <si>
    <t>(1,42+0,74)*10</t>
  </si>
  <si>
    <t>81</t>
  </si>
  <si>
    <t>764246407</t>
  </si>
  <si>
    <t>Oplechování parapetů z titanzinkového předzvětralého plechu rovných mechanicky kotvené, bez rohů rš 670 mm</t>
  </si>
  <si>
    <t>582264345</t>
  </si>
  <si>
    <t>https://podminky.urs.cz/item/CS_URS_2023_01/764246407</t>
  </si>
  <si>
    <t>K14</t>
  </si>
  <si>
    <t>K15</t>
  </si>
  <si>
    <t>0,57*2</t>
  </si>
  <si>
    <t>K23</t>
  </si>
  <si>
    <t>1,5</t>
  </si>
  <si>
    <t>K24</t>
  </si>
  <si>
    <t>1,15*3</t>
  </si>
  <si>
    <t>K28</t>
  </si>
  <si>
    <t>2,27*3</t>
  </si>
  <si>
    <t>76490-001</t>
  </si>
  <si>
    <t>Demontáž svodů, úprava kotvení, zpětná montáž</t>
  </si>
  <si>
    <t>-482683298</t>
  </si>
  <si>
    <t>19*10+15+4</t>
  </si>
  <si>
    <t>83</t>
  </si>
  <si>
    <t>998764103</t>
  </si>
  <si>
    <t>Přesun hmot pro konstrukce klempířské stanovený z hmotnosti přesunovaného materiálu vodorovná dopravní vzdálenost do 50 m v objektech výšky přes 12 do 24 m</t>
  </si>
  <si>
    <t>1046741841</t>
  </si>
  <si>
    <t>https://podminky.urs.cz/item/CS_URS_2023_02/998764103</t>
  </si>
  <si>
    <t>766</t>
  </si>
  <si>
    <t>Konstrukce truhlářské</t>
  </si>
  <si>
    <t>84</t>
  </si>
  <si>
    <t>766441821</t>
  </si>
  <si>
    <t>Demontáž parapetních desek dřevěných nebo plastových šířky do 300 mm, délky přes 1000 do 2000 mm</t>
  </si>
  <si>
    <t>kus</t>
  </si>
  <si>
    <t>-1056136435</t>
  </si>
  <si>
    <t>https://podminky.urs.cz/item/CS_URS_2023_02/766441821</t>
  </si>
  <si>
    <t>1+2+12+1+1+1+2+2+6+9+2+8+25+2+2+1+1+3+2+6+4+8+12+20+26+22+1</t>
  </si>
  <si>
    <t>85</t>
  </si>
  <si>
    <t>766694116</t>
  </si>
  <si>
    <t>Montáž ostatních truhlářských konstrukcí parapetních desek dřevěných nebo plastových šířky do 300 mm</t>
  </si>
  <si>
    <t>-1048188454</t>
  </si>
  <si>
    <t>https://podminky.urs.cz/item/CS_URS_2023_02/766694116</t>
  </si>
  <si>
    <t>1,16+1,15*2+1,16*12+1,07+1,3+0,49+1,07*2+0,57*2+1,145*6</t>
  </si>
  <si>
    <t>1,2*9+1,2*2+1,16*8+1,3*25+1,16*2+1,1*2+1,4+1,5+1,15*3</t>
  </si>
  <si>
    <t>1,4+1,5+1,15*3+0,535*2+1,15*6+1,42*4+1,16*8+1,15*12+1,42*20</t>
  </si>
  <si>
    <t>1,3*26+1,2*22+2,4</t>
  </si>
  <si>
    <t>86</t>
  </si>
  <si>
    <t>60794103</t>
  </si>
  <si>
    <t>parapet dřevotřískový vnitřní povrch laminátový š 300mm</t>
  </si>
  <si>
    <t>-964419373</t>
  </si>
  <si>
    <t>230,32*1,1</t>
  </si>
  <si>
    <t>87</t>
  </si>
  <si>
    <t>998766103</t>
  </si>
  <si>
    <t>Přesun hmot pro konstrukce truhlářské stanovený z hmotnosti přesunovaného materiálu vodorovná dopravní vzdálenost do 50 m v objektech výšky přes 12 do 24 m</t>
  </si>
  <si>
    <t>-1609724699</t>
  </si>
  <si>
    <t>https://podminky.urs.cz/item/CS_URS_2023_02/998766103</t>
  </si>
  <si>
    <t>7661</t>
  </si>
  <si>
    <t>Výplně vnějších otvorů</t>
  </si>
  <si>
    <t>88</t>
  </si>
  <si>
    <t>76610-0001.1</t>
  </si>
  <si>
    <t>WO01 M+D okno 1160x2300mm, v dřevěném rámu (eroprofily), izolační trosklo, Uw max 0,9 W/m2K, vč. Difuzních a parotěsných pásek, veškerých doplňků, kompletní provedení dle PD</t>
  </si>
  <si>
    <t>1977222196</t>
  </si>
  <si>
    <t>89</t>
  </si>
  <si>
    <t>76610-0002</t>
  </si>
  <si>
    <t>WO02 M+D okno 1150x2000mm, v dřevěném rámu (eroprofily), izolační trosklo, Uw max 0,9 W/m2K, vč. Difuzních a parotěsných pásek, veškerých doplňků, kompletní provedení dle PD</t>
  </si>
  <si>
    <t>-1430982299</t>
  </si>
  <si>
    <t>76610-0003</t>
  </si>
  <si>
    <t>WO03 M+D okno 1160x2080mm, v dřevěném rámu (eroprofily), izolační trosklo, Uw max 0,9 W/m2K, vč. Difuzních a parotěsných pásek, veškerých doplňků, kompletní provedení dle PD</t>
  </si>
  <si>
    <t>-1417030459</t>
  </si>
  <si>
    <t>91</t>
  </si>
  <si>
    <t>76610-0004</t>
  </si>
  <si>
    <t>WO04 M+D okno 1070x530mm, v dřevěném rámu (eroprofily), izolační trosklo, Uw max 0,9 W/m2K, vč. Difuzních a parotěsných pásek, veškerých doplňků, kompletní provedení dle PD</t>
  </si>
  <si>
    <t>-1219951033</t>
  </si>
  <si>
    <t>92</t>
  </si>
  <si>
    <t>76610-0005</t>
  </si>
  <si>
    <t>WO05 M+D okno 1300x1570mm, v dřevěném rámu (eroprofily), izolační trosklo, Uw max 0,9 W/m2K, vč. Difuzních a parotěsných pásek, veškerých doplňků, kompletní provedení dle PD</t>
  </si>
  <si>
    <t>-502922707</t>
  </si>
  <si>
    <t>93</t>
  </si>
  <si>
    <t>76610-0006</t>
  </si>
  <si>
    <t>WO06 M+D okno 490x535mm, v dřevěném rámu (eroprofily), izolační trosklo, Uw max 0,9 W/m2K, vč. Difuzních a parotěsných pásek, veškerých doplňků, kompletní provedení dle PD</t>
  </si>
  <si>
    <t>1959953652</t>
  </si>
  <si>
    <t>94</t>
  </si>
  <si>
    <t>76610-0007</t>
  </si>
  <si>
    <t>WO07 M+D okno 1070x530mm, v dřevěném rámu (eroprofily), izolační trosklo, Uw max 0,9 W/m2K, vč. Difuzních a parotěsných pásek, veškerých doplňků, kompletní provedení dle PD</t>
  </si>
  <si>
    <t>301163593</t>
  </si>
  <si>
    <t>95</t>
  </si>
  <si>
    <t>76610-0008</t>
  </si>
  <si>
    <t>WO08 M+D okno 570x540mm, v dřevěném rámu (eroprofily), izolační trosklo, Uw max 0,9 W/m2K, vč. Difuzních a parotěsných pásek, veškerých doplňků, kompletní provedení dle PD</t>
  </si>
  <si>
    <t>-693819422</t>
  </si>
  <si>
    <t>96</t>
  </si>
  <si>
    <t>76610-0009</t>
  </si>
  <si>
    <t>WO08 M+D okno 1145x2065mm, v dřevěném rámu (eroprofily), izolační trosklo, Uw max 0,9 W/m2K, vč. Difuzních a parotěsných pásek, veškerých doplňků, kompletní provedení dle PD</t>
  </si>
  <si>
    <t>1107340785</t>
  </si>
  <si>
    <t>97</t>
  </si>
  <si>
    <t>76610-0010</t>
  </si>
  <si>
    <t>WO10 M+D okno 1200x2260mm, v dřevěném rámu (eroprofily), izolační trosklo, Uw max 0,9 W/m2K, vč. Difuzních a parotěsných pásek, veškerých doplňků, kompletní provedení dle PD</t>
  </si>
  <si>
    <t>-1269551814</t>
  </si>
  <si>
    <t>98</t>
  </si>
  <si>
    <t>76610-0011</t>
  </si>
  <si>
    <t>WO11 M+D okno 1200x2400mm, v dřevěném rámu (eroprofily), izolační trosklo, Uw max 0,9 W/m2K, vč. Difuzních a parotěsných pásek, veškerých doplňků, kompletní provedení dle PD</t>
  </si>
  <si>
    <t>-297856465</t>
  </si>
  <si>
    <t>99</t>
  </si>
  <si>
    <t>76610-0012</t>
  </si>
  <si>
    <t>WO12 M+D okno 1160x2400mm, v dřevěném rámu (eroprofily), izolační trosklo, Uw max 0,9 W/m2K, vč. Difuzních a parotěsných pásek, veškerých doplňků, kompletní provedení dle PD</t>
  </si>
  <si>
    <t>-1947106532</t>
  </si>
  <si>
    <t>100</t>
  </si>
  <si>
    <t>76610-0013</t>
  </si>
  <si>
    <t>WO13 M+D okno 1300x2460mm, v dřevěném rámu (eroprofily), izolační trosklo, Uw max 0,9 W/m2K, vč. Difuzních a parotěsných pásek, veškerých doplňků, kompletní provedení dle PD</t>
  </si>
  <si>
    <t>2027238007</t>
  </si>
  <si>
    <t>101</t>
  </si>
  <si>
    <t>76610-0014</t>
  </si>
  <si>
    <t>WO14 M+D okno 1160x940mm, v dřevěném rámu (eroprofily), izolační trosklo, Uw max 0,9 W/m2K, vč. Difuzních a parotěsných pásek, veškerých doplňků, kompletní provedení dle PD</t>
  </si>
  <si>
    <t>-333434648</t>
  </si>
  <si>
    <t>102</t>
  </si>
  <si>
    <t>76610-0015</t>
  </si>
  <si>
    <t>WO14 M+D okno 1100x1570mm, v dřevěném rámu (eroprofily), izolační trosklo, Uw max 0,9 W/m2K, vč. Difuzních a parotěsných pásek, veškerých doplňků, kompletní provedení dle PD</t>
  </si>
  <si>
    <t>1291570805</t>
  </si>
  <si>
    <t>103</t>
  </si>
  <si>
    <t>76610-0016</t>
  </si>
  <si>
    <t>WO16 M+D okno 1400x1570mm, v dřevěném rámu (eroprofily), izolační trosklo, Uw max 0,9 W/m2K, vč. Difuzních a parotěsných pásek, veškerých doplňků, kompletní provedení dle PD</t>
  </si>
  <si>
    <t>-2109227130</t>
  </si>
  <si>
    <t>104</t>
  </si>
  <si>
    <t>76610-0017</t>
  </si>
  <si>
    <t>WO17 M+D okno 1500x1500mm, v dřevěném rámu (eroprofily), izolační trosklo, Uw max 0,9 W/m2K, vč. Difuzních a parotěsných pásek, veškerých doplňků, kompletní provedení dle PD</t>
  </si>
  <si>
    <t>1424155169</t>
  </si>
  <si>
    <t>105</t>
  </si>
  <si>
    <t>76610-0018</t>
  </si>
  <si>
    <t>WO18 M+D okno 1150x1440mm, v dřevěném rámu (eroprofily), izolační trosklo, Uw max 0,9 W/m2K, vč. Difuzních a parotěsných pásek, veškerých doplňků, kompletní provedení dle PD</t>
  </si>
  <si>
    <t>-973514718</t>
  </si>
  <si>
    <t>106</t>
  </si>
  <si>
    <t>76610-0019</t>
  </si>
  <si>
    <t>WO19 M+D okno 535x490mm, v dřevěném rámu (eroprofily), izolační trosklo, Uw max 0,9 W/m2K, vč. Difuzních a parotěsných pásek, veškerých doplňků, kompletní provedení dle PD</t>
  </si>
  <si>
    <t>104225284</t>
  </si>
  <si>
    <t>107</t>
  </si>
  <si>
    <t>76610-0020</t>
  </si>
  <si>
    <t>WO20 M+D okno 1150x3000mm, v dřevěném rámu (eroprofily), izolační trosklo, Uw max 0,9 W/m2K, vč. Difuzních a parotěsných pásek, veškerých doplňků, kompletní provedení dle PD</t>
  </si>
  <si>
    <t>1395993848</t>
  </si>
  <si>
    <t>108</t>
  </si>
  <si>
    <t>76610-0021</t>
  </si>
  <si>
    <t>WO21 M+D okno 1420x2720mm, v dřevěném rámu (eroprofily), izolační trosklo, Uw max 0,9 W/m2K, vč. Difuzních a parotěsných pásek, veškerých doplňků, kompletní provedení dle PD</t>
  </si>
  <si>
    <t>228925190</t>
  </si>
  <si>
    <t>109</t>
  </si>
  <si>
    <t>76610-0022</t>
  </si>
  <si>
    <t>WO22 M+D okno 1160x3000mm, v dřevěném rámu (eroprofily), izolační trosklo, Uw max 0,9 W/m2K, vč. Difuzních a parotěsných pásek, veškerých doplňků, kompletní provedení dle PD</t>
  </si>
  <si>
    <t>-1541004423</t>
  </si>
  <si>
    <t>110</t>
  </si>
  <si>
    <t>76610-0023</t>
  </si>
  <si>
    <t>WO23 M+D okno 1150x3000mm, v dřevěném rámu (eroprofily), izolační trosklo, Uw max 0,9 W/m2K, vč. Difuzních a parotěsných pásek, veškerých doplňků, kompletní provedení dle PD</t>
  </si>
  <si>
    <t>639656391</t>
  </si>
  <si>
    <t>111</t>
  </si>
  <si>
    <t>76610-0024</t>
  </si>
  <si>
    <t>WO24 M+D okno 1420x2750mm, v dřevěném rámu (eroprofily), izolační trosklo, Uw max 0,9 W/m2K, vč. Difuzních a parotěsných pásek, veškerých doplňků, kompletní provedení dle PD</t>
  </si>
  <si>
    <t>-658753154</t>
  </si>
  <si>
    <t>112</t>
  </si>
  <si>
    <t>76610-0025</t>
  </si>
  <si>
    <t>WO25 M+D okno 1300x2600mm, v dřevěném rámu (eroprofily), izolační trosklo, Uw max 0,9 W/m2K, vč. Difuzních a parotěsných pásek, veškerých doplňků, kompletní provedení dle PD</t>
  </si>
  <si>
    <t>701174285</t>
  </si>
  <si>
    <t>113</t>
  </si>
  <si>
    <t>76610-0026</t>
  </si>
  <si>
    <t>WO26 M+D okno 1200x2100mm, v dřevěném rámu (eroprofily), izolační trosklo, Uw max 0,9 W/m2K, vč. Difuzních a parotěsných pásek, veškerých doplňků, kompletní provedení dle PD</t>
  </si>
  <si>
    <t>1583009966</t>
  </si>
  <si>
    <t>114</t>
  </si>
  <si>
    <t>76610-0028</t>
  </si>
  <si>
    <t>WO28 M+D okno 14940x2700mm, v plastovém rámu, izolační trosklo, Uw max 0,9 W/m2K, vč. difuzních a parotěsných pásek, veškerých doplňků, kompletní provedení dle PD</t>
  </si>
  <si>
    <t>-2040830768</t>
  </si>
  <si>
    <t>115</t>
  </si>
  <si>
    <t>76610-0029</t>
  </si>
  <si>
    <t>WO29 M+D okno 2270x3400mm, v plastovém rámu, izolační trosklo, Uw max 0,9 W/m2K, vč. difuzních a parotěsných pásek, veškerých doplňků, kompletní provedení dle PD</t>
  </si>
  <si>
    <t>-276456084</t>
  </si>
  <si>
    <t>116</t>
  </si>
  <si>
    <t>76610-0030</t>
  </si>
  <si>
    <t>WO30 M+D okno 17900x2700mm, v plastovém rámu , izolační trosklo, Uw max 0,9 W/m2K, vč. difuzních a parotěsných pásek, veškerých doplňků, kompletní provedení dle PD</t>
  </si>
  <si>
    <t>-1146754470</t>
  </si>
  <si>
    <t>117</t>
  </si>
  <si>
    <t>76610-0101</t>
  </si>
  <si>
    <t>DO01 M+D dveře venkovní 1500x2150mm, v plastovém rámu, prosklené, Ud max 1,2 W/m2K, vč. difuzních a parotěsných pásek, veškerých doplňků, kompletní provedení dle PD</t>
  </si>
  <si>
    <t>575825140</t>
  </si>
  <si>
    <t>118</t>
  </si>
  <si>
    <t>76610-0102</t>
  </si>
  <si>
    <t>DO02 M+D dveře venkovní 1850x2400mm, v plastovém rámu, prosklené, Ud max 1,2 W/m2K, vč. difuzních a parotěsných pásek, veškerých doplňků, kompletní provedení dle PD</t>
  </si>
  <si>
    <t>1042343741</t>
  </si>
  <si>
    <t>119</t>
  </si>
  <si>
    <t>76610-0103</t>
  </si>
  <si>
    <t>DO03 M+D dveře venkovní 900x2050mm, v plastovém rámu, prosklené, Ud max 1,2 W/m2K, vč. difuzních a parotěsných pásek, veškerých doplňků, kompletní provedení dle PD</t>
  </si>
  <si>
    <t>1168101989</t>
  </si>
  <si>
    <t>120</t>
  </si>
  <si>
    <t>76610-0104</t>
  </si>
  <si>
    <t>DO04 M+D dveře venkovní 900x2100mm, v dřevěném rámu, Ud max 1,2 W/m2K, vč. difuzních a parotěsných pásek, veškerých doplňků, kompletní provedení dle PD</t>
  </si>
  <si>
    <t>2062450059</t>
  </si>
  <si>
    <t>121</t>
  </si>
  <si>
    <t>76610-0105</t>
  </si>
  <si>
    <t>DO05 M+D dveře venkovní 1200x3260mm, v dřevěném rámu, prosklené, Ud max 1,2 W/m2K, vč. difuzních a parotěsných pásek, veškerých doplňků, kompletní provedení dle PD</t>
  </si>
  <si>
    <t>66111200</t>
  </si>
  <si>
    <t>122</t>
  </si>
  <si>
    <t>76610-0106</t>
  </si>
  <si>
    <t>DO06 M+D dveře venkovní 900x2100mm, v dřevěném rámu, prosklené, Ud max 1,2 W/m2K, vč. difuzních a parotěsných pásek, veškerých doplňků, kompletní provedení dle PD</t>
  </si>
  <si>
    <t>-619910461</t>
  </si>
  <si>
    <t>123</t>
  </si>
  <si>
    <t>76610-0107</t>
  </si>
  <si>
    <t>DO07 M+D sestava dveře+okno venkovní 800x3050+2400*2100mm, v dřevěném rámu, prosklené, Ud max 1,2 W/m2K, vč. difuzních a parotěsných pásek, veškerých doplňků, kompletní provedení dle PD</t>
  </si>
  <si>
    <t>928121156</t>
  </si>
  <si>
    <t>124</t>
  </si>
  <si>
    <t>76610-0108</t>
  </si>
  <si>
    <t>DO08 M+D dveře venkovní 2500x2500mm, v dřevěném rámu, prosklené, Ud max 1,2 W/m2K, vč. difuzních a parotěsných pásek, veškerých doplňků, kompletní provedení dle PD</t>
  </si>
  <si>
    <t>-753832287</t>
  </si>
  <si>
    <t>125</t>
  </si>
  <si>
    <t>76690-001</t>
  </si>
  <si>
    <t>M+D venkovní žaluzie "C" el.ovládané, 1160x3000mm, vč. podomítkového boxu a veškerých doplňků, kompletní provedení dle PD</t>
  </si>
  <si>
    <t>1889465742</t>
  </si>
  <si>
    <t>998766203</t>
  </si>
  <si>
    <t>Přesun hmot pro konstrukce truhlářské stanovený procentní sazbou (%) z ceny vodorovná dopravní vzdálenost do 50 m v objektech výšky přes 12 do 24 m</t>
  </si>
  <si>
    <t>%</t>
  </si>
  <si>
    <t>1351194715</t>
  </si>
  <si>
    <t>https://podminky.urs.cz/item/CS_URS_2023_02/998766203</t>
  </si>
  <si>
    <t>767</t>
  </si>
  <si>
    <t>Konstrukce zámečnické</t>
  </si>
  <si>
    <t>127</t>
  </si>
  <si>
    <t>76700-R001</t>
  </si>
  <si>
    <t>Demontáž žebříku s ochranným košem (tělocvična) , repase, povrchová úprava, prodloužení kotvení, zpětná montáž</t>
  </si>
  <si>
    <t>909428056</t>
  </si>
  <si>
    <t>128</t>
  </si>
  <si>
    <t>76700-R002</t>
  </si>
  <si>
    <t>Demontáž žebříku bez ochranného koše H= cca 5,3m , repase, povrchová úprava, prodloužení kotvení, zpětná montáž</t>
  </si>
  <si>
    <t>997793705</t>
  </si>
  <si>
    <t>129</t>
  </si>
  <si>
    <t>76700-R003</t>
  </si>
  <si>
    <t>Demontáž ocel okna 1200x2260mm a jeho opětovné osazení do nového umístění</t>
  </si>
  <si>
    <t>-171809434</t>
  </si>
  <si>
    <t>130</t>
  </si>
  <si>
    <t>76710-1001</t>
  </si>
  <si>
    <t>Z/01 M+D ocelové svařované sítě 1500x2300mm, žár.pozink, vč. kotvení a veškerých doplňků, kompletní provedení dle PD</t>
  </si>
  <si>
    <t>-534395825</t>
  </si>
  <si>
    <t>131</t>
  </si>
  <si>
    <t>76710-1002</t>
  </si>
  <si>
    <t>Z/02 M+D ocelové svařované sítě 1500x2500mm, žár.pozink, vč. kotvení a veškerých doplňků, kompletní provedení dle PD</t>
  </si>
  <si>
    <t>-21213954</t>
  </si>
  <si>
    <t>132</t>
  </si>
  <si>
    <t>76710-1003</t>
  </si>
  <si>
    <t>Z/03 M+D ocelové svařované sítě 1500x1600mm, žár.pozink, vč. kotvení a veškerých doplňků, kompletní provedení dle PD</t>
  </si>
  <si>
    <t>1972909320</t>
  </si>
  <si>
    <t>133</t>
  </si>
  <si>
    <t>76710-1004</t>
  </si>
  <si>
    <t>Z/04 M+D ocelové svařované sítě 1400x2100mm, žár.pozink, vč. kotvení a veškerých doplňků, kompletní provedení dle PD</t>
  </si>
  <si>
    <t>-981580775</t>
  </si>
  <si>
    <t>134</t>
  </si>
  <si>
    <t>76710-1005</t>
  </si>
  <si>
    <t>Z/05 M+D ocelové svařované sítě 1600x2700mm, žár.pozink, vč. kotvení a veškerých doplňků, kompletní provedení dle PD</t>
  </si>
  <si>
    <t>-1374170951</t>
  </si>
  <si>
    <t>135</t>
  </si>
  <si>
    <t>76710-1006</t>
  </si>
  <si>
    <t>Z/06 M+D ocelové svařované sítě 2100x1700mm, žár.pozink, vč. kotvení a veškerých doplňků, kompletní provedení dle PD</t>
  </si>
  <si>
    <t>2024331854</t>
  </si>
  <si>
    <t>136</t>
  </si>
  <si>
    <t>76710-1007</t>
  </si>
  <si>
    <t>Z/07 M+D ocelové svařované sítě 1800x2500mm, žár.pozink, vč. kotvení a veškerých doplňků, kompletní provedení dle PD</t>
  </si>
  <si>
    <t>-688087393</t>
  </si>
  <si>
    <t>137</t>
  </si>
  <si>
    <t>76710-1008</t>
  </si>
  <si>
    <t>Z/08 M+D ocelový žebřík s ochr.košem, h=4800mm, galvanicky pozink. Ocel, vč. kotvení a veškerých doplňků, kompletní provedení dle PD</t>
  </si>
  <si>
    <t>373025371</t>
  </si>
  <si>
    <t>138</t>
  </si>
  <si>
    <t>76710-1009</t>
  </si>
  <si>
    <t>Z/09 M+D ocelový žebřík s ochr.košem, h=7800mm, galvanicky pozink. Ocel, vč. kotvení a veškerých doplňků, kompletní provedení dle PD</t>
  </si>
  <si>
    <t>309443036</t>
  </si>
  <si>
    <t>139</t>
  </si>
  <si>
    <t>767134831</t>
  </si>
  <si>
    <t>Demontáž stěn a příček z plechů oplechování stěn lamelami</t>
  </si>
  <si>
    <t>706143363</t>
  </si>
  <si>
    <t>https://podminky.urs.cz/item/CS_URS_2023_02/767134831</t>
  </si>
  <si>
    <t>140</t>
  </si>
  <si>
    <t>767135831</t>
  </si>
  <si>
    <t>Demontáž stěn a příček z plechů roštu pro oplechování z lamel</t>
  </si>
  <si>
    <t>1214664230</t>
  </si>
  <si>
    <t>https://podminky.urs.cz/item/CS_URS_2023_02/767135831</t>
  </si>
  <si>
    <t>141</t>
  </si>
  <si>
    <t>998767203</t>
  </si>
  <si>
    <t>Přesun hmot pro zámečnické konstrukce stanovený procentní sazbou (%) z ceny vodorovná dopravní vzdálenost do 50 m v objektech výšky přes 12 do 24 m</t>
  </si>
  <si>
    <t>1337217446</t>
  </si>
  <si>
    <t>https://podminky.urs.cz/item/CS_URS_2023_02/998767203</t>
  </si>
  <si>
    <t>783</t>
  </si>
  <si>
    <t>Dokončovací práce - nátěry</t>
  </si>
  <si>
    <t>142</t>
  </si>
  <si>
    <t>78382744R</t>
  </si>
  <si>
    <t>Jednosložkový minerální nátěr na vápenné bázi, vysoká přilnavost k obvyklým minerálním podkladům vysoce paropropustný stupně členitosti 3</t>
  </si>
  <si>
    <t>844906395</t>
  </si>
  <si>
    <t>"opravovaná omítka"</t>
  </si>
  <si>
    <t>784</t>
  </si>
  <si>
    <t>Dokončovací práce - malby a tapety</t>
  </si>
  <si>
    <t>143</t>
  </si>
  <si>
    <t>784181121</t>
  </si>
  <si>
    <t>Penetrace podkladu jednonásobná hloubková akrylátová bezbarvá v místnostech výšky do 3,80 m</t>
  </si>
  <si>
    <t>1608096663</t>
  </si>
  <si>
    <t>https://podminky.urs.cz/item/CS_URS_2023_02/784181121</t>
  </si>
  <si>
    <t>"kolem vyměněných oken a dveří"</t>
  </si>
  <si>
    <t>1081,570*(0,3+0,3)+198,5*0,3</t>
  </si>
  <si>
    <t>144</t>
  </si>
  <si>
    <t>784181125</t>
  </si>
  <si>
    <t>Penetrace podkladu jednonásobná hloubková akrylátová bezbarvá v místnostech výšky přes 5,00 m</t>
  </si>
  <si>
    <t>-1975926319</t>
  </si>
  <si>
    <t>https://podminky.urs.cz/item/CS_URS_2023_02/784181125</t>
  </si>
  <si>
    <t>"tělocvična-kolem nových otvorů"</t>
  </si>
  <si>
    <t>2,2*2</t>
  </si>
  <si>
    <t>784211101</t>
  </si>
  <si>
    <t>Malby z malířských směsí oděruvzdorných za mokra dvojnásobné, bílé za mokra oděruvzdorné výborně v místnostech výšky do 3,80 m</t>
  </si>
  <si>
    <t>1087399975</t>
  </si>
  <si>
    <t>https://podminky.urs.cz/item/CS_URS_2023_02/784211101</t>
  </si>
  <si>
    <t>146</t>
  </si>
  <si>
    <t>784211105</t>
  </si>
  <si>
    <t>Malby z malířských směsí oděruvzdorných za mokra dvojnásobné, bílé za mokra oděruvzdorné výborně v místnostech výšky přes 5,00 m</t>
  </si>
  <si>
    <t>-1234387985</t>
  </si>
  <si>
    <t>https://podminky.urs.cz/item/CS_URS_2023_02/784211105</t>
  </si>
  <si>
    <t>Práce a dodávky M</t>
  </si>
  <si>
    <t>21-M</t>
  </si>
  <si>
    <t>Elektromontáže</t>
  </si>
  <si>
    <t>147</t>
  </si>
  <si>
    <t>210-01</t>
  </si>
  <si>
    <t xml:space="preserve">Práce spojené s úpravou stávajících svislých hromosvodů a jímací soustavou a zemněním </t>
  </si>
  <si>
    <t>kpl</t>
  </si>
  <si>
    <t>-751543876</t>
  </si>
  <si>
    <t>02 - Zateplení půdy a krovu</t>
  </si>
  <si>
    <t xml:space="preserve">    762 - Konstrukce tesařské</t>
  </si>
  <si>
    <t xml:space="preserve">    763 - Konstrukce suché výstavby</t>
  </si>
  <si>
    <t xml:space="preserve">    765 - Krytina skládaná</t>
  </si>
  <si>
    <t>713111111</t>
  </si>
  <si>
    <t>Montáž tepelné izolace stropů rohožemi, pásy, dílci, deskami, bloky (izolační materiál ve specifikaci) vrchem bez překrytí lepenkou kladenými volně</t>
  </si>
  <si>
    <t>1009274469</t>
  </si>
  <si>
    <t>https://podminky.urs.cz/item/CS_URS_2023_02/713111111</t>
  </si>
  <si>
    <t>"R03 - podlaha půdy"</t>
  </si>
  <si>
    <t>10*29,1+(26,5+22,3)/2*9,7+12,5*0,8+0,7*0,2+(25+29,8)/2*10,3</t>
  </si>
  <si>
    <t>7,9*11,3/2+3,7*2,2*3,14/2+12,4*2,7/2+(15,5+19)/2*11</t>
  </si>
  <si>
    <t>"druhá vrstva"</t>
  </si>
  <si>
    <t>1083,945</t>
  </si>
  <si>
    <t>63152146</t>
  </si>
  <si>
    <t>pás tepelně izolační univerzální λ=0,038-0,039 tl 120mm</t>
  </si>
  <si>
    <t>2119690186</t>
  </si>
  <si>
    <t>1083,945*1,05*2</t>
  </si>
  <si>
    <t>713111121</t>
  </si>
  <si>
    <t>Montáž tepelné izolace stropů rohožemi, pásy, dílci, deskami, bloky (izolační materiál ve specifikaci) rovných spodem s uchycením (drátem, páskou apod.)</t>
  </si>
  <si>
    <t>1484956538</t>
  </si>
  <si>
    <t>https://podminky.urs.cz/item/CS_URS_2023_02/713111121</t>
  </si>
  <si>
    <t>"R04 - krov"</t>
  </si>
  <si>
    <t>(14+8,4)/2*6,9*2+38*7,2+12,2*1,22+38*8,6-9*8,6/2-7,8*8,6+(11,2+6,7)/2*6,9*2</t>
  </si>
  <si>
    <t>-0,8*1,4*14-0,8*1,6*5</t>
  </si>
  <si>
    <t>765,494</t>
  </si>
  <si>
    <t>63152137</t>
  </si>
  <si>
    <t>pás tepelně izolační univerzální λ=0,034-0,035 tl 180mm</t>
  </si>
  <si>
    <t>157331266</t>
  </si>
  <si>
    <t>765,494*1,05</t>
  </si>
  <si>
    <t>28376501</t>
  </si>
  <si>
    <t>deska izolační PIR s oboustranným textilním rounem λ=0,026 tl 100mm</t>
  </si>
  <si>
    <t>14373330</t>
  </si>
  <si>
    <t>-771251766</t>
  </si>
  <si>
    <t>"stěny kolem pozednice"</t>
  </si>
  <si>
    <t>(38,86+1+38,86-9,6-8,5+8,5*2+5,7*2)*0,7</t>
  </si>
  <si>
    <t>"štítové stěny"</t>
  </si>
  <si>
    <t>(10,3+11+9,6+8,5)*(0,7+3,9/2)</t>
  </si>
  <si>
    <t>166,724</t>
  </si>
  <si>
    <t>1341409830</t>
  </si>
  <si>
    <t>166,724*1,05</t>
  </si>
  <si>
    <t>-1609745454</t>
  </si>
  <si>
    <t>-47035481</t>
  </si>
  <si>
    <t>762</t>
  </si>
  <si>
    <t>Konstrukce tesařské</t>
  </si>
  <si>
    <t>762521104</t>
  </si>
  <si>
    <t>Položení podlah nehoblovaných na sraz z prken hrubých</t>
  </si>
  <si>
    <t>1492341018</t>
  </si>
  <si>
    <t>https://podminky.urs.cz/item/CS_URS_2023_02/762521104</t>
  </si>
  <si>
    <t>60515111</t>
  </si>
  <si>
    <t>řezivo jehličnaté boční prkno 20-30mm</t>
  </si>
  <si>
    <t>-277047226</t>
  </si>
  <si>
    <t>1083,945*0,024*1,1</t>
  </si>
  <si>
    <t>762526110</t>
  </si>
  <si>
    <t>Položení podlah položení polštářů pod podlahy osové vzdálenosti do 65 cm</t>
  </si>
  <si>
    <t>-837743711</t>
  </si>
  <si>
    <t>https://podminky.urs.cz/item/CS_URS_2023_02/762526110</t>
  </si>
  <si>
    <t>60512135</t>
  </si>
  <si>
    <t>hranol stavební řezivo průřezu do 288cm2 do dl 6m</t>
  </si>
  <si>
    <t>540260485</t>
  </si>
  <si>
    <t>1806,575*0,1*0,26*1,1</t>
  </si>
  <si>
    <t>762595001</t>
  </si>
  <si>
    <t>Spojovací prostředky podlah a podkladových konstrukcí hřebíky, vruty</t>
  </si>
  <si>
    <t>-2012608851</t>
  </si>
  <si>
    <t>https://podminky.urs.cz/item/CS_URS_2023_02/762595001</t>
  </si>
  <si>
    <t>998762103</t>
  </si>
  <si>
    <t>Přesun hmot pro konstrukce tesařské stanovený z hmotnosti přesunovaného materiálu vodorovná dopravní vzdálenost do 50 m v objektech výšky přes 12 do 24 m</t>
  </si>
  <si>
    <t>-1824036904</t>
  </si>
  <si>
    <t>https://podminky.urs.cz/item/CS_URS_2023_02/998762103</t>
  </si>
  <si>
    <t>763</t>
  </si>
  <si>
    <t>Konstrukce suché výstavby</t>
  </si>
  <si>
    <t>763112345</t>
  </si>
  <si>
    <t>Příčka mezibytová ze sádrokartonových desek s nosnou konstrukcí ze zdvojených ocelových profilů UW, CW dvojitě opláštěná deskami vysokopevnostními protipožárními impregnovanými DFRIH2 tl. 2 x 12,5 mm s dvojitou izolací, EI 90, příčka tl. 255 mm, profil 100, Rw do 73 dB</t>
  </si>
  <si>
    <t>488511063</t>
  </si>
  <si>
    <t>https://podminky.urs.cz/item/CS_URS_2023_02/763112345</t>
  </si>
  <si>
    <t>EI 45 DP3</t>
  </si>
  <si>
    <t>59,95</t>
  </si>
  <si>
    <t>763131751</t>
  </si>
  <si>
    <t>Podhled ze sádrokartonových desek ostatní práce a konstrukce na podhledech ze sádrokartonových desek montáž parotěsné zábrany</t>
  </si>
  <si>
    <t>-1021141665</t>
  </si>
  <si>
    <t>https://podminky.urs.cz/item/CS_URS_2023_02/763131751</t>
  </si>
  <si>
    <t>"odečet střešních oken"</t>
  </si>
  <si>
    <t>-0,7*1,5*19</t>
  </si>
  <si>
    <t>"ostění střešních oken"</t>
  </si>
  <si>
    <t>(0,8+(2,1+1,5)/2)*2*0,35*19</t>
  </si>
  <si>
    <t>28329282</t>
  </si>
  <si>
    <t>fólie PE vyztužená Al vrstvou pro parotěsnou vrstvu 170g/m2</t>
  </si>
  <si>
    <t>-1973970323</t>
  </si>
  <si>
    <t>968,928*1,15</t>
  </si>
  <si>
    <t>763161763</t>
  </si>
  <si>
    <t>Podkroví ze sádrokartonových desek dvouvrstvá spodní konstrukce z ocelových profilů CD, UD na krokvových závěsech dvojitě opláštěná deskami protipožárními DF, tl. 2 x 12,5 mm, bez TI</t>
  </si>
  <si>
    <t>-530732401</t>
  </si>
  <si>
    <t>https://podminky.urs.cz/item/CS_URS_2023_02/763161763</t>
  </si>
  <si>
    <t>"šikminy"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</si>
  <si>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</si>
  <si>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</si>
  <si>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-971515257</t>
  </si>
  <si>
    <t>https://podminky.urs.cz/item/CS_URS_2023_02/998763303</t>
  </si>
  <si>
    <t>765</t>
  </si>
  <si>
    <t>Krytina skládaná</t>
  </si>
  <si>
    <t>765111017</t>
  </si>
  <si>
    <t>Montáž krytiny keramické sklonu do 30° drážkové na sucho, počet kusů přes 13 do 14 ks/m2</t>
  </si>
  <si>
    <t>536717927</t>
  </si>
  <si>
    <t>https://podminky.urs.cz/item/CS_URS_2023_02/765111017</t>
  </si>
  <si>
    <t>"po osazení střešních oken"</t>
  </si>
  <si>
    <t>(1,4*2-0,66*1,5)*19</t>
  </si>
  <si>
    <t>765111801</t>
  </si>
  <si>
    <t>Demontáž krytiny keramické drážkové, sklonu do 30° na sucho do suti</t>
  </si>
  <si>
    <t>-1850610078</t>
  </si>
  <si>
    <t>https://podminky.urs.cz/item/CS_URS_2023_02/765111801</t>
  </si>
  <si>
    <t>"pro střešní okna"</t>
  </si>
  <si>
    <t>0,7*1,5*19</t>
  </si>
  <si>
    <t>765111803</t>
  </si>
  <si>
    <t>Demontáž krytiny keramické drážkové, sklonu do 30° na sucho k dalšímu použití</t>
  </si>
  <si>
    <t>-1660621111</t>
  </si>
  <si>
    <t>https://podminky.urs.cz/item/CS_URS_2023_02/765111803</t>
  </si>
  <si>
    <t>"pro umístění lemování střešních oken"</t>
  </si>
  <si>
    <t>(1,4*2-0,7*1,5)*19</t>
  </si>
  <si>
    <t>765191021-R</t>
  </si>
  <si>
    <t>Montáž pojistné hydroizolační nebo parotěsné fólie kladené ve sklonu přes 20° s lepenými přesahy na krokve</t>
  </si>
  <si>
    <t>1139565229</t>
  </si>
  <si>
    <t>-0,7*1,49*19</t>
  </si>
  <si>
    <t>"kolem krokví"</t>
  </si>
  <si>
    <t>718,094*1,44-718,094</t>
  </si>
  <si>
    <t>28329036</t>
  </si>
  <si>
    <t>fólie kontaktní difuzně propustná pro doplňkovou hydroizolační vrstvu, třívrstvá mikroporézní PP 150g/m2 s integrovanou samolepící páskou</t>
  </si>
  <si>
    <t>-1635734926</t>
  </si>
  <si>
    <t>1118,298*1,15</t>
  </si>
  <si>
    <t>998765103</t>
  </si>
  <si>
    <t>Přesun hmot pro krytiny skládané stanovený z hmotnosti přesunovaného materiálu vodorovná dopravní vzdálenost do 50 m na objektech výšky přes 12 do 24 m</t>
  </si>
  <si>
    <t>-926088513</t>
  </si>
  <si>
    <t>https://podminky.urs.cz/item/CS_URS_2023_02/998765103</t>
  </si>
  <si>
    <t>766671026</t>
  </si>
  <si>
    <t>Montáž střešních oken dřevěných nebo plastových kyvných, výklopných/kyvných s okenním rámem a lemováním, s plisovaným límcem, s napojením na krytinu do krytiny tvarované, rozměru 78 x 160 cm</t>
  </si>
  <si>
    <t>1258942283</t>
  </si>
  <si>
    <t>https://podminky.urs.cz/item/CS_URS_2023_02/766671026</t>
  </si>
  <si>
    <t>611245xx</t>
  </si>
  <si>
    <t>WO27  M+D střešní okno 660x1490mm, v dřevěném rámu, izolační trosklo, Uw max 0,9 W/m2K,  vč. Lemování a veškerých doplňků, kompletní provedení dle PD</t>
  </si>
  <si>
    <t>1974135807</t>
  </si>
  <si>
    <t>-650490373</t>
  </si>
  <si>
    <t>1811139314</t>
  </si>
  <si>
    <t>"SDK"</t>
  </si>
  <si>
    <t>966,833+59,95*2</t>
  </si>
  <si>
    <t>-251675780</t>
  </si>
  <si>
    <t>03 - Sanace + opěrná zeď</t>
  </si>
  <si>
    <t xml:space="preserve">    1 - Zemní práce</t>
  </si>
  <si>
    <t xml:space="preserve">    2 - Zakládání</t>
  </si>
  <si>
    <t xml:space="preserve">    5 - Komunikace pozemní</t>
  </si>
  <si>
    <t xml:space="preserve">    60 - Sanace</t>
  </si>
  <si>
    <t xml:space="preserve">    711 - Izolace proti vodě, vlhkosti a plynům</t>
  </si>
  <si>
    <t>Zemní práce</t>
  </si>
  <si>
    <t>131213701</t>
  </si>
  <si>
    <t>Hloubení nezapažených jam ručně s urovnáním dna do předepsaného profilu a spádu v hornině třídy těžitelnosti I skupiny 3 soudržných</t>
  </si>
  <si>
    <t>1831712160</t>
  </si>
  <si>
    <t>https://podminky.urs.cz/item/CS_URS_2023_02/131213701</t>
  </si>
  <si>
    <t>"vstup"</t>
  </si>
  <si>
    <t>4,4*0,5</t>
  </si>
  <si>
    <t>"pro patu  opěr. zdí"</t>
  </si>
  <si>
    <t>(3+1,3)*1,2*0,4</t>
  </si>
  <si>
    <t>132212121</t>
  </si>
  <si>
    <t>Hloubení zapažených rýh šířky do 800 mm ručně s urovnáním dna do předepsaného profilu a spádu v hornině třídy těžitelnosti I skupiny 3 soudržných</t>
  </si>
  <si>
    <t>-284937036</t>
  </si>
  <si>
    <t>https://podminky.urs.cz/item/CS_URS_2023_02/132212121</t>
  </si>
  <si>
    <t>"pro izolaci pod terénem"</t>
  </si>
  <si>
    <t>schema č.1</t>
  </si>
  <si>
    <t>7,8*(0,8+1,05)/2*0,5</t>
  </si>
  <si>
    <t>schema č.2</t>
  </si>
  <si>
    <t>25,7*(0,8+1,45)/2*1,3</t>
  </si>
  <si>
    <t>D3</t>
  </si>
  <si>
    <t>134,7*(0,8+1,25)/2*0,9</t>
  </si>
  <si>
    <t>D4</t>
  </si>
  <si>
    <t>31,7*(0,8+1,4)/2*1,2</t>
  </si>
  <si>
    <t>8,9*(0,8+1,2)/2*0,8</t>
  </si>
  <si>
    <t>36,69*(0,8+1,7)/2*1,8</t>
  </si>
  <si>
    <t>"u stáv. opěr.zdi"</t>
  </si>
  <si>
    <t>12*(1+2)/2*1,375-10,1*0,57*1,375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</si>
  <si>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</si>
  <si>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</si>
  <si>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-1816378985</t>
  </si>
  <si>
    <t>https://podminky.urs.cz/item/CS_URS_2023_02/162251101</t>
  </si>
  <si>
    <t>"výkopek na meziskládku"</t>
  </si>
  <si>
    <t xml:space="preserve">4,264+313,806 </t>
  </si>
  <si>
    <t>"výkopek pro zásypy"</t>
  </si>
  <si>
    <t>318,07</t>
  </si>
  <si>
    <t>167151111</t>
  </si>
  <si>
    <t>Nakládání, skládání a překládání neulehlého výkopku nebo sypaniny strojně nakládání, množství přes 100 m3, z hornin třídy těžitelnosti I, skupiny 1 až 3</t>
  </si>
  <si>
    <t>2052927379</t>
  </si>
  <si>
    <t>https://podminky.urs.cz/item/CS_URS_2023_02/167151111</t>
  </si>
  <si>
    <t>174111101</t>
  </si>
  <si>
    <t>Zásyp sypaninou z jakékoliv horniny ručně s uložením výkopku ve vrstvách se zhutněním jam, šachet, rýh nebo kolem objektů v těchto vykopávkách</t>
  </si>
  <si>
    <t>-1785896064</t>
  </si>
  <si>
    <t>https://podminky.urs.cz/item/CS_URS_2023_02/174111101</t>
  </si>
  <si>
    <t>"u opěrných zdí"</t>
  </si>
  <si>
    <t>18,6*1*1</t>
  </si>
  <si>
    <t>"po izolaci pod terénem"</t>
  </si>
  <si>
    <t>7,8*(0,8+1,05)/2*0,5-7,8*0,5*0,25</t>
  </si>
  <si>
    <t>134,7*(0,8+1,25)/2*0,9-134,7*0,5*0,25</t>
  </si>
  <si>
    <t>31,7*(0,8+1,4)/2*1,2-31,7*0,5*0,25</t>
  </si>
  <si>
    <t>8,9*(0,8+1,2)/2*0,8+8,9*1,2*0,05/2-8,9*0,8*0,16</t>
  </si>
  <si>
    <t>36,69*(0,8+1,7)/2*1,8-36,9*0,5*0,25+36,69*1,8*2/2-36,69*1,8*0,16</t>
  </si>
  <si>
    <t>10364100</t>
  </si>
  <si>
    <t>zemina pro terénní úpravy - tříděná</t>
  </si>
  <si>
    <t>-1938003379</t>
  </si>
  <si>
    <t>(343,787-318,07)*1,8</t>
  </si>
  <si>
    <t>Zakládání</t>
  </si>
  <si>
    <t>273313511</t>
  </si>
  <si>
    <t>Základy z betonu prostého desky z betonu kamenem neprokládaného tř. C 12/15</t>
  </si>
  <si>
    <t>-636322453</t>
  </si>
  <si>
    <t>https://podminky.urs.cz/item/CS_URS_2023_02/273313511</t>
  </si>
  <si>
    <t>"podkladní beton pod opěrnou zeď"</t>
  </si>
  <si>
    <t>OS01</t>
  </si>
  <si>
    <t>1,1*1,05*0,1</t>
  </si>
  <si>
    <t>OS02</t>
  </si>
  <si>
    <t>2,88*1,05*0,1</t>
  </si>
  <si>
    <t>311321814</t>
  </si>
  <si>
    <t>Nadzákladové zdi z betonu železového (bez výztuže) nosné pohledového (v přírodní barvě drtí a přísad) tř. C 25/30</t>
  </si>
  <si>
    <t>1391224795</t>
  </si>
  <si>
    <t>https://podminky.urs.cz/item/CS_URS_2023_01/311321814</t>
  </si>
  <si>
    <t>třída betonu C25/30 XC2 XF1</t>
  </si>
  <si>
    <t>1*0,85*0,3+1*0,25*0,9</t>
  </si>
  <si>
    <t>2,78*0,85*0,3+2,78*0,25*0,9</t>
  </si>
  <si>
    <t>311351121</t>
  </si>
  <si>
    <t>Bednění nadzákladových zdí nosných rovné oboustranné za každou stranu zřízení</t>
  </si>
  <si>
    <t>-1652257466</t>
  </si>
  <si>
    <t>https://podminky.urs.cz/item/CS_URS_2023_02/311351121</t>
  </si>
  <si>
    <t>(1+0,85)*2*0,3+(1+0,25)*2*0,9</t>
  </si>
  <si>
    <t>(2,78+0,85)*2*0,3+(2,78+0,25)*2*0,9</t>
  </si>
  <si>
    <t>311351122</t>
  </si>
  <si>
    <t>Bednění nadzákladových zdí nosných rovné oboustranné za každou stranu odstranění</t>
  </si>
  <si>
    <t>1166307710</t>
  </si>
  <si>
    <t>https://podminky.urs.cz/item/CS_URS_2023_02/311351122</t>
  </si>
  <si>
    <t>311351911</t>
  </si>
  <si>
    <t>Bednění nadzákladových zdí nosných Příplatek k cenám bednění za pohledový beton</t>
  </si>
  <si>
    <t>349830503</t>
  </si>
  <si>
    <t>https://podminky.urs.cz/item/CS_URS_2023_02/311351911</t>
  </si>
  <si>
    <t>311361821</t>
  </si>
  <si>
    <t>Výztuž nadzákladových zdí nosných svislých nebo odkloněných od svislice, rovných nebo oblých z betonářské oceli 10 505 (R) nebo BSt 500</t>
  </si>
  <si>
    <t>-1503766581</t>
  </si>
  <si>
    <t>https://podminky.urs.cz/item/CS_URS_2023_02/311361821</t>
  </si>
  <si>
    <t>172,103/1000</t>
  </si>
  <si>
    <t>Komunikace pozemní</t>
  </si>
  <si>
    <t>564871016</t>
  </si>
  <si>
    <t>Podklad ze štěrkodrti ŠD s rozprostřením a zhutněním plochy jednotlivě do 100 m2, po zhutnění tl. 300 mm</t>
  </si>
  <si>
    <t>-431366074</t>
  </si>
  <si>
    <t>https://podminky.urs.cz/item/CS_URS_2023_02/564871016</t>
  </si>
  <si>
    <t>4,04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</si>
  <si>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</si>
  <si>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</si>
  <si>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-1667675275</t>
  </si>
  <si>
    <t>https://podminky.urs.cz/item/CS_URS_2023_02/596411111</t>
  </si>
  <si>
    <t>0,8*1+1,8*1,8</t>
  </si>
  <si>
    <t>59245038</t>
  </si>
  <si>
    <t>dlažba plošná betonová vegetační 300x160x80mm přírodní</t>
  </si>
  <si>
    <t>-408195515</t>
  </si>
  <si>
    <t>4,04*1,05</t>
  </si>
  <si>
    <t>622331121</t>
  </si>
  <si>
    <t>Omítka cementová vnějších ploch nanášená ručně jednovrstvá, tloušťky do 15 mm hladká stěn</t>
  </si>
  <si>
    <t>1488355451</t>
  </si>
  <si>
    <t>https://podminky.urs.cz/item/CS_URS_2023_02/622331121</t>
  </si>
  <si>
    <t>"SOS01 - pod izolaci pod terénem+sokl"</t>
  </si>
  <si>
    <t>7,8*(0,5+0,3)</t>
  </si>
  <si>
    <t>25,7*(1,3+0,3)</t>
  </si>
  <si>
    <t>134,7*(0,9+0,3)</t>
  </si>
  <si>
    <t>31,7*(1,2+0,3)</t>
  </si>
  <si>
    <t>(8,9*(0,8+0,3)</t>
  </si>
  <si>
    <t>36,69*(1,8+0,3)</t>
  </si>
  <si>
    <t>62233-2001</t>
  </si>
  <si>
    <t>Příplatek za krystalizační přísadu</t>
  </si>
  <si>
    <t>1572336529</t>
  </si>
  <si>
    <t>637111112</t>
  </si>
  <si>
    <t>Okapový chodník z kameniva s udusáním a urovnáním povrchu ze štěrkopísku tl. 150 mm</t>
  </si>
  <si>
    <t>-1305294134</t>
  </si>
  <si>
    <t>https://podminky.urs.cz/item/CS_URS_2023_02/637111112</t>
  </si>
  <si>
    <t>frakce 16/32</t>
  </si>
  <si>
    <t>Sch1</t>
  </si>
  <si>
    <t>7,8*0,5</t>
  </si>
  <si>
    <t>134,7*0,5</t>
  </si>
  <si>
    <t>31,7*0,5</t>
  </si>
  <si>
    <t>36,69*0,5</t>
  </si>
  <si>
    <t>637211124</t>
  </si>
  <si>
    <t>Okapový chodník z dlaždic betonových do písku se zalitím spár cementovou maltou, tl. dlaždic 50 mm</t>
  </si>
  <si>
    <t>1107725651</t>
  </si>
  <si>
    <t>https://podminky.urs.cz/item/CS_URS_2023_02/637211124</t>
  </si>
  <si>
    <t>vč.lože tl.50mm</t>
  </si>
  <si>
    <t>637311131</t>
  </si>
  <si>
    <t>Okapový chodník z obrubníků betonových zahradních, se zalitím spár cementovou maltou do lože z betonu prostého</t>
  </si>
  <si>
    <t>947760105</t>
  </si>
  <si>
    <t>https://podminky.urs.cz/item/CS_URS_2023_02/637311131</t>
  </si>
  <si>
    <t>7,8</t>
  </si>
  <si>
    <t>134,7</t>
  </si>
  <si>
    <t>31,7</t>
  </si>
  <si>
    <t>36,69</t>
  </si>
  <si>
    <t>Sanace</t>
  </si>
  <si>
    <t>60001-001</t>
  </si>
  <si>
    <t>Vrty příklepovými vrtáky o pr. 12 mm</t>
  </si>
  <si>
    <t>-7571557</t>
  </si>
  <si>
    <t>60001-002</t>
  </si>
  <si>
    <t>Dodatečná izolace zdiva, aplikace injektážní látky tlakovým čerpadlem, 2 řady, horizontální (odečet - půdorysná plocha s přesahy, šikmé vrty)</t>
  </si>
  <si>
    <t>-705845852</t>
  </si>
  <si>
    <t>60001-003</t>
  </si>
  <si>
    <t>Osazení pakrů pro nízkotlakou injektáž</t>
  </si>
  <si>
    <t>1933133675</t>
  </si>
  <si>
    <t>60001-004</t>
  </si>
  <si>
    <t>Injektážní 2-komponentní roztok na bázi silikonátů a esterů do velmi vysokého stupně zavlhčení (95% nasycení zdiva vodou), princip působení: zúžení, vyplnění pórů / hydrofobizace / zpevnění</t>
  </si>
  <si>
    <t>kg</t>
  </si>
  <si>
    <t>422311676</t>
  </si>
  <si>
    <t>60001-005</t>
  </si>
  <si>
    <t>Příplatek za jednostranné vrtání zdiva do hl. nad 750 mm, zvýšená pracnost</t>
  </si>
  <si>
    <t>-678054916</t>
  </si>
  <si>
    <t>962052211</t>
  </si>
  <si>
    <t>Bourání zdiva železobetonového nadzákladového, objemu přes 1 m3</t>
  </si>
  <si>
    <t>951302599</t>
  </si>
  <si>
    <t>https://podminky.urs.cz/item/CS_URS_2023_02/962052211</t>
  </si>
  <si>
    <t>"stávající opěrná zeď"</t>
  </si>
  <si>
    <t>10,1*0,57*1,375-9,7*0,37*1,075</t>
  </si>
  <si>
    <t>2039935504</t>
  </si>
  <si>
    <t>"SOS01 sokl nad terénem"</t>
  </si>
  <si>
    <t>(7,8+25,7+134,7+31,7+8,9+36,69)*0,3</t>
  </si>
  <si>
    <t>978023411</t>
  </si>
  <si>
    <t>Vyškrabání cementové malty ze spár zdiva cihelného mimo komínového</t>
  </si>
  <si>
    <t>-1843420316</t>
  </si>
  <si>
    <t>https://podminky.urs.cz/item/CS_URS_2023_02/978023411</t>
  </si>
  <si>
    <t>1090542642</t>
  </si>
  <si>
    <t>8,9*(0,8+0,3)</t>
  </si>
  <si>
    <t>-503097602</t>
  </si>
  <si>
    <t>-506138627</t>
  </si>
  <si>
    <t>16,073*2 'Přepočtené koeficientem množství</t>
  </si>
  <si>
    <t>-2143870857</t>
  </si>
  <si>
    <t>-636331849</t>
  </si>
  <si>
    <t>-1420763910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</si>
  <si>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</si>
  <si>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</si>
  <si>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-1778218791</t>
  </si>
  <si>
    <t>https://podminky.urs.cz/item/CS_URS_2023_01/998011003</t>
  </si>
  <si>
    <t>711</t>
  </si>
  <si>
    <t>Izolace proti vodě, vlhkosti a plynům</t>
  </si>
  <si>
    <t>7111120x1</t>
  </si>
  <si>
    <t>Penetrace podkladu pod hydroizolační stěrku penetrační nátěr na bázi polymerů a sikikátů</t>
  </si>
  <si>
    <t>-608555446</t>
  </si>
  <si>
    <t>7111120x2</t>
  </si>
  <si>
    <t>Stěrka hydroizolační stěn flexibilní polymerová, 2-komp., svislá, zemní vlhkost, 4mm</t>
  </si>
  <si>
    <t>-1060308902</t>
  </si>
  <si>
    <t>711161273</t>
  </si>
  <si>
    <t>Provedení izolace proti zemní vlhkosti nopovou fólií na ploše svislé S z nopové fólie</t>
  </si>
  <si>
    <t>1122369957</t>
  </si>
  <si>
    <t>https://podminky.urs.cz/item/CS_URS_2023_02/711161273</t>
  </si>
  <si>
    <t>"SOS01 - pod izolaci pod terénem"</t>
  </si>
  <si>
    <t>25,7*1,3</t>
  </si>
  <si>
    <t>134,7*0,9</t>
  </si>
  <si>
    <t>31,7*1,2</t>
  </si>
  <si>
    <t>8,9*0,8</t>
  </si>
  <si>
    <t>36,69*1,8</t>
  </si>
  <si>
    <t>28323005</t>
  </si>
  <si>
    <t>fólie profilovaná (nopová) drenážní HDPE s výškou nopů 8mm</t>
  </si>
  <si>
    <t>638854659</t>
  </si>
  <si>
    <t>plošná hmotnost 400g/m2 pevnost v tlaku 150kN/m2</t>
  </si>
  <si>
    <t>269,742*1,2</t>
  </si>
  <si>
    <t>711161384</t>
  </si>
  <si>
    <t>Izolace proti zemní vlhkosti a beztlakové vodě nopovými fóliemi ostatní ukončení izolace provětrávací lištou</t>
  </si>
  <si>
    <t>1818976812</t>
  </si>
  <si>
    <t>https://podminky.urs.cz/item/CS_URS_2023_02/711161384</t>
  </si>
  <si>
    <t>"pod izolaci pod terénem"</t>
  </si>
  <si>
    <t>7,8+25,7+134,7+31,7+8,9+36,69</t>
  </si>
  <si>
    <t>711491571</t>
  </si>
  <si>
    <t>Provedení pojistné izolace proti vodě fólií položenou volně s přelepením spojů na ploše svislé S</t>
  </si>
  <si>
    <t>1047464893</t>
  </si>
  <si>
    <t>https://podminky.urs.cz/item/CS_URS_2023_02/711491571</t>
  </si>
  <si>
    <t>28323055</t>
  </si>
  <si>
    <t>fólie PE (500 kg/m3) separační podlahová oddělující tepelnou izolaci tl 0,8mm</t>
  </si>
  <si>
    <t>1400288654</t>
  </si>
  <si>
    <t>245,49*1,221</t>
  </si>
  <si>
    <t>998711103</t>
  </si>
  <si>
    <t>Přesun hmot pro izolace proti vodě, vlhkosti a plynům stanovený z hmotnosti přesunovaného materiálu vodorovná dopravní vzdálenost do 50 m v objektech výšky přes 12 do 60 m</t>
  </si>
  <si>
    <t>597770001</t>
  </si>
  <si>
    <t>https://podminky.urs.cz/item/CS_URS_2023_02/998711103</t>
  </si>
  <si>
    <t>713131141</t>
  </si>
  <si>
    <t>Montáž tepelné izolace stěn rohožemi, pásy, deskami, dílci, bloky (izolační materiál ve specifikaci) lepením celoplošně bez mechanického kotvení</t>
  </si>
  <si>
    <t>-2090607973</t>
  </si>
  <si>
    <t>https://podminky.urs.cz/item/CS_URS_2023_02/713131141</t>
  </si>
  <si>
    <t>28376359</t>
  </si>
  <si>
    <t>deska perimetrická pro zateplení spodních staveb 200kPa λ=0,034 tl 160mm</t>
  </si>
  <si>
    <t>829231015</t>
  </si>
  <si>
    <t>73,162*1,05</t>
  </si>
  <si>
    <t>22014819</t>
  </si>
  <si>
    <t>04 - Terasa 4.np</t>
  </si>
  <si>
    <t xml:space="preserve">    712 - Povlakové krytiny</t>
  </si>
  <si>
    <t>636311125</t>
  </si>
  <si>
    <t>Kladení dlažby z betonových dlaždic na sucho na terče z umělé hmoty o rozměru dlažby 50x50 cm, o výšce terče přes 150 mm</t>
  </si>
  <si>
    <t>-1056781123</t>
  </si>
  <si>
    <t>https://podminky.urs.cz/item/CS_URS_2023_02/636311125</t>
  </si>
  <si>
    <t>"střecha R02"</t>
  </si>
  <si>
    <t>2,505*1,05+6,91*10,857+7,691*7,852</t>
  </si>
  <si>
    <t>592453x1</t>
  </si>
  <si>
    <t>dlažba plošná betonová velkoformátová tl.20mm</t>
  </si>
  <si>
    <t>-215702730</t>
  </si>
  <si>
    <t>138,042*1,1</t>
  </si>
  <si>
    <t>965043341</t>
  </si>
  <si>
    <t>Bourání mazanin betonových s potěrem nebo teracem tl. do 100 mm, plochy přes 4 m2</t>
  </si>
  <si>
    <t>-539590607</t>
  </si>
  <si>
    <t>https://podminky.urs.cz/item/CS_URS_2023_02/965043341</t>
  </si>
  <si>
    <t>(2,505*1,05+6,91*10,857+7,691*7,852)*0,09</t>
  </si>
  <si>
    <t>965081343</t>
  </si>
  <si>
    <t>Bourání podlah z dlaždic bez podkladního lože nebo mazaniny, s jakoukoliv výplní spár betonových, teracových nebo čedičových tl. do 40 mm, plochy přes 1 m2</t>
  </si>
  <si>
    <t>-799946837</t>
  </si>
  <si>
    <t>https://podminky.urs.cz/item/CS_URS_2023_02/965081343</t>
  </si>
  <si>
    <t>965082923</t>
  </si>
  <si>
    <t>Odstranění násypu pod podlahami nebo ochranného násypu na střechách tl. do 100 mm, plochy přes 2 m2</t>
  </si>
  <si>
    <t>-1638126036</t>
  </si>
  <si>
    <t>https://podminky.urs.cz/item/CS_URS_2023_02/965082923</t>
  </si>
  <si>
    <t>"písek"</t>
  </si>
  <si>
    <t>(2,505*1,05+6,91*10,857+7,691*7,852)*0,1</t>
  </si>
  <si>
    <t>965082933</t>
  </si>
  <si>
    <t>Odstranění násypu pod podlahami nebo ochranného násypu na střechách tl. do 200 mm, plochy přes 2 m2</t>
  </si>
  <si>
    <t>1305620871</t>
  </si>
  <si>
    <t>https://podminky.urs.cz/item/CS_URS_2023_02/965082933</t>
  </si>
  <si>
    <t>"škvára"</t>
  </si>
  <si>
    <t>(2,505*1,05+6,91*10,857+7,691*7,852)*0,18</t>
  </si>
  <si>
    <t>-1668699194</t>
  </si>
  <si>
    <t>-1561550442</t>
  </si>
  <si>
    <t>102,282*2 'Přepočtené koeficientem množství</t>
  </si>
  <si>
    <t>49012852</t>
  </si>
  <si>
    <t>-168527027</t>
  </si>
  <si>
    <t>-1074931650</t>
  </si>
  <si>
    <t>-1858778527</t>
  </si>
  <si>
    <t>712</t>
  </si>
  <si>
    <t>Povlakové krytiny</t>
  </si>
  <si>
    <t>71200-002</t>
  </si>
  <si>
    <t>M+D izolace střechy fólií EPDM tl.1,5 mm, odolná proti prorůstání kořenů, mechanicky kotvená, vč. kotvení a veškerých doplňků</t>
  </si>
  <si>
    <t>-1739078464</t>
  </si>
  <si>
    <t>27,5*0,2</t>
  </si>
  <si>
    <t>71200-010</t>
  </si>
  <si>
    <t>SV01 M+D nástavec terasové vpusti s integrovanou manžetou, svislá terasová vpusť s integrovanou manžetou, těsnící kroužek, perforovaný ochranný koš DN100</t>
  </si>
  <si>
    <t>842871626</t>
  </si>
  <si>
    <t>712311101</t>
  </si>
  <si>
    <t>Provedení povlakové krytiny střech plochých do 10° natěradly a tmely za studena nátěrem lakem penetračním nebo asfaltovým</t>
  </si>
  <si>
    <t>2141602596</t>
  </si>
  <si>
    <t>https://podminky.urs.cz/item/CS_URS_2023_02/712311101</t>
  </si>
  <si>
    <t>27,5*0,6</t>
  </si>
  <si>
    <t>11163150</t>
  </si>
  <si>
    <t>lak penetrační asfaltový</t>
  </si>
  <si>
    <t>-885127194</t>
  </si>
  <si>
    <t>154,542*0,00032</t>
  </si>
  <si>
    <t>712340832</t>
  </si>
  <si>
    <t>Odstranění povlakové krytiny střech plochých do 10° z přitavených pásů NAIP v plné ploše dvouvrstvé</t>
  </si>
  <si>
    <t>-2006011775</t>
  </si>
  <si>
    <t>https://podminky.urs.cz/item/CS_URS_2023_02/712340832</t>
  </si>
  <si>
    <t>"vrchní izolace"</t>
  </si>
  <si>
    <t>27,5*0,3</t>
  </si>
  <si>
    <t>712340833</t>
  </si>
  <si>
    <t>Odstranění povlakové krytiny střech plochých do 10° z přitavených pásů NAIP v plné ploše třívrstvé</t>
  </si>
  <si>
    <t>534841965</t>
  </si>
  <si>
    <t>https://podminky.urs.cz/item/CS_URS_2023_02/712340833</t>
  </si>
  <si>
    <t>"spodní izolace"</t>
  </si>
  <si>
    <t>712341559</t>
  </si>
  <si>
    <t>Provedení povlakové krytiny střech plochých do 10° pásy přitavením NAIP v plné ploše</t>
  </si>
  <si>
    <t>591677258</t>
  </si>
  <si>
    <t>https://podminky.urs.cz/item/CS_URS_2023_02/712341559</t>
  </si>
  <si>
    <t>62853004</t>
  </si>
  <si>
    <t>pás asfaltový natavitelný modifikovaný SBS s vložkou ze skleněné tkaniny a spalitelnou PE fólií nebo jemnozrnným minerálním posypem na horním povrchu tl 4,0mm</t>
  </si>
  <si>
    <t>-654547811</t>
  </si>
  <si>
    <t>154,542*1,15</t>
  </si>
  <si>
    <t>998712103</t>
  </si>
  <si>
    <t>Přesun hmot pro povlakové krytiny stanovený z hmotnosti přesunovaného materiálu vodorovná dopravní vzdálenost do 50 m v objektech výšky přes 12 do 24 m</t>
  </si>
  <si>
    <t>-1103713189</t>
  </si>
  <si>
    <t>https://podminky.urs.cz/item/CS_URS_2023_02/998712103</t>
  </si>
  <si>
    <t>713140861</t>
  </si>
  <si>
    <t>Odstranění tepelné izolace střech plochých z rohoží, pásů, dílců, desek, bloků nadstřešních izolací připevněných lepením z polystyrenu suchého, tloušťka izolace do 100 mm</t>
  </si>
  <si>
    <t>-1390823756</t>
  </si>
  <si>
    <t>https://podminky.urs.cz/item/CS_URS_2023_02/713140861</t>
  </si>
  <si>
    <t>Polsid</t>
  </si>
  <si>
    <t>(2,505*1,05+6,91*10,857+7,691*7,852)</t>
  </si>
  <si>
    <t>713141131</t>
  </si>
  <si>
    <t>Montáž tepelné izolace střech plochých rohožemi, pásy, deskami, dílci, bloky (izolační materiál ve specifikaci) přilepenými za studena zplna, jednovrstvá</t>
  </si>
  <si>
    <t>-1526925119</t>
  </si>
  <si>
    <t>https://podminky.urs.cz/item/CS_URS_2023_02/713141131</t>
  </si>
  <si>
    <t>(2,505*1,05+6,91*10,857+7,691*7,852)*3</t>
  </si>
  <si>
    <t>28376385</t>
  </si>
  <si>
    <t>deska XPS hrana rovná polo či pero drážka a hladký povrch</t>
  </si>
  <si>
    <t>2050803117</t>
  </si>
  <si>
    <t>(2,505*1,05+6,91*10,857+7,691*7,852)*0,12*1,05*2</t>
  </si>
  <si>
    <t>28376143</t>
  </si>
  <si>
    <t>klín izolační spád do 5% EPS 200</t>
  </si>
  <si>
    <t>-1638754693</t>
  </si>
  <si>
    <t>(2,505*1,05+6,91*10,857+7,691*7,852)*(0,03+0,17)/2*1,05</t>
  </si>
  <si>
    <t>-1027846538</t>
  </si>
  <si>
    <t>76700-001</t>
  </si>
  <si>
    <t>M+D hliníková pergola 3x5m vč. zastřešní polykarbonát. deska , barva bronz, oboustranná UV ochrana</t>
  </si>
  <si>
    <t>-1864390727</t>
  </si>
  <si>
    <t>-1239032130</t>
  </si>
  <si>
    <t>05 - Střecha nad 1.pp</t>
  </si>
  <si>
    <t>81182011</t>
  </si>
  <si>
    <t>-322654876</t>
  </si>
  <si>
    <t>12,214*2 'Přepočtené koeficientem množství</t>
  </si>
  <si>
    <t>-1822631441</t>
  </si>
  <si>
    <t>1056709565</t>
  </si>
  <si>
    <t>-911725071</t>
  </si>
  <si>
    <t>71200-001</t>
  </si>
  <si>
    <t>512</t>
  </si>
  <si>
    <t>-82701489</t>
  </si>
  <si>
    <t>7,1*25,607+(7,1+25,607+7,1)*0,3</t>
  </si>
  <si>
    <t>1736807281</t>
  </si>
  <si>
    <t>"střecha R01"</t>
  </si>
  <si>
    <t>7,1*25,607+(7,1+25,607+7,1)*0,54</t>
  </si>
  <si>
    <t>-1418522396</t>
  </si>
  <si>
    <t>203,305*0,00032</t>
  </si>
  <si>
    <t>712340831</t>
  </si>
  <si>
    <t>Odstranění povlakové krytiny střech plochých do 10° z přitavených pásů NAIP v plné ploše jednovrstvé</t>
  </si>
  <si>
    <t>892964182</t>
  </si>
  <si>
    <t>https://podminky.urs.cz/item/CS_URS_2023_02/712340831</t>
  </si>
  <si>
    <t>"pás pod oplechováním"</t>
  </si>
  <si>
    <t>-107112687</t>
  </si>
  <si>
    <t>62856011</t>
  </si>
  <si>
    <t>pás asfaltový natavitelný modifikovaný SBS s vložkou z hliníkové fólie s textilií a spalitelnou PE fólií nebo jemnozrnným minerálním posypem na horním povrchu tl 4,0mm</t>
  </si>
  <si>
    <t>822328240</t>
  </si>
  <si>
    <t>"parozábrana"</t>
  </si>
  <si>
    <t>203,305*1,15</t>
  </si>
  <si>
    <t>712391171</t>
  </si>
  <si>
    <t>Provedení povlakové krytiny střech plochých do 10° -ostatní práce provedení vrstvy textilní podkladní</t>
  </si>
  <si>
    <t>-664306708</t>
  </si>
  <si>
    <t>https://podminky.urs.cz/item/CS_URS_2023_02/712391171</t>
  </si>
  <si>
    <t>69311068</t>
  </si>
  <si>
    <t>geotextilie netkaná separační, ochranná, filtrační, drenážní PP 300g/m2</t>
  </si>
  <si>
    <t>1776562052</t>
  </si>
  <si>
    <t>193,752*1,15</t>
  </si>
  <si>
    <t>712771321</t>
  </si>
  <si>
    <t>Provedení hydroakumulační vrstvy vegetační střechy z hydrofilních minerálních pásů, sklon střechy do 5°</t>
  </si>
  <si>
    <t>903847560</t>
  </si>
  <si>
    <t>https://podminky.urs.cz/item/CS_URS_2023_02/712771321</t>
  </si>
  <si>
    <t>7,1*25,607-12,140</t>
  </si>
  <si>
    <t>6315360x1</t>
  </si>
  <si>
    <t>deska substrátová vegetačních střech z hydrofilní minerální vlny tl 30mm</t>
  </si>
  <si>
    <t>941896708</t>
  </si>
  <si>
    <t>169,67*1,05</t>
  </si>
  <si>
    <t>712771331</t>
  </si>
  <si>
    <t>Provedení hydroakumulační vrstvy vegetační střechy z plastových nopových fólií s perforací, kladených volně na sraz, sklon střechy do 5°</t>
  </si>
  <si>
    <t>-559337897</t>
  </si>
  <si>
    <t>https://podminky.urs.cz/item/CS_URS_2023_02/712771331</t>
  </si>
  <si>
    <t>7,1*25,607</t>
  </si>
  <si>
    <t>28323022</t>
  </si>
  <si>
    <t>fólie profilovaná (nopová) drenážní HDPE s výškou nopů 8mm – nopy hvězdicového tvaru</t>
  </si>
  <si>
    <t>-1792789717</t>
  </si>
  <si>
    <t>181,81*1,15</t>
  </si>
  <si>
    <t>712771401</t>
  </si>
  <si>
    <t>Provedení vegetační vrstvy vegetační střechy ze substrátu, tloušťky do 100 mm, sklon střechy do 5°</t>
  </si>
  <si>
    <t>-282248470</t>
  </si>
  <si>
    <t>https://podminky.urs.cz/item/CS_URS_2023_02/712771401</t>
  </si>
  <si>
    <t>7,1*25,607-12,14</t>
  </si>
  <si>
    <t>10321225</t>
  </si>
  <si>
    <t>substrát vegetačních střech extenzivní s nízkým obsahem organické složky</t>
  </si>
  <si>
    <t>4213656</t>
  </si>
  <si>
    <t>169,67*0,03*1,1</t>
  </si>
  <si>
    <t>712771521</t>
  </si>
  <si>
    <t>Založení vegetace vegetační střechy položením vegetační nebo trávníkové rohože, sklon střechy do 5°</t>
  </si>
  <si>
    <t>1490314006</t>
  </si>
  <si>
    <t>https://podminky.urs.cz/item/CS_URS_2023_02/712771521</t>
  </si>
  <si>
    <t>69334504</t>
  </si>
  <si>
    <t>koberec rozchodníkový vegetačních střech</t>
  </si>
  <si>
    <t>417598601</t>
  </si>
  <si>
    <t>169,67*1,1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</si>
  <si>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</si>
  <si>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</si>
  <si>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-37903092</t>
  </si>
  <si>
    <t>https://podminky.urs.cz/item/CS_URS_2023_02/712771601</t>
  </si>
  <si>
    <t>(7,1+25,607-0,38*2)*0,38*0,1</t>
  </si>
  <si>
    <t>58337403</t>
  </si>
  <si>
    <t>kamenivo dekorační (kačírek) frakce 16/32</t>
  </si>
  <si>
    <t>-731157286</t>
  </si>
  <si>
    <t>1,214*1,6524</t>
  </si>
  <si>
    <t>712771613</t>
  </si>
  <si>
    <t>Provedení ochranných pásů vegetační střechy osazení ochranné kačírkové lišty navařením na hydroizolaci</t>
  </si>
  <si>
    <t>206289336</t>
  </si>
  <si>
    <t>https://podminky.urs.cz/item/CS_URS_2023_02/712771613</t>
  </si>
  <si>
    <t>(7,1-0,38*2+25,607-0,38*2)*2+25,607</t>
  </si>
  <si>
    <t>69334040</t>
  </si>
  <si>
    <t>lišta kačírková Al výška 130mm</t>
  </si>
  <si>
    <t>-881074067</t>
  </si>
  <si>
    <t>87,981*1,1</t>
  </si>
  <si>
    <t>96,779*1,02 'Přepočtené koeficientem množství</t>
  </si>
  <si>
    <t>-2079729713</t>
  </si>
  <si>
    <t>738463949</t>
  </si>
  <si>
    <t>7,1*25,607*2</t>
  </si>
  <si>
    <t>-1513290563</t>
  </si>
  <si>
    <t>181,81*0,12*1,05*2</t>
  </si>
  <si>
    <t>713141212</t>
  </si>
  <si>
    <t>Montáž tepelné izolace střech plochých atikovými klíny přilepenými za studena nízkoexpanzní (PUR) pěnou</t>
  </si>
  <si>
    <t>-203079298</t>
  </si>
  <si>
    <t>https://podminky.urs.cz/item/CS_URS_2023_02/713141212</t>
  </si>
  <si>
    <t>kolem zdí</t>
  </si>
  <si>
    <t>(7,1+25,607+7,1)</t>
  </si>
  <si>
    <t>28376105</t>
  </si>
  <si>
    <t>klín izolační z XPS spádový</t>
  </si>
  <si>
    <t>622599431</t>
  </si>
  <si>
    <t>39,807*0,05*0,05/2*1,1</t>
  </si>
  <si>
    <t>-1556650959</t>
  </si>
  <si>
    <t>762361313</t>
  </si>
  <si>
    <t>Konstrukční vrstva pod klempířské prvky pro oplechování horních ploch zdí a nadezdívek (atik) z desek dřevoštěpkových šroubovaných do podkladu, tloušťky desky 25 mm</t>
  </si>
  <si>
    <t>-700686711</t>
  </si>
  <si>
    <t>https://podminky.urs.cz/item/CS_URS_2023_02/762361313</t>
  </si>
  <si>
    <t>pod okapnici</t>
  </si>
  <si>
    <t>25,5*0,4</t>
  </si>
  <si>
    <t>762811811</t>
  </si>
  <si>
    <t>Demontáž záklopů stropů vrchních a zapuštěných z hrubých prken, tl. do 32 mm</t>
  </si>
  <si>
    <t>-319666943</t>
  </si>
  <si>
    <t>https://podminky.urs.cz/item/CS_URS_2023_02/762811811</t>
  </si>
  <si>
    <t>762822820</t>
  </si>
  <si>
    <t>Demontáž stropních trámů z hraněného řeziva, průřezové plochy přes 144 do 288 cm2</t>
  </si>
  <si>
    <t>-1641843006</t>
  </si>
  <si>
    <t>https://podminky.urs.cz/item/CS_URS_2023_02/762822820</t>
  </si>
  <si>
    <t>trámy 120/140</t>
  </si>
  <si>
    <t>36*7,1</t>
  </si>
  <si>
    <t>vaznice 150/130</t>
  </si>
  <si>
    <t>25,607*5</t>
  </si>
  <si>
    <t>podepření vaznic</t>
  </si>
  <si>
    <t>5*5*2</t>
  </si>
  <si>
    <t>764001821</t>
  </si>
  <si>
    <t>Demontáž klempířských konstrukcí krytiny ze svitků nebo tabulí do suti</t>
  </si>
  <si>
    <t>-1769729094</t>
  </si>
  <si>
    <t>https://podminky.urs.cz/item/CS_URS_2023_02/764001821</t>
  </si>
  <si>
    <t>764004801</t>
  </si>
  <si>
    <t>Demontáž klempířských konstrukcí žlabu podokapního do suti</t>
  </si>
  <si>
    <t>1266806583</t>
  </si>
  <si>
    <t>https://podminky.urs.cz/item/CS_URS_2023_02/764004801</t>
  </si>
  <si>
    <t>764004861</t>
  </si>
  <si>
    <t>Demontáž klempířských konstrukcí svodu do suti</t>
  </si>
  <si>
    <t>-1634668745</t>
  </si>
  <si>
    <t>https://podminky.urs.cz/item/CS_URS_2023_02/764004861</t>
  </si>
  <si>
    <t>764212663</t>
  </si>
  <si>
    <t>Oplechování střešních prvků z pozinkovaného plechu s povrchovou úpravou okapu střechy rovné okapovým plechem rš 250 mm</t>
  </si>
  <si>
    <t>528297127</t>
  </si>
  <si>
    <t>https://podminky.urs.cz/item/CS_URS_2023_02/764212663</t>
  </si>
  <si>
    <t>K49</t>
  </si>
  <si>
    <t>25,5</t>
  </si>
  <si>
    <t>764511602</t>
  </si>
  <si>
    <t>Žlab podokapní z pozinkovaného plechu s povrchovou úpravou včetně háků a čel půlkruhový rš 330 mm</t>
  </si>
  <si>
    <t>1025925032</t>
  </si>
  <si>
    <t>https://podminky.urs.cz/item/CS_URS_2023_02/764511602</t>
  </si>
  <si>
    <t>K47</t>
  </si>
  <si>
    <t>764511642</t>
  </si>
  <si>
    <t>Žlab podokapní z pozinkovaného plechu s povrchovou úpravou včetně háků a čel kotlík oválný (trychtýřový), rš žlabu/průměr svodu 330/100 mm</t>
  </si>
  <si>
    <t>-533636845</t>
  </si>
  <si>
    <t>https://podminky.urs.cz/item/CS_URS_2023_02/764511642</t>
  </si>
  <si>
    <t>764518622</t>
  </si>
  <si>
    <t>Svod z pozinkovaného plechu s upraveným povrchem včetně objímek, kolen a odskoků kruhový, průměru 100 mm</t>
  </si>
  <si>
    <t>-292994102</t>
  </si>
  <si>
    <t>https://podminky.urs.cz/item/CS_URS_2023_02/764518622</t>
  </si>
  <si>
    <t>K48</t>
  </si>
  <si>
    <t>6,5</t>
  </si>
  <si>
    <t>-1288501613</t>
  </si>
  <si>
    <t>06 - Výměna akustického podhledu mč.275</t>
  </si>
  <si>
    <t>949101112</t>
  </si>
  <si>
    <t>Lešení pomocné pracovní pro objekty pozemních staveb pro zatížení do 150 kg/m2, o výšce lešeňové podlahy přes 1,9 do 3,5 m</t>
  </si>
  <si>
    <t>868094602</t>
  </si>
  <si>
    <t>https://podminky.urs.cz/item/CS_URS_2023_02/949101112</t>
  </si>
  <si>
    <t>-626067932</t>
  </si>
  <si>
    <t>-336525199</t>
  </si>
  <si>
    <t>3,675*2 'Přepočtené koeficientem množství</t>
  </si>
  <si>
    <t>292994010</t>
  </si>
  <si>
    <t>-1905984554</t>
  </si>
  <si>
    <t>-1333200999</t>
  </si>
  <si>
    <t>1963502393</t>
  </si>
  <si>
    <t>763135002</t>
  </si>
  <si>
    <t>Montáž sádrokartonového podhledu z desek pro bezesparý podhled včetně zavěšené dvouvrstvé konstrukce z ocelových profilů CD, UD perforovaných celoplošně se speciálním tmelením hran</t>
  </si>
  <si>
    <t>2085641293</t>
  </si>
  <si>
    <t>https://podminky.urs.cz/item/CS_URS_2023_02/763135002</t>
  </si>
  <si>
    <t>590305991</t>
  </si>
  <si>
    <t>akustický podhled odolný proti nárazu</t>
  </si>
  <si>
    <t>-31537455</t>
  </si>
  <si>
    <t>245*1,1</t>
  </si>
  <si>
    <t>269,5*1,05 'Přepočtené koeficientem množství</t>
  </si>
  <si>
    <t>763135801</t>
  </si>
  <si>
    <t>Demontáž podhledu sádrokartonového z desek děrovaných se spárami lepenými</t>
  </si>
  <si>
    <t>1617851739</t>
  </si>
  <si>
    <t>https://podminky.urs.cz/item/CS_URS_2023_02/763135801</t>
  </si>
  <si>
    <t>1727777785</t>
  </si>
  <si>
    <t>-1215266462</t>
  </si>
  <si>
    <t>-1067216191</t>
  </si>
  <si>
    <t>07 - VZT</t>
  </si>
  <si>
    <t>D1 - Zařízení č. 1 - Klimatizace tělocvičny</t>
  </si>
  <si>
    <t>D1</t>
  </si>
  <si>
    <t>Zařízení č. 1 - Klimatizace tělocvičny</t>
  </si>
  <si>
    <t>1.01</t>
  </si>
  <si>
    <t>VZT jednotka pro přívod a odvod vzduchu - D+M, ve skladbě:</t>
  </si>
  <si>
    <t>ks</t>
  </si>
  <si>
    <t>Venkovní provedení včetně stříšky, provedení s rámem bez nožiček, rámová modulová konstrukce pružně podložená,</t>
  </si>
  <si>
    <t>vzduchotěsnost skříně třídy L1, mechanická stabilita D1, koeficient prostupu tepla T2, faktor tepelných mostů TB3,</t>
  </si>
  <si>
    <t>nepulzující panely opláštění s velkou plošnou stabilitou, snášejí vysoké bodové zatížení (včetně chůze).</t>
  </si>
  <si>
    <t>Povrchová úprava vnějšího pláště: kontinuální lak. Povrchová úprava vnitřního pláště: pozink (FeZn).</t>
  </si>
  <si>
    <t>Technické parametry opláštění a komponentů jednotky (v souladu s ČSN EN 1886) musí být potvrzeny certifikací EUROVENT.</t>
  </si>
  <si>
    <t>Jednotka je v souladu s Nařízením komise EU č. 1253/2014 a splňuje požadavky na Ekodesign a ErP 2018.</t>
  </si>
  <si>
    <t>Vývody na čele jednotky, opláštění zhotoveno ze sendvičových panelů, panely opláštění uvnitř zcela hladké bez řezných hran,</t>
  </si>
  <si>
    <t>Přívodní ventilátor jednootáčkový s volným oběžným kolem s EC motorem. Externí dispoziční tlak ventilátoru 520 Pa při průtoku 5200 m3/h.</t>
  </si>
  <si>
    <t>Servisního vypínač se stříškou a čidlo průtoku vzduchu jsou součástí dodávky řídicí jednotky (z.č. 1.02).</t>
  </si>
  <si>
    <t>Odvodní ventilátor jednootáčkový s volným oběžným kolem s EC motorem. Externí dispoziční tlak ventilátoru 520 Pa při průtoku 5200 m3/h.</t>
  </si>
  <si>
    <t>Jeden stupeň filtrace na přívodu (kapsový filtr): ISO ePM10 60% (M5), snímač tlakové diference je součástí dodávky řídicí jednotky (z.č. 1.02).</t>
  </si>
  <si>
    <t>Jeden stupeň filtrace na odvodu (kapsový filtr): ISO ePM10 60% (M5),  snímač tlakové diference je součástí dodávky řídicí jednotky (z.č. 1.02).</t>
  </si>
  <si>
    <t xml:space="preserve">Deskový rekuperátor ZZT s bypassem, včetně obtokové klapky, včetně odkapové vany z nerezové oceli AISI304 se dvěma nápojnými místy pro </t>
  </si>
  <si>
    <t>odvod kondenzátu. Servopohon obtokové klapky a snímač namrzání rekuperátoru jsou součástí dodávky řídicí jednotky (z.č. 1.02).</t>
  </si>
  <si>
    <t>Včetně 2ks sifonů pro odvod kondenzátu od rekuperátoru DN 40. Včetně topných kabelů pro elektrické vyhřívání odvodů kondenzátu.</t>
  </si>
  <si>
    <t>Elektrický ohřívač Qt=12 kW. Topné tyče nízkoteplotní s nerezovým ovinem. Včetně havarijního termostatu (80°C) a ochranného termostatu (45°C).</t>
  </si>
  <si>
    <t>Chladič/ohřívač: dvouokruhový přímý výparník/kondenzátor s poměrem okruhů 1:1 v provedení s propletenými okruhy. Včetně eliminátoru kapek.</t>
  </si>
  <si>
    <t>Včetně odkapové vany z nerezové oceli AISI304 s jedním nápojným místem pro odvod kondenzátu. Včetně sifonu pro odvod kondenzátu DN 40.</t>
  </si>
  <si>
    <t>Včetně topného kabelu pro elektrické vyhřívání odvodu kondenzátu.</t>
  </si>
  <si>
    <t>Uzavírací těsné klapky na sání a výfuku. Servopohony s havarijní funkcí jsou součástí dodávky řídicí jednotky z.č. (1.02).</t>
  </si>
  <si>
    <t>Hrdla jednotky zakončeny pružnými manžetami. Celková hmotnost jednotky 1050 kg.</t>
  </si>
  <si>
    <t>Součástí jednotky jsou ochranné termistory, hadičky pro snímání tlaku a servisní vypínače.</t>
  </si>
  <si>
    <t>Vybavení jednotky prvky MaR je součástí dodávky řídicí jednotky (z.č. 1.02).</t>
  </si>
  <si>
    <t>Transport jednotky je uvažován po jednotlivých transportních celcích do prostoru dvora.</t>
  </si>
  <si>
    <t xml:space="preserve">Před objednáním jednotky ověřit strany a připojení médii. </t>
  </si>
  <si>
    <t>Všechny technické parametry-viz tabulka "Přehled výkonů po zařízeních"; Standard zařízení je popsán v Technické zprávě VZT.</t>
  </si>
  <si>
    <t>Nosná konstrukce pro VZT jednotku je dodávkou profese stavba.</t>
  </si>
  <si>
    <t>Rám jednotky bude na nosné konstukci pružně podložen rýhovanou gumou.</t>
  </si>
  <si>
    <t>Viz výkres číslo: D.1.4_VZT-002 Půdorys a pohled 1.PP</t>
  </si>
  <si>
    <t>1.02</t>
  </si>
  <si>
    <t>Řídící jednotka, D+M:</t>
  </si>
  <si>
    <t>Plně autonomní systém MaR, rozvaděč v provedení pro umístění ve venkovním prostředí.</t>
  </si>
  <si>
    <t>Skříň řídící jednotky celoplechová s ventilátorem a elektrickým vyhříváním.</t>
  </si>
  <si>
    <t>Včetně kompletního vybavení VZT jednotky (z.č. 1.01) prvky MaR.</t>
  </si>
  <si>
    <t>Řídící jednotka bude zajišťovat: napájení a ovládání všech servopohonů klapek VZT jednotky (z.č. 1.01), napájení, ovládání a monitoring</t>
  </si>
  <si>
    <t>ventilátorů VZT jednotky (z.č. 1.01), protimrazovou ochranu rekuperátoru VZT jednotky (z.č. 1.01), monitoring zanášení filtrů VZT jednotky</t>
  </si>
  <si>
    <t>(z.č. 1.01), monitoring teplot vzduchu, napájení a ovládání elektrického ohřívače VZT jednotky (z.č. 1.01), napájení a ovládání elektrického</t>
  </si>
  <si>
    <t xml:space="preserve">ohřevu odvodů kondenzátu VZT jednotky (z.č. 1.01), řízení výkonu kondenzačních jednotek (z.č. 1.03 a 1.04) 0-10V přes AHU kity (z.č. 1.03a </t>
  </si>
  <si>
    <t>a 1.04a), monitoring chodu/poruchy kondenzačních jednotek (z.č. 1.03 a 1.04), spouštění a vypínání kondenzačních jednotek (z.č. 1.03 a 1.04),</t>
  </si>
  <si>
    <t xml:space="preserve">střídání chodu kondenzačních jednotek (z.č. 1.03 a 1.04) tak aby nedošlo k situaci, kdy pracuje pouze jedna kondenzační jednotka </t>
  </si>
  <si>
    <t>a druhá se zapíná pouze občas, napájení AHU kitů (z.č. 1.03a a 1.04a).</t>
  </si>
  <si>
    <t>Součástí dodávky řídící jednotky jsou: kouřové čidlo pro umístění do odvodního VZT potrubí, prostorové čidlo CO2, nástěnný ovladač</t>
  </si>
  <si>
    <t>VZT jednotky (1.01) pro uživatelské ovládání, 2x snímač tlakové diference, čidlo teploty přívodního vzduchu, čidlo prostorové teploty,</t>
  </si>
  <si>
    <t>čidlo teploty venkovního vzduchu, snímač namrzání rekuperátoru, externí poruchový kontakt, 3x topný kabel pro sifon odvodu kondenzátu,</t>
  </si>
  <si>
    <t>místní(servisní) ovladač, čidla průtoku vzduchu pro ventilátory, a další.</t>
  </si>
  <si>
    <t xml:space="preserve">Včetně propojení rozvaděče (řídící jednotky) s jednotlivými periferiemi VZT jednotky (z.č. 1.01) stíněnou komunikační a napájecí kabeláží, </t>
  </si>
  <si>
    <t>cca 270m kabeláže (konkrétní typy kabeláže dle výrobce VZT jednotky a řídící jednotky).</t>
  </si>
  <si>
    <t>Včetně propojení rozvaděče (řídící jednotky)s AHU kity (z.č. 1.03a a 1.04a) stíněnou komunikační a napájecí kabeláží, cca 10m kabeláže</t>
  </si>
  <si>
    <t>(konkrétní typy kabeláže dle výrobce VZT jednotky a kondenzačních jednotek).</t>
  </si>
  <si>
    <t>Včetně propojení nástěnného ovladače VZT jednotky s řídící jednotkou stíněnou komunikační a napájecí kabeláží, cca 10m kabelu (konkrétní</t>
  </si>
  <si>
    <t>typ kabelu dle výrobce řídicí jednotky). Včetně propojení čidla CO2 a kouřového čidla s řídící jednotkou komunikační stíněnou komunikační</t>
  </si>
  <si>
    <t>kabeláží, cca 30m kabeláže (konkrétní typ kabeláže dle výrobce řídicí jednotky).</t>
  </si>
  <si>
    <t>Řídící jednotka je vybavena konektorem pro připojení ethernetového kabelu pro možnost vzdáleného přístupu. Ethernetový kabel není součástí</t>
  </si>
  <si>
    <t>dodávky řídicí jednotky.</t>
  </si>
  <si>
    <t>Včetně ocelového pozinkového žlabu pro vedení komunikační a napájecí kabeláže v exteriéru, včetně tvarovek a víka. Cca 15 m žlabu.</t>
  </si>
  <si>
    <t xml:space="preserve">Konkrétní velikost žlabů určí realizační firma dle skutečného stavu na místě stavby. </t>
  </si>
  <si>
    <t>Řídící jednotka je systémovým řešením výrobce VZT jednotky z.č. 1.01.</t>
  </si>
  <si>
    <t>Včetně oživení VZT jednotky.</t>
  </si>
  <si>
    <t xml:space="preserve">Viz výkres číslo: D.1.4_VZT-002 Půdorys a pohled 1.PP, požadované umístění kouřového čidla viz výkres číslo: D.1.4_VZT-003 Půdorys </t>
  </si>
  <si>
    <t>a pohled 1.NP</t>
  </si>
  <si>
    <t>1.03</t>
  </si>
  <si>
    <t>Venkovní kondenzační jednotka Split, Qch nom =10,0 kW, Qt nom = 11,2 kW, chladivo R32, SEER/SCOP = 5,9/4,0, m = 74,0 kg, D+M</t>
  </si>
  <si>
    <t>Hladina akustického tlaku v 1m 54 dB(A) v režimu topení, 52 dB(A) v režimu chlazení.</t>
  </si>
  <si>
    <t>Provozní rozsah chlazení (při venkovní teplotě): -15°C až +50°C, provozní rozsah topení (při venkovní teplotě): -20°C až +24°C.</t>
  </si>
  <si>
    <t>Maximální délka vedení Cu potrubí 50 m. Včetně tlumících podložek z rýhované gumy.</t>
  </si>
  <si>
    <t>Součástí kondenzační jednotky je expanzní ventil.</t>
  </si>
  <si>
    <t>Nosné konzole pro osazení kondenzační jednotky jsou dodávkou profese stavba.</t>
  </si>
  <si>
    <t>Všechny technické parametry-viz tabulka "Přehled výkonů po zařízeních".</t>
  </si>
  <si>
    <t>Včetně dopravy jeřábem na střechu budovy (krčku).</t>
  </si>
  <si>
    <t>Viz výkres číslo: D.1.4_VZT-003 Půdorys a pohled 1.NP</t>
  </si>
  <si>
    <t>1.03a</t>
  </si>
  <si>
    <t>AHU kit pro propojení venkovní kondenzační jednotky (z.č. 1.03) s výparníkem/kondenzátorem VZT jednotky (z.č. 1.01) řízení kondenzační</t>
  </si>
  <si>
    <t>jednotky 0-10V, D+M</t>
  </si>
  <si>
    <t xml:space="preserve">Včetně čidla teploty chladiva-plynu, včetně čidla teploty chladiva-kapaliny. Včetně 2ks čidla teploty propojeného s AHU kitem komunikační </t>
  </si>
  <si>
    <t xml:space="preserve">kabeláží pro měření teploty vzduchu před a za výparníkem/kondenzátorem ve VZT jednotce. </t>
  </si>
  <si>
    <t>Včetně umístění čidel teploty vzduchu před a za výparník ve VZT jednotce.</t>
  </si>
  <si>
    <t>Včetně propojení venkovní kondenzační jednotky s AHU kitem stíněnou komunikační kabeláží cca 20 m kabeláže.</t>
  </si>
  <si>
    <t>Napájení AHU kitu a řízení kondenzační jednotky přes AHU kit zajistí řídící jednotka (z.č. 1.02).</t>
  </si>
  <si>
    <t>1.04</t>
  </si>
  <si>
    <t>1.04a</t>
  </si>
  <si>
    <t>AHU kit pro propojení venkovní kondenzační jednotky (z.č. 1.04) s výparníkem/kondenzátorem VZT jednotky (z.č. 1.01) řízení kondenzační</t>
  </si>
  <si>
    <t>Včetně propojení venkovní kondenzační jednotky s AHU kitem stíněnou komunikační kabeláží cca 22 m kabeláže.</t>
  </si>
  <si>
    <t>1.05</t>
  </si>
  <si>
    <t>Kabelový ovladač pro počáteční nastavení parametrů venkovních kondenzačních jednotek při oživování systému po jeho instalaci</t>
  </si>
  <si>
    <t>a k následné případné diagnostice systému během revizí.</t>
  </si>
  <si>
    <t>Zařízení není trvale instalováno, proto není uvedeno na výkrese.</t>
  </si>
  <si>
    <t>1.06</t>
  </si>
  <si>
    <t>Protidešťová žaluzie se širokými lamelami 1000 x 800 mm, pozink., D+M</t>
  </si>
  <si>
    <t>včetně síta a rámu, RAL dle arch. stav. řešení - nutné vzorkování</t>
  </si>
  <si>
    <t>1.07</t>
  </si>
  <si>
    <t>Tlumič hluku buňkový 200 x 500 x 1500 včetně děrovaného plechu, náběhy na obou koncích tlumiče, D+M</t>
  </si>
  <si>
    <t>Standardy VZT zařízení jsou popsány v TZ.</t>
  </si>
  <si>
    <t>1.08</t>
  </si>
  <si>
    <t>Tlumič hluku buňkový 200 x 500 x 1000 včetně děrovaného plechu, náběhy na obou koncích tlumiče, D+M</t>
  </si>
  <si>
    <t>1.09</t>
  </si>
  <si>
    <t>Vyústka obdélníková přívodní 2-řadá do kruhového potrubí, 825x125, komfortní, regulace R1, pozink., lamely horizontální, D+M</t>
  </si>
  <si>
    <t>1.10</t>
  </si>
  <si>
    <t>Vyústka obdélníková odvodní 1-řadá do kruhového potrubí, 1225x125, komfortní, regulace R1, pozink., lamely horizontální, D+M</t>
  </si>
  <si>
    <t>1.11</t>
  </si>
  <si>
    <t>Regulační klapka těsná d = 630, ovl. ruční, D+M</t>
  </si>
  <si>
    <t>1.12</t>
  </si>
  <si>
    <t>Čtyřhranné ocel. potrubí sk. I třídy těsnosti B, D+M</t>
  </si>
  <si>
    <t>Standard zařízení je popsán v Technické zprávě VZT.</t>
  </si>
  <si>
    <t>Viz výkres číslo: D.1.4_VZT-002 Půdorys a pohled 1.PP, D.1.4_VZT-003 Půdorys a pohled 1.NP</t>
  </si>
  <si>
    <t>1.13</t>
  </si>
  <si>
    <t>Kruhové ocel. potrubí sk. I třídy těsnosti B, D+M</t>
  </si>
  <si>
    <t>216</t>
  </si>
  <si>
    <t>1.14</t>
  </si>
  <si>
    <t>Tvrzená, nenasákavá tepelná izolace tl. 10 cm - iz. deskami nebo pásy, s oplechováním pozink. plechem, D+M</t>
  </si>
  <si>
    <t>s Al. polepem přip. na trny, přelepení spojů Al. páskou</t>
  </si>
  <si>
    <t>155</t>
  </si>
  <si>
    <t>1.15</t>
  </si>
  <si>
    <t>Tvrzená, nenasákavá tepelná izolace tl. 4 cm - iz. deskami nebo pásy, D+M</t>
  </si>
  <si>
    <t>170</t>
  </si>
  <si>
    <t>1.16</t>
  </si>
  <si>
    <t xml:space="preserve">Předizolované chladivové potrubí, D+M, Cu potrubí 9,52/15,88
</t>
  </si>
  <si>
    <t>Cu potrubí v exteriéru bude opatřeno ochrannou páskou a bude vedeno v ocelovém žlabu</t>
  </si>
  <si>
    <t xml:space="preserve">Svařování Cu potrubí bude prováděno pod ochrannou atmosférou inertního plynu (např. dusík). </t>
  </si>
  <si>
    <t>1.17</t>
  </si>
  <si>
    <t>Doplnění chladiva do systému R32, D+M</t>
  </si>
  <si>
    <t>1.18</t>
  </si>
  <si>
    <t>Krycí ocelový žlab pro vedení Cu potrubí a komunikační kabeláže ve venkovním prostředí včetně tvarovek a víka, rozměr ŠxV= 125x100 mm, D+M</t>
  </si>
  <si>
    <t>bm</t>
  </si>
  <si>
    <t>Přesný rozměr žlabu objednat dle skutečného stavu na stavbě.</t>
  </si>
  <si>
    <t>1.19</t>
  </si>
  <si>
    <t>Lešení - pojizdná věž do výšky 7 m pro montážní práce uvnitř tělocvičny</t>
  </si>
  <si>
    <t>hod</t>
  </si>
  <si>
    <t>1.200</t>
  </si>
  <si>
    <t>Montážní materiál k z.č. 1</t>
  </si>
  <si>
    <t>1.201</t>
  </si>
  <si>
    <t>Zaregulování z.č. 1</t>
  </si>
  <si>
    <t>1.202</t>
  </si>
  <si>
    <t>Dopravné (doprava na staveniště a vnitrostaveništní doprava, % z ceny materiálu)</t>
  </si>
  <si>
    <t>1.203</t>
  </si>
  <si>
    <t>Přesun hmot (% z ceny montáže)</t>
  </si>
  <si>
    <t>1.204</t>
  </si>
  <si>
    <t>Inženýrská koordinační činnost</t>
  </si>
  <si>
    <t>1.205</t>
  </si>
  <si>
    <t>Kontrola těsnosti a pevnosti spojů Cu potrubí přetlakem tlakovou zkouškou pomocí dusíku</t>
  </si>
  <si>
    <t>1.206</t>
  </si>
  <si>
    <t>Vakuování systému</t>
  </si>
  <si>
    <t>1.207</t>
  </si>
  <si>
    <t>Požární hlídky</t>
  </si>
  <si>
    <t>1.208</t>
  </si>
  <si>
    <t>Komplexní zkoušky, uvedení do provozu</t>
  </si>
  <si>
    <t>1.209</t>
  </si>
  <si>
    <t>Finální provozní zkoušky v délce minimálně 1 týdne bezporuchového provozu v automatickém režimu při výchozím nastavení zhotovitelem</t>
  </si>
  <si>
    <t>1.210</t>
  </si>
  <si>
    <t>Zaškolení obsluhy</t>
  </si>
  <si>
    <t>1.211</t>
  </si>
  <si>
    <t>Čištění a desinfekce VZT zařízení</t>
  </si>
  <si>
    <t>1.212</t>
  </si>
  <si>
    <t>Dílenská a dodavatelská dokumentace</t>
  </si>
  <si>
    <t>1.213</t>
  </si>
  <si>
    <t>PD skutečného provedení</t>
  </si>
  <si>
    <t>1.214</t>
  </si>
  <si>
    <t>Vypracování provozního řádu</t>
  </si>
  <si>
    <t>1.215</t>
  </si>
  <si>
    <t>Ochrana potrubí VZT v hale před poškozením vč. povrchové úpravy</t>
  </si>
  <si>
    <t>1263356410</t>
  </si>
  <si>
    <t>1.216</t>
  </si>
  <si>
    <t>Pomocná konstrukce pro uchycení VZT na fasádě</t>
  </si>
  <si>
    <t>-1634834590</t>
  </si>
  <si>
    <t>1.217</t>
  </si>
  <si>
    <t>Ocelová kce pro VZT jednotky z ocel profilů L 60/6m vč kotvení a povrchové úpravy</t>
  </si>
  <si>
    <t>-1059707257</t>
  </si>
  <si>
    <t>1.218</t>
  </si>
  <si>
    <t>Ocelová kce - plošina+opory potrubí vč kotvení a povrchové úpravy</t>
  </si>
  <si>
    <t>-512136422</t>
  </si>
  <si>
    <t>1.219</t>
  </si>
  <si>
    <t>M+D antivibrační podložky</t>
  </si>
  <si>
    <t>-1424310772</t>
  </si>
  <si>
    <t>pro plošinu</t>
  </si>
  <si>
    <t>08 - Elektroinstalace</t>
  </si>
  <si>
    <t xml:space="preserve">    21001 - Elektromontáže</t>
  </si>
  <si>
    <t xml:space="preserve">    21002 - Elektroinstalace</t>
  </si>
  <si>
    <t>-1990645854</t>
  </si>
  <si>
    <t>https://podminky.urs.cz/item/CS_URS_2023_01/784211101</t>
  </si>
  <si>
    <t>po výměně svítidel</t>
  </si>
  <si>
    <t>6637,25</t>
  </si>
  <si>
    <t>78490-001</t>
  </si>
  <si>
    <t>Přesun a zakrytí nábytku a hrubý úklid</t>
  </si>
  <si>
    <t>-235660239</t>
  </si>
  <si>
    <t>21001</t>
  </si>
  <si>
    <t>LED Transparent 1x30W, 4000K,4150lm, IP65, 1570mm</t>
  </si>
  <si>
    <t>Downlight 24W 4000K 62°</t>
  </si>
  <si>
    <t>Downlight Kain 32W 3000K 62°</t>
  </si>
  <si>
    <t>Přisazené LED svítidlo, opálový PMMA kryt, průměr , 480 mm, 44W, 5000lm</t>
  </si>
  <si>
    <t>Přisazené LED svítidlo, opálový PMMA kryt, průměr , 285mm, 14W, 1400lm</t>
  </si>
  <si>
    <t>Přisazené LED svítidlo, opálový PMMA kryt, průměr , 285mm, 20W, 2000lm</t>
  </si>
  <si>
    <t>Přisazené LED svítidlo, opálový PMMA kryt, průměr , 375mm, 27W, 2700lm</t>
  </si>
  <si>
    <t>Přisazené LED svítidlo, opálový PMMA kryt, průměr , 375mm, 20W, 2000lm</t>
  </si>
  <si>
    <t>Přisazené LED svítidlo, opálový PMMA kryt, průměr , 480mm, 34W, 3600lm</t>
  </si>
  <si>
    <t>Přisazené LED svítidlo, opálový PMMA kryt, průměr , 480mm, 44W, 4600lm</t>
  </si>
  <si>
    <t>Liniové svítidlo se speciální optikou,, bílý reflektor s čočkami 80°, 11W, 1400lm</t>
  </si>
  <si>
    <t>Liniové svítidlo se speciální optikou, bílý reflektor s čočkami 80°, 23W, 3400lm</t>
  </si>
  <si>
    <t>Liniové svítidlo se speciální optikou, bílý reflektor s čočkami 80° 28W, 4000lm</t>
  </si>
  <si>
    <t>Přisazené LED svítidlo, opálový kryt, 20W, 2500lm</t>
  </si>
  <si>
    <t>Přisazené LED svítidlo, opálový kryt, 18W, 2600lm</t>
  </si>
  <si>
    <t>Přisazené LED svítidlo, opálový kryt, 25W, 3800K</t>
  </si>
  <si>
    <t>Přisazené LED svítidlo, opálový kryt, 34W, 4200lm</t>
  </si>
  <si>
    <t>Přisazené LED svítidlo, opálový kryt, 36W, 5400lm</t>
  </si>
  <si>
    <t>Přisazené LED svítidlo, opálový kryt, 47W, 6900lm</t>
  </si>
  <si>
    <t>Přisazené LED svítidlo, opálový kryt, 58W, 8200lm</t>
  </si>
  <si>
    <t>Průmyslové LED svítidlo, mikroprizmatický PC kryt, IK10, 49W, 5250lm</t>
  </si>
  <si>
    <t>Průmyslové LED svítidlo, mikroprizmatický PC kryt,, IK10, 118W, 15600lm</t>
  </si>
  <si>
    <t>Průmyslové LED svítidlo, širokozářič, polykarbonátový kryt, IK10 61W, 10000lm</t>
  </si>
  <si>
    <t>LED liniové svítidlo s optikou 60°, 1200mm, 27W, 3800lm</t>
  </si>
  <si>
    <t>Přisazené LED svítidlo pro montáž na strop, 15W, 1680lm</t>
  </si>
  <si>
    <t>Přisazené LED svítidlo pro montáž na strop, 20W, 2470lm</t>
  </si>
  <si>
    <t>Přisazené LED svítidlo pro montáž na strop, 30W, 3670lm</t>
  </si>
  <si>
    <t>Přisazené LED svítidlo pro montáž na strop, 40W, 5060lm</t>
  </si>
  <si>
    <t>Přisazené LED svítidlo pro montáž na strop, 40W, 4700lm</t>
  </si>
  <si>
    <t>Přisazené LED svítidlo pro montáž na strop, 50W, 6450lm</t>
  </si>
  <si>
    <t>Přisazené LED svítidlo pro montáž na strop, 60W, 7340lm</t>
  </si>
  <si>
    <t>Přisazené LED svítidlo pro montáž na strop, 70W, 8170lm</t>
  </si>
  <si>
    <t>Přisazené LED svítidlo pro montáž na strop, 80W, 10800lm</t>
  </si>
  <si>
    <t>Přisazené LED svítidlo pro montáž na strop, 30W, 3840lm</t>
  </si>
  <si>
    <t>Přisazené LED svítidlo pro montáž na strop, 40W, 4770lm</t>
  </si>
  <si>
    <t>Přisazené LED svítidlo pro montáž na strop, 50W, 5870lm</t>
  </si>
  <si>
    <t>Přisazené LED svítidlo pro montáž na strop, 60W, 7680lm</t>
  </si>
  <si>
    <t>Přisazené LED svítidlo pro montáž na strop, 70W, 8800lm</t>
  </si>
  <si>
    <t>Přisazené LED svítidlo pro montáž na strop, 80W, 9910lm</t>
  </si>
  <si>
    <t>Svítidlo bytové, přisazené, 36W, 3000K IP20</t>
  </si>
  <si>
    <t>210201511R00</t>
  </si>
  <si>
    <t>Svítidlo LED bytové stropní přisazené, - montáž svítidla</t>
  </si>
  <si>
    <t>210810005RT1</t>
  </si>
  <si>
    <t>Kabel CYKY-m 750 V 3 x 1,5 mm2 volně uložený, včetně dodávky kabelu</t>
  </si>
  <si>
    <t>210810013RT2</t>
  </si>
  <si>
    <t>Kabel CYKY-m 750 V 4 x 10 mm2 volně uložený, včetně dodávky kabelu</t>
  </si>
  <si>
    <t>210810057RT2</t>
  </si>
  <si>
    <t>Kabel CYKY-m 750 V 5 žil 4 až 16 mm pevně uložený, včetně dodávky kabelu 5x6 mm2</t>
  </si>
  <si>
    <t>210810017RT1</t>
  </si>
  <si>
    <t>Kabel CYKY-m 750 V 5 žil,4 až 25 mm2,volně uložený, včetně dodávky kabelu 5x4 mm2</t>
  </si>
  <si>
    <t>210810016RT1</t>
  </si>
  <si>
    <t>Kabel CYKY-m 750 V 5 x 2,5 mm2 volně uložený, včetně dodávky kabelu</t>
  </si>
  <si>
    <t>210810015RT1</t>
  </si>
  <si>
    <t>Kabel CYKY-m 750 V 5 x 1,5 mm2 volně uložený, včetně dodávky kabelu</t>
  </si>
  <si>
    <t>rozvaděč RVZT</t>
  </si>
  <si>
    <t>210190003R00</t>
  </si>
  <si>
    <t>Montáž celoplechových rozvodnic do váhy 100 kg</t>
  </si>
  <si>
    <t>210010333RT1</t>
  </si>
  <si>
    <t>Krabice pro lištový rozvod LK 80/3,se zapojením, včetně dodávky LK 80/3</t>
  </si>
  <si>
    <t>35822002319R</t>
  </si>
  <si>
    <t>Jistič do 80 A 3 pól. charakterist. B, LTN-63B-3</t>
  </si>
  <si>
    <t>žaluziový spínač, vč. dodávky spínače</t>
  </si>
  <si>
    <t>210010301RT1</t>
  </si>
  <si>
    <t>Krabice přístrojová KP, bez zapojení, kruhová, včetně dodávky KP 68/2</t>
  </si>
  <si>
    <t>Žlab kabelový s příslušenstvím, 125/50 mm bez víka, včetně dodávky žlabu 125/50</t>
  </si>
  <si>
    <t>připojení VZT technologie cyky 5x6</t>
  </si>
  <si>
    <t>vodič HVI long + podpěry, vzdálenost podpěr 1m + montáž</t>
  </si>
  <si>
    <t>koncovka HVI, vč. motáže</t>
  </si>
  <si>
    <t>spojky HVI, + montáž</t>
  </si>
  <si>
    <t>solární monokrystalický panel min.380Wp, vč. montáže</t>
  </si>
  <si>
    <t>rozvaděč R-DC</t>
  </si>
  <si>
    <t>rozvaděč R-AC</t>
  </si>
  <si>
    <t>210190002R00</t>
  </si>
  <si>
    <t>Montáž celoplechových rozvodnic do váhy 50 kg</t>
  </si>
  <si>
    <t>úprava stávajícího pole měření</t>
  </si>
  <si>
    <t>35822953.AR</t>
  </si>
  <si>
    <t>Jistič Modeion BD250-el.spouště SE-BD-0160-MTV8</t>
  </si>
  <si>
    <t>35822002318R</t>
  </si>
  <si>
    <t>Jistič do 80 A 3 pól. charakterist. B, LTN-50B-3</t>
  </si>
  <si>
    <t>dozbrojení RH</t>
  </si>
  <si>
    <t>210800509RT1</t>
  </si>
  <si>
    <t>Vodič H07V-U (CY) 16 mm2 uložený v trubkách, včetně dodávky vodiče CY 16</t>
  </si>
  <si>
    <t>210810017RT4</t>
  </si>
  <si>
    <t>Kabel CYKY-m 750 V 5 žil,4 až 25 mm2,volně uložený, včetně dodávky kabelu 5x25 mm2</t>
  </si>
  <si>
    <t>210810057RT1</t>
  </si>
  <si>
    <t>Kabel CYKY-m 750 V 5 žil 4 až 16 mm pevně uložený, včetně dodávky kabelu 5x4 mm2</t>
  </si>
  <si>
    <t>stop tlačítko FVE, vč. montáže</t>
  </si>
  <si>
    <t>210800215RT3</t>
  </si>
  <si>
    <t>Kabel bezhalogenový CXKH 3 x 2,5 mm2 volně uložený, včetně dodávky kabelu CXKH-V</t>
  </si>
  <si>
    <t>sběrna MET, + montáž</t>
  </si>
  <si>
    <t>kabely pro FVE DC, 6mm černá/červená + montáž</t>
  </si>
  <si>
    <t>148</t>
  </si>
  <si>
    <t>solární AL konstrukce vč. kotvení, a montáže</t>
  </si>
  <si>
    <t>150</t>
  </si>
  <si>
    <t>mimostaveništní doprava, přesun hmot</t>
  </si>
  <si>
    <t>152</t>
  </si>
  <si>
    <t>výrobní dokumentace FVE, vč. schválení EG.D</t>
  </si>
  <si>
    <t>154</t>
  </si>
  <si>
    <t>revize elektro, fve, bleskosvod</t>
  </si>
  <si>
    <t>156</t>
  </si>
  <si>
    <t>likvidace odpadu, úklid</t>
  </si>
  <si>
    <t>158</t>
  </si>
  <si>
    <t>210020912R00</t>
  </si>
  <si>
    <t>Ucpávka protipožární, průchod stropem, tl. 50 cm</t>
  </si>
  <si>
    <t>160</t>
  </si>
  <si>
    <t>211010002RT2</t>
  </si>
  <si>
    <t>Osazení hmoždinky do cihlového zdiva, HM 8, včetně dodávky hmoždinky</t>
  </si>
  <si>
    <t>162</t>
  </si>
  <si>
    <t>211010004RT2</t>
  </si>
  <si>
    <t>Osazení hmoždinky do cihlového zdiva, HM 12, včetně dodávky hmoždinky</t>
  </si>
  <si>
    <t>164</t>
  </si>
  <si>
    <t>210100003R00</t>
  </si>
  <si>
    <t>Ukončení vodičů v rozvaděči + zapojení do 16 mm2</t>
  </si>
  <si>
    <t>166</t>
  </si>
  <si>
    <t>210100002R00</t>
  </si>
  <si>
    <t>Ukončení vodičů v rozvaděči + zapojení do 6 mm2</t>
  </si>
  <si>
    <t>168</t>
  </si>
  <si>
    <t>210100001R00</t>
  </si>
  <si>
    <t>Ukončení vodičů v rozvaděči + zapojení do 2,5 mm2</t>
  </si>
  <si>
    <t>plošiny</t>
  </si>
  <si>
    <t>172</t>
  </si>
  <si>
    <t>lankový závěs pro svítidlo, 4x lanko, kabel , svorka + montáž</t>
  </si>
  <si>
    <t>377842275</t>
  </si>
  <si>
    <t>LED svítidlo 43W IP44 4000K, vč. montáže</t>
  </si>
  <si>
    <t>1038331056</t>
  </si>
  <si>
    <t>LED svítidlo 34W IP44 4000K vč. montáže</t>
  </si>
  <si>
    <t>-1716328020</t>
  </si>
  <si>
    <t>210220021RT1</t>
  </si>
  <si>
    <t>Vedení uzemňovací v zemi FeZn do 120 mm2 vč.svorek, včetně pásku FeZn 30 x 4 mm</t>
  </si>
  <si>
    <t>-319623218</t>
  </si>
  <si>
    <t>210220010R00</t>
  </si>
  <si>
    <t>Nátěr zemnicího pásku do 120 mm2</t>
  </si>
  <si>
    <t>-361281198</t>
  </si>
  <si>
    <t>210220302RT1</t>
  </si>
  <si>
    <t>Svorka hromosvodová nad 2 šrouby /ST, SJ, SR, atd/, včetně dodávky svorky SR 2b Fe pro pásek 30x4 mm</t>
  </si>
  <si>
    <t>-677320440</t>
  </si>
  <si>
    <t>210220302RT6</t>
  </si>
  <si>
    <t>Svorka hromosvodová nad 2 šrouby /ST, SJ, SR, atd/, včetně dodávky svorky SP kovových částí d 3-12 mm</t>
  </si>
  <si>
    <t>504282025</t>
  </si>
  <si>
    <t>510</t>
  </si>
  <si>
    <t>Žlab kabelový s příslušenstvím, 100/100 mm , včetně dodávky žlabu 100/100</t>
  </si>
  <si>
    <t>-2066332505</t>
  </si>
  <si>
    <t>520</t>
  </si>
  <si>
    <t>třífázový síťový střídač 50kW, vč. montáže a program. vybavení</t>
  </si>
  <si>
    <t>-969854615</t>
  </si>
  <si>
    <t>21002</t>
  </si>
  <si>
    <t>21002x1</t>
  </si>
  <si>
    <t>Revize</t>
  </si>
  <si>
    <t>1607382573</t>
  </si>
  <si>
    <t>650801113R00</t>
  </si>
  <si>
    <t>Demontáž svítidla stropního přisazeného</t>
  </si>
  <si>
    <t>174</t>
  </si>
  <si>
    <t>90 -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</si>
  <si>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</si>
  <si>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</si>
  <si>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</si>
  <si>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</si>
  <si>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</si>
  <si>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VRN1</t>
  </si>
  <si>
    <t>Průzkumné, geodetické a projektové práce</t>
  </si>
  <si>
    <t>011002000</t>
  </si>
  <si>
    <t>Průzkumné práce</t>
  </si>
  <si>
    <t>Kč</t>
  </si>
  <si>
    <t>-1467463949</t>
  </si>
  <si>
    <t>013254000</t>
  </si>
  <si>
    <t>Dokumentace skutečného provedení stavby</t>
  </si>
  <si>
    <t>1362362827</t>
  </si>
  <si>
    <t>01555000</t>
  </si>
  <si>
    <t>Posouzení konstrukce tělocvičny po odstranění LOP</t>
  </si>
  <si>
    <t>soub</t>
  </si>
  <si>
    <t>-2052107987</t>
  </si>
  <si>
    <t>015550x1</t>
  </si>
  <si>
    <t xml:space="preserve">Vyhotovení komplexní, detailní fotodokumentace a zaměření stávajícího stavu fasády včetně tukové dekorace fasády, včetně výstupů dle stanoviska OPP stavajicí </t>
  </si>
  <si>
    <t>-1335712497</t>
  </si>
  <si>
    <t>015550x2</t>
  </si>
  <si>
    <t xml:space="preserve">Vyhotovení komplexní, detailní fotodokumentace a zaměření nového stavu fasády včetně tukové dekorace fasády, včetně výstupů dle stanoviska OPP stavajicí </t>
  </si>
  <si>
    <t>1444413755</t>
  </si>
  <si>
    <t>VRN3</t>
  </si>
  <si>
    <t>Zařízení staveniště</t>
  </si>
  <si>
    <t>030001000</t>
  </si>
  <si>
    <t>Zařízení staveniště - veškeré náklady spojené s vybudováním, provozem a odstraněním zařízení staveniště.</t>
  </si>
  <si>
    <t>249215082</t>
  </si>
  <si>
    <t>VRN9</t>
  </si>
  <si>
    <t>Ostatní náklady</t>
  </si>
  <si>
    <t>091504000</t>
  </si>
  <si>
    <t>Náklady související s publikační činností</t>
  </si>
  <si>
    <t>-566040050</t>
  </si>
  <si>
    <t>091600000</t>
  </si>
  <si>
    <t xml:space="preserve">Všechny potřebné zkoušky nutné k dokončení a předání díla </t>
  </si>
  <si>
    <t>1394241062</t>
  </si>
  <si>
    <t>09200001</t>
  </si>
  <si>
    <t>Bilboard a pametní deska</t>
  </si>
  <si>
    <t>142665893</t>
  </si>
  <si>
    <t>09200002</t>
  </si>
  <si>
    <t xml:space="preserve">Náklady spojené s kolaudačním souhlasem </t>
  </si>
  <si>
    <t>2111292017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</si>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</sst>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7234410" TargetMode="External" /><Relationship Id="rId2" Type="http://schemas.openxmlformats.org/officeDocument/2006/relationships/hyperlink" Target="https://podminky.urs.cz/item/CS_URS_2023_02/317941123" TargetMode="External" /><Relationship Id="rId3" Type="http://schemas.openxmlformats.org/officeDocument/2006/relationships/hyperlink" Target="https://podminky.urs.cz/item/CS_URS_2023_02/612325302" TargetMode="External" /><Relationship Id="rId4" Type="http://schemas.openxmlformats.org/officeDocument/2006/relationships/hyperlink" Target="https://podminky.urs.cz/item/CS_URS_2023_02/615142012" TargetMode="External" /><Relationship Id="rId5" Type="http://schemas.openxmlformats.org/officeDocument/2006/relationships/hyperlink" Target="https://podminky.urs.cz/item/CS_URS_2023_02/619995001" TargetMode="External" /><Relationship Id="rId6" Type="http://schemas.openxmlformats.org/officeDocument/2006/relationships/hyperlink" Target="https://podminky.urs.cz/item/CS_URS_2023_01/622131100" TargetMode="External" /><Relationship Id="rId7" Type="http://schemas.openxmlformats.org/officeDocument/2006/relationships/hyperlink" Target="https://podminky.urs.cz/item/CS_URS_2023_02/622131111" TargetMode="External" /><Relationship Id="rId8" Type="http://schemas.openxmlformats.org/officeDocument/2006/relationships/hyperlink" Target="https://podminky.urs.cz/item/CS_URS_2023_02/622143003" TargetMode="External" /><Relationship Id="rId9" Type="http://schemas.openxmlformats.org/officeDocument/2006/relationships/hyperlink" Target="https://podminky.urs.cz/item/CS_URS_2023_02/622143004" TargetMode="External" /><Relationship Id="rId10" Type="http://schemas.openxmlformats.org/officeDocument/2006/relationships/hyperlink" Target="https://podminky.urs.cz/item/CS_URS_2023_02/622151031" TargetMode="External" /><Relationship Id="rId11" Type="http://schemas.openxmlformats.org/officeDocument/2006/relationships/hyperlink" Target="https://podminky.urs.cz/item/CS_URS_2023_02/622211031" TargetMode="External" /><Relationship Id="rId12" Type="http://schemas.openxmlformats.org/officeDocument/2006/relationships/hyperlink" Target="https://podminky.urs.cz/item/CS_URS_2023_02/622221011" TargetMode="External" /><Relationship Id="rId13" Type="http://schemas.openxmlformats.org/officeDocument/2006/relationships/hyperlink" Target="https://podminky.urs.cz/item/CS_URS_2023_02/622221031" TargetMode="External" /><Relationship Id="rId14" Type="http://schemas.openxmlformats.org/officeDocument/2006/relationships/hyperlink" Target="https://podminky.urs.cz/item/CS_URS_2023_02/622221061" TargetMode="External" /><Relationship Id="rId15" Type="http://schemas.openxmlformats.org/officeDocument/2006/relationships/hyperlink" Target="https://podminky.urs.cz/item/CS_URS_2023_02/622222051" TargetMode="External" /><Relationship Id="rId16" Type="http://schemas.openxmlformats.org/officeDocument/2006/relationships/hyperlink" Target="https://podminky.urs.cz/item/CS_URS_2023_02/622251105" TargetMode="External" /><Relationship Id="rId17" Type="http://schemas.openxmlformats.org/officeDocument/2006/relationships/hyperlink" Target="https://podminky.urs.cz/item/CS_URS_2023_02/622252001" TargetMode="External" /><Relationship Id="rId18" Type="http://schemas.openxmlformats.org/officeDocument/2006/relationships/hyperlink" Target="https://podminky.urs.cz/item/CS_URS_2023_02/622252002" TargetMode="External" /><Relationship Id="rId19" Type="http://schemas.openxmlformats.org/officeDocument/2006/relationships/hyperlink" Target="https://podminky.urs.cz/item/CS_URS_2023_02/622321121" TargetMode="External" /><Relationship Id="rId20" Type="http://schemas.openxmlformats.org/officeDocument/2006/relationships/hyperlink" Target="https://podminky.urs.cz/item/CS_URS_2023_02/622325409" TargetMode="External" /><Relationship Id="rId21" Type="http://schemas.openxmlformats.org/officeDocument/2006/relationships/hyperlink" Target="https://podminky.urs.cz/item/CS_URS_2023_02/622531012" TargetMode="External" /><Relationship Id="rId22" Type="http://schemas.openxmlformats.org/officeDocument/2006/relationships/hyperlink" Target="https://podminky.urs.cz/item/CS_URS_2023_02/629991011" TargetMode="External" /><Relationship Id="rId23" Type="http://schemas.openxmlformats.org/officeDocument/2006/relationships/hyperlink" Target="https://podminky.urs.cz/item/CS_URS_2023_02/629995101" TargetMode="External" /><Relationship Id="rId24" Type="http://schemas.openxmlformats.org/officeDocument/2006/relationships/hyperlink" Target="https://podminky.urs.cz/item/CS_URS_2023_02/941311112" TargetMode="External" /><Relationship Id="rId25" Type="http://schemas.openxmlformats.org/officeDocument/2006/relationships/hyperlink" Target="https://podminky.urs.cz/item/CS_URS_2023_02/941311211" TargetMode="External" /><Relationship Id="rId26" Type="http://schemas.openxmlformats.org/officeDocument/2006/relationships/hyperlink" Target="https://podminky.urs.cz/item/CS_URS_2023_02/941311812" TargetMode="External" /><Relationship Id="rId27" Type="http://schemas.openxmlformats.org/officeDocument/2006/relationships/hyperlink" Target="https://podminky.urs.cz/item/CS_URS_2023_02/944511111" TargetMode="External" /><Relationship Id="rId28" Type="http://schemas.openxmlformats.org/officeDocument/2006/relationships/hyperlink" Target="https://podminky.urs.cz/item/CS_URS_2023_02/944511211" TargetMode="External" /><Relationship Id="rId29" Type="http://schemas.openxmlformats.org/officeDocument/2006/relationships/hyperlink" Target="https://podminky.urs.cz/item/CS_URS_2023_02/944511811" TargetMode="External" /><Relationship Id="rId30" Type="http://schemas.openxmlformats.org/officeDocument/2006/relationships/hyperlink" Target="https://podminky.urs.cz/item/CS_URS_2023_02/944711111" TargetMode="External" /><Relationship Id="rId31" Type="http://schemas.openxmlformats.org/officeDocument/2006/relationships/hyperlink" Target="https://podminky.urs.cz/item/CS_URS_2023_02/944711211" TargetMode="External" /><Relationship Id="rId32" Type="http://schemas.openxmlformats.org/officeDocument/2006/relationships/hyperlink" Target="https://podminky.urs.cz/item/CS_URS_2023_02/944711811" TargetMode="External" /><Relationship Id="rId33" Type="http://schemas.openxmlformats.org/officeDocument/2006/relationships/hyperlink" Target="https://podminky.urs.cz/item/CS_URS_2023_02/962032230" TargetMode="External" /><Relationship Id="rId34" Type="http://schemas.openxmlformats.org/officeDocument/2006/relationships/hyperlink" Target="https://podminky.urs.cz/item/CS_URS_2023_02/968062374" TargetMode="External" /><Relationship Id="rId35" Type="http://schemas.openxmlformats.org/officeDocument/2006/relationships/hyperlink" Target="https://podminky.urs.cz/item/CS_URS_2023_02/968062375" TargetMode="External" /><Relationship Id="rId36" Type="http://schemas.openxmlformats.org/officeDocument/2006/relationships/hyperlink" Target="https://podminky.urs.cz/item/CS_URS_2023_02/968062376" TargetMode="External" /><Relationship Id="rId37" Type="http://schemas.openxmlformats.org/officeDocument/2006/relationships/hyperlink" Target="https://podminky.urs.cz/item/CS_URS_2023_02/968062377" TargetMode="External" /><Relationship Id="rId38" Type="http://schemas.openxmlformats.org/officeDocument/2006/relationships/hyperlink" Target="https://podminky.urs.cz/item/CS_URS_2023_02/968072356" TargetMode="External" /><Relationship Id="rId39" Type="http://schemas.openxmlformats.org/officeDocument/2006/relationships/hyperlink" Target="https://podminky.urs.cz/item/CS_URS_2023_02/968072455" TargetMode="External" /><Relationship Id="rId40" Type="http://schemas.openxmlformats.org/officeDocument/2006/relationships/hyperlink" Target="https://podminky.urs.cz/item/CS_URS_2023_02/968072456" TargetMode="External" /><Relationship Id="rId41" Type="http://schemas.openxmlformats.org/officeDocument/2006/relationships/hyperlink" Target="https://podminky.urs.cz/item/CS_URS_2023_02/974031666" TargetMode="External" /><Relationship Id="rId42" Type="http://schemas.openxmlformats.org/officeDocument/2006/relationships/hyperlink" Target="https://podminky.urs.cz/item/CS_URS_2023_02/978019391" TargetMode="External" /><Relationship Id="rId43" Type="http://schemas.openxmlformats.org/officeDocument/2006/relationships/hyperlink" Target="https://podminky.urs.cz/item/CS_URS_2023_02/985131311" TargetMode="External" /><Relationship Id="rId44" Type="http://schemas.openxmlformats.org/officeDocument/2006/relationships/hyperlink" Target="https://podminky.urs.cz/item/CS_URS_2023_02/997013117" TargetMode="External" /><Relationship Id="rId45" Type="http://schemas.openxmlformats.org/officeDocument/2006/relationships/hyperlink" Target="https://podminky.urs.cz/item/CS_URS_2023_02/997013219" TargetMode="External" /><Relationship Id="rId46" Type="http://schemas.openxmlformats.org/officeDocument/2006/relationships/hyperlink" Target="https://podminky.urs.cz/item/CS_URS_2023_02/997013501" TargetMode="External" /><Relationship Id="rId47" Type="http://schemas.openxmlformats.org/officeDocument/2006/relationships/hyperlink" Target="https://podminky.urs.cz/item/CS_URS_2023_02/997013509" TargetMode="External" /><Relationship Id="rId48" Type="http://schemas.openxmlformats.org/officeDocument/2006/relationships/hyperlink" Target="https://podminky.urs.cz/item/CS_URS_2023_02/997013631" TargetMode="External" /><Relationship Id="rId49" Type="http://schemas.openxmlformats.org/officeDocument/2006/relationships/hyperlink" Target="https://podminky.urs.cz/item/CS_URS_2023_02/998018003" TargetMode="External" /><Relationship Id="rId50" Type="http://schemas.openxmlformats.org/officeDocument/2006/relationships/hyperlink" Target="https://podminky.urs.cz/item/CS_URS_2023_02/713130851" TargetMode="External" /><Relationship Id="rId51" Type="http://schemas.openxmlformats.org/officeDocument/2006/relationships/hyperlink" Target="https://podminky.urs.cz/item/CS_URS_2023_01/713131143" TargetMode="External" /><Relationship Id="rId52" Type="http://schemas.openxmlformats.org/officeDocument/2006/relationships/hyperlink" Target="https://podminky.urs.cz/item/CS_URS_2023_02/998713103" TargetMode="External" /><Relationship Id="rId53" Type="http://schemas.openxmlformats.org/officeDocument/2006/relationships/hyperlink" Target="https://podminky.urs.cz/item/CS_URS_2023_02/764002841" TargetMode="External" /><Relationship Id="rId54" Type="http://schemas.openxmlformats.org/officeDocument/2006/relationships/hyperlink" Target="https://podminky.urs.cz/item/CS_URS_2023_02/764002851" TargetMode="External" /><Relationship Id="rId55" Type="http://schemas.openxmlformats.org/officeDocument/2006/relationships/hyperlink" Target="https://podminky.urs.cz/item/CS_URS_2023_01/764244407" TargetMode="External" /><Relationship Id="rId56" Type="http://schemas.openxmlformats.org/officeDocument/2006/relationships/hyperlink" Target="https://podminky.urs.cz/item/CS_URS_2023_01/764244409" TargetMode="External" /><Relationship Id="rId57" Type="http://schemas.openxmlformats.org/officeDocument/2006/relationships/hyperlink" Target="https://podminky.urs.cz/item/CS_URS_2023_01/764246402" TargetMode="External" /><Relationship Id="rId58" Type="http://schemas.openxmlformats.org/officeDocument/2006/relationships/hyperlink" Target="https://podminky.urs.cz/item/CS_URS_2023_01/764246403" TargetMode="External" /><Relationship Id="rId59" Type="http://schemas.openxmlformats.org/officeDocument/2006/relationships/hyperlink" Target="https://podminky.urs.cz/item/CS_URS_2023_01/764246404" TargetMode="External" /><Relationship Id="rId60" Type="http://schemas.openxmlformats.org/officeDocument/2006/relationships/hyperlink" Target="https://podminky.urs.cz/item/CS_URS_2023_01/764246405" TargetMode="External" /><Relationship Id="rId61" Type="http://schemas.openxmlformats.org/officeDocument/2006/relationships/hyperlink" Target="https://podminky.urs.cz/item/CS_URS_2023_01/764246406" TargetMode="External" /><Relationship Id="rId62" Type="http://schemas.openxmlformats.org/officeDocument/2006/relationships/hyperlink" Target="https://podminky.urs.cz/item/CS_URS_2023_01/764246407" TargetMode="External" /><Relationship Id="rId63" Type="http://schemas.openxmlformats.org/officeDocument/2006/relationships/hyperlink" Target="https://podminky.urs.cz/item/CS_URS_2023_02/998764103" TargetMode="External" /><Relationship Id="rId64" Type="http://schemas.openxmlformats.org/officeDocument/2006/relationships/hyperlink" Target="https://podminky.urs.cz/item/CS_URS_2023_02/766441821" TargetMode="External" /><Relationship Id="rId65" Type="http://schemas.openxmlformats.org/officeDocument/2006/relationships/hyperlink" Target="https://podminky.urs.cz/item/CS_URS_2023_02/766694116" TargetMode="External" /><Relationship Id="rId66" Type="http://schemas.openxmlformats.org/officeDocument/2006/relationships/hyperlink" Target="https://podminky.urs.cz/item/CS_URS_2023_02/998766103" TargetMode="External" /><Relationship Id="rId67" Type="http://schemas.openxmlformats.org/officeDocument/2006/relationships/hyperlink" Target="https://podminky.urs.cz/item/CS_URS_2023_02/998766203" TargetMode="External" /><Relationship Id="rId68" Type="http://schemas.openxmlformats.org/officeDocument/2006/relationships/hyperlink" Target="https://podminky.urs.cz/item/CS_URS_2023_02/767134831" TargetMode="External" /><Relationship Id="rId69" Type="http://schemas.openxmlformats.org/officeDocument/2006/relationships/hyperlink" Target="https://podminky.urs.cz/item/CS_URS_2023_02/767135831" TargetMode="External" /><Relationship Id="rId70" Type="http://schemas.openxmlformats.org/officeDocument/2006/relationships/hyperlink" Target="https://podminky.urs.cz/item/CS_URS_2023_02/998767203" TargetMode="External" /><Relationship Id="rId71" Type="http://schemas.openxmlformats.org/officeDocument/2006/relationships/hyperlink" Target="https://podminky.urs.cz/item/CS_URS_2023_02/784181121" TargetMode="External" /><Relationship Id="rId72" Type="http://schemas.openxmlformats.org/officeDocument/2006/relationships/hyperlink" Target="https://podminky.urs.cz/item/CS_URS_2023_02/784181125" TargetMode="External" /><Relationship Id="rId73" Type="http://schemas.openxmlformats.org/officeDocument/2006/relationships/hyperlink" Target="https://podminky.urs.cz/item/CS_URS_2023_02/784211101" TargetMode="External" /><Relationship Id="rId74" Type="http://schemas.openxmlformats.org/officeDocument/2006/relationships/hyperlink" Target="https://podminky.urs.cz/item/CS_URS_2023_02/784211105" TargetMode="External" /><Relationship Id="rId7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13111111" TargetMode="External" /><Relationship Id="rId2" Type="http://schemas.openxmlformats.org/officeDocument/2006/relationships/hyperlink" Target="https://podminky.urs.cz/item/CS_URS_2023_02/713111121" TargetMode="External" /><Relationship Id="rId3" Type="http://schemas.openxmlformats.org/officeDocument/2006/relationships/hyperlink" Target="https://podminky.urs.cz/item/CS_URS_2023_01/713131143" TargetMode="External" /><Relationship Id="rId4" Type="http://schemas.openxmlformats.org/officeDocument/2006/relationships/hyperlink" Target="https://podminky.urs.cz/item/CS_URS_2023_02/998713103" TargetMode="External" /><Relationship Id="rId5" Type="http://schemas.openxmlformats.org/officeDocument/2006/relationships/hyperlink" Target="https://podminky.urs.cz/item/CS_URS_2023_02/762521104" TargetMode="External" /><Relationship Id="rId6" Type="http://schemas.openxmlformats.org/officeDocument/2006/relationships/hyperlink" Target="https://podminky.urs.cz/item/CS_URS_2023_02/762526110" TargetMode="External" /><Relationship Id="rId7" Type="http://schemas.openxmlformats.org/officeDocument/2006/relationships/hyperlink" Target="https://podminky.urs.cz/item/CS_URS_2023_02/762595001" TargetMode="External" /><Relationship Id="rId8" Type="http://schemas.openxmlformats.org/officeDocument/2006/relationships/hyperlink" Target="https://podminky.urs.cz/item/CS_URS_2023_02/998762103" TargetMode="External" /><Relationship Id="rId9" Type="http://schemas.openxmlformats.org/officeDocument/2006/relationships/hyperlink" Target="https://podminky.urs.cz/item/CS_URS_2023_02/763112345" TargetMode="External" /><Relationship Id="rId10" Type="http://schemas.openxmlformats.org/officeDocument/2006/relationships/hyperlink" Target="https://podminky.urs.cz/item/CS_URS_2023_02/763131751" TargetMode="External" /><Relationship Id="rId11" Type="http://schemas.openxmlformats.org/officeDocument/2006/relationships/hyperlink" Target="https://podminky.urs.cz/item/CS_URS_2023_02/763161763" TargetMode="External" /><Relationship Id="rId12" Type="http://schemas.openxmlformats.org/officeDocument/2006/relationships/hyperlink" Target="https://podminky.urs.cz/item/CS_URS_2023_02/998763303" TargetMode="External" /><Relationship Id="rId13" Type="http://schemas.openxmlformats.org/officeDocument/2006/relationships/hyperlink" Target="https://podminky.urs.cz/item/CS_URS_2023_02/765111017" TargetMode="External" /><Relationship Id="rId14" Type="http://schemas.openxmlformats.org/officeDocument/2006/relationships/hyperlink" Target="https://podminky.urs.cz/item/CS_URS_2023_02/765111801" TargetMode="External" /><Relationship Id="rId15" Type="http://schemas.openxmlformats.org/officeDocument/2006/relationships/hyperlink" Target="https://podminky.urs.cz/item/CS_URS_2023_02/765111803" TargetMode="External" /><Relationship Id="rId16" Type="http://schemas.openxmlformats.org/officeDocument/2006/relationships/hyperlink" Target="https://podminky.urs.cz/item/CS_URS_2023_02/998765103" TargetMode="External" /><Relationship Id="rId17" Type="http://schemas.openxmlformats.org/officeDocument/2006/relationships/hyperlink" Target="https://podminky.urs.cz/item/CS_URS_2023_02/766671026" TargetMode="External" /><Relationship Id="rId18" Type="http://schemas.openxmlformats.org/officeDocument/2006/relationships/hyperlink" Target="https://podminky.urs.cz/item/CS_URS_2023_02/998766203" TargetMode="External" /><Relationship Id="rId19" Type="http://schemas.openxmlformats.org/officeDocument/2006/relationships/hyperlink" Target="https://podminky.urs.cz/item/CS_URS_2023_02/784181121" TargetMode="External" /><Relationship Id="rId20" Type="http://schemas.openxmlformats.org/officeDocument/2006/relationships/hyperlink" Target="https://podminky.urs.cz/item/CS_URS_2023_02/784211101" TargetMode="External" /><Relationship Id="rId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213701" TargetMode="External" /><Relationship Id="rId2" Type="http://schemas.openxmlformats.org/officeDocument/2006/relationships/hyperlink" Target="https://podminky.urs.cz/item/CS_URS_2023_02/132212121" TargetMode="External" /><Relationship Id="rId3" Type="http://schemas.openxmlformats.org/officeDocument/2006/relationships/hyperlink" Target="https://podminky.urs.cz/item/CS_URS_2023_02/162251101" TargetMode="External" /><Relationship Id="rId4" Type="http://schemas.openxmlformats.org/officeDocument/2006/relationships/hyperlink" Target="https://podminky.urs.cz/item/CS_URS_2023_02/167151111" TargetMode="External" /><Relationship Id="rId5" Type="http://schemas.openxmlformats.org/officeDocument/2006/relationships/hyperlink" Target="https://podminky.urs.cz/item/CS_URS_2023_02/174111101" TargetMode="External" /><Relationship Id="rId6" Type="http://schemas.openxmlformats.org/officeDocument/2006/relationships/hyperlink" Target="https://podminky.urs.cz/item/CS_URS_2023_02/273313511" TargetMode="External" /><Relationship Id="rId7" Type="http://schemas.openxmlformats.org/officeDocument/2006/relationships/hyperlink" Target="https://podminky.urs.cz/item/CS_URS_2023_01/311321814" TargetMode="External" /><Relationship Id="rId8" Type="http://schemas.openxmlformats.org/officeDocument/2006/relationships/hyperlink" Target="https://podminky.urs.cz/item/CS_URS_2023_02/311351121" TargetMode="External" /><Relationship Id="rId9" Type="http://schemas.openxmlformats.org/officeDocument/2006/relationships/hyperlink" Target="https://podminky.urs.cz/item/CS_URS_2023_02/311351122" TargetMode="External" /><Relationship Id="rId10" Type="http://schemas.openxmlformats.org/officeDocument/2006/relationships/hyperlink" Target="https://podminky.urs.cz/item/CS_URS_2023_02/311351911" TargetMode="External" /><Relationship Id="rId11" Type="http://schemas.openxmlformats.org/officeDocument/2006/relationships/hyperlink" Target="https://podminky.urs.cz/item/CS_URS_2023_02/311361821" TargetMode="External" /><Relationship Id="rId12" Type="http://schemas.openxmlformats.org/officeDocument/2006/relationships/hyperlink" Target="https://podminky.urs.cz/item/CS_URS_2023_02/564871016" TargetMode="External" /><Relationship Id="rId13" Type="http://schemas.openxmlformats.org/officeDocument/2006/relationships/hyperlink" Target="https://podminky.urs.cz/item/CS_URS_2023_02/596411111" TargetMode="External" /><Relationship Id="rId14" Type="http://schemas.openxmlformats.org/officeDocument/2006/relationships/hyperlink" Target="https://podminky.urs.cz/item/CS_URS_2023_02/622331121" TargetMode="External" /><Relationship Id="rId15" Type="http://schemas.openxmlformats.org/officeDocument/2006/relationships/hyperlink" Target="https://podminky.urs.cz/item/CS_URS_2023_02/637111112" TargetMode="External" /><Relationship Id="rId16" Type="http://schemas.openxmlformats.org/officeDocument/2006/relationships/hyperlink" Target="https://podminky.urs.cz/item/CS_URS_2023_02/637211124" TargetMode="External" /><Relationship Id="rId17" Type="http://schemas.openxmlformats.org/officeDocument/2006/relationships/hyperlink" Target="https://podminky.urs.cz/item/CS_URS_2023_02/637311131" TargetMode="External" /><Relationship Id="rId18" Type="http://schemas.openxmlformats.org/officeDocument/2006/relationships/hyperlink" Target="https://podminky.urs.cz/item/CS_URS_2023_02/962052211" TargetMode="External" /><Relationship Id="rId19" Type="http://schemas.openxmlformats.org/officeDocument/2006/relationships/hyperlink" Target="https://podminky.urs.cz/item/CS_URS_2023_02/978019391" TargetMode="External" /><Relationship Id="rId20" Type="http://schemas.openxmlformats.org/officeDocument/2006/relationships/hyperlink" Target="https://podminky.urs.cz/item/CS_URS_2023_02/978023411" TargetMode="External" /><Relationship Id="rId21" Type="http://schemas.openxmlformats.org/officeDocument/2006/relationships/hyperlink" Target="https://podminky.urs.cz/item/CS_URS_2023_02/985131311" TargetMode="External" /><Relationship Id="rId22" Type="http://schemas.openxmlformats.org/officeDocument/2006/relationships/hyperlink" Target="https://podminky.urs.cz/item/CS_URS_2023_02/997013117" TargetMode="External" /><Relationship Id="rId23" Type="http://schemas.openxmlformats.org/officeDocument/2006/relationships/hyperlink" Target="https://podminky.urs.cz/item/CS_URS_2023_02/997013219" TargetMode="External" /><Relationship Id="rId24" Type="http://schemas.openxmlformats.org/officeDocument/2006/relationships/hyperlink" Target="https://podminky.urs.cz/item/CS_URS_2023_02/997013501" TargetMode="External" /><Relationship Id="rId25" Type="http://schemas.openxmlformats.org/officeDocument/2006/relationships/hyperlink" Target="https://podminky.urs.cz/item/CS_URS_2023_02/997013509" TargetMode="External" /><Relationship Id="rId26" Type="http://schemas.openxmlformats.org/officeDocument/2006/relationships/hyperlink" Target="https://podminky.urs.cz/item/CS_URS_2023_02/997013631" TargetMode="External" /><Relationship Id="rId27" Type="http://schemas.openxmlformats.org/officeDocument/2006/relationships/hyperlink" Target="https://podminky.urs.cz/item/CS_URS_2023_01/998011003" TargetMode="External" /><Relationship Id="rId28" Type="http://schemas.openxmlformats.org/officeDocument/2006/relationships/hyperlink" Target="https://podminky.urs.cz/item/CS_URS_2023_02/711161273" TargetMode="External" /><Relationship Id="rId29" Type="http://schemas.openxmlformats.org/officeDocument/2006/relationships/hyperlink" Target="https://podminky.urs.cz/item/CS_URS_2023_02/711161384" TargetMode="External" /><Relationship Id="rId30" Type="http://schemas.openxmlformats.org/officeDocument/2006/relationships/hyperlink" Target="https://podminky.urs.cz/item/CS_URS_2023_02/711491571" TargetMode="External" /><Relationship Id="rId31" Type="http://schemas.openxmlformats.org/officeDocument/2006/relationships/hyperlink" Target="https://podminky.urs.cz/item/CS_URS_2023_02/998711103" TargetMode="External" /><Relationship Id="rId32" Type="http://schemas.openxmlformats.org/officeDocument/2006/relationships/hyperlink" Target="https://podminky.urs.cz/item/CS_URS_2023_02/713131141" TargetMode="External" /><Relationship Id="rId33" Type="http://schemas.openxmlformats.org/officeDocument/2006/relationships/hyperlink" Target="https://podminky.urs.cz/item/CS_URS_2023_02/998713103" TargetMode="External" /><Relationship Id="rId3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36311125" TargetMode="External" /><Relationship Id="rId2" Type="http://schemas.openxmlformats.org/officeDocument/2006/relationships/hyperlink" Target="https://podminky.urs.cz/item/CS_URS_2023_02/965043341" TargetMode="External" /><Relationship Id="rId3" Type="http://schemas.openxmlformats.org/officeDocument/2006/relationships/hyperlink" Target="https://podminky.urs.cz/item/CS_URS_2023_02/965081343" TargetMode="External" /><Relationship Id="rId4" Type="http://schemas.openxmlformats.org/officeDocument/2006/relationships/hyperlink" Target="https://podminky.urs.cz/item/CS_URS_2023_02/965082923" TargetMode="External" /><Relationship Id="rId5" Type="http://schemas.openxmlformats.org/officeDocument/2006/relationships/hyperlink" Target="https://podminky.urs.cz/item/CS_URS_2023_02/965082933" TargetMode="External" /><Relationship Id="rId6" Type="http://schemas.openxmlformats.org/officeDocument/2006/relationships/hyperlink" Target="https://podminky.urs.cz/item/CS_URS_2023_02/997013117" TargetMode="External" /><Relationship Id="rId7" Type="http://schemas.openxmlformats.org/officeDocument/2006/relationships/hyperlink" Target="https://podminky.urs.cz/item/CS_URS_2023_02/997013219" TargetMode="External" /><Relationship Id="rId8" Type="http://schemas.openxmlformats.org/officeDocument/2006/relationships/hyperlink" Target="https://podminky.urs.cz/item/CS_URS_2023_02/997013501" TargetMode="External" /><Relationship Id="rId9" Type="http://schemas.openxmlformats.org/officeDocument/2006/relationships/hyperlink" Target="https://podminky.urs.cz/item/CS_URS_2023_02/997013509" TargetMode="External" /><Relationship Id="rId10" Type="http://schemas.openxmlformats.org/officeDocument/2006/relationships/hyperlink" Target="https://podminky.urs.cz/item/CS_URS_2023_02/997013631" TargetMode="External" /><Relationship Id="rId11" Type="http://schemas.openxmlformats.org/officeDocument/2006/relationships/hyperlink" Target="https://podminky.urs.cz/item/CS_URS_2023_02/998018003" TargetMode="External" /><Relationship Id="rId12" Type="http://schemas.openxmlformats.org/officeDocument/2006/relationships/hyperlink" Target="https://podminky.urs.cz/item/CS_URS_2023_02/712311101" TargetMode="External" /><Relationship Id="rId13" Type="http://schemas.openxmlformats.org/officeDocument/2006/relationships/hyperlink" Target="https://podminky.urs.cz/item/CS_URS_2023_02/712340832" TargetMode="External" /><Relationship Id="rId14" Type="http://schemas.openxmlformats.org/officeDocument/2006/relationships/hyperlink" Target="https://podminky.urs.cz/item/CS_URS_2023_02/712340833" TargetMode="External" /><Relationship Id="rId15" Type="http://schemas.openxmlformats.org/officeDocument/2006/relationships/hyperlink" Target="https://podminky.urs.cz/item/CS_URS_2023_02/712341559" TargetMode="External" /><Relationship Id="rId16" Type="http://schemas.openxmlformats.org/officeDocument/2006/relationships/hyperlink" Target="https://podminky.urs.cz/item/CS_URS_2023_02/998712103" TargetMode="External" /><Relationship Id="rId17" Type="http://schemas.openxmlformats.org/officeDocument/2006/relationships/hyperlink" Target="https://podminky.urs.cz/item/CS_URS_2023_02/713140861" TargetMode="External" /><Relationship Id="rId18" Type="http://schemas.openxmlformats.org/officeDocument/2006/relationships/hyperlink" Target="https://podminky.urs.cz/item/CS_URS_2023_02/713141131" TargetMode="External" /><Relationship Id="rId19" Type="http://schemas.openxmlformats.org/officeDocument/2006/relationships/hyperlink" Target="https://podminky.urs.cz/item/CS_URS_2023_02/998713103" TargetMode="External" /><Relationship Id="rId20" Type="http://schemas.openxmlformats.org/officeDocument/2006/relationships/hyperlink" Target="https://podminky.urs.cz/item/CS_URS_2023_02/998767203" TargetMode="External" /><Relationship Id="rId2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117" TargetMode="External" /><Relationship Id="rId2" Type="http://schemas.openxmlformats.org/officeDocument/2006/relationships/hyperlink" Target="https://podminky.urs.cz/item/CS_URS_2023_02/997013219" TargetMode="External" /><Relationship Id="rId3" Type="http://schemas.openxmlformats.org/officeDocument/2006/relationships/hyperlink" Target="https://podminky.urs.cz/item/CS_URS_2023_02/997013501" TargetMode="External" /><Relationship Id="rId4" Type="http://schemas.openxmlformats.org/officeDocument/2006/relationships/hyperlink" Target="https://podminky.urs.cz/item/CS_URS_2023_02/997013509" TargetMode="External" /><Relationship Id="rId5" Type="http://schemas.openxmlformats.org/officeDocument/2006/relationships/hyperlink" Target="https://podminky.urs.cz/item/CS_URS_2023_02/997013631" TargetMode="External" /><Relationship Id="rId6" Type="http://schemas.openxmlformats.org/officeDocument/2006/relationships/hyperlink" Target="https://podminky.urs.cz/item/CS_URS_2023_02/712311101" TargetMode="External" /><Relationship Id="rId7" Type="http://schemas.openxmlformats.org/officeDocument/2006/relationships/hyperlink" Target="https://podminky.urs.cz/item/CS_URS_2023_02/712340831" TargetMode="External" /><Relationship Id="rId8" Type="http://schemas.openxmlformats.org/officeDocument/2006/relationships/hyperlink" Target="https://podminky.urs.cz/item/CS_URS_2023_02/712341559" TargetMode="External" /><Relationship Id="rId9" Type="http://schemas.openxmlformats.org/officeDocument/2006/relationships/hyperlink" Target="https://podminky.urs.cz/item/CS_URS_2023_02/712391171" TargetMode="External" /><Relationship Id="rId10" Type="http://schemas.openxmlformats.org/officeDocument/2006/relationships/hyperlink" Target="https://podminky.urs.cz/item/CS_URS_2023_02/712771321" TargetMode="External" /><Relationship Id="rId11" Type="http://schemas.openxmlformats.org/officeDocument/2006/relationships/hyperlink" Target="https://podminky.urs.cz/item/CS_URS_2023_02/712771331" TargetMode="External" /><Relationship Id="rId12" Type="http://schemas.openxmlformats.org/officeDocument/2006/relationships/hyperlink" Target="https://podminky.urs.cz/item/CS_URS_2023_02/712771401" TargetMode="External" /><Relationship Id="rId13" Type="http://schemas.openxmlformats.org/officeDocument/2006/relationships/hyperlink" Target="https://podminky.urs.cz/item/CS_URS_2023_02/712771521" TargetMode="External" /><Relationship Id="rId14" Type="http://schemas.openxmlformats.org/officeDocument/2006/relationships/hyperlink" Target="https://podminky.urs.cz/item/CS_URS_2023_02/712771601" TargetMode="External" /><Relationship Id="rId15" Type="http://schemas.openxmlformats.org/officeDocument/2006/relationships/hyperlink" Target="https://podminky.urs.cz/item/CS_URS_2023_02/712771613" TargetMode="External" /><Relationship Id="rId16" Type="http://schemas.openxmlformats.org/officeDocument/2006/relationships/hyperlink" Target="https://podminky.urs.cz/item/CS_URS_2023_02/998712103" TargetMode="External" /><Relationship Id="rId17" Type="http://schemas.openxmlformats.org/officeDocument/2006/relationships/hyperlink" Target="https://podminky.urs.cz/item/CS_URS_2023_02/713141131" TargetMode="External" /><Relationship Id="rId18" Type="http://schemas.openxmlformats.org/officeDocument/2006/relationships/hyperlink" Target="https://podminky.urs.cz/item/CS_URS_2023_02/713141212" TargetMode="External" /><Relationship Id="rId19" Type="http://schemas.openxmlformats.org/officeDocument/2006/relationships/hyperlink" Target="https://podminky.urs.cz/item/CS_URS_2023_02/998713103" TargetMode="External" /><Relationship Id="rId20" Type="http://schemas.openxmlformats.org/officeDocument/2006/relationships/hyperlink" Target="https://podminky.urs.cz/item/CS_URS_2023_02/762361313" TargetMode="External" /><Relationship Id="rId21" Type="http://schemas.openxmlformats.org/officeDocument/2006/relationships/hyperlink" Target="https://podminky.urs.cz/item/CS_URS_2023_02/762811811" TargetMode="External" /><Relationship Id="rId22" Type="http://schemas.openxmlformats.org/officeDocument/2006/relationships/hyperlink" Target="https://podminky.urs.cz/item/CS_URS_2023_02/762822820" TargetMode="External" /><Relationship Id="rId23" Type="http://schemas.openxmlformats.org/officeDocument/2006/relationships/hyperlink" Target="https://podminky.urs.cz/item/CS_URS_2023_02/764001821" TargetMode="External" /><Relationship Id="rId24" Type="http://schemas.openxmlformats.org/officeDocument/2006/relationships/hyperlink" Target="https://podminky.urs.cz/item/CS_URS_2023_02/764004801" TargetMode="External" /><Relationship Id="rId25" Type="http://schemas.openxmlformats.org/officeDocument/2006/relationships/hyperlink" Target="https://podminky.urs.cz/item/CS_URS_2023_02/764004861" TargetMode="External" /><Relationship Id="rId26" Type="http://schemas.openxmlformats.org/officeDocument/2006/relationships/hyperlink" Target="https://podminky.urs.cz/item/CS_URS_2023_02/764212663" TargetMode="External" /><Relationship Id="rId27" Type="http://schemas.openxmlformats.org/officeDocument/2006/relationships/hyperlink" Target="https://podminky.urs.cz/item/CS_URS_2023_02/764511602" TargetMode="External" /><Relationship Id="rId28" Type="http://schemas.openxmlformats.org/officeDocument/2006/relationships/hyperlink" Target="https://podminky.urs.cz/item/CS_URS_2023_02/764511642" TargetMode="External" /><Relationship Id="rId29" Type="http://schemas.openxmlformats.org/officeDocument/2006/relationships/hyperlink" Target="https://podminky.urs.cz/item/CS_URS_2023_02/764518622" TargetMode="External" /><Relationship Id="rId30" Type="http://schemas.openxmlformats.org/officeDocument/2006/relationships/hyperlink" Target="https://podminky.urs.cz/item/CS_URS_2023_02/998764103" TargetMode="External" /><Relationship Id="rId3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9101112" TargetMode="External" /><Relationship Id="rId2" Type="http://schemas.openxmlformats.org/officeDocument/2006/relationships/hyperlink" Target="https://podminky.urs.cz/item/CS_URS_2023_02/997013117" TargetMode="External" /><Relationship Id="rId3" Type="http://schemas.openxmlformats.org/officeDocument/2006/relationships/hyperlink" Target="https://podminky.urs.cz/item/CS_URS_2023_02/997013219" TargetMode="External" /><Relationship Id="rId4" Type="http://schemas.openxmlformats.org/officeDocument/2006/relationships/hyperlink" Target="https://podminky.urs.cz/item/CS_URS_2023_02/997013501" TargetMode="External" /><Relationship Id="rId5" Type="http://schemas.openxmlformats.org/officeDocument/2006/relationships/hyperlink" Target="https://podminky.urs.cz/item/CS_URS_2023_02/997013509" TargetMode="External" /><Relationship Id="rId6" Type="http://schemas.openxmlformats.org/officeDocument/2006/relationships/hyperlink" Target="https://podminky.urs.cz/item/CS_URS_2023_02/997013631" TargetMode="External" /><Relationship Id="rId7" Type="http://schemas.openxmlformats.org/officeDocument/2006/relationships/hyperlink" Target="https://podminky.urs.cz/item/CS_URS_2023_02/998018003" TargetMode="External" /><Relationship Id="rId8" Type="http://schemas.openxmlformats.org/officeDocument/2006/relationships/hyperlink" Target="https://podminky.urs.cz/item/CS_URS_2023_02/763135002" TargetMode="External" /><Relationship Id="rId9" Type="http://schemas.openxmlformats.org/officeDocument/2006/relationships/hyperlink" Target="https://podminky.urs.cz/item/CS_URS_2023_02/763135801" TargetMode="External" /><Relationship Id="rId10" Type="http://schemas.openxmlformats.org/officeDocument/2006/relationships/hyperlink" Target="https://podminky.urs.cz/item/CS_URS_2023_02/998763303" TargetMode="External" /><Relationship Id="rId11" Type="http://schemas.openxmlformats.org/officeDocument/2006/relationships/hyperlink" Target="https://podminky.urs.cz/item/CS_URS_2023_02/784181125" TargetMode="External" /><Relationship Id="rId12" Type="http://schemas.openxmlformats.org/officeDocument/2006/relationships/hyperlink" Target="https://podminky.urs.cz/item/CS_URS_2023_02/784211105" TargetMode="External" /><Relationship Id="rId1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84211101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32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27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37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38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39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40</v>
      </c>
      <c r="E29" s="50"/>
      <c r="F29" s="35" t="s">
        <v>41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42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43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44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45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47</v>
      </c>
      <c r="U35" s="57"/>
      <c r="V35" s="57"/>
      <c r="W35" s="57"/>
      <c r="X35" s="59" t="s">
        <v>48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49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EnergyBenefit0102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Oprava fasád a energetické úspory SPŠ stavební Brno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Kudelova 1855/8, Brno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27. 6. 2023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50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33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51</v>
      </c>
      <c r="D52" s="90"/>
      <c r="E52" s="90"/>
      <c r="F52" s="90"/>
      <c r="G52" s="90"/>
      <c r="H52" s="91"/>
      <c r="I52" s="92" t="s">
        <v>52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53</v>
      </c>
      <c r="AH52" s="90"/>
      <c r="AI52" s="90"/>
      <c r="AJ52" s="90"/>
      <c r="AK52" s="90"/>
      <c r="AL52" s="90"/>
      <c r="AM52" s="90"/>
      <c r="AN52" s="92" t="s">
        <v>54</v>
      </c>
      <c r="AO52" s="90"/>
      <c r="AP52" s="90"/>
      <c r="AQ52" s="94" t="s">
        <v>55</v>
      </c>
      <c r="AR52" s="47"/>
      <c r="AS52" s="95" t="s">
        <v>56</v>
      </c>
      <c r="AT52" s="96" t="s">
        <v>57</v>
      </c>
      <c r="AU52" s="96" t="s">
        <v>58</v>
      </c>
      <c r="AV52" s="96" t="s">
        <v>59</v>
      </c>
      <c r="AW52" s="96" t="s">
        <v>60</v>
      </c>
      <c r="AX52" s="96" t="s">
        <v>61</v>
      </c>
      <c r="AY52" s="96" t="s">
        <v>62</v>
      </c>
      <c r="AZ52" s="96" t="s">
        <v>63</v>
      </c>
      <c r="BA52" s="96" t="s">
        <v>64</v>
      </c>
      <c r="BB52" s="96" t="s">
        <v>65</v>
      </c>
      <c r="BC52" s="96" t="s">
        <v>66</v>
      </c>
      <c r="BD52" s="97" t="s">
        <v>67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68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ROUND(SUM(AG55:AG63),2)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ROUND(SUM(AS55:AS63),2)</f>
        <v>0</v>
      </c>
      <c r="AT54" s="109">
        <f>ROUND(SUM(AV54:AW54),2)</f>
        <v>0</v>
      </c>
      <c r="AU54" s="110">
        <f>ROUND(SUM(AU55:AU63),5)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ROUND(SUM(AZ55:AZ63),2)</f>
        <v>0</v>
      </c>
      <c r="BA54" s="109">
        <f>ROUND(SUM(BA55:BA63),2)</f>
        <v>0</v>
      </c>
      <c r="BB54" s="109">
        <f>ROUND(SUM(BB55:BB63),2)</f>
        <v>0</v>
      </c>
      <c r="BC54" s="109">
        <f>ROUND(SUM(BC55:BC63),2)</f>
        <v>0</v>
      </c>
      <c r="BD54" s="111">
        <f>ROUND(SUM(BD55:BD63),2)</f>
        <v>0</v>
      </c>
      <c r="BE54" s="6"/>
      <c r="BS54" s="112" t="s">
        <v>69</v>
      </c>
      <c r="BT54" s="112" t="s">
        <v>70</v>
      </c>
      <c r="BU54" s="113" t="s">
        <v>71</v>
      </c>
      <c r="BV54" s="112" t="s">
        <v>72</v>
      </c>
      <c r="BW54" s="112" t="s">
        <v>5</v>
      </c>
      <c r="BX54" s="112" t="s">
        <v>73</v>
      </c>
      <c r="CL54" s="112" t="s">
        <v>19</v>
      </c>
    </row>
    <row r="55" spans="1:91" s="7" customFormat="1" ht="16.5" customHeight="1">
      <c r="A55" s="114" t="s">
        <v>74</v>
      </c>
      <c r="B55" s="115"/>
      <c r="C55" s="116"/>
      <c r="D55" s="117" t="s">
        <v>75</v>
      </c>
      <c r="E55" s="117"/>
      <c r="F55" s="117"/>
      <c r="G55" s="117"/>
      <c r="H55" s="117"/>
      <c r="I55" s="118"/>
      <c r="J55" s="117" t="s">
        <v>76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Zateplení a oprava f...'!J30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77</v>
      </c>
      <c r="AR55" s="121"/>
      <c r="AS55" s="122">
        <v>0</v>
      </c>
      <c r="AT55" s="123">
        <f>ROUND(SUM(AV55:AW55),2)</f>
        <v>0</v>
      </c>
      <c r="AU55" s="124">
        <f>'01 - Zateplení a oprava f...'!P95</f>
        <v>0</v>
      </c>
      <c r="AV55" s="123">
        <f>'01 - Zateplení a oprava f...'!J33</f>
        <v>0</v>
      </c>
      <c r="AW55" s="123">
        <f>'01 - Zateplení a oprava f...'!J34</f>
        <v>0</v>
      </c>
      <c r="AX55" s="123">
        <f>'01 - Zateplení a oprava f...'!J35</f>
        <v>0</v>
      </c>
      <c r="AY55" s="123">
        <f>'01 - Zateplení a oprava f...'!J36</f>
        <v>0</v>
      </c>
      <c r="AZ55" s="123">
        <f>'01 - Zateplení a oprava f...'!F33</f>
        <v>0</v>
      </c>
      <c r="BA55" s="123">
        <f>'01 - Zateplení a oprava f...'!F34</f>
        <v>0</v>
      </c>
      <c r="BB55" s="123">
        <f>'01 - Zateplení a oprava f...'!F35</f>
        <v>0</v>
      </c>
      <c r="BC55" s="123">
        <f>'01 - Zateplení a oprava f...'!F36</f>
        <v>0</v>
      </c>
      <c r="BD55" s="125">
        <f>'01 - Zateplení a oprava f...'!F37</f>
        <v>0</v>
      </c>
      <c r="BE55" s="7"/>
      <c r="BT55" s="126" t="s">
        <v>78</v>
      </c>
      <c r="BV55" s="126" t="s">
        <v>72</v>
      </c>
      <c r="BW55" s="126" t="s">
        <v>79</v>
      </c>
      <c r="BX55" s="126" t="s">
        <v>5</v>
      </c>
      <c r="CL55" s="126" t="s">
        <v>19</v>
      </c>
      <c r="CM55" s="126" t="s">
        <v>80</v>
      </c>
    </row>
    <row r="56" spans="1:91" s="7" customFormat="1" ht="16.5" customHeight="1">
      <c r="A56" s="114" t="s">
        <v>74</v>
      </c>
      <c r="B56" s="115"/>
      <c r="C56" s="116"/>
      <c r="D56" s="117" t="s">
        <v>81</v>
      </c>
      <c r="E56" s="117"/>
      <c r="F56" s="117"/>
      <c r="G56" s="117"/>
      <c r="H56" s="117"/>
      <c r="I56" s="118"/>
      <c r="J56" s="117" t="s">
        <v>82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Zateplení půdy a krovu'!J30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77</v>
      </c>
      <c r="AR56" s="121"/>
      <c r="AS56" s="122">
        <v>0</v>
      </c>
      <c r="AT56" s="123">
        <f>ROUND(SUM(AV56:AW56),2)</f>
        <v>0</v>
      </c>
      <c r="AU56" s="124">
        <f>'02 - Zateplení půdy a krovu'!P86</f>
        <v>0</v>
      </c>
      <c r="AV56" s="123">
        <f>'02 - Zateplení půdy a krovu'!J33</f>
        <v>0</v>
      </c>
      <c r="AW56" s="123">
        <f>'02 - Zateplení půdy a krovu'!J34</f>
        <v>0</v>
      </c>
      <c r="AX56" s="123">
        <f>'02 - Zateplení půdy a krovu'!J35</f>
        <v>0</v>
      </c>
      <c r="AY56" s="123">
        <f>'02 - Zateplení půdy a krovu'!J36</f>
        <v>0</v>
      </c>
      <c r="AZ56" s="123">
        <f>'02 - Zateplení půdy a krovu'!F33</f>
        <v>0</v>
      </c>
      <c r="BA56" s="123">
        <f>'02 - Zateplení půdy a krovu'!F34</f>
        <v>0</v>
      </c>
      <c r="BB56" s="123">
        <f>'02 - Zateplení půdy a krovu'!F35</f>
        <v>0</v>
      </c>
      <c r="BC56" s="123">
        <f>'02 - Zateplení půdy a krovu'!F36</f>
        <v>0</v>
      </c>
      <c r="BD56" s="125">
        <f>'02 - Zateplení půdy a krovu'!F37</f>
        <v>0</v>
      </c>
      <c r="BE56" s="7"/>
      <c r="BT56" s="126" t="s">
        <v>78</v>
      </c>
      <c r="BV56" s="126" t="s">
        <v>72</v>
      </c>
      <c r="BW56" s="126" t="s">
        <v>83</v>
      </c>
      <c r="BX56" s="126" t="s">
        <v>5</v>
      </c>
      <c r="CL56" s="126" t="s">
        <v>19</v>
      </c>
      <c r="CM56" s="126" t="s">
        <v>80</v>
      </c>
    </row>
    <row r="57" spans="1:91" s="7" customFormat="1" ht="16.5" customHeight="1">
      <c r="A57" s="114" t="s">
        <v>74</v>
      </c>
      <c r="B57" s="115"/>
      <c r="C57" s="116"/>
      <c r="D57" s="117" t="s">
        <v>84</v>
      </c>
      <c r="E57" s="117"/>
      <c r="F57" s="117"/>
      <c r="G57" s="117"/>
      <c r="H57" s="117"/>
      <c r="I57" s="118"/>
      <c r="J57" s="117" t="s">
        <v>85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'03 - Sanace + opěrná zeď'!J30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77</v>
      </c>
      <c r="AR57" s="121"/>
      <c r="AS57" s="122">
        <v>0</v>
      </c>
      <c r="AT57" s="123">
        <f>ROUND(SUM(AV57:AW57),2)</f>
        <v>0</v>
      </c>
      <c r="AU57" s="124">
        <f>'03 - Sanace + opěrná zeď'!P92</f>
        <v>0</v>
      </c>
      <c r="AV57" s="123">
        <f>'03 - Sanace + opěrná zeď'!J33</f>
        <v>0</v>
      </c>
      <c r="AW57" s="123">
        <f>'03 - Sanace + opěrná zeď'!J34</f>
        <v>0</v>
      </c>
      <c r="AX57" s="123">
        <f>'03 - Sanace + opěrná zeď'!J35</f>
        <v>0</v>
      </c>
      <c r="AY57" s="123">
        <f>'03 - Sanace + opěrná zeď'!J36</f>
        <v>0</v>
      </c>
      <c r="AZ57" s="123">
        <f>'03 - Sanace + opěrná zeď'!F33</f>
        <v>0</v>
      </c>
      <c r="BA57" s="123">
        <f>'03 - Sanace + opěrná zeď'!F34</f>
        <v>0</v>
      </c>
      <c r="BB57" s="123">
        <f>'03 - Sanace + opěrná zeď'!F35</f>
        <v>0</v>
      </c>
      <c r="BC57" s="123">
        <f>'03 - Sanace + opěrná zeď'!F36</f>
        <v>0</v>
      </c>
      <c r="BD57" s="125">
        <f>'03 - Sanace + opěrná zeď'!F37</f>
        <v>0</v>
      </c>
      <c r="BE57" s="7"/>
      <c r="BT57" s="126" t="s">
        <v>78</v>
      </c>
      <c r="BV57" s="126" t="s">
        <v>72</v>
      </c>
      <c r="BW57" s="126" t="s">
        <v>86</v>
      </c>
      <c r="BX57" s="126" t="s">
        <v>5</v>
      </c>
      <c r="CL57" s="126" t="s">
        <v>19</v>
      </c>
      <c r="CM57" s="126" t="s">
        <v>80</v>
      </c>
    </row>
    <row r="58" spans="1:91" s="7" customFormat="1" ht="16.5" customHeight="1">
      <c r="A58" s="114" t="s">
        <v>74</v>
      </c>
      <c r="B58" s="115"/>
      <c r="C58" s="116"/>
      <c r="D58" s="117" t="s">
        <v>87</v>
      </c>
      <c r="E58" s="117"/>
      <c r="F58" s="117"/>
      <c r="G58" s="117"/>
      <c r="H58" s="117"/>
      <c r="I58" s="118"/>
      <c r="J58" s="117" t="s">
        <v>88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'04 - Terasa 4.np'!J30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77</v>
      </c>
      <c r="AR58" s="121"/>
      <c r="AS58" s="122">
        <v>0</v>
      </c>
      <c r="AT58" s="123">
        <f>ROUND(SUM(AV58:AW58),2)</f>
        <v>0</v>
      </c>
      <c r="AU58" s="124">
        <f>'04 - Terasa 4.np'!P88</f>
        <v>0</v>
      </c>
      <c r="AV58" s="123">
        <f>'04 - Terasa 4.np'!J33</f>
        <v>0</v>
      </c>
      <c r="AW58" s="123">
        <f>'04 - Terasa 4.np'!J34</f>
        <v>0</v>
      </c>
      <c r="AX58" s="123">
        <f>'04 - Terasa 4.np'!J35</f>
        <v>0</v>
      </c>
      <c r="AY58" s="123">
        <f>'04 - Terasa 4.np'!J36</f>
        <v>0</v>
      </c>
      <c r="AZ58" s="123">
        <f>'04 - Terasa 4.np'!F33</f>
        <v>0</v>
      </c>
      <c r="BA58" s="123">
        <f>'04 - Terasa 4.np'!F34</f>
        <v>0</v>
      </c>
      <c r="BB58" s="123">
        <f>'04 - Terasa 4.np'!F35</f>
        <v>0</v>
      </c>
      <c r="BC58" s="123">
        <f>'04 - Terasa 4.np'!F36</f>
        <v>0</v>
      </c>
      <c r="BD58" s="125">
        <f>'04 - Terasa 4.np'!F37</f>
        <v>0</v>
      </c>
      <c r="BE58" s="7"/>
      <c r="BT58" s="126" t="s">
        <v>78</v>
      </c>
      <c r="BV58" s="126" t="s">
        <v>72</v>
      </c>
      <c r="BW58" s="126" t="s">
        <v>89</v>
      </c>
      <c r="BX58" s="126" t="s">
        <v>5</v>
      </c>
      <c r="CL58" s="126" t="s">
        <v>19</v>
      </c>
      <c r="CM58" s="126" t="s">
        <v>80</v>
      </c>
    </row>
    <row r="59" spans="1:91" s="7" customFormat="1" ht="16.5" customHeight="1">
      <c r="A59" s="114" t="s">
        <v>74</v>
      </c>
      <c r="B59" s="115"/>
      <c r="C59" s="116"/>
      <c r="D59" s="117" t="s">
        <v>90</v>
      </c>
      <c r="E59" s="117"/>
      <c r="F59" s="117"/>
      <c r="G59" s="117"/>
      <c r="H59" s="117"/>
      <c r="I59" s="118"/>
      <c r="J59" s="117" t="s">
        <v>91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'05 - Střecha nad 1.pp'!J30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77</v>
      </c>
      <c r="AR59" s="121"/>
      <c r="AS59" s="122">
        <v>0</v>
      </c>
      <c r="AT59" s="123">
        <f>ROUND(SUM(AV59:AW59),2)</f>
        <v>0</v>
      </c>
      <c r="AU59" s="124">
        <f>'05 - Střecha nad 1.pp'!P86</f>
        <v>0</v>
      </c>
      <c r="AV59" s="123">
        <f>'05 - Střecha nad 1.pp'!J33</f>
        <v>0</v>
      </c>
      <c r="AW59" s="123">
        <f>'05 - Střecha nad 1.pp'!J34</f>
        <v>0</v>
      </c>
      <c r="AX59" s="123">
        <f>'05 - Střecha nad 1.pp'!J35</f>
        <v>0</v>
      </c>
      <c r="AY59" s="123">
        <f>'05 - Střecha nad 1.pp'!J36</f>
        <v>0</v>
      </c>
      <c r="AZ59" s="123">
        <f>'05 - Střecha nad 1.pp'!F33</f>
        <v>0</v>
      </c>
      <c r="BA59" s="123">
        <f>'05 - Střecha nad 1.pp'!F34</f>
        <v>0</v>
      </c>
      <c r="BB59" s="123">
        <f>'05 - Střecha nad 1.pp'!F35</f>
        <v>0</v>
      </c>
      <c r="BC59" s="123">
        <f>'05 - Střecha nad 1.pp'!F36</f>
        <v>0</v>
      </c>
      <c r="BD59" s="125">
        <f>'05 - Střecha nad 1.pp'!F37</f>
        <v>0</v>
      </c>
      <c r="BE59" s="7"/>
      <c r="BT59" s="126" t="s">
        <v>78</v>
      </c>
      <c r="BV59" s="126" t="s">
        <v>72</v>
      </c>
      <c r="BW59" s="126" t="s">
        <v>92</v>
      </c>
      <c r="BX59" s="126" t="s">
        <v>5</v>
      </c>
      <c r="CL59" s="126" t="s">
        <v>19</v>
      </c>
      <c r="CM59" s="126" t="s">
        <v>80</v>
      </c>
    </row>
    <row r="60" spans="1:91" s="7" customFormat="1" ht="16.5" customHeight="1">
      <c r="A60" s="114" t="s">
        <v>74</v>
      </c>
      <c r="B60" s="115"/>
      <c r="C60" s="116"/>
      <c r="D60" s="117" t="s">
        <v>93</v>
      </c>
      <c r="E60" s="117"/>
      <c r="F60" s="117"/>
      <c r="G60" s="117"/>
      <c r="H60" s="117"/>
      <c r="I60" s="118"/>
      <c r="J60" s="117" t="s">
        <v>94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'06 - Výměna akustického p...'!J30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77</v>
      </c>
      <c r="AR60" s="121"/>
      <c r="AS60" s="122">
        <v>0</v>
      </c>
      <c r="AT60" s="123">
        <f>ROUND(SUM(AV60:AW60),2)</f>
        <v>0</v>
      </c>
      <c r="AU60" s="124">
        <f>'06 - Výměna akustického p...'!P86</f>
        <v>0</v>
      </c>
      <c r="AV60" s="123">
        <f>'06 - Výměna akustického p...'!J33</f>
        <v>0</v>
      </c>
      <c r="AW60" s="123">
        <f>'06 - Výměna akustického p...'!J34</f>
        <v>0</v>
      </c>
      <c r="AX60" s="123">
        <f>'06 - Výměna akustického p...'!J35</f>
        <v>0</v>
      </c>
      <c r="AY60" s="123">
        <f>'06 - Výměna akustického p...'!J36</f>
        <v>0</v>
      </c>
      <c r="AZ60" s="123">
        <f>'06 - Výměna akustického p...'!F33</f>
        <v>0</v>
      </c>
      <c r="BA60" s="123">
        <f>'06 - Výměna akustického p...'!F34</f>
        <v>0</v>
      </c>
      <c r="BB60" s="123">
        <f>'06 - Výměna akustického p...'!F35</f>
        <v>0</v>
      </c>
      <c r="BC60" s="123">
        <f>'06 - Výměna akustického p...'!F36</f>
        <v>0</v>
      </c>
      <c r="BD60" s="125">
        <f>'06 - Výměna akustického p...'!F37</f>
        <v>0</v>
      </c>
      <c r="BE60" s="7"/>
      <c r="BT60" s="126" t="s">
        <v>78</v>
      </c>
      <c r="BV60" s="126" t="s">
        <v>72</v>
      </c>
      <c r="BW60" s="126" t="s">
        <v>95</v>
      </c>
      <c r="BX60" s="126" t="s">
        <v>5</v>
      </c>
      <c r="CL60" s="126" t="s">
        <v>19</v>
      </c>
      <c r="CM60" s="126" t="s">
        <v>80</v>
      </c>
    </row>
    <row r="61" spans="1:91" s="7" customFormat="1" ht="16.5" customHeight="1">
      <c r="A61" s="114" t="s">
        <v>74</v>
      </c>
      <c r="B61" s="115"/>
      <c r="C61" s="116"/>
      <c r="D61" s="117" t="s">
        <v>96</v>
      </c>
      <c r="E61" s="117"/>
      <c r="F61" s="117"/>
      <c r="G61" s="117"/>
      <c r="H61" s="117"/>
      <c r="I61" s="118"/>
      <c r="J61" s="117" t="s">
        <v>97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9">
        <f>'07 - VZT'!J30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77</v>
      </c>
      <c r="AR61" s="121"/>
      <c r="AS61" s="122">
        <v>0</v>
      </c>
      <c r="AT61" s="123">
        <f>ROUND(SUM(AV61:AW61),2)</f>
        <v>0</v>
      </c>
      <c r="AU61" s="124">
        <f>'07 - VZT'!P80</f>
        <v>0</v>
      </c>
      <c r="AV61" s="123">
        <f>'07 - VZT'!J33</f>
        <v>0</v>
      </c>
      <c r="AW61" s="123">
        <f>'07 - VZT'!J34</f>
        <v>0</v>
      </c>
      <c r="AX61" s="123">
        <f>'07 - VZT'!J35</f>
        <v>0</v>
      </c>
      <c r="AY61" s="123">
        <f>'07 - VZT'!J36</f>
        <v>0</v>
      </c>
      <c r="AZ61" s="123">
        <f>'07 - VZT'!F33</f>
        <v>0</v>
      </c>
      <c r="BA61" s="123">
        <f>'07 - VZT'!F34</f>
        <v>0</v>
      </c>
      <c r="BB61" s="123">
        <f>'07 - VZT'!F35</f>
        <v>0</v>
      </c>
      <c r="BC61" s="123">
        <f>'07 - VZT'!F36</f>
        <v>0</v>
      </c>
      <c r="BD61" s="125">
        <f>'07 - VZT'!F37</f>
        <v>0</v>
      </c>
      <c r="BE61" s="7"/>
      <c r="BT61" s="126" t="s">
        <v>78</v>
      </c>
      <c r="BV61" s="126" t="s">
        <v>72</v>
      </c>
      <c r="BW61" s="126" t="s">
        <v>98</v>
      </c>
      <c r="BX61" s="126" t="s">
        <v>5</v>
      </c>
      <c r="CL61" s="126" t="s">
        <v>19</v>
      </c>
      <c r="CM61" s="126" t="s">
        <v>80</v>
      </c>
    </row>
    <row r="62" spans="1:91" s="7" customFormat="1" ht="16.5" customHeight="1">
      <c r="A62" s="114" t="s">
        <v>74</v>
      </c>
      <c r="B62" s="115"/>
      <c r="C62" s="116"/>
      <c r="D62" s="117" t="s">
        <v>99</v>
      </c>
      <c r="E62" s="117"/>
      <c r="F62" s="117"/>
      <c r="G62" s="117"/>
      <c r="H62" s="117"/>
      <c r="I62" s="118"/>
      <c r="J62" s="117" t="s">
        <v>100</v>
      </c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9">
        <f>'08 - Elektroinstalace'!J30</f>
        <v>0</v>
      </c>
      <c r="AH62" s="118"/>
      <c r="AI62" s="118"/>
      <c r="AJ62" s="118"/>
      <c r="AK62" s="118"/>
      <c r="AL62" s="118"/>
      <c r="AM62" s="118"/>
      <c r="AN62" s="119">
        <f>SUM(AG62,AT62)</f>
        <v>0</v>
      </c>
      <c r="AO62" s="118"/>
      <c r="AP62" s="118"/>
      <c r="AQ62" s="120" t="s">
        <v>77</v>
      </c>
      <c r="AR62" s="121"/>
      <c r="AS62" s="122">
        <v>0</v>
      </c>
      <c r="AT62" s="123">
        <f>ROUND(SUM(AV62:AW62),2)</f>
        <v>0</v>
      </c>
      <c r="AU62" s="124">
        <f>'08 - Elektroinstalace'!P84</f>
        <v>0</v>
      </c>
      <c r="AV62" s="123">
        <f>'08 - Elektroinstalace'!J33</f>
        <v>0</v>
      </c>
      <c r="AW62" s="123">
        <f>'08 - Elektroinstalace'!J34</f>
        <v>0</v>
      </c>
      <c r="AX62" s="123">
        <f>'08 - Elektroinstalace'!J35</f>
        <v>0</v>
      </c>
      <c r="AY62" s="123">
        <f>'08 - Elektroinstalace'!J36</f>
        <v>0</v>
      </c>
      <c r="AZ62" s="123">
        <f>'08 - Elektroinstalace'!F33</f>
        <v>0</v>
      </c>
      <c r="BA62" s="123">
        <f>'08 - Elektroinstalace'!F34</f>
        <v>0</v>
      </c>
      <c r="BB62" s="123">
        <f>'08 - Elektroinstalace'!F35</f>
        <v>0</v>
      </c>
      <c r="BC62" s="123">
        <f>'08 - Elektroinstalace'!F36</f>
        <v>0</v>
      </c>
      <c r="BD62" s="125">
        <f>'08 - Elektroinstalace'!F37</f>
        <v>0</v>
      </c>
      <c r="BE62" s="7"/>
      <c r="BT62" s="126" t="s">
        <v>78</v>
      </c>
      <c r="BV62" s="126" t="s">
        <v>72</v>
      </c>
      <c r="BW62" s="126" t="s">
        <v>101</v>
      </c>
      <c r="BX62" s="126" t="s">
        <v>5</v>
      </c>
      <c r="CL62" s="126" t="s">
        <v>19</v>
      </c>
      <c r="CM62" s="126" t="s">
        <v>80</v>
      </c>
    </row>
    <row r="63" spans="1:91" s="7" customFormat="1" ht="16.5" customHeight="1">
      <c r="A63" s="114" t="s">
        <v>74</v>
      </c>
      <c r="B63" s="115"/>
      <c r="C63" s="116"/>
      <c r="D63" s="117" t="s">
        <v>102</v>
      </c>
      <c r="E63" s="117"/>
      <c r="F63" s="117"/>
      <c r="G63" s="117"/>
      <c r="H63" s="117"/>
      <c r="I63" s="118"/>
      <c r="J63" s="117" t="s">
        <v>103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9">
        <f>'90 - Vedlejší rozpočtové ...'!J30</f>
        <v>0</v>
      </c>
      <c r="AH63" s="118"/>
      <c r="AI63" s="118"/>
      <c r="AJ63" s="118"/>
      <c r="AK63" s="118"/>
      <c r="AL63" s="118"/>
      <c r="AM63" s="118"/>
      <c r="AN63" s="119">
        <f>SUM(AG63,AT63)</f>
        <v>0</v>
      </c>
      <c r="AO63" s="118"/>
      <c r="AP63" s="118"/>
      <c r="AQ63" s="120" t="s">
        <v>77</v>
      </c>
      <c r="AR63" s="121"/>
      <c r="AS63" s="127">
        <v>0</v>
      </c>
      <c r="AT63" s="128">
        <f>ROUND(SUM(AV63:AW63),2)</f>
        <v>0</v>
      </c>
      <c r="AU63" s="129">
        <f>'90 - Vedlejší rozpočtové ...'!P83</f>
        <v>0</v>
      </c>
      <c r="AV63" s="128">
        <f>'90 - Vedlejší rozpočtové ...'!J33</f>
        <v>0</v>
      </c>
      <c r="AW63" s="128">
        <f>'90 - Vedlejší rozpočtové ...'!J34</f>
        <v>0</v>
      </c>
      <c r="AX63" s="128">
        <f>'90 - Vedlejší rozpočtové ...'!J35</f>
        <v>0</v>
      </c>
      <c r="AY63" s="128">
        <f>'90 - Vedlejší rozpočtové ...'!J36</f>
        <v>0</v>
      </c>
      <c r="AZ63" s="128">
        <f>'90 - Vedlejší rozpočtové ...'!F33</f>
        <v>0</v>
      </c>
      <c r="BA63" s="128">
        <f>'90 - Vedlejší rozpočtové ...'!F34</f>
        <v>0</v>
      </c>
      <c r="BB63" s="128">
        <f>'90 - Vedlejší rozpočtové ...'!F35</f>
        <v>0</v>
      </c>
      <c r="BC63" s="128">
        <f>'90 - Vedlejší rozpočtové ...'!F36</f>
        <v>0</v>
      </c>
      <c r="BD63" s="130">
        <f>'90 - Vedlejší rozpočtové ...'!F37</f>
        <v>0</v>
      </c>
      <c r="BE63" s="7"/>
      <c r="BT63" s="126" t="s">
        <v>78</v>
      </c>
      <c r="BV63" s="126" t="s">
        <v>72</v>
      </c>
      <c r="BW63" s="126" t="s">
        <v>104</v>
      </c>
      <c r="BX63" s="126" t="s">
        <v>5</v>
      </c>
      <c r="CL63" s="126" t="s">
        <v>19</v>
      </c>
      <c r="CM63" s="126" t="s">
        <v>80</v>
      </c>
    </row>
    <row r="64" spans="1:57" s="2" customFormat="1" ht="30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7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47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</sheetData>
  <sheetProtection password="CC35" sheet="1" objects="1" scenarios="1" formatColumns="0" formatRows="0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Zateplení a oprava f...'!C2" display="/"/>
    <hyperlink ref="A56" location="'02 - Zateplení půdy a krovu'!C2" display="/"/>
    <hyperlink ref="A57" location="'03 - Sanace + opěrná zeď'!C2" display="/"/>
    <hyperlink ref="A58" location="'04 - Terasa 4.np'!C2" display="/"/>
    <hyperlink ref="A59" location="'05 - Střecha nad 1.pp'!C2" display="/"/>
    <hyperlink ref="A60" location="'06 - Výměna akustického p...'!C2" display="/"/>
    <hyperlink ref="A61" location="'07 - VZT'!C2" display="/"/>
    <hyperlink ref="A62" location="'08 - Elektroinstalace'!C2" display="/"/>
    <hyperlink ref="A63" location="'9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2201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ROUND(J83,2)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ROUND((SUM(BE83:BE97)),2)</f>
        <v>0</v>
      </c>
      <c r="G33" s="41"/>
      <c r="H33" s="41"/>
      <c r="I33" s="151">
        <v>0.21</v>
      </c>
      <c r="J33" s="150">
        <f>ROUND(((SUM(BE83:BE97))*I33),2)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ROUND((SUM(BF83:BF97)),2)</f>
        <v>0</v>
      </c>
      <c r="G34" s="41"/>
      <c r="H34" s="41"/>
      <c r="I34" s="151">
        <v>0.12</v>
      </c>
      <c r="J34" s="150">
        <f>ROUND(((SUM(BF83:BF97))*I34),2)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ROUND((SUM(BG83:BG97)),2)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ROUND((SUM(BH83:BH97)),2)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ROUND((SUM(BI83:BI97)),2)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90 - Vedlejší rozpočtové náklady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2202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2203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2204</v>
      </c>
      <c r="E62" s="177"/>
      <c r="F62" s="177"/>
      <c r="G62" s="177"/>
      <c r="H62" s="177"/>
      <c r="I62" s="177"/>
      <c r="J62" s="178">
        <f>J91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2205</v>
      </c>
      <c r="E63" s="177"/>
      <c r="F63" s="177"/>
      <c r="G63" s="177"/>
      <c r="H63" s="177"/>
      <c r="I63" s="177"/>
      <c r="J63" s="178">
        <f>J93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128</v>
      </c>
      <c r="D70" s="43"/>
      <c r="E70" s="43"/>
      <c r="F70" s="43"/>
      <c r="G70" s="43"/>
      <c r="H70" s="43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3" t="str">
        <f>E7</f>
        <v>Oprava fasád a energetické úspory SPŠ stavební Brno</v>
      </c>
      <c r="F73" s="35"/>
      <c r="G73" s="35"/>
      <c r="H73" s="35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106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90 - Vedlejší rozpočtové náklady</v>
      </c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21</v>
      </c>
      <c r="D77" s="43"/>
      <c r="E77" s="43"/>
      <c r="F77" s="30" t="str">
        <f>F12</f>
        <v xml:space="preserve"> </v>
      </c>
      <c r="G77" s="43"/>
      <c r="H77" s="43"/>
      <c r="I77" s="35" t="s">
        <v>23</v>
      </c>
      <c r="J77" s="75" t="str">
        <f>IF(J12="","",J12)</f>
        <v>27. 6. 2023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25</v>
      </c>
      <c r="D79" s="43"/>
      <c r="E79" s="43"/>
      <c r="F79" s="30" t="str">
        <f>E15</f>
        <v xml:space="preserve"> </v>
      </c>
      <c r="G79" s="43"/>
      <c r="H79" s="43"/>
      <c r="I79" s="35" t="s">
        <v>31</v>
      </c>
      <c r="J79" s="39" t="str">
        <f>E21</f>
        <v xml:space="preserve"> 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29</v>
      </c>
      <c r="D80" s="43"/>
      <c r="E80" s="43"/>
      <c r="F80" s="30" t="str">
        <f>IF(E18="","",E18)</f>
        <v>Vyplň údaj</v>
      </c>
      <c r="G80" s="43"/>
      <c r="H80" s="43"/>
      <c r="I80" s="35" t="s">
        <v>33</v>
      </c>
      <c r="J80" s="39" t="str">
        <f>E24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0"/>
      <c r="B82" s="181"/>
      <c r="C82" s="182" t="s">
        <v>129</v>
      </c>
      <c r="D82" s="183" t="s">
        <v>55</v>
      </c>
      <c r="E82" s="183" t="s">
        <v>51</v>
      </c>
      <c r="F82" s="183" t="s">
        <v>52</v>
      </c>
      <c r="G82" s="183" t="s">
        <v>130</v>
      </c>
      <c r="H82" s="183" t="s">
        <v>131</v>
      </c>
      <c r="I82" s="183" t="s">
        <v>132</v>
      </c>
      <c r="J82" s="183" t="s">
        <v>110</v>
      </c>
      <c r="K82" s="184" t="s">
        <v>133</v>
      </c>
      <c r="L82" s="185"/>
      <c r="M82" s="95" t="s">
        <v>19</v>
      </c>
      <c r="N82" s="96" t="s">
        <v>40</v>
      </c>
      <c r="O82" s="96" t="s">
        <v>134</v>
      </c>
      <c r="P82" s="96" t="s">
        <v>135</v>
      </c>
      <c r="Q82" s="96" t="s">
        <v>136</v>
      </c>
      <c r="R82" s="96" t="s">
        <v>137</v>
      </c>
      <c r="S82" s="96" t="s">
        <v>138</v>
      </c>
      <c r="T82" s="97" t="s">
        <v>139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pans="1:63" s="2" customFormat="1" ht="22.8" customHeight="1">
      <c r="A83" s="41"/>
      <c r="B83" s="42"/>
      <c r="C83" s="102" t="s">
        <v>140</v>
      </c>
      <c r="D83" s="43"/>
      <c r="E83" s="43"/>
      <c r="F83" s="43"/>
      <c r="G83" s="43"/>
      <c r="H83" s="43"/>
      <c r="I83" s="43"/>
      <c r="J83" s="186">
        <f>BK83</f>
        <v>0</v>
      </c>
      <c r="K83" s="43"/>
      <c r="L83" s="47"/>
      <c r="M83" s="98"/>
      <c r="N83" s="187"/>
      <c r="O83" s="99"/>
      <c r="P83" s="188">
        <f>P84</f>
        <v>0</v>
      </c>
      <c r="Q83" s="99"/>
      <c r="R83" s="188">
        <f>R84</f>
        <v>0</v>
      </c>
      <c r="S83" s="99"/>
      <c r="T83" s="189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69</v>
      </c>
      <c r="AU83" s="20" t="s">
        <v>111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69</v>
      </c>
      <c r="E84" s="194" t="s">
        <v>2206</v>
      </c>
      <c r="F84" s="194" t="s">
        <v>103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P85+P91+P93</f>
        <v>0</v>
      </c>
      <c r="Q84" s="199"/>
      <c r="R84" s="200">
        <f>R85+R91+R93</f>
        <v>0</v>
      </c>
      <c r="S84" s="199"/>
      <c r="T84" s="201">
        <f>T85+T91+T93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178</v>
      </c>
      <c r="AT84" s="203" t="s">
        <v>69</v>
      </c>
      <c r="AU84" s="203" t="s">
        <v>70</v>
      </c>
      <c r="AY84" s="202" t="s">
        <v>143</v>
      </c>
      <c r="BK84" s="204">
        <f>BK85+BK91+BK93</f>
        <v>0</v>
      </c>
    </row>
    <row r="85" spans="1:63" s="12" customFormat="1" ht="22.8" customHeight="1">
      <c r="A85" s="12"/>
      <c r="B85" s="191"/>
      <c r="C85" s="192"/>
      <c r="D85" s="193" t="s">
        <v>69</v>
      </c>
      <c r="E85" s="205" t="s">
        <v>2207</v>
      </c>
      <c r="F85" s="205" t="s">
        <v>2208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SUM(P86:P90)</f>
        <v>0</v>
      </c>
      <c r="Q85" s="199"/>
      <c r="R85" s="200">
        <f>SUM(R86:R90)</f>
        <v>0</v>
      </c>
      <c r="S85" s="199"/>
      <c r="T85" s="201">
        <f>SUM(T86:T90)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178</v>
      </c>
      <c r="AT85" s="203" t="s">
        <v>69</v>
      </c>
      <c r="AU85" s="203" t="s">
        <v>78</v>
      </c>
      <c r="AY85" s="202" t="s">
        <v>143</v>
      </c>
      <c r="BK85" s="204">
        <f>SUM(BK86:BK90)</f>
        <v>0</v>
      </c>
    </row>
    <row r="86" spans="1:65" s="2" customFormat="1" ht="16.5" customHeight="1">
      <c r="A86" s="41"/>
      <c r="B86" s="42"/>
      <c r="C86" s="207" t="s">
        <v>78</v>
      </c>
      <c r="D86" s="207" t="s">
        <v>146</v>
      </c>
      <c r="E86" s="208" t="s">
        <v>2209</v>
      </c>
      <c r="F86" s="209" t="s">
        <v>2210</v>
      </c>
      <c r="G86" s="210" t="s">
        <v>2211</v>
      </c>
      <c r="H86" s="211">
        <v>1</v>
      </c>
      <c r="I86" s="212"/>
      <c r="J86" s="213">
        <f>ROUND(I86*H86,2)</f>
        <v>0</v>
      </c>
      <c r="K86" s="209" t="s">
        <v>19</v>
      </c>
      <c r="L86" s="47"/>
      <c r="M86" s="214" t="s">
        <v>19</v>
      </c>
      <c r="N86" s="215" t="s">
        <v>41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151</v>
      </c>
      <c r="AT86" s="218" t="s">
        <v>146</v>
      </c>
      <c r="AU86" s="218" t="s">
        <v>80</v>
      </c>
      <c r="AY86" s="20" t="s">
        <v>143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78</v>
      </c>
      <c r="BK86" s="219">
        <f>ROUND(I86*H86,2)</f>
        <v>0</v>
      </c>
      <c r="BL86" s="20" t="s">
        <v>151</v>
      </c>
      <c r="BM86" s="218" t="s">
        <v>2212</v>
      </c>
    </row>
    <row r="87" spans="1:65" s="2" customFormat="1" ht="16.5" customHeight="1">
      <c r="A87" s="41"/>
      <c r="B87" s="42"/>
      <c r="C87" s="207" t="s">
        <v>80</v>
      </c>
      <c r="D87" s="207" t="s">
        <v>146</v>
      </c>
      <c r="E87" s="208" t="s">
        <v>2213</v>
      </c>
      <c r="F87" s="209" t="s">
        <v>2214</v>
      </c>
      <c r="G87" s="210" t="s">
        <v>2211</v>
      </c>
      <c r="H87" s="211">
        <v>1</v>
      </c>
      <c r="I87" s="212"/>
      <c r="J87" s="213">
        <f>ROUND(I87*H87,2)</f>
        <v>0</v>
      </c>
      <c r="K87" s="209" t="s">
        <v>19</v>
      </c>
      <c r="L87" s="47"/>
      <c r="M87" s="214" t="s">
        <v>19</v>
      </c>
      <c r="N87" s="215" t="s">
        <v>41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151</v>
      </c>
      <c r="AT87" s="218" t="s">
        <v>146</v>
      </c>
      <c r="AU87" s="218" t="s">
        <v>80</v>
      </c>
      <c r="AY87" s="20" t="s">
        <v>143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78</v>
      </c>
      <c r="BK87" s="219">
        <f>ROUND(I87*H87,2)</f>
        <v>0</v>
      </c>
      <c r="BL87" s="20" t="s">
        <v>151</v>
      </c>
      <c r="BM87" s="218" t="s">
        <v>2215</v>
      </c>
    </row>
    <row r="88" spans="1:65" s="2" customFormat="1" ht="21.75" customHeight="1">
      <c r="A88" s="41"/>
      <c r="B88" s="42"/>
      <c r="C88" s="207" t="s">
        <v>144</v>
      </c>
      <c r="D88" s="207" t="s">
        <v>146</v>
      </c>
      <c r="E88" s="208" t="s">
        <v>2216</v>
      </c>
      <c r="F88" s="209" t="s">
        <v>2217</v>
      </c>
      <c r="G88" s="210" t="s">
        <v>2218</v>
      </c>
      <c r="H88" s="211">
        <v>1</v>
      </c>
      <c r="I88" s="212"/>
      <c r="J88" s="213">
        <f>ROUND(I88*H88,2)</f>
        <v>0</v>
      </c>
      <c r="K88" s="209" t="s">
        <v>19</v>
      </c>
      <c r="L88" s="47"/>
      <c r="M88" s="214" t="s">
        <v>19</v>
      </c>
      <c r="N88" s="215" t="s">
        <v>41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151</v>
      </c>
      <c r="AT88" s="218" t="s">
        <v>146</v>
      </c>
      <c r="AU88" s="218" t="s">
        <v>80</v>
      </c>
      <c r="AY88" s="20" t="s">
        <v>143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78</v>
      </c>
      <c r="BK88" s="219">
        <f>ROUND(I88*H88,2)</f>
        <v>0</v>
      </c>
      <c r="BL88" s="20" t="s">
        <v>151</v>
      </c>
      <c r="BM88" s="218" t="s">
        <v>2219</v>
      </c>
    </row>
    <row r="89" spans="1:65" s="2" customFormat="1" ht="49.05" customHeight="1">
      <c r="A89" s="41"/>
      <c r="B89" s="42"/>
      <c r="C89" s="207" t="s">
        <v>151</v>
      </c>
      <c r="D89" s="207" t="s">
        <v>146</v>
      </c>
      <c r="E89" s="208" t="s">
        <v>2220</v>
      </c>
      <c r="F89" s="209" t="s">
        <v>2221</v>
      </c>
      <c r="G89" s="210" t="s">
        <v>2218</v>
      </c>
      <c r="H89" s="211">
        <v>1</v>
      </c>
      <c r="I89" s="212"/>
      <c r="J89" s="213">
        <f>ROUND(I89*H89,2)</f>
        <v>0</v>
      </c>
      <c r="K89" s="209" t="s">
        <v>19</v>
      </c>
      <c r="L89" s="47"/>
      <c r="M89" s="214" t="s">
        <v>19</v>
      </c>
      <c r="N89" s="215" t="s">
        <v>41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151</v>
      </c>
      <c r="AT89" s="218" t="s">
        <v>146</v>
      </c>
      <c r="AU89" s="218" t="s">
        <v>80</v>
      </c>
      <c r="AY89" s="20" t="s">
        <v>143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151</v>
      </c>
      <c r="BM89" s="218" t="s">
        <v>2222</v>
      </c>
    </row>
    <row r="90" spans="1:65" s="2" customFormat="1" ht="44.25" customHeight="1">
      <c r="A90" s="41"/>
      <c r="B90" s="42"/>
      <c r="C90" s="207" t="s">
        <v>178</v>
      </c>
      <c r="D90" s="207" t="s">
        <v>146</v>
      </c>
      <c r="E90" s="208" t="s">
        <v>2223</v>
      </c>
      <c r="F90" s="209" t="s">
        <v>2224</v>
      </c>
      <c r="G90" s="210" t="s">
        <v>2218</v>
      </c>
      <c r="H90" s="211">
        <v>1</v>
      </c>
      <c r="I90" s="212"/>
      <c r="J90" s="213">
        <f>ROUND(I90*H90,2)</f>
        <v>0</v>
      </c>
      <c r="K90" s="209" t="s">
        <v>19</v>
      </c>
      <c r="L90" s="47"/>
      <c r="M90" s="214" t="s">
        <v>19</v>
      </c>
      <c r="N90" s="215" t="s">
        <v>41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151</v>
      </c>
      <c r="AT90" s="218" t="s">
        <v>146</v>
      </c>
      <c r="AU90" s="218" t="s">
        <v>80</v>
      </c>
      <c r="AY90" s="20" t="s">
        <v>143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78</v>
      </c>
      <c r="BK90" s="219">
        <f>ROUND(I90*H90,2)</f>
        <v>0</v>
      </c>
      <c r="BL90" s="20" t="s">
        <v>151</v>
      </c>
      <c r="BM90" s="218" t="s">
        <v>2225</v>
      </c>
    </row>
    <row r="91" spans="1:63" s="12" customFormat="1" ht="22.8" customHeight="1">
      <c r="A91" s="12"/>
      <c r="B91" s="191"/>
      <c r="C91" s="192"/>
      <c r="D91" s="193" t="s">
        <v>69</v>
      </c>
      <c r="E91" s="205" t="s">
        <v>2226</v>
      </c>
      <c r="F91" s="205" t="s">
        <v>2227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P92</f>
        <v>0</v>
      </c>
      <c r="Q91" s="199"/>
      <c r="R91" s="200">
        <f>R92</f>
        <v>0</v>
      </c>
      <c r="S91" s="199"/>
      <c r="T91" s="201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178</v>
      </c>
      <c r="AT91" s="203" t="s">
        <v>69</v>
      </c>
      <c r="AU91" s="203" t="s">
        <v>78</v>
      </c>
      <c r="AY91" s="202" t="s">
        <v>143</v>
      </c>
      <c r="BK91" s="204">
        <f>BK92</f>
        <v>0</v>
      </c>
    </row>
    <row r="92" spans="1:65" s="2" customFormat="1" ht="37.8" customHeight="1">
      <c r="A92" s="41"/>
      <c r="B92" s="42"/>
      <c r="C92" s="207" t="s">
        <v>170</v>
      </c>
      <c r="D92" s="207" t="s">
        <v>146</v>
      </c>
      <c r="E92" s="208" t="s">
        <v>2228</v>
      </c>
      <c r="F92" s="209" t="s">
        <v>2229</v>
      </c>
      <c r="G92" s="210" t="s">
        <v>2211</v>
      </c>
      <c r="H92" s="211">
        <v>1</v>
      </c>
      <c r="I92" s="212"/>
      <c r="J92" s="213">
        <f>ROUND(I92*H92,2)</f>
        <v>0</v>
      </c>
      <c r="K92" s="209" t="s">
        <v>19</v>
      </c>
      <c r="L92" s="47"/>
      <c r="M92" s="214" t="s">
        <v>19</v>
      </c>
      <c r="N92" s="215" t="s">
        <v>41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151</v>
      </c>
      <c r="AT92" s="218" t="s">
        <v>146</v>
      </c>
      <c r="AU92" s="218" t="s">
        <v>80</v>
      </c>
      <c r="AY92" s="20" t="s">
        <v>143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78</v>
      </c>
      <c r="BK92" s="219">
        <f>ROUND(I92*H92,2)</f>
        <v>0</v>
      </c>
      <c r="BL92" s="20" t="s">
        <v>151</v>
      </c>
      <c r="BM92" s="218" t="s">
        <v>2230</v>
      </c>
    </row>
    <row r="93" spans="1:63" s="12" customFormat="1" ht="22.8" customHeight="1">
      <c r="A93" s="12"/>
      <c r="B93" s="191"/>
      <c r="C93" s="192"/>
      <c r="D93" s="193" t="s">
        <v>69</v>
      </c>
      <c r="E93" s="205" t="s">
        <v>2231</v>
      </c>
      <c r="F93" s="205" t="s">
        <v>2232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SUM(P94:P97)</f>
        <v>0</v>
      </c>
      <c r="Q93" s="199"/>
      <c r="R93" s="200">
        <f>SUM(R94:R97)</f>
        <v>0</v>
      </c>
      <c r="S93" s="199"/>
      <c r="T93" s="201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178</v>
      </c>
      <c r="AT93" s="203" t="s">
        <v>69</v>
      </c>
      <c r="AU93" s="203" t="s">
        <v>78</v>
      </c>
      <c r="AY93" s="202" t="s">
        <v>143</v>
      </c>
      <c r="BK93" s="204">
        <f>SUM(BK94:BK97)</f>
        <v>0</v>
      </c>
    </row>
    <row r="94" spans="1:65" s="2" customFormat="1" ht="16.5" customHeight="1">
      <c r="A94" s="41"/>
      <c r="B94" s="42"/>
      <c r="C94" s="207" t="s">
        <v>205</v>
      </c>
      <c r="D94" s="207" t="s">
        <v>146</v>
      </c>
      <c r="E94" s="208" t="s">
        <v>2233</v>
      </c>
      <c r="F94" s="209" t="s">
        <v>2234</v>
      </c>
      <c r="G94" s="210" t="s">
        <v>897</v>
      </c>
      <c r="H94" s="211">
        <v>1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151</v>
      </c>
      <c r="BM94" s="218" t="s">
        <v>2235</v>
      </c>
    </row>
    <row r="95" spans="1:65" s="2" customFormat="1" ht="24.15" customHeight="1">
      <c r="A95" s="41"/>
      <c r="B95" s="42"/>
      <c r="C95" s="207" t="s">
        <v>167</v>
      </c>
      <c r="D95" s="207" t="s">
        <v>146</v>
      </c>
      <c r="E95" s="208" t="s">
        <v>2236</v>
      </c>
      <c r="F95" s="209" t="s">
        <v>2237</v>
      </c>
      <c r="G95" s="210" t="s">
        <v>2218</v>
      </c>
      <c r="H95" s="211">
        <v>1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41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151</v>
      </c>
      <c r="AT95" s="218" t="s">
        <v>146</v>
      </c>
      <c r="AU95" s="218" t="s">
        <v>80</v>
      </c>
      <c r="AY95" s="20" t="s">
        <v>143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78</v>
      </c>
      <c r="BK95" s="219">
        <f>ROUND(I95*H95,2)</f>
        <v>0</v>
      </c>
      <c r="BL95" s="20" t="s">
        <v>151</v>
      </c>
      <c r="BM95" s="218" t="s">
        <v>2238</v>
      </c>
    </row>
    <row r="96" spans="1:65" s="2" customFormat="1" ht="16.5" customHeight="1">
      <c r="A96" s="41"/>
      <c r="B96" s="42"/>
      <c r="C96" s="207" t="s">
        <v>272</v>
      </c>
      <c r="D96" s="207" t="s">
        <v>146</v>
      </c>
      <c r="E96" s="208" t="s">
        <v>2239</v>
      </c>
      <c r="F96" s="209" t="s">
        <v>2240</v>
      </c>
      <c r="G96" s="210" t="s">
        <v>897</v>
      </c>
      <c r="H96" s="211">
        <v>1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41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151</v>
      </c>
      <c r="AT96" s="218" t="s">
        <v>146</v>
      </c>
      <c r="AU96" s="218" t="s">
        <v>80</v>
      </c>
      <c r="AY96" s="20" t="s">
        <v>143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78</v>
      </c>
      <c r="BK96" s="219">
        <f>ROUND(I96*H96,2)</f>
        <v>0</v>
      </c>
      <c r="BL96" s="20" t="s">
        <v>151</v>
      </c>
      <c r="BM96" s="218" t="s">
        <v>2241</v>
      </c>
    </row>
    <row r="97" spans="1:65" s="2" customFormat="1" ht="16.5" customHeight="1">
      <c r="A97" s="41"/>
      <c r="B97" s="42"/>
      <c r="C97" s="207" t="s">
        <v>302</v>
      </c>
      <c r="D97" s="207" t="s">
        <v>146</v>
      </c>
      <c r="E97" s="208" t="s">
        <v>2242</v>
      </c>
      <c r="F97" s="209" t="s">
        <v>2243</v>
      </c>
      <c r="G97" s="210" t="s">
        <v>2218</v>
      </c>
      <c r="H97" s="211">
        <v>1</v>
      </c>
      <c r="I97" s="212"/>
      <c r="J97" s="213">
        <f>ROUND(I97*H97,2)</f>
        <v>0</v>
      </c>
      <c r="K97" s="209" t="s">
        <v>19</v>
      </c>
      <c r="L97" s="47"/>
      <c r="M97" s="280" t="s">
        <v>19</v>
      </c>
      <c r="N97" s="281" t="s">
        <v>41</v>
      </c>
      <c r="O97" s="282"/>
      <c r="P97" s="283">
        <f>O97*H97</f>
        <v>0</v>
      </c>
      <c r="Q97" s="283">
        <v>0</v>
      </c>
      <c r="R97" s="283">
        <f>Q97*H97</f>
        <v>0</v>
      </c>
      <c r="S97" s="283">
        <v>0</v>
      </c>
      <c r="T97" s="284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151</v>
      </c>
      <c r="AT97" s="218" t="s">
        <v>146</v>
      </c>
      <c r="AU97" s="218" t="s">
        <v>80</v>
      </c>
      <c r="AY97" s="20" t="s">
        <v>143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78</v>
      </c>
      <c r="BK97" s="219">
        <f>ROUND(I97*H97,2)</f>
        <v>0</v>
      </c>
      <c r="BL97" s="20" t="s">
        <v>151</v>
      </c>
      <c r="BM97" s="218" t="s">
        <v>2244</v>
      </c>
    </row>
    <row r="98" spans="1:31" s="2" customFormat="1" ht="6.95" customHeight="1">
      <c r="A98" s="4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47"/>
      <c r="M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</sheetData>
  <sheetProtection password="CC35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s="1" customFormat="1" ht="37.5" customHeight="1"/>
    <row r="2" spans="2:11" s="1" customFormat="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7" customFormat="1" ht="45" customHeight="1">
      <c r="B3" s="295"/>
      <c r="C3" s="296" t="s">
        <v>2245</v>
      </c>
      <c r="D3" s="296"/>
      <c r="E3" s="296"/>
      <c r="F3" s="296"/>
      <c r="G3" s="296"/>
      <c r="H3" s="296"/>
      <c r="I3" s="296"/>
      <c r="J3" s="296"/>
      <c r="K3" s="297"/>
    </row>
    <row r="4" spans="2:11" s="1" customFormat="1" ht="25.5" customHeight="1">
      <c r="B4" s="298"/>
      <c r="C4" s="299" t="s">
        <v>2246</v>
      </c>
      <c r="D4" s="299"/>
      <c r="E4" s="299"/>
      <c r="F4" s="299"/>
      <c r="G4" s="299"/>
      <c r="H4" s="299"/>
      <c r="I4" s="299"/>
      <c r="J4" s="299"/>
      <c r="K4" s="300"/>
    </row>
    <row r="5" spans="2:11" s="1" customFormat="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s="1" customFormat="1" ht="15" customHeight="1">
      <c r="B6" s="298"/>
      <c r="C6" s="302" t="s">
        <v>2247</v>
      </c>
      <c r="D6" s="302"/>
      <c r="E6" s="302"/>
      <c r="F6" s="302"/>
      <c r="G6" s="302"/>
      <c r="H6" s="302"/>
      <c r="I6" s="302"/>
      <c r="J6" s="302"/>
      <c r="K6" s="300"/>
    </row>
    <row r="7" spans="2:11" s="1" customFormat="1" ht="15" customHeight="1">
      <c r="B7" s="303"/>
      <c r="C7" s="302" t="s">
        <v>2248</v>
      </c>
      <c r="D7" s="302"/>
      <c r="E7" s="302"/>
      <c r="F7" s="302"/>
      <c r="G7" s="302"/>
      <c r="H7" s="302"/>
      <c r="I7" s="302"/>
      <c r="J7" s="302"/>
      <c r="K7" s="300"/>
    </row>
    <row r="8" spans="2:11" s="1" customFormat="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s="1" customFormat="1" ht="15" customHeight="1">
      <c r="B9" s="303"/>
      <c r="C9" s="302" t="s">
        <v>2249</v>
      </c>
      <c r="D9" s="302"/>
      <c r="E9" s="302"/>
      <c r="F9" s="302"/>
      <c r="G9" s="302"/>
      <c r="H9" s="302"/>
      <c r="I9" s="302"/>
      <c r="J9" s="302"/>
      <c r="K9" s="300"/>
    </row>
    <row r="10" spans="2:11" s="1" customFormat="1" ht="15" customHeight="1">
      <c r="B10" s="303"/>
      <c r="C10" s="302"/>
      <c r="D10" s="302" t="s">
        <v>2250</v>
      </c>
      <c r="E10" s="302"/>
      <c r="F10" s="302"/>
      <c r="G10" s="302"/>
      <c r="H10" s="302"/>
      <c r="I10" s="302"/>
      <c r="J10" s="302"/>
      <c r="K10" s="300"/>
    </row>
    <row r="11" spans="2:11" s="1" customFormat="1" ht="15" customHeight="1">
      <c r="B11" s="303"/>
      <c r="C11" s="304"/>
      <c r="D11" s="302" t="s">
        <v>2251</v>
      </c>
      <c r="E11" s="302"/>
      <c r="F11" s="302"/>
      <c r="G11" s="302"/>
      <c r="H11" s="302"/>
      <c r="I11" s="302"/>
      <c r="J11" s="302"/>
      <c r="K11" s="300"/>
    </row>
    <row r="12" spans="2:11" s="1" customFormat="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s="1" customFormat="1" ht="15" customHeight="1">
      <c r="B13" s="303"/>
      <c r="C13" s="304"/>
      <c r="D13" s="305" t="s">
        <v>2252</v>
      </c>
      <c r="E13" s="302"/>
      <c r="F13" s="302"/>
      <c r="G13" s="302"/>
      <c r="H13" s="302"/>
      <c r="I13" s="302"/>
      <c r="J13" s="302"/>
      <c r="K13" s="300"/>
    </row>
    <row r="14" spans="2:11" s="1" customFormat="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s="1" customFormat="1" ht="15" customHeight="1">
      <c r="B15" s="303"/>
      <c r="C15" s="304"/>
      <c r="D15" s="302" t="s">
        <v>2253</v>
      </c>
      <c r="E15" s="302"/>
      <c r="F15" s="302"/>
      <c r="G15" s="302"/>
      <c r="H15" s="302"/>
      <c r="I15" s="302"/>
      <c r="J15" s="302"/>
      <c r="K15" s="300"/>
    </row>
    <row r="16" spans="2:11" s="1" customFormat="1" ht="15" customHeight="1">
      <c r="B16" s="303"/>
      <c r="C16" s="304"/>
      <c r="D16" s="302" t="s">
        <v>2254</v>
      </c>
      <c r="E16" s="302"/>
      <c r="F16" s="302"/>
      <c r="G16" s="302"/>
      <c r="H16" s="302"/>
      <c r="I16" s="302"/>
      <c r="J16" s="302"/>
      <c r="K16" s="300"/>
    </row>
    <row r="17" spans="2:11" s="1" customFormat="1" ht="15" customHeight="1">
      <c r="B17" s="303"/>
      <c r="C17" s="304"/>
      <c r="D17" s="302" t="s">
        <v>2255</v>
      </c>
      <c r="E17" s="302"/>
      <c r="F17" s="302"/>
      <c r="G17" s="302"/>
      <c r="H17" s="302"/>
      <c r="I17" s="302"/>
      <c r="J17" s="302"/>
      <c r="K17" s="300"/>
    </row>
    <row r="18" spans="2:11" s="1" customFormat="1" ht="15" customHeight="1">
      <c r="B18" s="303"/>
      <c r="C18" s="304"/>
      <c r="D18" s="304"/>
      <c r="E18" s="306" t="s">
        <v>77</v>
      </c>
      <c r="F18" s="302" t="s">
        <v>2256</v>
      </c>
      <c r="G18" s="302"/>
      <c r="H18" s="302"/>
      <c r="I18" s="302"/>
      <c r="J18" s="302"/>
      <c r="K18" s="300"/>
    </row>
    <row r="19" spans="2:11" s="1" customFormat="1" ht="15" customHeight="1">
      <c r="B19" s="303"/>
      <c r="C19" s="304"/>
      <c r="D19" s="304"/>
      <c r="E19" s="306" t="s">
        <v>2257</v>
      </c>
      <c r="F19" s="302" t="s">
        <v>2258</v>
      </c>
      <c r="G19" s="302"/>
      <c r="H19" s="302"/>
      <c r="I19" s="302"/>
      <c r="J19" s="302"/>
      <c r="K19" s="300"/>
    </row>
    <row r="20" spans="2:11" s="1" customFormat="1" ht="15" customHeight="1">
      <c r="B20" s="303"/>
      <c r="C20" s="304"/>
      <c r="D20" s="304"/>
      <c r="E20" s="306" t="s">
        <v>2259</v>
      </c>
      <c r="F20" s="302" t="s">
        <v>2260</v>
      </c>
      <c r="G20" s="302"/>
      <c r="H20" s="302"/>
      <c r="I20" s="302"/>
      <c r="J20" s="302"/>
      <c r="K20" s="300"/>
    </row>
    <row r="21" spans="2:11" s="1" customFormat="1" ht="15" customHeight="1">
      <c r="B21" s="303"/>
      <c r="C21" s="304"/>
      <c r="D21" s="304"/>
      <c r="E21" s="306" t="s">
        <v>2261</v>
      </c>
      <c r="F21" s="302" t="s">
        <v>2262</v>
      </c>
      <c r="G21" s="302"/>
      <c r="H21" s="302"/>
      <c r="I21" s="302"/>
      <c r="J21" s="302"/>
      <c r="K21" s="300"/>
    </row>
    <row r="22" spans="2:11" s="1" customFormat="1" ht="15" customHeight="1">
      <c r="B22" s="303"/>
      <c r="C22" s="304"/>
      <c r="D22" s="304"/>
      <c r="E22" s="306" t="s">
        <v>2263</v>
      </c>
      <c r="F22" s="302" t="s">
        <v>2264</v>
      </c>
      <c r="G22" s="302"/>
      <c r="H22" s="302"/>
      <c r="I22" s="302"/>
      <c r="J22" s="302"/>
      <c r="K22" s="300"/>
    </row>
    <row r="23" spans="2:11" s="1" customFormat="1" ht="15" customHeight="1">
      <c r="B23" s="303"/>
      <c r="C23" s="304"/>
      <c r="D23" s="304"/>
      <c r="E23" s="306" t="s">
        <v>2265</v>
      </c>
      <c r="F23" s="302" t="s">
        <v>2266</v>
      </c>
      <c r="G23" s="302"/>
      <c r="H23" s="302"/>
      <c r="I23" s="302"/>
      <c r="J23" s="302"/>
      <c r="K23" s="300"/>
    </row>
    <row r="24" spans="2:11" s="1" customFormat="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s="1" customFormat="1" ht="15" customHeight="1">
      <c r="B25" s="303"/>
      <c r="C25" s="302" t="s">
        <v>2267</v>
      </c>
      <c r="D25" s="302"/>
      <c r="E25" s="302"/>
      <c r="F25" s="302"/>
      <c r="G25" s="302"/>
      <c r="H25" s="302"/>
      <c r="I25" s="302"/>
      <c r="J25" s="302"/>
      <c r="K25" s="300"/>
    </row>
    <row r="26" spans="2:11" s="1" customFormat="1" ht="15" customHeight="1">
      <c r="B26" s="303"/>
      <c r="C26" s="302" t="s">
        <v>2268</v>
      </c>
      <c r="D26" s="302"/>
      <c r="E26" s="302"/>
      <c r="F26" s="302"/>
      <c r="G26" s="302"/>
      <c r="H26" s="302"/>
      <c r="I26" s="302"/>
      <c r="J26" s="302"/>
      <c r="K26" s="300"/>
    </row>
    <row r="27" spans="2:11" s="1" customFormat="1" ht="15" customHeight="1">
      <c r="B27" s="303"/>
      <c r="C27" s="302"/>
      <c r="D27" s="302" t="s">
        <v>2269</v>
      </c>
      <c r="E27" s="302"/>
      <c r="F27" s="302"/>
      <c r="G27" s="302"/>
      <c r="H27" s="302"/>
      <c r="I27" s="302"/>
      <c r="J27" s="302"/>
      <c r="K27" s="300"/>
    </row>
    <row r="28" spans="2:11" s="1" customFormat="1" ht="15" customHeight="1">
      <c r="B28" s="303"/>
      <c r="C28" s="304"/>
      <c r="D28" s="302" t="s">
        <v>2270</v>
      </c>
      <c r="E28" s="302"/>
      <c r="F28" s="302"/>
      <c r="G28" s="302"/>
      <c r="H28" s="302"/>
      <c r="I28" s="302"/>
      <c r="J28" s="302"/>
      <c r="K28" s="300"/>
    </row>
    <row r="29" spans="2:11" s="1" customFormat="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s="1" customFormat="1" ht="15" customHeight="1">
      <c r="B30" s="303"/>
      <c r="C30" s="304"/>
      <c r="D30" s="302" t="s">
        <v>2271</v>
      </c>
      <c r="E30" s="302"/>
      <c r="F30" s="302"/>
      <c r="G30" s="302"/>
      <c r="H30" s="302"/>
      <c r="I30" s="302"/>
      <c r="J30" s="302"/>
      <c r="K30" s="300"/>
    </row>
    <row r="31" spans="2:11" s="1" customFormat="1" ht="15" customHeight="1">
      <c r="B31" s="303"/>
      <c r="C31" s="304"/>
      <c r="D31" s="302" t="s">
        <v>2272</v>
      </c>
      <c r="E31" s="302"/>
      <c r="F31" s="302"/>
      <c r="G31" s="302"/>
      <c r="H31" s="302"/>
      <c r="I31" s="302"/>
      <c r="J31" s="302"/>
      <c r="K31" s="300"/>
    </row>
    <row r="32" spans="2:11" s="1" customFormat="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s="1" customFormat="1" ht="15" customHeight="1">
      <c r="B33" s="303"/>
      <c r="C33" s="304"/>
      <c r="D33" s="302" t="s">
        <v>2273</v>
      </c>
      <c r="E33" s="302"/>
      <c r="F33" s="302"/>
      <c r="G33" s="302"/>
      <c r="H33" s="302"/>
      <c r="I33" s="302"/>
      <c r="J33" s="302"/>
      <c r="K33" s="300"/>
    </row>
    <row r="34" spans="2:11" s="1" customFormat="1" ht="15" customHeight="1">
      <c r="B34" s="303"/>
      <c r="C34" s="304"/>
      <c r="D34" s="302" t="s">
        <v>2274</v>
      </c>
      <c r="E34" s="302"/>
      <c r="F34" s="302"/>
      <c r="G34" s="302"/>
      <c r="H34" s="302"/>
      <c r="I34" s="302"/>
      <c r="J34" s="302"/>
      <c r="K34" s="300"/>
    </row>
    <row r="35" spans="2:11" s="1" customFormat="1" ht="15" customHeight="1">
      <c r="B35" s="303"/>
      <c r="C35" s="304"/>
      <c r="D35" s="302" t="s">
        <v>2275</v>
      </c>
      <c r="E35" s="302"/>
      <c r="F35" s="302"/>
      <c r="G35" s="302"/>
      <c r="H35" s="302"/>
      <c r="I35" s="302"/>
      <c r="J35" s="302"/>
      <c r="K35" s="300"/>
    </row>
    <row r="36" spans="2:11" s="1" customFormat="1" ht="15" customHeight="1">
      <c r="B36" s="303"/>
      <c r="C36" s="304"/>
      <c r="D36" s="302"/>
      <c r="E36" s="305" t="s">
        <v>129</v>
      </c>
      <c r="F36" s="302"/>
      <c r="G36" s="302" t="s">
        <v>2276</v>
      </c>
      <c r="H36" s="302"/>
      <c r="I36" s="302"/>
      <c r="J36" s="302"/>
      <c r="K36" s="300"/>
    </row>
    <row r="37" spans="2:11" s="1" customFormat="1" ht="30.75" customHeight="1">
      <c r="B37" s="303"/>
      <c r="C37" s="304"/>
      <c r="D37" s="302"/>
      <c r="E37" s="305" t="s">
        <v>2277</v>
      </c>
      <c r="F37" s="302"/>
      <c r="G37" s="302" t="s">
        <v>2278</v>
      </c>
      <c r="H37" s="302"/>
      <c r="I37" s="302"/>
      <c r="J37" s="302"/>
      <c r="K37" s="300"/>
    </row>
    <row r="38" spans="2:11" s="1" customFormat="1" ht="15" customHeight="1">
      <c r="B38" s="303"/>
      <c r="C38" s="304"/>
      <c r="D38" s="302"/>
      <c r="E38" s="305" t="s">
        <v>51</v>
      </c>
      <c r="F38" s="302"/>
      <c r="G38" s="302" t="s">
        <v>2279</v>
      </c>
      <c r="H38" s="302"/>
      <c r="I38" s="302"/>
      <c r="J38" s="302"/>
      <c r="K38" s="300"/>
    </row>
    <row r="39" spans="2:11" s="1" customFormat="1" ht="15" customHeight="1">
      <c r="B39" s="303"/>
      <c r="C39" s="304"/>
      <c r="D39" s="302"/>
      <c r="E39" s="305" t="s">
        <v>52</v>
      </c>
      <c r="F39" s="302"/>
      <c r="G39" s="302" t="s">
        <v>2280</v>
      </c>
      <c r="H39" s="302"/>
      <c r="I39" s="302"/>
      <c r="J39" s="302"/>
      <c r="K39" s="300"/>
    </row>
    <row r="40" spans="2:11" s="1" customFormat="1" ht="15" customHeight="1">
      <c r="B40" s="303"/>
      <c r="C40" s="304"/>
      <c r="D40" s="302"/>
      <c r="E40" s="305" t="s">
        <v>130</v>
      </c>
      <c r="F40" s="302"/>
      <c r="G40" s="302" t="s">
        <v>2281</v>
      </c>
      <c r="H40" s="302"/>
      <c r="I40" s="302"/>
      <c r="J40" s="302"/>
      <c r="K40" s="300"/>
    </row>
    <row r="41" spans="2:11" s="1" customFormat="1" ht="15" customHeight="1">
      <c r="B41" s="303"/>
      <c r="C41" s="304"/>
      <c r="D41" s="302"/>
      <c r="E41" s="305" t="s">
        <v>131</v>
      </c>
      <c r="F41" s="302"/>
      <c r="G41" s="302" t="s">
        <v>2282</v>
      </c>
      <c r="H41" s="302"/>
      <c r="I41" s="302"/>
      <c r="J41" s="302"/>
      <c r="K41" s="300"/>
    </row>
    <row r="42" spans="2:11" s="1" customFormat="1" ht="15" customHeight="1">
      <c r="B42" s="303"/>
      <c r="C42" s="304"/>
      <c r="D42" s="302"/>
      <c r="E42" s="305" t="s">
        <v>2283</v>
      </c>
      <c r="F42" s="302"/>
      <c r="G42" s="302" t="s">
        <v>2284</v>
      </c>
      <c r="H42" s="302"/>
      <c r="I42" s="302"/>
      <c r="J42" s="302"/>
      <c r="K42" s="300"/>
    </row>
    <row r="43" spans="2:11" s="1" customFormat="1" ht="15" customHeight="1">
      <c r="B43" s="303"/>
      <c r="C43" s="304"/>
      <c r="D43" s="302"/>
      <c r="E43" s="305"/>
      <c r="F43" s="302"/>
      <c r="G43" s="302" t="s">
        <v>2285</v>
      </c>
      <c r="H43" s="302"/>
      <c r="I43" s="302"/>
      <c r="J43" s="302"/>
      <c r="K43" s="300"/>
    </row>
    <row r="44" spans="2:11" s="1" customFormat="1" ht="15" customHeight="1">
      <c r="B44" s="303"/>
      <c r="C44" s="304"/>
      <c r="D44" s="302"/>
      <c r="E44" s="305" t="s">
        <v>2286</v>
      </c>
      <c r="F44" s="302"/>
      <c r="G44" s="302" t="s">
        <v>2287</v>
      </c>
      <c r="H44" s="302"/>
      <c r="I44" s="302"/>
      <c r="J44" s="302"/>
      <c r="K44" s="300"/>
    </row>
    <row r="45" spans="2:11" s="1" customFormat="1" ht="15" customHeight="1">
      <c r="B45" s="303"/>
      <c r="C45" s="304"/>
      <c r="D45" s="302"/>
      <c r="E45" s="305" t="s">
        <v>133</v>
      </c>
      <c r="F45" s="302"/>
      <c r="G45" s="302" t="s">
        <v>2288</v>
      </c>
      <c r="H45" s="302"/>
      <c r="I45" s="302"/>
      <c r="J45" s="302"/>
      <c r="K45" s="300"/>
    </row>
    <row r="46" spans="2:11" s="1" customFormat="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s="1" customFormat="1" ht="15" customHeight="1">
      <c r="B47" s="303"/>
      <c r="C47" s="304"/>
      <c r="D47" s="302" t="s">
        <v>2289</v>
      </c>
      <c r="E47" s="302"/>
      <c r="F47" s="302"/>
      <c r="G47" s="302"/>
      <c r="H47" s="302"/>
      <c r="I47" s="302"/>
      <c r="J47" s="302"/>
      <c r="K47" s="300"/>
    </row>
    <row r="48" spans="2:11" s="1" customFormat="1" ht="15" customHeight="1">
      <c r="B48" s="303"/>
      <c r="C48" s="304"/>
      <c r="D48" s="304"/>
      <c r="E48" s="302" t="s">
        <v>2290</v>
      </c>
      <c r="F48" s="302"/>
      <c r="G48" s="302"/>
      <c r="H48" s="302"/>
      <c r="I48" s="302"/>
      <c r="J48" s="302"/>
      <c r="K48" s="300"/>
    </row>
    <row r="49" spans="2:11" s="1" customFormat="1" ht="15" customHeight="1">
      <c r="B49" s="303"/>
      <c r="C49" s="304"/>
      <c r="D49" s="304"/>
      <c r="E49" s="302" t="s">
        <v>2291</v>
      </c>
      <c r="F49" s="302"/>
      <c r="G49" s="302"/>
      <c r="H49" s="302"/>
      <c r="I49" s="302"/>
      <c r="J49" s="302"/>
      <c r="K49" s="300"/>
    </row>
    <row r="50" spans="2:11" s="1" customFormat="1" ht="15" customHeight="1">
      <c r="B50" s="303"/>
      <c r="C50" s="304"/>
      <c r="D50" s="304"/>
      <c r="E50" s="302" t="s">
        <v>2292</v>
      </c>
      <c r="F50" s="302"/>
      <c r="G50" s="302"/>
      <c r="H50" s="302"/>
      <c r="I50" s="302"/>
      <c r="J50" s="302"/>
      <c r="K50" s="300"/>
    </row>
    <row r="51" spans="2:11" s="1" customFormat="1" ht="15" customHeight="1">
      <c r="B51" s="303"/>
      <c r="C51" s="304"/>
      <c r="D51" s="302" t="s">
        <v>2293</v>
      </c>
      <c r="E51" s="302"/>
      <c r="F51" s="302"/>
      <c r="G51" s="302"/>
      <c r="H51" s="302"/>
      <c r="I51" s="302"/>
      <c r="J51" s="302"/>
      <c r="K51" s="300"/>
    </row>
    <row r="52" spans="2:11" s="1" customFormat="1" ht="25.5" customHeight="1">
      <c r="B52" s="298"/>
      <c r="C52" s="299" t="s">
        <v>2294</v>
      </c>
      <c r="D52" s="299"/>
      <c r="E52" s="299"/>
      <c r="F52" s="299"/>
      <c r="G52" s="299"/>
      <c r="H52" s="299"/>
      <c r="I52" s="299"/>
      <c r="J52" s="299"/>
      <c r="K52" s="300"/>
    </row>
    <row r="53" spans="2:11" s="1" customFormat="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s="1" customFormat="1" ht="15" customHeight="1">
      <c r="B54" s="298"/>
      <c r="C54" s="302" t="s">
        <v>2295</v>
      </c>
      <c r="D54" s="302"/>
      <c r="E54" s="302"/>
      <c r="F54" s="302"/>
      <c r="G54" s="302"/>
      <c r="H54" s="302"/>
      <c r="I54" s="302"/>
      <c r="J54" s="302"/>
      <c r="K54" s="300"/>
    </row>
    <row r="55" spans="2:11" s="1" customFormat="1" ht="15" customHeight="1">
      <c r="B55" s="298"/>
      <c r="C55" s="302" t="s">
        <v>2296</v>
      </c>
      <c r="D55" s="302"/>
      <c r="E55" s="302"/>
      <c r="F55" s="302"/>
      <c r="G55" s="302"/>
      <c r="H55" s="302"/>
      <c r="I55" s="302"/>
      <c r="J55" s="302"/>
      <c r="K55" s="300"/>
    </row>
    <row r="56" spans="2:11" s="1" customFormat="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s="1" customFormat="1" ht="15" customHeight="1">
      <c r="B57" s="298"/>
      <c r="C57" s="302" t="s">
        <v>2297</v>
      </c>
      <c r="D57" s="302"/>
      <c r="E57" s="302"/>
      <c r="F57" s="302"/>
      <c r="G57" s="302"/>
      <c r="H57" s="302"/>
      <c r="I57" s="302"/>
      <c r="J57" s="302"/>
      <c r="K57" s="300"/>
    </row>
    <row r="58" spans="2:11" s="1" customFormat="1" ht="15" customHeight="1">
      <c r="B58" s="298"/>
      <c r="C58" s="304"/>
      <c r="D58" s="302" t="s">
        <v>2298</v>
      </c>
      <c r="E58" s="302"/>
      <c r="F58" s="302"/>
      <c r="G58" s="302"/>
      <c r="H58" s="302"/>
      <c r="I58" s="302"/>
      <c r="J58" s="302"/>
      <c r="K58" s="300"/>
    </row>
    <row r="59" spans="2:11" s="1" customFormat="1" ht="15" customHeight="1">
      <c r="B59" s="298"/>
      <c r="C59" s="304"/>
      <c r="D59" s="302" t="s">
        <v>2299</v>
      </c>
      <c r="E59" s="302"/>
      <c r="F59" s="302"/>
      <c r="G59" s="302"/>
      <c r="H59" s="302"/>
      <c r="I59" s="302"/>
      <c r="J59" s="302"/>
      <c r="K59" s="300"/>
    </row>
    <row r="60" spans="2:11" s="1" customFormat="1" ht="15" customHeight="1">
      <c r="B60" s="298"/>
      <c r="C60" s="304"/>
      <c r="D60" s="302" t="s">
        <v>2300</v>
      </c>
      <c r="E60" s="302"/>
      <c r="F60" s="302"/>
      <c r="G60" s="302"/>
      <c r="H60" s="302"/>
      <c r="I60" s="302"/>
      <c r="J60" s="302"/>
      <c r="K60" s="300"/>
    </row>
    <row r="61" spans="2:11" s="1" customFormat="1" ht="15" customHeight="1">
      <c r="B61" s="298"/>
      <c r="C61" s="304"/>
      <c r="D61" s="302" t="s">
        <v>2301</v>
      </c>
      <c r="E61" s="302"/>
      <c r="F61" s="302"/>
      <c r="G61" s="302"/>
      <c r="H61" s="302"/>
      <c r="I61" s="302"/>
      <c r="J61" s="302"/>
      <c r="K61" s="300"/>
    </row>
    <row r="62" spans="2:11" s="1" customFormat="1" ht="15" customHeight="1">
      <c r="B62" s="298"/>
      <c r="C62" s="304"/>
      <c r="D62" s="307" t="s">
        <v>2302</v>
      </c>
      <c r="E62" s="307"/>
      <c r="F62" s="307"/>
      <c r="G62" s="307"/>
      <c r="H62" s="307"/>
      <c r="I62" s="307"/>
      <c r="J62" s="307"/>
      <c r="K62" s="300"/>
    </row>
    <row r="63" spans="2:11" s="1" customFormat="1" ht="15" customHeight="1">
      <c r="B63" s="298"/>
      <c r="C63" s="304"/>
      <c r="D63" s="302" t="s">
        <v>2303</v>
      </c>
      <c r="E63" s="302"/>
      <c r="F63" s="302"/>
      <c r="G63" s="302"/>
      <c r="H63" s="302"/>
      <c r="I63" s="302"/>
      <c r="J63" s="302"/>
      <c r="K63" s="300"/>
    </row>
    <row r="64" spans="2:11" s="1" customFormat="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s="1" customFormat="1" ht="15" customHeight="1">
      <c r="B65" s="298"/>
      <c r="C65" s="304"/>
      <c r="D65" s="302" t="s">
        <v>2304</v>
      </c>
      <c r="E65" s="302"/>
      <c r="F65" s="302"/>
      <c r="G65" s="302"/>
      <c r="H65" s="302"/>
      <c r="I65" s="302"/>
      <c r="J65" s="302"/>
      <c r="K65" s="300"/>
    </row>
    <row r="66" spans="2:11" s="1" customFormat="1" ht="15" customHeight="1">
      <c r="B66" s="298"/>
      <c r="C66" s="304"/>
      <c r="D66" s="307" t="s">
        <v>2305</v>
      </c>
      <c r="E66" s="307"/>
      <c r="F66" s="307"/>
      <c r="G66" s="307"/>
      <c r="H66" s="307"/>
      <c r="I66" s="307"/>
      <c r="J66" s="307"/>
      <c r="K66" s="300"/>
    </row>
    <row r="67" spans="2:11" s="1" customFormat="1" ht="15" customHeight="1">
      <c r="B67" s="298"/>
      <c r="C67" s="304"/>
      <c r="D67" s="302" t="s">
        <v>2306</v>
      </c>
      <c r="E67" s="302"/>
      <c r="F67" s="302"/>
      <c r="G67" s="302"/>
      <c r="H67" s="302"/>
      <c r="I67" s="302"/>
      <c r="J67" s="302"/>
      <c r="K67" s="300"/>
    </row>
    <row r="68" spans="2:11" s="1" customFormat="1" ht="15" customHeight="1">
      <c r="B68" s="298"/>
      <c r="C68" s="304"/>
      <c r="D68" s="302" t="s">
        <v>2307</v>
      </c>
      <c r="E68" s="302"/>
      <c r="F68" s="302"/>
      <c r="G68" s="302"/>
      <c r="H68" s="302"/>
      <c r="I68" s="302"/>
      <c r="J68" s="302"/>
      <c r="K68" s="300"/>
    </row>
    <row r="69" spans="2:11" s="1" customFormat="1" ht="15" customHeight="1">
      <c r="B69" s="298"/>
      <c r="C69" s="304"/>
      <c r="D69" s="302" t="s">
        <v>2308</v>
      </c>
      <c r="E69" s="302"/>
      <c r="F69" s="302"/>
      <c r="G69" s="302"/>
      <c r="H69" s="302"/>
      <c r="I69" s="302"/>
      <c r="J69" s="302"/>
      <c r="K69" s="300"/>
    </row>
    <row r="70" spans="2:11" s="1" customFormat="1" ht="15" customHeight="1">
      <c r="B70" s="298"/>
      <c r="C70" s="304"/>
      <c r="D70" s="302" t="s">
        <v>2309</v>
      </c>
      <c r="E70" s="302"/>
      <c r="F70" s="302"/>
      <c r="G70" s="302"/>
      <c r="H70" s="302"/>
      <c r="I70" s="302"/>
      <c r="J70" s="302"/>
      <c r="K70" s="300"/>
    </row>
    <row r="71" spans="2:11" s="1" customFormat="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s="1" customFormat="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s="1" customFormat="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s="1" customFormat="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s="1" customFormat="1" ht="45" customHeight="1">
      <c r="B75" s="317"/>
      <c r="C75" s="318" t="s">
        <v>2310</v>
      </c>
      <c r="D75" s="318"/>
      <c r="E75" s="318"/>
      <c r="F75" s="318"/>
      <c r="G75" s="318"/>
      <c r="H75" s="318"/>
      <c r="I75" s="318"/>
      <c r="J75" s="318"/>
      <c r="K75" s="319"/>
    </row>
    <row r="76" spans="2:11" s="1" customFormat="1" ht="17.25" customHeight="1">
      <c r="B76" s="317"/>
      <c r="C76" s="320" t="s">
        <v>2311</v>
      </c>
      <c r="D76" s="320"/>
      <c r="E76" s="320"/>
      <c r="F76" s="320" t="s">
        <v>2312</v>
      </c>
      <c r="G76" s="321"/>
      <c r="H76" s="320" t="s">
        <v>52</v>
      </c>
      <c r="I76" s="320" t="s">
        <v>55</v>
      </c>
      <c r="J76" s="320" t="s">
        <v>2313</v>
      </c>
      <c r="K76" s="319"/>
    </row>
    <row r="77" spans="2:11" s="1" customFormat="1" ht="17.25" customHeight="1">
      <c r="B77" s="317"/>
      <c r="C77" s="322" t="s">
        <v>2314</v>
      </c>
      <c r="D77" s="322"/>
      <c r="E77" s="322"/>
      <c r="F77" s="323" t="s">
        <v>2315</v>
      </c>
      <c r="G77" s="324"/>
      <c r="H77" s="322"/>
      <c r="I77" s="322"/>
      <c r="J77" s="322" t="s">
        <v>2316</v>
      </c>
      <c r="K77" s="319"/>
    </row>
    <row r="78" spans="2:11" s="1" customFormat="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s="1" customFormat="1" ht="15" customHeight="1">
      <c r="B79" s="317"/>
      <c r="C79" s="305" t="s">
        <v>51</v>
      </c>
      <c r="D79" s="327"/>
      <c r="E79" s="327"/>
      <c r="F79" s="328" t="s">
        <v>2317</v>
      </c>
      <c r="G79" s="329"/>
      <c r="H79" s="305" t="s">
        <v>2318</v>
      </c>
      <c r="I79" s="305" t="s">
        <v>2319</v>
      </c>
      <c r="J79" s="305">
        <v>20</v>
      </c>
      <c r="K79" s="319"/>
    </row>
    <row r="80" spans="2:11" s="1" customFormat="1" ht="15" customHeight="1">
      <c r="B80" s="317"/>
      <c r="C80" s="305" t="s">
        <v>2320</v>
      </c>
      <c r="D80" s="305"/>
      <c r="E80" s="305"/>
      <c r="F80" s="328" t="s">
        <v>2317</v>
      </c>
      <c r="G80" s="329"/>
      <c r="H80" s="305" t="s">
        <v>2321</v>
      </c>
      <c r="I80" s="305" t="s">
        <v>2319</v>
      </c>
      <c r="J80" s="305">
        <v>120</v>
      </c>
      <c r="K80" s="319"/>
    </row>
    <row r="81" spans="2:11" s="1" customFormat="1" ht="15" customHeight="1">
      <c r="B81" s="330"/>
      <c r="C81" s="305" t="s">
        <v>2322</v>
      </c>
      <c r="D81" s="305"/>
      <c r="E81" s="305"/>
      <c r="F81" s="328" t="s">
        <v>2323</v>
      </c>
      <c r="G81" s="329"/>
      <c r="H81" s="305" t="s">
        <v>2324</v>
      </c>
      <c r="I81" s="305" t="s">
        <v>2319</v>
      </c>
      <c r="J81" s="305">
        <v>50</v>
      </c>
      <c r="K81" s="319"/>
    </row>
    <row r="82" spans="2:11" s="1" customFormat="1" ht="15" customHeight="1">
      <c r="B82" s="330"/>
      <c r="C82" s="305" t="s">
        <v>2325</v>
      </c>
      <c r="D82" s="305"/>
      <c r="E82" s="305"/>
      <c r="F82" s="328" t="s">
        <v>2317</v>
      </c>
      <c r="G82" s="329"/>
      <c r="H82" s="305" t="s">
        <v>2326</v>
      </c>
      <c r="I82" s="305" t="s">
        <v>2327</v>
      </c>
      <c r="J82" s="305"/>
      <c r="K82" s="319"/>
    </row>
    <row r="83" spans="2:11" s="1" customFormat="1" ht="15" customHeight="1">
      <c r="B83" s="330"/>
      <c r="C83" s="331" t="s">
        <v>2328</v>
      </c>
      <c r="D83" s="331"/>
      <c r="E83" s="331"/>
      <c r="F83" s="332" t="s">
        <v>2323</v>
      </c>
      <c r="G83" s="331"/>
      <c r="H83" s="331" t="s">
        <v>2329</v>
      </c>
      <c r="I83" s="331" t="s">
        <v>2319</v>
      </c>
      <c r="J83" s="331">
        <v>15</v>
      </c>
      <c r="K83" s="319"/>
    </row>
    <row r="84" spans="2:11" s="1" customFormat="1" ht="15" customHeight="1">
      <c r="B84" s="330"/>
      <c r="C84" s="331" t="s">
        <v>2330</v>
      </c>
      <c r="D84" s="331"/>
      <c r="E84" s="331"/>
      <c r="F84" s="332" t="s">
        <v>2323</v>
      </c>
      <c r="G84" s="331"/>
      <c r="H84" s="331" t="s">
        <v>2331</v>
      </c>
      <c r="I84" s="331" t="s">
        <v>2319</v>
      </c>
      <c r="J84" s="331">
        <v>15</v>
      </c>
      <c r="K84" s="319"/>
    </row>
    <row r="85" spans="2:11" s="1" customFormat="1" ht="15" customHeight="1">
      <c r="B85" s="330"/>
      <c r="C85" s="331" t="s">
        <v>2332</v>
      </c>
      <c r="D85" s="331"/>
      <c r="E85" s="331"/>
      <c r="F85" s="332" t="s">
        <v>2323</v>
      </c>
      <c r="G85" s="331"/>
      <c r="H85" s="331" t="s">
        <v>2333</v>
      </c>
      <c r="I85" s="331" t="s">
        <v>2319</v>
      </c>
      <c r="J85" s="331">
        <v>20</v>
      </c>
      <c r="K85" s="319"/>
    </row>
    <row r="86" spans="2:11" s="1" customFormat="1" ht="15" customHeight="1">
      <c r="B86" s="330"/>
      <c r="C86" s="331" t="s">
        <v>2334</v>
      </c>
      <c r="D86" s="331"/>
      <c r="E86" s="331"/>
      <c r="F86" s="332" t="s">
        <v>2323</v>
      </c>
      <c r="G86" s="331"/>
      <c r="H86" s="331" t="s">
        <v>2335</v>
      </c>
      <c r="I86" s="331" t="s">
        <v>2319</v>
      </c>
      <c r="J86" s="331">
        <v>20</v>
      </c>
      <c r="K86" s="319"/>
    </row>
    <row r="87" spans="2:11" s="1" customFormat="1" ht="15" customHeight="1">
      <c r="B87" s="330"/>
      <c r="C87" s="305" t="s">
        <v>2336</v>
      </c>
      <c r="D87" s="305"/>
      <c r="E87" s="305"/>
      <c r="F87" s="328" t="s">
        <v>2323</v>
      </c>
      <c r="G87" s="329"/>
      <c r="H87" s="305" t="s">
        <v>2337</v>
      </c>
      <c r="I87" s="305" t="s">
        <v>2319</v>
      </c>
      <c r="J87" s="305">
        <v>50</v>
      </c>
      <c r="K87" s="319"/>
    </row>
    <row r="88" spans="2:11" s="1" customFormat="1" ht="15" customHeight="1">
      <c r="B88" s="330"/>
      <c r="C88" s="305" t="s">
        <v>2338</v>
      </c>
      <c r="D88" s="305"/>
      <c r="E88" s="305"/>
      <c r="F88" s="328" t="s">
        <v>2323</v>
      </c>
      <c r="G88" s="329"/>
      <c r="H88" s="305" t="s">
        <v>2339</v>
      </c>
      <c r="I88" s="305" t="s">
        <v>2319</v>
      </c>
      <c r="J88" s="305">
        <v>20</v>
      </c>
      <c r="K88" s="319"/>
    </row>
    <row r="89" spans="2:11" s="1" customFormat="1" ht="15" customHeight="1">
      <c r="B89" s="330"/>
      <c r="C89" s="305" t="s">
        <v>2340</v>
      </c>
      <c r="D89" s="305"/>
      <c r="E89" s="305"/>
      <c r="F89" s="328" t="s">
        <v>2323</v>
      </c>
      <c r="G89" s="329"/>
      <c r="H89" s="305" t="s">
        <v>2341</v>
      </c>
      <c r="I89" s="305" t="s">
        <v>2319</v>
      </c>
      <c r="J89" s="305">
        <v>20</v>
      </c>
      <c r="K89" s="319"/>
    </row>
    <row r="90" spans="2:11" s="1" customFormat="1" ht="15" customHeight="1">
      <c r="B90" s="330"/>
      <c r="C90" s="305" t="s">
        <v>2342</v>
      </c>
      <c r="D90" s="305"/>
      <c r="E90" s="305"/>
      <c r="F90" s="328" t="s">
        <v>2323</v>
      </c>
      <c r="G90" s="329"/>
      <c r="H90" s="305" t="s">
        <v>2343</v>
      </c>
      <c r="I90" s="305" t="s">
        <v>2319</v>
      </c>
      <c r="J90" s="305">
        <v>50</v>
      </c>
      <c r="K90" s="319"/>
    </row>
    <row r="91" spans="2:11" s="1" customFormat="1" ht="15" customHeight="1">
      <c r="B91" s="330"/>
      <c r="C91" s="305" t="s">
        <v>2344</v>
      </c>
      <c r="D91" s="305"/>
      <c r="E91" s="305"/>
      <c r="F91" s="328" t="s">
        <v>2323</v>
      </c>
      <c r="G91" s="329"/>
      <c r="H91" s="305" t="s">
        <v>2344</v>
      </c>
      <c r="I91" s="305" t="s">
        <v>2319</v>
      </c>
      <c r="J91" s="305">
        <v>50</v>
      </c>
      <c r="K91" s="319"/>
    </row>
    <row r="92" spans="2:11" s="1" customFormat="1" ht="15" customHeight="1">
      <c r="B92" s="330"/>
      <c r="C92" s="305" t="s">
        <v>2345</v>
      </c>
      <c r="D92" s="305"/>
      <c r="E92" s="305"/>
      <c r="F92" s="328" t="s">
        <v>2323</v>
      </c>
      <c r="G92" s="329"/>
      <c r="H92" s="305" t="s">
        <v>2346</v>
      </c>
      <c r="I92" s="305" t="s">
        <v>2319</v>
      </c>
      <c r="J92" s="305">
        <v>255</v>
      </c>
      <c r="K92" s="319"/>
    </row>
    <row r="93" spans="2:11" s="1" customFormat="1" ht="15" customHeight="1">
      <c r="B93" s="330"/>
      <c r="C93" s="305" t="s">
        <v>2347</v>
      </c>
      <c r="D93" s="305"/>
      <c r="E93" s="305"/>
      <c r="F93" s="328" t="s">
        <v>2317</v>
      </c>
      <c r="G93" s="329"/>
      <c r="H93" s="305" t="s">
        <v>2348</v>
      </c>
      <c r="I93" s="305" t="s">
        <v>2349</v>
      </c>
      <c r="J93" s="305"/>
      <c r="K93" s="319"/>
    </row>
    <row r="94" spans="2:11" s="1" customFormat="1" ht="15" customHeight="1">
      <c r="B94" s="330"/>
      <c r="C94" s="305" t="s">
        <v>2350</v>
      </c>
      <c r="D94" s="305"/>
      <c r="E94" s="305"/>
      <c r="F94" s="328" t="s">
        <v>2317</v>
      </c>
      <c r="G94" s="329"/>
      <c r="H94" s="305" t="s">
        <v>2351</v>
      </c>
      <c r="I94" s="305" t="s">
        <v>2352</v>
      </c>
      <c r="J94" s="305"/>
      <c r="K94" s="319"/>
    </row>
    <row r="95" spans="2:11" s="1" customFormat="1" ht="15" customHeight="1">
      <c r="B95" s="330"/>
      <c r="C95" s="305" t="s">
        <v>2353</v>
      </c>
      <c r="D95" s="305"/>
      <c r="E95" s="305"/>
      <c r="F95" s="328" t="s">
        <v>2317</v>
      </c>
      <c r="G95" s="329"/>
      <c r="H95" s="305" t="s">
        <v>2353</v>
      </c>
      <c r="I95" s="305" t="s">
        <v>2352</v>
      </c>
      <c r="J95" s="305"/>
      <c r="K95" s="319"/>
    </row>
    <row r="96" spans="2:11" s="1" customFormat="1" ht="15" customHeight="1">
      <c r="B96" s="330"/>
      <c r="C96" s="305" t="s">
        <v>36</v>
      </c>
      <c r="D96" s="305"/>
      <c r="E96" s="305"/>
      <c r="F96" s="328" t="s">
        <v>2317</v>
      </c>
      <c r="G96" s="329"/>
      <c r="H96" s="305" t="s">
        <v>2354</v>
      </c>
      <c r="I96" s="305" t="s">
        <v>2352</v>
      </c>
      <c r="J96" s="305"/>
      <c r="K96" s="319"/>
    </row>
    <row r="97" spans="2:11" s="1" customFormat="1" ht="15" customHeight="1">
      <c r="B97" s="330"/>
      <c r="C97" s="305" t="s">
        <v>46</v>
      </c>
      <c r="D97" s="305"/>
      <c r="E97" s="305"/>
      <c r="F97" s="328" t="s">
        <v>2317</v>
      </c>
      <c r="G97" s="329"/>
      <c r="H97" s="305" t="s">
        <v>2355</v>
      </c>
      <c r="I97" s="305" t="s">
        <v>2352</v>
      </c>
      <c r="J97" s="305"/>
      <c r="K97" s="319"/>
    </row>
    <row r="98" spans="2:11" s="1" customFormat="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pans="2:11" s="1" customFormat="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pans="2:11" s="1" customFormat="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s="1" customFormat="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s="1" customFormat="1" ht="45" customHeight="1">
      <c r="B102" s="317"/>
      <c r="C102" s="318" t="s">
        <v>2356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s="1" customFormat="1" ht="17.25" customHeight="1">
      <c r="B103" s="317"/>
      <c r="C103" s="320" t="s">
        <v>2311</v>
      </c>
      <c r="D103" s="320"/>
      <c r="E103" s="320"/>
      <c r="F103" s="320" t="s">
        <v>2312</v>
      </c>
      <c r="G103" s="321"/>
      <c r="H103" s="320" t="s">
        <v>52</v>
      </c>
      <c r="I103" s="320" t="s">
        <v>55</v>
      </c>
      <c r="J103" s="320" t="s">
        <v>2313</v>
      </c>
      <c r="K103" s="319"/>
    </row>
    <row r="104" spans="2:11" s="1" customFormat="1" ht="17.25" customHeight="1">
      <c r="B104" s="317"/>
      <c r="C104" s="322" t="s">
        <v>2314</v>
      </c>
      <c r="D104" s="322"/>
      <c r="E104" s="322"/>
      <c r="F104" s="323" t="s">
        <v>2315</v>
      </c>
      <c r="G104" s="324"/>
      <c r="H104" s="322"/>
      <c r="I104" s="322"/>
      <c r="J104" s="322" t="s">
        <v>2316</v>
      </c>
      <c r="K104" s="319"/>
    </row>
    <row r="105" spans="2:11" s="1" customFormat="1" ht="5.25" customHeight="1">
      <c r="B105" s="317"/>
      <c r="C105" s="320"/>
      <c r="D105" s="320"/>
      <c r="E105" s="320"/>
      <c r="F105" s="320"/>
      <c r="G105" s="338"/>
      <c r="H105" s="320"/>
      <c r="I105" s="320"/>
      <c r="J105" s="320"/>
      <c r="K105" s="319"/>
    </row>
    <row r="106" spans="2:11" s="1" customFormat="1" ht="15" customHeight="1">
      <c r="B106" s="317"/>
      <c r="C106" s="305" t="s">
        <v>51</v>
      </c>
      <c r="D106" s="327"/>
      <c r="E106" s="327"/>
      <c r="F106" s="328" t="s">
        <v>2317</v>
      </c>
      <c r="G106" s="305"/>
      <c r="H106" s="305" t="s">
        <v>2357</v>
      </c>
      <c r="I106" s="305" t="s">
        <v>2319</v>
      </c>
      <c r="J106" s="305">
        <v>20</v>
      </c>
      <c r="K106" s="319"/>
    </row>
    <row r="107" spans="2:11" s="1" customFormat="1" ht="15" customHeight="1">
      <c r="B107" s="317"/>
      <c r="C107" s="305" t="s">
        <v>2320</v>
      </c>
      <c r="D107" s="305"/>
      <c r="E107" s="305"/>
      <c r="F107" s="328" t="s">
        <v>2317</v>
      </c>
      <c r="G107" s="305"/>
      <c r="H107" s="305" t="s">
        <v>2357</v>
      </c>
      <c r="I107" s="305" t="s">
        <v>2319</v>
      </c>
      <c r="J107" s="305">
        <v>120</v>
      </c>
      <c r="K107" s="319"/>
    </row>
    <row r="108" spans="2:11" s="1" customFormat="1" ht="15" customHeight="1">
      <c r="B108" s="330"/>
      <c r="C108" s="305" t="s">
        <v>2322</v>
      </c>
      <c r="D108" s="305"/>
      <c r="E108" s="305"/>
      <c r="F108" s="328" t="s">
        <v>2323</v>
      </c>
      <c r="G108" s="305"/>
      <c r="H108" s="305" t="s">
        <v>2357</v>
      </c>
      <c r="I108" s="305" t="s">
        <v>2319</v>
      </c>
      <c r="J108" s="305">
        <v>50</v>
      </c>
      <c r="K108" s="319"/>
    </row>
    <row r="109" spans="2:11" s="1" customFormat="1" ht="15" customHeight="1">
      <c r="B109" s="330"/>
      <c r="C109" s="305" t="s">
        <v>2325</v>
      </c>
      <c r="D109" s="305"/>
      <c r="E109" s="305"/>
      <c r="F109" s="328" t="s">
        <v>2317</v>
      </c>
      <c r="G109" s="305"/>
      <c r="H109" s="305" t="s">
        <v>2357</v>
      </c>
      <c r="I109" s="305" t="s">
        <v>2327</v>
      </c>
      <c r="J109" s="305"/>
      <c r="K109" s="319"/>
    </row>
    <row r="110" spans="2:11" s="1" customFormat="1" ht="15" customHeight="1">
      <c r="B110" s="330"/>
      <c r="C110" s="305" t="s">
        <v>2336</v>
      </c>
      <c r="D110" s="305"/>
      <c r="E110" s="305"/>
      <c r="F110" s="328" t="s">
        <v>2323</v>
      </c>
      <c r="G110" s="305"/>
      <c r="H110" s="305" t="s">
        <v>2357</v>
      </c>
      <c r="I110" s="305" t="s">
        <v>2319</v>
      </c>
      <c r="J110" s="305">
        <v>50</v>
      </c>
      <c r="K110" s="319"/>
    </row>
    <row r="111" spans="2:11" s="1" customFormat="1" ht="15" customHeight="1">
      <c r="B111" s="330"/>
      <c r="C111" s="305" t="s">
        <v>2344</v>
      </c>
      <c r="D111" s="305"/>
      <c r="E111" s="305"/>
      <c r="F111" s="328" t="s">
        <v>2323</v>
      </c>
      <c r="G111" s="305"/>
      <c r="H111" s="305" t="s">
        <v>2357</v>
      </c>
      <c r="I111" s="305" t="s">
        <v>2319</v>
      </c>
      <c r="J111" s="305">
        <v>50</v>
      </c>
      <c r="K111" s="319"/>
    </row>
    <row r="112" spans="2:11" s="1" customFormat="1" ht="15" customHeight="1">
      <c r="B112" s="330"/>
      <c r="C112" s="305" t="s">
        <v>2342</v>
      </c>
      <c r="D112" s="305"/>
      <c r="E112" s="305"/>
      <c r="F112" s="328" t="s">
        <v>2323</v>
      </c>
      <c r="G112" s="305"/>
      <c r="H112" s="305" t="s">
        <v>2357</v>
      </c>
      <c r="I112" s="305" t="s">
        <v>2319</v>
      </c>
      <c r="J112" s="305">
        <v>50</v>
      </c>
      <c r="K112" s="319"/>
    </row>
    <row r="113" spans="2:11" s="1" customFormat="1" ht="15" customHeight="1">
      <c r="B113" s="330"/>
      <c r="C113" s="305" t="s">
        <v>51</v>
      </c>
      <c r="D113" s="305"/>
      <c r="E113" s="305"/>
      <c r="F113" s="328" t="s">
        <v>2317</v>
      </c>
      <c r="G113" s="305"/>
      <c r="H113" s="305" t="s">
        <v>2358</v>
      </c>
      <c r="I113" s="305" t="s">
        <v>2319</v>
      </c>
      <c r="J113" s="305">
        <v>20</v>
      </c>
      <c r="K113" s="319"/>
    </row>
    <row r="114" spans="2:11" s="1" customFormat="1" ht="15" customHeight="1">
      <c r="B114" s="330"/>
      <c r="C114" s="305" t="s">
        <v>2359</v>
      </c>
      <c r="D114" s="305"/>
      <c r="E114" s="305"/>
      <c r="F114" s="328" t="s">
        <v>2317</v>
      </c>
      <c r="G114" s="305"/>
      <c r="H114" s="305" t="s">
        <v>2360</v>
      </c>
      <c r="I114" s="305" t="s">
        <v>2319</v>
      </c>
      <c r="J114" s="305">
        <v>120</v>
      </c>
      <c r="K114" s="319"/>
    </row>
    <row r="115" spans="2:11" s="1" customFormat="1" ht="15" customHeight="1">
      <c r="B115" s="330"/>
      <c r="C115" s="305" t="s">
        <v>36</v>
      </c>
      <c r="D115" s="305"/>
      <c r="E115" s="305"/>
      <c r="F115" s="328" t="s">
        <v>2317</v>
      </c>
      <c r="G115" s="305"/>
      <c r="H115" s="305" t="s">
        <v>2361</v>
      </c>
      <c r="I115" s="305" t="s">
        <v>2352</v>
      </c>
      <c r="J115" s="305"/>
      <c r="K115" s="319"/>
    </row>
    <row r="116" spans="2:11" s="1" customFormat="1" ht="15" customHeight="1">
      <c r="B116" s="330"/>
      <c r="C116" s="305" t="s">
        <v>46</v>
      </c>
      <c r="D116" s="305"/>
      <c r="E116" s="305"/>
      <c r="F116" s="328" t="s">
        <v>2317</v>
      </c>
      <c r="G116" s="305"/>
      <c r="H116" s="305" t="s">
        <v>2362</v>
      </c>
      <c r="I116" s="305" t="s">
        <v>2352</v>
      </c>
      <c r="J116" s="305"/>
      <c r="K116" s="319"/>
    </row>
    <row r="117" spans="2:11" s="1" customFormat="1" ht="15" customHeight="1">
      <c r="B117" s="330"/>
      <c r="C117" s="305" t="s">
        <v>55</v>
      </c>
      <c r="D117" s="305"/>
      <c r="E117" s="305"/>
      <c r="F117" s="328" t="s">
        <v>2317</v>
      </c>
      <c r="G117" s="305"/>
      <c r="H117" s="305" t="s">
        <v>2363</v>
      </c>
      <c r="I117" s="305" t="s">
        <v>2364</v>
      </c>
      <c r="J117" s="305"/>
      <c r="K117" s="319"/>
    </row>
    <row r="118" spans="2:11" s="1" customFormat="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pans="2:11" s="1" customFormat="1" ht="18.75" customHeight="1">
      <c r="B119" s="340"/>
      <c r="C119" s="341"/>
      <c r="D119" s="341"/>
      <c r="E119" s="341"/>
      <c r="F119" s="342"/>
      <c r="G119" s="341"/>
      <c r="H119" s="341"/>
      <c r="I119" s="341"/>
      <c r="J119" s="341"/>
      <c r="K119" s="340"/>
    </row>
    <row r="120" spans="2:11" s="1" customFormat="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s="1" customFormat="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spans="2:11" s="1" customFormat="1" ht="45" customHeight="1">
      <c r="B122" s="346"/>
      <c r="C122" s="296" t="s">
        <v>2365</v>
      </c>
      <c r="D122" s="296"/>
      <c r="E122" s="296"/>
      <c r="F122" s="296"/>
      <c r="G122" s="296"/>
      <c r="H122" s="296"/>
      <c r="I122" s="296"/>
      <c r="J122" s="296"/>
      <c r="K122" s="347"/>
    </row>
    <row r="123" spans="2:11" s="1" customFormat="1" ht="17.25" customHeight="1">
      <c r="B123" s="348"/>
      <c r="C123" s="320" t="s">
        <v>2311</v>
      </c>
      <c r="D123" s="320"/>
      <c r="E123" s="320"/>
      <c r="F123" s="320" t="s">
        <v>2312</v>
      </c>
      <c r="G123" s="321"/>
      <c r="H123" s="320" t="s">
        <v>52</v>
      </c>
      <c r="I123" s="320" t="s">
        <v>55</v>
      </c>
      <c r="J123" s="320" t="s">
        <v>2313</v>
      </c>
      <c r="K123" s="349"/>
    </row>
    <row r="124" spans="2:11" s="1" customFormat="1" ht="17.25" customHeight="1">
      <c r="B124" s="348"/>
      <c r="C124" s="322" t="s">
        <v>2314</v>
      </c>
      <c r="D124" s="322"/>
      <c r="E124" s="322"/>
      <c r="F124" s="323" t="s">
        <v>2315</v>
      </c>
      <c r="G124" s="324"/>
      <c r="H124" s="322"/>
      <c r="I124" s="322"/>
      <c r="J124" s="322" t="s">
        <v>2316</v>
      </c>
      <c r="K124" s="349"/>
    </row>
    <row r="125" spans="2:11" s="1" customFormat="1" ht="5.25" customHeight="1">
      <c r="B125" s="350"/>
      <c r="C125" s="325"/>
      <c r="D125" s="325"/>
      <c r="E125" s="325"/>
      <c r="F125" s="325"/>
      <c r="G125" s="351"/>
      <c r="H125" s="325"/>
      <c r="I125" s="325"/>
      <c r="J125" s="325"/>
      <c r="K125" s="352"/>
    </row>
    <row r="126" spans="2:11" s="1" customFormat="1" ht="15" customHeight="1">
      <c r="B126" s="350"/>
      <c r="C126" s="305" t="s">
        <v>2320</v>
      </c>
      <c r="D126" s="327"/>
      <c r="E126" s="327"/>
      <c r="F126" s="328" t="s">
        <v>2317</v>
      </c>
      <c r="G126" s="305"/>
      <c r="H126" s="305" t="s">
        <v>2357</v>
      </c>
      <c r="I126" s="305" t="s">
        <v>2319</v>
      </c>
      <c r="J126" s="305">
        <v>120</v>
      </c>
      <c r="K126" s="353"/>
    </row>
    <row r="127" spans="2:11" s="1" customFormat="1" ht="15" customHeight="1">
      <c r="B127" s="350"/>
      <c r="C127" s="305" t="s">
        <v>2366</v>
      </c>
      <c r="D127" s="305"/>
      <c r="E127" s="305"/>
      <c r="F127" s="328" t="s">
        <v>2317</v>
      </c>
      <c r="G127" s="305"/>
      <c r="H127" s="305" t="s">
        <v>2367</v>
      </c>
      <c r="I127" s="305" t="s">
        <v>2319</v>
      </c>
      <c r="J127" s="305" t="s">
        <v>2368</v>
      </c>
      <c r="K127" s="353"/>
    </row>
    <row r="128" spans="2:11" s="1" customFormat="1" ht="15" customHeight="1">
      <c r="B128" s="350"/>
      <c r="C128" s="305" t="s">
        <v>2265</v>
      </c>
      <c r="D128" s="305"/>
      <c r="E128" s="305"/>
      <c r="F128" s="328" t="s">
        <v>2317</v>
      </c>
      <c r="G128" s="305"/>
      <c r="H128" s="305" t="s">
        <v>2369</v>
      </c>
      <c r="I128" s="305" t="s">
        <v>2319</v>
      </c>
      <c r="J128" s="305" t="s">
        <v>2368</v>
      </c>
      <c r="K128" s="353"/>
    </row>
    <row r="129" spans="2:11" s="1" customFormat="1" ht="15" customHeight="1">
      <c r="B129" s="350"/>
      <c r="C129" s="305" t="s">
        <v>2328</v>
      </c>
      <c r="D129" s="305"/>
      <c r="E129" s="305"/>
      <c r="F129" s="328" t="s">
        <v>2323</v>
      </c>
      <c r="G129" s="305"/>
      <c r="H129" s="305" t="s">
        <v>2329</v>
      </c>
      <c r="I129" s="305" t="s">
        <v>2319</v>
      </c>
      <c r="J129" s="305">
        <v>15</v>
      </c>
      <c r="K129" s="353"/>
    </row>
    <row r="130" spans="2:11" s="1" customFormat="1" ht="15" customHeight="1">
      <c r="B130" s="350"/>
      <c r="C130" s="331" t="s">
        <v>2330</v>
      </c>
      <c r="D130" s="331"/>
      <c r="E130" s="331"/>
      <c r="F130" s="332" t="s">
        <v>2323</v>
      </c>
      <c r="G130" s="331"/>
      <c r="H130" s="331" t="s">
        <v>2331</v>
      </c>
      <c r="I130" s="331" t="s">
        <v>2319</v>
      </c>
      <c r="J130" s="331">
        <v>15</v>
      </c>
      <c r="K130" s="353"/>
    </row>
    <row r="131" spans="2:11" s="1" customFormat="1" ht="15" customHeight="1">
      <c r="B131" s="350"/>
      <c r="C131" s="331" t="s">
        <v>2332</v>
      </c>
      <c r="D131" s="331"/>
      <c r="E131" s="331"/>
      <c r="F131" s="332" t="s">
        <v>2323</v>
      </c>
      <c r="G131" s="331"/>
      <c r="H131" s="331" t="s">
        <v>2333</v>
      </c>
      <c r="I131" s="331" t="s">
        <v>2319</v>
      </c>
      <c r="J131" s="331">
        <v>20</v>
      </c>
      <c r="K131" s="353"/>
    </row>
    <row r="132" spans="2:11" s="1" customFormat="1" ht="15" customHeight="1">
      <c r="B132" s="350"/>
      <c r="C132" s="331" t="s">
        <v>2334</v>
      </c>
      <c r="D132" s="331"/>
      <c r="E132" s="331"/>
      <c r="F132" s="332" t="s">
        <v>2323</v>
      </c>
      <c r="G132" s="331"/>
      <c r="H132" s="331" t="s">
        <v>2335</v>
      </c>
      <c r="I132" s="331" t="s">
        <v>2319</v>
      </c>
      <c r="J132" s="331">
        <v>20</v>
      </c>
      <c r="K132" s="353"/>
    </row>
    <row r="133" spans="2:11" s="1" customFormat="1" ht="15" customHeight="1">
      <c r="B133" s="350"/>
      <c r="C133" s="305" t="s">
        <v>2322</v>
      </c>
      <c r="D133" s="305"/>
      <c r="E133" s="305"/>
      <c r="F133" s="328" t="s">
        <v>2323</v>
      </c>
      <c r="G133" s="305"/>
      <c r="H133" s="305" t="s">
        <v>2357</v>
      </c>
      <c r="I133" s="305" t="s">
        <v>2319</v>
      </c>
      <c r="J133" s="305">
        <v>50</v>
      </c>
      <c r="K133" s="353"/>
    </row>
    <row r="134" spans="2:11" s="1" customFormat="1" ht="15" customHeight="1">
      <c r="B134" s="350"/>
      <c r="C134" s="305" t="s">
        <v>2336</v>
      </c>
      <c r="D134" s="305"/>
      <c r="E134" s="305"/>
      <c r="F134" s="328" t="s">
        <v>2323</v>
      </c>
      <c r="G134" s="305"/>
      <c r="H134" s="305" t="s">
        <v>2357</v>
      </c>
      <c r="I134" s="305" t="s">
        <v>2319</v>
      </c>
      <c r="J134" s="305">
        <v>50</v>
      </c>
      <c r="K134" s="353"/>
    </row>
    <row r="135" spans="2:11" s="1" customFormat="1" ht="15" customHeight="1">
      <c r="B135" s="350"/>
      <c r="C135" s="305" t="s">
        <v>2342</v>
      </c>
      <c r="D135" s="305"/>
      <c r="E135" s="305"/>
      <c r="F135" s="328" t="s">
        <v>2323</v>
      </c>
      <c r="G135" s="305"/>
      <c r="H135" s="305" t="s">
        <v>2357</v>
      </c>
      <c r="I135" s="305" t="s">
        <v>2319</v>
      </c>
      <c r="J135" s="305">
        <v>50</v>
      </c>
      <c r="K135" s="353"/>
    </row>
    <row r="136" spans="2:11" s="1" customFormat="1" ht="15" customHeight="1">
      <c r="B136" s="350"/>
      <c r="C136" s="305" t="s">
        <v>2344</v>
      </c>
      <c r="D136" s="305"/>
      <c r="E136" s="305"/>
      <c r="F136" s="328" t="s">
        <v>2323</v>
      </c>
      <c r="G136" s="305"/>
      <c r="H136" s="305" t="s">
        <v>2357</v>
      </c>
      <c r="I136" s="305" t="s">
        <v>2319</v>
      </c>
      <c r="J136" s="305">
        <v>50</v>
      </c>
      <c r="K136" s="353"/>
    </row>
    <row r="137" spans="2:11" s="1" customFormat="1" ht="15" customHeight="1">
      <c r="B137" s="350"/>
      <c r="C137" s="305" t="s">
        <v>2345</v>
      </c>
      <c r="D137" s="305"/>
      <c r="E137" s="305"/>
      <c r="F137" s="328" t="s">
        <v>2323</v>
      </c>
      <c r="G137" s="305"/>
      <c r="H137" s="305" t="s">
        <v>2370</v>
      </c>
      <c r="I137" s="305" t="s">
        <v>2319</v>
      </c>
      <c r="J137" s="305">
        <v>255</v>
      </c>
      <c r="K137" s="353"/>
    </row>
    <row r="138" spans="2:11" s="1" customFormat="1" ht="15" customHeight="1">
      <c r="B138" s="350"/>
      <c r="C138" s="305" t="s">
        <v>2347</v>
      </c>
      <c r="D138" s="305"/>
      <c r="E138" s="305"/>
      <c r="F138" s="328" t="s">
        <v>2317</v>
      </c>
      <c r="G138" s="305"/>
      <c r="H138" s="305" t="s">
        <v>2371</v>
      </c>
      <c r="I138" s="305" t="s">
        <v>2349</v>
      </c>
      <c r="J138" s="305"/>
      <c r="K138" s="353"/>
    </row>
    <row r="139" spans="2:11" s="1" customFormat="1" ht="15" customHeight="1">
      <c r="B139" s="350"/>
      <c r="C139" s="305" t="s">
        <v>2350</v>
      </c>
      <c r="D139" s="305"/>
      <c r="E139" s="305"/>
      <c r="F139" s="328" t="s">
        <v>2317</v>
      </c>
      <c r="G139" s="305"/>
      <c r="H139" s="305" t="s">
        <v>2372</v>
      </c>
      <c r="I139" s="305" t="s">
        <v>2352</v>
      </c>
      <c r="J139" s="305"/>
      <c r="K139" s="353"/>
    </row>
    <row r="140" spans="2:11" s="1" customFormat="1" ht="15" customHeight="1">
      <c r="B140" s="350"/>
      <c r="C140" s="305" t="s">
        <v>2353</v>
      </c>
      <c r="D140" s="305"/>
      <c r="E140" s="305"/>
      <c r="F140" s="328" t="s">
        <v>2317</v>
      </c>
      <c r="G140" s="305"/>
      <c r="H140" s="305" t="s">
        <v>2353</v>
      </c>
      <c r="I140" s="305" t="s">
        <v>2352</v>
      </c>
      <c r="J140" s="305"/>
      <c r="K140" s="353"/>
    </row>
    <row r="141" spans="2:11" s="1" customFormat="1" ht="15" customHeight="1">
      <c r="B141" s="350"/>
      <c r="C141" s="305" t="s">
        <v>36</v>
      </c>
      <c r="D141" s="305"/>
      <c r="E141" s="305"/>
      <c r="F141" s="328" t="s">
        <v>2317</v>
      </c>
      <c r="G141" s="305"/>
      <c r="H141" s="305" t="s">
        <v>2373</v>
      </c>
      <c r="I141" s="305" t="s">
        <v>2352</v>
      </c>
      <c r="J141" s="305"/>
      <c r="K141" s="353"/>
    </row>
    <row r="142" spans="2:11" s="1" customFormat="1" ht="15" customHeight="1">
      <c r="B142" s="350"/>
      <c r="C142" s="305" t="s">
        <v>2374</v>
      </c>
      <c r="D142" s="305"/>
      <c r="E142" s="305"/>
      <c r="F142" s="328" t="s">
        <v>2317</v>
      </c>
      <c r="G142" s="305"/>
      <c r="H142" s="305" t="s">
        <v>2375</v>
      </c>
      <c r="I142" s="305" t="s">
        <v>2352</v>
      </c>
      <c r="J142" s="305"/>
      <c r="K142" s="353"/>
    </row>
    <row r="143" spans="2:11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pans="2:11" s="1" customFormat="1" ht="18.75" customHeight="1">
      <c r="B144" s="341"/>
      <c r="C144" s="341"/>
      <c r="D144" s="341"/>
      <c r="E144" s="341"/>
      <c r="F144" s="342"/>
      <c r="G144" s="341"/>
      <c r="H144" s="341"/>
      <c r="I144" s="341"/>
      <c r="J144" s="341"/>
      <c r="K144" s="341"/>
    </row>
    <row r="145" spans="2:11" s="1" customFormat="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s="1" customFormat="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s="1" customFormat="1" ht="45" customHeight="1">
      <c r="B147" s="317"/>
      <c r="C147" s="318" t="s">
        <v>2376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s="1" customFormat="1" ht="17.25" customHeight="1">
      <c r="B148" s="317"/>
      <c r="C148" s="320" t="s">
        <v>2311</v>
      </c>
      <c r="D148" s="320"/>
      <c r="E148" s="320"/>
      <c r="F148" s="320" t="s">
        <v>2312</v>
      </c>
      <c r="G148" s="321"/>
      <c r="H148" s="320" t="s">
        <v>52</v>
      </c>
      <c r="I148" s="320" t="s">
        <v>55</v>
      </c>
      <c r="J148" s="320" t="s">
        <v>2313</v>
      </c>
      <c r="K148" s="319"/>
    </row>
    <row r="149" spans="2:11" s="1" customFormat="1" ht="17.25" customHeight="1">
      <c r="B149" s="317"/>
      <c r="C149" s="322" t="s">
        <v>2314</v>
      </c>
      <c r="D149" s="322"/>
      <c r="E149" s="322"/>
      <c r="F149" s="323" t="s">
        <v>2315</v>
      </c>
      <c r="G149" s="324"/>
      <c r="H149" s="322"/>
      <c r="I149" s="322"/>
      <c r="J149" s="322" t="s">
        <v>2316</v>
      </c>
      <c r="K149" s="319"/>
    </row>
    <row r="150" spans="2:11" s="1" customFormat="1" ht="5.25" customHeight="1">
      <c r="B150" s="330"/>
      <c r="C150" s="325"/>
      <c r="D150" s="325"/>
      <c r="E150" s="325"/>
      <c r="F150" s="325"/>
      <c r="G150" s="326"/>
      <c r="H150" s="325"/>
      <c r="I150" s="325"/>
      <c r="J150" s="325"/>
      <c r="K150" s="353"/>
    </row>
    <row r="151" spans="2:11" s="1" customFormat="1" ht="15" customHeight="1">
      <c r="B151" s="330"/>
      <c r="C151" s="357" t="s">
        <v>2320</v>
      </c>
      <c r="D151" s="305"/>
      <c r="E151" s="305"/>
      <c r="F151" s="358" t="s">
        <v>2317</v>
      </c>
      <c r="G151" s="305"/>
      <c r="H151" s="357" t="s">
        <v>2357</v>
      </c>
      <c r="I151" s="357" t="s">
        <v>2319</v>
      </c>
      <c r="J151" s="357">
        <v>120</v>
      </c>
      <c r="K151" s="353"/>
    </row>
    <row r="152" spans="2:11" s="1" customFormat="1" ht="15" customHeight="1">
      <c r="B152" s="330"/>
      <c r="C152" s="357" t="s">
        <v>2366</v>
      </c>
      <c r="D152" s="305"/>
      <c r="E152" s="305"/>
      <c r="F152" s="358" t="s">
        <v>2317</v>
      </c>
      <c r="G152" s="305"/>
      <c r="H152" s="357" t="s">
        <v>2377</v>
      </c>
      <c r="I152" s="357" t="s">
        <v>2319</v>
      </c>
      <c r="J152" s="357" t="s">
        <v>2368</v>
      </c>
      <c r="K152" s="353"/>
    </row>
    <row r="153" spans="2:11" s="1" customFormat="1" ht="15" customHeight="1">
      <c r="B153" s="330"/>
      <c r="C153" s="357" t="s">
        <v>2265</v>
      </c>
      <c r="D153" s="305"/>
      <c r="E153" s="305"/>
      <c r="F153" s="358" t="s">
        <v>2317</v>
      </c>
      <c r="G153" s="305"/>
      <c r="H153" s="357" t="s">
        <v>2378</v>
      </c>
      <c r="I153" s="357" t="s">
        <v>2319</v>
      </c>
      <c r="J153" s="357" t="s">
        <v>2368</v>
      </c>
      <c r="K153" s="353"/>
    </row>
    <row r="154" spans="2:11" s="1" customFormat="1" ht="15" customHeight="1">
      <c r="B154" s="330"/>
      <c r="C154" s="357" t="s">
        <v>2322</v>
      </c>
      <c r="D154" s="305"/>
      <c r="E154" s="305"/>
      <c r="F154" s="358" t="s">
        <v>2323</v>
      </c>
      <c r="G154" s="305"/>
      <c r="H154" s="357" t="s">
        <v>2357</v>
      </c>
      <c r="I154" s="357" t="s">
        <v>2319</v>
      </c>
      <c r="J154" s="357">
        <v>50</v>
      </c>
      <c r="K154" s="353"/>
    </row>
    <row r="155" spans="2:11" s="1" customFormat="1" ht="15" customHeight="1">
      <c r="B155" s="330"/>
      <c r="C155" s="357" t="s">
        <v>2325</v>
      </c>
      <c r="D155" s="305"/>
      <c r="E155" s="305"/>
      <c r="F155" s="358" t="s">
        <v>2317</v>
      </c>
      <c r="G155" s="305"/>
      <c r="H155" s="357" t="s">
        <v>2357</v>
      </c>
      <c r="I155" s="357" t="s">
        <v>2327</v>
      </c>
      <c r="J155" s="357"/>
      <c r="K155" s="353"/>
    </row>
    <row r="156" spans="2:11" s="1" customFormat="1" ht="15" customHeight="1">
      <c r="B156" s="330"/>
      <c r="C156" s="357" t="s">
        <v>2336</v>
      </c>
      <c r="D156" s="305"/>
      <c r="E156" s="305"/>
      <c r="F156" s="358" t="s">
        <v>2323</v>
      </c>
      <c r="G156" s="305"/>
      <c r="H156" s="357" t="s">
        <v>2357</v>
      </c>
      <c r="I156" s="357" t="s">
        <v>2319</v>
      </c>
      <c r="J156" s="357">
        <v>50</v>
      </c>
      <c r="K156" s="353"/>
    </row>
    <row r="157" spans="2:11" s="1" customFormat="1" ht="15" customHeight="1">
      <c r="B157" s="330"/>
      <c r="C157" s="357" t="s">
        <v>2344</v>
      </c>
      <c r="D157" s="305"/>
      <c r="E157" s="305"/>
      <c r="F157" s="358" t="s">
        <v>2323</v>
      </c>
      <c r="G157" s="305"/>
      <c r="H157" s="357" t="s">
        <v>2357</v>
      </c>
      <c r="I157" s="357" t="s">
        <v>2319</v>
      </c>
      <c r="J157" s="357">
        <v>50</v>
      </c>
      <c r="K157" s="353"/>
    </row>
    <row r="158" spans="2:11" s="1" customFormat="1" ht="15" customHeight="1">
      <c r="B158" s="330"/>
      <c r="C158" s="357" t="s">
        <v>2342</v>
      </c>
      <c r="D158" s="305"/>
      <c r="E158" s="305"/>
      <c r="F158" s="358" t="s">
        <v>2323</v>
      </c>
      <c r="G158" s="305"/>
      <c r="H158" s="357" t="s">
        <v>2357</v>
      </c>
      <c r="I158" s="357" t="s">
        <v>2319</v>
      </c>
      <c r="J158" s="357">
        <v>50</v>
      </c>
      <c r="K158" s="353"/>
    </row>
    <row r="159" spans="2:11" s="1" customFormat="1" ht="15" customHeight="1">
      <c r="B159" s="330"/>
      <c r="C159" s="357" t="s">
        <v>109</v>
      </c>
      <c r="D159" s="305"/>
      <c r="E159" s="305"/>
      <c r="F159" s="358" t="s">
        <v>2317</v>
      </c>
      <c r="G159" s="305"/>
      <c r="H159" s="357" t="s">
        <v>2379</v>
      </c>
      <c r="I159" s="357" t="s">
        <v>2319</v>
      </c>
      <c r="J159" s="357" t="s">
        <v>2380</v>
      </c>
      <c r="K159" s="353"/>
    </row>
    <row r="160" spans="2:11" s="1" customFormat="1" ht="15" customHeight="1">
      <c r="B160" s="330"/>
      <c r="C160" s="357" t="s">
        <v>2381</v>
      </c>
      <c r="D160" s="305"/>
      <c r="E160" s="305"/>
      <c r="F160" s="358" t="s">
        <v>2317</v>
      </c>
      <c r="G160" s="305"/>
      <c r="H160" s="357" t="s">
        <v>2382</v>
      </c>
      <c r="I160" s="357" t="s">
        <v>2352</v>
      </c>
      <c r="J160" s="357"/>
      <c r="K160" s="353"/>
    </row>
    <row r="161" spans="2:11" s="1" customFormat="1" ht="15" customHeight="1">
      <c r="B161" s="359"/>
      <c r="C161" s="339"/>
      <c r="D161" s="339"/>
      <c r="E161" s="339"/>
      <c r="F161" s="339"/>
      <c r="G161" s="339"/>
      <c r="H161" s="339"/>
      <c r="I161" s="339"/>
      <c r="J161" s="339"/>
      <c r="K161" s="360"/>
    </row>
    <row r="162" spans="2:11" s="1" customFormat="1" ht="18.75" customHeight="1">
      <c r="B162" s="341"/>
      <c r="C162" s="351"/>
      <c r="D162" s="351"/>
      <c r="E162" s="351"/>
      <c r="F162" s="361"/>
      <c r="G162" s="351"/>
      <c r="H162" s="351"/>
      <c r="I162" s="351"/>
      <c r="J162" s="351"/>
      <c r="K162" s="341"/>
    </row>
    <row r="163" spans="2:11" s="1" customFormat="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s="1" customFormat="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s="1" customFormat="1" ht="45" customHeight="1">
      <c r="B165" s="295"/>
      <c r="C165" s="296" t="s">
        <v>2383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s="1" customFormat="1" ht="17.25" customHeight="1">
      <c r="B166" s="295"/>
      <c r="C166" s="320" t="s">
        <v>2311</v>
      </c>
      <c r="D166" s="320"/>
      <c r="E166" s="320"/>
      <c r="F166" s="320" t="s">
        <v>2312</v>
      </c>
      <c r="G166" s="362"/>
      <c r="H166" s="363" t="s">
        <v>52</v>
      </c>
      <c r="I166" s="363" t="s">
        <v>55</v>
      </c>
      <c r="J166" s="320" t="s">
        <v>2313</v>
      </c>
      <c r="K166" s="297"/>
    </row>
    <row r="167" spans="2:11" s="1" customFormat="1" ht="17.25" customHeight="1">
      <c r="B167" s="298"/>
      <c r="C167" s="322" t="s">
        <v>2314</v>
      </c>
      <c r="D167" s="322"/>
      <c r="E167" s="322"/>
      <c r="F167" s="323" t="s">
        <v>2315</v>
      </c>
      <c r="G167" s="364"/>
      <c r="H167" s="365"/>
      <c r="I167" s="365"/>
      <c r="J167" s="322" t="s">
        <v>2316</v>
      </c>
      <c r="K167" s="300"/>
    </row>
    <row r="168" spans="2:11" s="1" customFormat="1" ht="5.25" customHeight="1">
      <c r="B168" s="330"/>
      <c r="C168" s="325"/>
      <c r="D168" s="325"/>
      <c r="E168" s="325"/>
      <c r="F168" s="325"/>
      <c r="G168" s="326"/>
      <c r="H168" s="325"/>
      <c r="I168" s="325"/>
      <c r="J168" s="325"/>
      <c r="K168" s="353"/>
    </row>
    <row r="169" spans="2:11" s="1" customFormat="1" ht="15" customHeight="1">
      <c r="B169" s="330"/>
      <c r="C169" s="305" t="s">
        <v>2320</v>
      </c>
      <c r="D169" s="305"/>
      <c r="E169" s="305"/>
      <c r="F169" s="328" t="s">
        <v>2317</v>
      </c>
      <c r="G169" s="305"/>
      <c r="H169" s="305" t="s">
        <v>2357</v>
      </c>
      <c r="I169" s="305" t="s">
        <v>2319</v>
      </c>
      <c r="J169" s="305">
        <v>120</v>
      </c>
      <c r="K169" s="353"/>
    </row>
    <row r="170" spans="2:11" s="1" customFormat="1" ht="15" customHeight="1">
      <c r="B170" s="330"/>
      <c r="C170" s="305" t="s">
        <v>2366</v>
      </c>
      <c r="D170" s="305"/>
      <c r="E170" s="305"/>
      <c r="F170" s="328" t="s">
        <v>2317</v>
      </c>
      <c r="G170" s="305"/>
      <c r="H170" s="305" t="s">
        <v>2367</v>
      </c>
      <c r="I170" s="305" t="s">
        <v>2319</v>
      </c>
      <c r="J170" s="305" t="s">
        <v>2368</v>
      </c>
      <c r="K170" s="353"/>
    </row>
    <row r="171" spans="2:11" s="1" customFormat="1" ht="15" customHeight="1">
      <c r="B171" s="330"/>
      <c r="C171" s="305" t="s">
        <v>2265</v>
      </c>
      <c r="D171" s="305"/>
      <c r="E171" s="305"/>
      <c r="F171" s="328" t="s">
        <v>2317</v>
      </c>
      <c r="G171" s="305"/>
      <c r="H171" s="305" t="s">
        <v>2384</v>
      </c>
      <c r="I171" s="305" t="s">
        <v>2319</v>
      </c>
      <c r="J171" s="305" t="s">
        <v>2368</v>
      </c>
      <c r="K171" s="353"/>
    </row>
    <row r="172" spans="2:11" s="1" customFormat="1" ht="15" customHeight="1">
      <c r="B172" s="330"/>
      <c r="C172" s="305" t="s">
        <v>2322</v>
      </c>
      <c r="D172" s="305"/>
      <c r="E172" s="305"/>
      <c r="F172" s="328" t="s">
        <v>2323</v>
      </c>
      <c r="G172" s="305"/>
      <c r="H172" s="305" t="s">
        <v>2384</v>
      </c>
      <c r="I172" s="305" t="s">
        <v>2319</v>
      </c>
      <c r="J172" s="305">
        <v>50</v>
      </c>
      <c r="K172" s="353"/>
    </row>
    <row r="173" spans="2:11" s="1" customFormat="1" ht="15" customHeight="1">
      <c r="B173" s="330"/>
      <c r="C173" s="305" t="s">
        <v>2325</v>
      </c>
      <c r="D173" s="305"/>
      <c r="E173" s="305"/>
      <c r="F173" s="328" t="s">
        <v>2317</v>
      </c>
      <c r="G173" s="305"/>
      <c r="H173" s="305" t="s">
        <v>2384</v>
      </c>
      <c r="I173" s="305" t="s">
        <v>2327</v>
      </c>
      <c r="J173" s="305"/>
      <c r="K173" s="353"/>
    </row>
    <row r="174" spans="2:11" s="1" customFormat="1" ht="15" customHeight="1">
      <c r="B174" s="330"/>
      <c r="C174" s="305" t="s">
        <v>2336</v>
      </c>
      <c r="D174" s="305"/>
      <c r="E174" s="305"/>
      <c r="F174" s="328" t="s">
        <v>2323</v>
      </c>
      <c r="G174" s="305"/>
      <c r="H174" s="305" t="s">
        <v>2384</v>
      </c>
      <c r="I174" s="305" t="s">
        <v>2319</v>
      </c>
      <c r="J174" s="305">
        <v>50</v>
      </c>
      <c r="K174" s="353"/>
    </row>
    <row r="175" spans="2:11" s="1" customFormat="1" ht="15" customHeight="1">
      <c r="B175" s="330"/>
      <c r="C175" s="305" t="s">
        <v>2344</v>
      </c>
      <c r="D175" s="305"/>
      <c r="E175" s="305"/>
      <c r="F175" s="328" t="s">
        <v>2323</v>
      </c>
      <c r="G175" s="305"/>
      <c r="H175" s="305" t="s">
        <v>2384</v>
      </c>
      <c r="I175" s="305" t="s">
        <v>2319</v>
      </c>
      <c r="J175" s="305">
        <v>50</v>
      </c>
      <c r="K175" s="353"/>
    </row>
    <row r="176" spans="2:11" s="1" customFormat="1" ht="15" customHeight="1">
      <c r="B176" s="330"/>
      <c r="C176" s="305" t="s">
        <v>2342</v>
      </c>
      <c r="D176" s="305"/>
      <c r="E176" s="305"/>
      <c r="F176" s="328" t="s">
        <v>2323</v>
      </c>
      <c r="G176" s="305"/>
      <c r="H176" s="305" t="s">
        <v>2384</v>
      </c>
      <c r="I176" s="305" t="s">
        <v>2319</v>
      </c>
      <c r="J176" s="305">
        <v>50</v>
      </c>
      <c r="K176" s="353"/>
    </row>
    <row r="177" spans="2:11" s="1" customFormat="1" ht="15" customHeight="1">
      <c r="B177" s="330"/>
      <c r="C177" s="305" t="s">
        <v>129</v>
      </c>
      <c r="D177" s="305"/>
      <c r="E177" s="305"/>
      <c r="F177" s="328" t="s">
        <v>2317</v>
      </c>
      <c r="G177" s="305"/>
      <c r="H177" s="305" t="s">
        <v>2385</v>
      </c>
      <c r="I177" s="305" t="s">
        <v>2386</v>
      </c>
      <c r="J177" s="305"/>
      <c r="K177" s="353"/>
    </row>
    <row r="178" spans="2:11" s="1" customFormat="1" ht="15" customHeight="1">
      <c r="B178" s="330"/>
      <c r="C178" s="305" t="s">
        <v>55</v>
      </c>
      <c r="D178" s="305"/>
      <c r="E178" s="305"/>
      <c r="F178" s="328" t="s">
        <v>2317</v>
      </c>
      <c r="G178" s="305"/>
      <c r="H178" s="305" t="s">
        <v>2387</v>
      </c>
      <c r="I178" s="305" t="s">
        <v>2388</v>
      </c>
      <c r="J178" s="305">
        <v>1</v>
      </c>
      <c r="K178" s="353"/>
    </row>
    <row r="179" spans="2:11" s="1" customFormat="1" ht="15" customHeight="1">
      <c r="B179" s="330"/>
      <c r="C179" s="305" t="s">
        <v>51</v>
      </c>
      <c r="D179" s="305"/>
      <c r="E179" s="305"/>
      <c r="F179" s="328" t="s">
        <v>2317</v>
      </c>
      <c r="G179" s="305"/>
      <c r="H179" s="305" t="s">
        <v>2389</v>
      </c>
      <c r="I179" s="305" t="s">
        <v>2319</v>
      </c>
      <c r="J179" s="305">
        <v>20</v>
      </c>
      <c r="K179" s="353"/>
    </row>
    <row r="180" spans="2:11" s="1" customFormat="1" ht="15" customHeight="1">
      <c r="B180" s="330"/>
      <c r="C180" s="305" t="s">
        <v>52</v>
      </c>
      <c r="D180" s="305"/>
      <c r="E180" s="305"/>
      <c r="F180" s="328" t="s">
        <v>2317</v>
      </c>
      <c r="G180" s="305"/>
      <c r="H180" s="305" t="s">
        <v>2390</v>
      </c>
      <c r="I180" s="305" t="s">
        <v>2319</v>
      </c>
      <c r="J180" s="305">
        <v>255</v>
      </c>
      <c r="K180" s="353"/>
    </row>
    <row r="181" spans="2:11" s="1" customFormat="1" ht="15" customHeight="1">
      <c r="B181" s="330"/>
      <c r="C181" s="305" t="s">
        <v>130</v>
      </c>
      <c r="D181" s="305"/>
      <c r="E181" s="305"/>
      <c r="F181" s="328" t="s">
        <v>2317</v>
      </c>
      <c r="G181" s="305"/>
      <c r="H181" s="305" t="s">
        <v>2281</v>
      </c>
      <c r="I181" s="305" t="s">
        <v>2319</v>
      </c>
      <c r="J181" s="305">
        <v>10</v>
      </c>
      <c r="K181" s="353"/>
    </row>
    <row r="182" spans="2:11" s="1" customFormat="1" ht="15" customHeight="1">
      <c r="B182" s="330"/>
      <c r="C182" s="305" t="s">
        <v>131</v>
      </c>
      <c r="D182" s="305"/>
      <c r="E182" s="305"/>
      <c r="F182" s="328" t="s">
        <v>2317</v>
      </c>
      <c r="G182" s="305"/>
      <c r="H182" s="305" t="s">
        <v>2391</v>
      </c>
      <c r="I182" s="305" t="s">
        <v>2352</v>
      </c>
      <c r="J182" s="305"/>
      <c r="K182" s="353"/>
    </row>
    <row r="183" spans="2:11" s="1" customFormat="1" ht="15" customHeight="1">
      <c r="B183" s="330"/>
      <c r="C183" s="305" t="s">
        <v>2392</v>
      </c>
      <c r="D183" s="305"/>
      <c r="E183" s="305"/>
      <c r="F183" s="328" t="s">
        <v>2317</v>
      </c>
      <c r="G183" s="305"/>
      <c r="H183" s="305" t="s">
        <v>2393</v>
      </c>
      <c r="I183" s="305" t="s">
        <v>2352</v>
      </c>
      <c r="J183" s="305"/>
      <c r="K183" s="353"/>
    </row>
    <row r="184" spans="2:11" s="1" customFormat="1" ht="15" customHeight="1">
      <c r="B184" s="330"/>
      <c r="C184" s="305" t="s">
        <v>2381</v>
      </c>
      <c r="D184" s="305"/>
      <c r="E184" s="305"/>
      <c r="F184" s="328" t="s">
        <v>2317</v>
      </c>
      <c r="G184" s="305"/>
      <c r="H184" s="305" t="s">
        <v>2394</v>
      </c>
      <c r="I184" s="305" t="s">
        <v>2352</v>
      </c>
      <c r="J184" s="305"/>
      <c r="K184" s="353"/>
    </row>
    <row r="185" spans="2:11" s="1" customFormat="1" ht="15" customHeight="1">
      <c r="B185" s="330"/>
      <c r="C185" s="305" t="s">
        <v>133</v>
      </c>
      <c r="D185" s="305"/>
      <c r="E185" s="305"/>
      <c r="F185" s="328" t="s">
        <v>2323</v>
      </c>
      <c r="G185" s="305"/>
      <c r="H185" s="305" t="s">
        <v>2395</v>
      </c>
      <c r="I185" s="305" t="s">
        <v>2319</v>
      </c>
      <c r="J185" s="305">
        <v>50</v>
      </c>
      <c r="K185" s="353"/>
    </row>
    <row r="186" spans="2:11" s="1" customFormat="1" ht="15" customHeight="1">
      <c r="B186" s="330"/>
      <c r="C186" s="305" t="s">
        <v>2396</v>
      </c>
      <c r="D186" s="305"/>
      <c r="E186" s="305"/>
      <c r="F186" s="328" t="s">
        <v>2323</v>
      </c>
      <c r="G186" s="305"/>
      <c r="H186" s="305" t="s">
        <v>2397</v>
      </c>
      <c r="I186" s="305" t="s">
        <v>2398</v>
      </c>
      <c r="J186" s="305"/>
      <c r="K186" s="353"/>
    </row>
    <row r="187" spans="2:11" s="1" customFormat="1" ht="15" customHeight="1">
      <c r="B187" s="330"/>
      <c r="C187" s="305" t="s">
        <v>2399</v>
      </c>
      <c r="D187" s="305"/>
      <c r="E187" s="305"/>
      <c r="F187" s="328" t="s">
        <v>2323</v>
      </c>
      <c r="G187" s="305"/>
      <c r="H187" s="305" t="s">
        <v>2400</v>
      </c>
      <c r="I187" s="305" t="s">
        <v>2398</v>
      </c>
      <c r="J187" s="305"/>
      <c r="K187" s="353"/>
    </row>
    <row r="188" spans="2:11" s="1" customFormat="1" ht="15" customHeight="1">
      <c r="B188" s="330"/>
      <c r="C188" s="305" t="s">
        <v>2401</v>
      </c>
      <c r="D188" s="305"/>
      <c r="E188" s="305"/>
      <c r="F188" s="328" t="s">
        <v>2323</v>
      </c>
      <c r="G188" s="305"/>
      <c r="H188" s="305" t="s">
        <v>2402</v>
      </c>
      <c r="I188" s="305" t="s">
        <v>2398</v>
      </c>
      <c r="J188" s="305"/>
      <c r="K188" s="353"/>
    </row>
    <row r="189" spans="2:11" s="1" customFormat="1" ht="15" customHeight="1">
      <c r="B189" s="330"/>
      <c r="C189" s="366" t="s">
        <v>2403</v>
      </c>
      <c r="D189" s="305"/>
      <c r="E189" s="305"/>
      <c r="F189" s="328" t="s">
        <v>2323</v>
      </c>
      <c r="G189" s="305"/>
      <c r="H189" s="305" t="s">
        <v>2404</v>
      </c>
      <c r="I189" s="305" t="s">
        <v>2405</v>
      </c>
      <c r="J189" s="367" t="s">
        <v>2406</v>
      </c>
      <c r="K189" s="353"/>
    </row>
    <row r="190" spans="2:11" s="18" customFormat="1" ht="15" customHeight="1">
      <c r="B190" s="368"/>
      <c r="C190" s="369" t="s">
        <v>2407</v>
      </c>
      <c r="D190" s="370"/>
      <c r="E190" s="370"/>
      <c r="F190" s="371" t="s">
        <v>2323</v>
      </c>
      <c r="G190" s="370"/>
      <c r="H190" s="370" t="s">
        <v>2408</v>
      </c>
      <c r="I190" s="370" t="s">
        <v>2405</v>
      </c>
      <c r="J190" s="372" t="s">
        <v>2406</v>
      </c>
      <c r="K190" s="373"/>
    </row>
    <row r="191" spans="2:11" s="1" customFormat="1" ht="15" customHeight="1">
      <c r="B191" s="330"/>
      <c r="C191" s="366" t="s">
        <v>40</v>
      </c>
      <c r="D191" s="305"/>
      <c r="E191" s="305"/>
      <c r="F191" s="328" t="s">
        <v>2317</v>
      </c>
      <c r="G191" s="305"/>
      <c r="H191" s="302" t="s">
        <v>2409</v>
      </c>
      <c r="I191" s="305" t="s">
        <v>2410</v>
      </c>
      <c r="J191" s="305"/>
      <c r="K191" s="353"/>
    </row>
    <row r="192" spans="2:11" s="1" customFormat="1" ht="15" customHeight="1">
      <c r="B192" s="330"/>
      <c r="C192" s="366" t="s">
        <v>2411</v>
      </c>
      <c r="D192" s="305"/>
      <c r="E192" s="305"/>
      <c r="F192" s="328" t="s">
        <v>2317</v>
      </c>
      <c r="G192" s="305"/>
      <c r="H192" s="305" t="s">
        <v>2412</v>
      </c>
      <c r="I192" s="305" t="s">
        <v>2352</v>
      </c>
      <c r="J192" s="305"/>
      <c r="K192" s="353"/>
    </row>
    <row r="193" spans="2:11" s="1" customFormat="1" ht="15" customHeight="1">
      <c r="B193" s="330"/>
      <c r="C193" s="366" t="s">
        <v>2413</v>
      </c>
      <c r="D193" s="305"/>
      <c r="E193" s="305"/>
      <c r="F193" s="328" t="s">
        <v>2317</v>
      </c>
      <c r="G193" s="305"/>
      <c r="H193" s="305" t="s">
        <v>2414</v>
      </c>
      <c r="I193" s="305" t="s">
        <v>2352</v>
      </c>
      <c r="J193" s="305"/>
      <c r="K193" s="353"/>
    </row>
    <row r="194" spans="2:11" s="1" customFormat="1" ht="15" customHeight="1">
      <c r="B194" s="330"/>
      <c r="C194" s="366" t="s">
        <v>2415</v>
      </c>
      <c r="D194" s="305"/>
      <c r="E194" s="305"/>
      <c r="F194" s="328" t="s">
        <v>2323</v>
      </c>
      <c r="G194" s="305"/>
      <c r="H194" s="305" t="s">
        <v>2416</v>
      </c>
      <c r="I194" s="305" t="s">
        <v>2352</v>
      </c>
      <c r="J194" s="305"/>
      <c r="K194" s="353"/>
    </row>
    <row r="195" spans="2:11" s="1" customFormat="1" ht="15" customHeight="1">
      <c r="B195" s="359"/>
      <c r="C195" s="374"/>
      <c r="D195" s="339"/>
      <c r="E195" s="339"/>
      <c r="F195" s="339"/>
      <c r="G195" s="339"/>
      <c r="H195" s="339"/>
      <c r="I195" s="339"/>
      <c r="J195" s="339"/>
      <c r="K195" s="360"/>
    </row>
    <row r="196" spans="2:11" s="1" customFormat="1" ht="18.75" customHeight="1">
      <c r="B196" s="341"/>
      <c r="C196" s="351"/>
      <c r="D196" s="351"/>
      <c r="E196" s="351"/>
      <c r="F196" s="361"/>
      <c r="G196" s="351"/>
      <c r="H196" s="351"/>
      <c r="I196" s="351"/>
      <c r="J196" s="351"/>
      <c r="K196" s="341"/>
    </row>
    <row r="197" spans="2:11" s="1" customFormat="1" ht="18.75" customHeight="1">
      <c r="B197" s="341"/>
      <c r="C197" s="351"/>
      <c r="D197" s="351"/>
      <c r="E197" s="351"/>
      <c r="F197" s="361"/>
      <c r="G197" s="351"/>
      <c r="H197" s="351"/>
      <c r="I197" s="351"/>
      <c r="J197" s="351"/>
      <c r="K197" s="341"/>
    </row>
    <row r="198" spans="2:11" s="1" customFormat="1" ht="18.75" customHeight="1"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</row>
    <row r="199" spans="2:11" s="1" customFormat="1" ht="13.5">
      <c r="B199" s="292"/>
      <c r="C199" s="293"/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1">
      <c r="B200" s="295"/>
      <c r="C200" s="296" t="s">
        <v>2417</v>
      </c>
      <c r="D200" s="296"/>
      <c r="E200" s="296"/>
      <c r="F200" s="296"/>
      <c r="G200" s="296"/>
      <c r="H200" s="296"/>
      <c r="I200" s="296"/>
      <c r="J200" s="296"/>
      <c r="K200" s="297"/>
    </row>
    <row r="201" spans="2:11" s="1" customFormat="1" ht="25.5" customHeight="1">
      <c r="B201" s="295"/>
      <c r="C201" s="375" t="s">
        <v>2418</v>
      </c>
      <c r="D201" s="375"/>
      <c r="E201" s="375"/>
      <c r="F201" s="375" t="s">
        <v>2419</v>
      </c>
      <c r="G201" s="376"/>
      <c r="H201" s="375" t="s">
        <v>2420</v>
      </c>
      <c r="I201" s="375"/>
      <c r="J201" s="375"/>
      <c r="K201" s="297"/>
    </row>
    <row r="202" spans="2:11" s="1" customFormat="1" ht="5.25" customHeight="1">
      <c r="B202" s="330"/>
      <c r="C202" s="325"/>
      <c r="D202" s="325"/>
      <c r="E202" s="325"/>
      <c r="F202" s="325"/>
      <c r="G202" s="351"/>
      <c r="H202" s="325"/>
      <c r="I202" s="325"/>
      <c r="J202" s="325"/>
      <c r="K202" s="353"/>
    </row>
    <row r="203" spans="2:11" s="1" customFormat="1" ht="15" customHeight="1">
      <c r="B203" s="330"/>
      <c r="C203" s="305" t="s">
        <v>2410</v>
      </c>
      <c r="D203" s="305"/>
      <c r="E203" s="305"/>
      <c r="F203" s="328" t="s">
        <v>41</v>
      </c>
      <c r="G203" s="305"/>
      <c r="H203" s="305" t="s">
        <v>2421</v>
      </c>
      <c r="I203" s="305"/>
      <c r="J203" s="305"/>
      <c r="K203" s="353"/>
    </row>
    <row r="204" spans="2:11" s="1" customFormat="1" ht="15" customHeight="1">
      <c r="B204" s="330"/>
      <c r="C204" s="305"/>
      <c r="D204" s="305"/>
      <c r="E204" s="305"/>
      <c r="F204" s="328" t="s">
        <v>42</v>
      </c>
      <c r="G204" s="305"/>
      <c r="H204" s="305" t="s">
        <v>2422</v>
      </c>
      <c r="I204" s="305"/>
      <c r="J204" s="305"/>
      <c r="K204" s="353"/>
    </row>
    <row r="205" spans="2:11" s="1" customFormat="1" ht="15" customHeight="1">
      <c r="B205" s="330"/>
      <c r="C205" s="305"/>
      <c r="D205" s="305"/>
      <c r="E205" s="305"/>
      <c r="F205" s="328" t="s">
        <v>45</v>
      </c>
      <c r="G205" s="305"/>
      <c r="H205" s="305" t="s">
        <v>2423</v>
      </c>
      <c r="I205" s="305"/>
      <c r="J205" s="305"/>
      <c r="K205" s="353"/>
    </row>
    <row r="206" spans="2:11" s="1" customFormat="1" ht="15" customHeight="1">
      <c r="B206" s="330"/>
      <c r="C206" s="305"/>
      <c r="D206" s="305"/>
      <c r="E206" s="305"/>
      <c r="F206" s="328" t="s">
        <v>43</v>
      </c>
      <c r="G206" s="305"/>
      <c r="H206" s="305" t="s">
        <v>2424</v>
      </c>
      <c r="I206" s="305"/>
      <c r="J206" s="305"/>
      <c r="K206" s="353"/>
    </row>
    <row r="207" spans="2:11" s="1" customFormat="1" ht="15" customHeight="1">
      <c r="B207" s="330"/>
      <c r="C207" s="305"/>
      <c r="D207" s="305"/>
      <c r="E207" s="305"/>
      <c r="F207" s="328" t="s">
        <v>44</v>
      </c>
      <c r="G207" s="305"/>
      <c r="H207" s="305" t="s">
        <v>2425</v>
      </c>
      <c r="I207" s="305"/>
      <c r="J207" s="305"/>
      <c r="K207" s="353"/>
    </row>
    <row r="208" spans="2:11" s="1" customFormat="1" ht="15" customHeight="1">
      <c r="B208" s="330"/>
      <c r="C208" s="305"/>
      <c r="D208" s="305"/>
      <c r="E208" s="305"/>
      <c r="F208" s="328"/>
      <c r="G208" s="305"/>
      <c r="H208" s="305"/>
      <c r="I208" s="305"/>
      <c r="J208" s="305"/>
      <c r="K208" s="353"/>
    </row>
    <row r="209" spans="2:11" s="1" customFormat="1" ht="15" customHeight="1">
      <c r="B209" s="330"/>
      <c r="C209" s="305" t="s">
        <v>2364</v>
      </c>
      <c r="D209" s="305"/>
      <c r="E209" s="305"/>
      <c r="F209" s="328" t="s">
        <v>77</v>
      </c>
      <c r="G209" s="305"/>
      <c r="H209" s="305" t="s">
        <v>2426</v>
      </c>
      <c r="I209" s="305"/>
      <c r="J209" s="305"/>
      <c r="K209" s="353"/>
    </row>
    <row r="210" spans="2:11" s="1" customFormat="1" ht="15" customHeight="1">
      <c r="B210" s="330"/>
      <c r="C210" s="305"/>
      <c r="D210" s="305"/>
      <c r="E210" s="305"/>
      <c r="F210" s="328" t="s">
        <v>2259</v>
      </c>
      <c r="G210" s="305"/>
      <c r="H210" s="305" t="s">
        <v>2260</v>
      </c>
      <c r="I210" s="305"/>
      <c r="J210" s="305"/>
      <c r="K210" s="353"/>
    </row>
    <row r="211" spans="2:11" s="1" customFormat="1" ht="15" customHeight="1">
      <c r="B211" s="330"/>
      <c r="C211" s="305"/>
      <c r="D211" s="305"/>
      <c r="E211" s="305"/>
      <c r="F211" s="328" t="s">
        <v>2257</v>
      </c>
      <c r="G211" s="305"/>
      <c r="H211" s="305" t="s">
        <v>2427</v>
      </c>
      <c r="I211" s="305"/>
      <c r="J211" s="305"/>
      <c r="K211" s="353"/>
    </row>
    <row r="212" spans="2:11" s="1" customFormat="1" ht="15" customHeight="1">
      <c r="B212" s="377"/>
      <c r="C212" s="305"/>
      <c r="D212" s="305"/>
      <c r="E212" s="305"/>
      <c r="F212" s="328" t="s">
        <v>2261</v>
      </c>
      <c r="G212" s="366"/>
      <c r="H212" s="357" t="s">
        <v>2262</v>
      </c>
      <c r="I212" s="357"/>
      <c r="J212" s="357"/>
      <c r="K212" s="378"/>
    </row>
    <row r="213" spans="2:11" s="1" customFormat="1" ht="15" customHeight="1">
      <c r="B213" s="377"/>
      <c r="C213" s="305"/>
      <c r="D213" s="305"/>
      <c r="E213" s="305"/>
      <c r="F213" s="328" t="s">
        <v>2263</v>
      </c>
      <c r="G213" s="366"/>
      <c r="H213" s="357" t="s">
        <v>2232</v>
      </c>
      <c r="I213" s="357"/>
      <c r="J213" s="357"/>
      <c r="K213" s="378"/>
    </row>
    <row r="214" spans="2:11" s="1" customFormat="1" ht="15" customHeight="1">
      <c r="B214" s="377"/>
      <c r="C214" s="305"/>
      <c r="D214" s="305"/>
      <c r="E214" s="305"/>
      <c r="F214" s="328"/>
      <c r="G214" s="366"/>
      <c r="H214" s="357"/>
      <c r="I214" s="357"/>
      <c r="J214" s="357"/>
      <c r="K214" s="378"/>
    </row>
    <row r="215" spans="2:11" s="1" customFormat="1" ht="15" customHeight="1">
      <c r="B215" s="377"/>
      <c r="C215" s="305" t="s">
        <v>2388</v>
      </c>
      <c r="D215" s="305"/>
      <c r="E215" s="305"/>
      <c r="F215" s="328">
        <v>1</v>
      </c>
      <c r="G215" s="366"/>
      <c r="H215" s="357" t="s">
        <v>2428</v>
      </c>
      <c r="I215" s="357"/>
      <c r="J215" s="357"/>
      <c r="K215" s="378"/>
    </row>
    <row r="216" spans="2:11" s="1" customFormat="1" ht="15" customHeight="1">
      <c r="B216" s="377"/>
      <c r="C216" s="305"/>
      <c r="D216" s="305"/>
      <c r="E216" s="305"/>
      <c r="F216" s="328">
        <v>2</v>
      </c>
      <c r="G216" s="366"/>
      <c r="H216" s="357" t="s">
        <v>2429</v>
      </c>
      <c r="I216" s="357"/>
      <c r="J216" s="357"/>
      <c r="K216" s="378"/>
    </row>
    <row r="217" spans="2:11" s="1" customFormat="1" ht="15" customHeight="1">
      <c r="B217" s="377"/>
      <c r="C217" s="305"/>
      <c r="D217" s="305"/>
      <c r="E217" s="305"/>
      <c r="F217" s="328">
        <v>3</v>
      </c>
      <c r="G217" s="366"/>
      <c r="H217" s="357" t="s">
        <v>2430</v>
      </c>
      <c r="I217" s="357"/>
      <c r="J217" s="357"/>
      <c r="K217" s="378"/>
    </row>
    <row r="218" spans="2:11" s="1" customFormat="1" ht="15" customHeight="1">
      <c r="B218" s="377"/>
      <c r="C218" s="305"/>
      <c r="D218" s="305"/>
      <c r="E218" s="305"/>
      <c r="F218" s="328">
        <v>4</v>
      </c>
      <c r="G218" s="366"/>
      <c r="H218" s="357" t="s">
        <v>2431</v>
      </c>
      <c r="I218" s="357"/>
      <c r="J218" s="357"/>
      <c r="K218" s="378"/>
    </row>
    <row r="219" spans="2:11" s="1" customFormat="1" ht="12.75" customHeight="1">
      <c r="B219" s="379"/>
      <c r="C219" s="380"/>
      <c r="D219" s="380"/>
      <c r="E219" s="380"/>
      <c r="F219" s="380"/>
      <c r="G219" s="380"/>
      <c r="H219" s="380"/>
      <c r="I219" s="380"/>
      <c r="J219" s="380"/>
      <c r="K219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79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107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ROUND(J95,2)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ROUND((SUM(BE95:BE1031)),2)</f>
        <v>0</v>
      </c>
      <c r="G33" s="41"/>
      <c r="H33" s="41"/>
      <c r="I33" s="151">
        <v>0.21</v>
      </c>
      <c r="J33" s="150">
        <f>ROUND(((SUM(BE95:BE1031))*I33),2)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ROUND((SUM(BF95:BF1031)),2)</f>
        <v>0</v>
      </c>
      <c r="G34" s="41"/>
      <c r="H34" s="41"/>
      <c r="I34" s="151">
        <v>0.12</v>
      </c>
      <c r="J34" s="150">
        <f>ROUND(((SUM(BF95:BF1031))*I34),2)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ROUND((SUM(BG95:BG1031)),2)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ROUND((SUM(BH95:BH1031)),2)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ROUND((SUM(BI95:BI1031)),2)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01 - Zateplení a oprava fasád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J96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113</v>
      </c>
      <c r="E61" s="177"/>
      <c r="F61" s="177"/>
      <c r="G61" s="177"/>
      <c r="H61" s="177"/>
      <c r="I61" s="177"/>
      <c r="J61" s="178">
        <f>J97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114</v>
      </c>
      <c r="E62" s="177"/>
      <c r="F62" s="177"/>
      <c r="G62" s="177"/>
      <c r="H62" s="177"/>
      <c r="I62" s="177"/>
      <c r="J62" s="178">
        <f>J108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115</v>
      </c>
      <c r="E63" s="177"/>
      <c r="F63" s="177"/>
      <c r="G63" s="177"/>
      <c r="H63" s="177"/>
      <c r="I63" s="177"/>
      <c r="J63" s="178">
        <f>J600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116</v>
      </c>
      <c r="E64" s="177"/>
      <c r="F64" s="177"/>
      <c r="G64" s="177"/>
      <c r="H64" s="177"/>
      <c r="I64" s="177"/>
      <c r="J64" s="178">
        <f>J736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117</v>
      </c>
      <c r="E65" s="177"/>
      <c r="F65" s="177"/>
      <c r="G65" s="177"/>
      <c r="H65" s="177"/>
      <c r="I65" s="177"/>
      <c r="J65" s="178">
        <f>J748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8"/>
      <c r="C66" s="169"/>
      <c r="D66" s="170" t="s">
        <v>118</v>
      </c>
      <c r="E66" s="171"/>
      <c r="F66" s="171"/>
      <c r="G66" s="171"/>
      <c r="H66" s="171"/>
      <c r="I66" s="171"/>
      <c r="J66" s="172">
        <f>J751</f>
        <v>0</v>
      </c>
      <c r="K66" s="169"/>
      <c r="L66" s="17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4"/>
      <c r="C67" s="175"/>
      <c r="D67" s="176" t="s">
        <v>119</v>
      </c>
      <c r="E67" s="177"/>
      <c r="F67" s="177"/>
      <c r="G67" s="177"/>
      <c r="H67" s="177"/>
      <c r="I67" s="177"/>
      <c r="J67" s="178">
        <f>J752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120</v>
      </c>
      <c r="E68" s="177"/>
      <c r="F68" s="177"/>
      <c r="G68" s="177"/>
      <c r="H68" s="177"/>
      <c r="I68" s="177"/>
      <c r="J68" s="178">
        <f>J765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121</v>
      </c>
      <c r="E69" s="177"/>
      <c r="F69" s="177"/>
      <c r="G69" s="177"/>
      <c r="H69" s="177"/>
      <c r="I69" s="177"/>
      <c r="J69" s="178">
        <f>J889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122</v>
      </c>
      <c r="E70" s="177"/>
      <c r="F70" s="177"/>
      <c r="G70" s="177"/>
      <c r="H70" s="177"/>
      <c r="I70" s="177"/>
      <c r="J70" s="178">
        <f>J904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4"/>
      <c r="C71" s="175"/>
      <c r="D71" s="176" t="s">
        <v>123</v>
      </c>
      <c r="E71" s="177"/>
      <c r="F71" s="177"/>
      <c r="G71" s="177"/>
      <c r="H71" s="177"/>
      <c r="I71" s="177"/>
      <c r="J71" s="178">
        <f>J945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124</v>
      </c>
      <c r="E72" s="177"/>
      <c r="F72" s="177"/>
      <c r="G72" s="177"/>
      <c r="H72" s="177"/>
      <c r="I72" s="177"/>
      <c r="J72" s="178">
        <f>J968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4"/>
      <c r="C73" s="175"/>
      <c r="D73" s="176" t="s">
        <v>125</v>
      </c>
      <c r="E73" s="177"/>
      <c r="F73" s="177"/>
      <c r="G73" s="177"/>
      <c r="H73" s="177"/>
      <c r="I73" s="177"/>
      <c r="J73" s="178">
        <f>J1016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68"/>
      <c r="C74" s="169"/>
      <c r="D74" s="170" t="s">
        <v>126</v>
      </c>
      <c r="E74" s="171"/>
      <c r="F74" s="171"/>
      <c r="G74" s="171"/>
      <c r="H74" s="171"/>
      <c r="I74" s="171"/>
      <c r="J74" s="172">
        <f>J1029</f>
        <v>0</v>
      </c>
      <c r="K74" s="169"/>
      <c r="L74" s="173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74"/>
      <c r="C75" s="175"/>
      <c r="D75" s="176" t="s">
        <v>127</v>
      </c>
      <c r="E75" s="177"/>
      <c r="F75" s="177"/>
      <c r="G75" s="177"/>
      <c r="H75" s="177"/>
      <c r="I75" s="177"/>
      <c r="J75" s="178">
        <f>J1030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6" t="s">
        <v>128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16</v>
      </c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63" t="str">
        <f>E7</f>
        <v>Oprava fasád a energetické úspory SPŠ stavební Brno</v>
      </c>
      <c r="F85" s="35"/>
      <c r="G85" s="35"/>
      <c r="H85" s="35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106</v>
      </c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E9</f>
        <v>01 - Zateplení a oprava fasád</v>
      </c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F12</f>
        <v xml:space="preserve"> </v>
      </c>
      <c r="G89" s="43"/>
      <c r="H89" s="43"/>
      <c r="I89" s="35" t="s">
        <v>23</v>
      </c>
      <c r="J89" s="75" t="str">
        <f>IF(J12="","",J12)</f>
        <v>27. 6. 2023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25</v>
      </c>
      <c r="D91" s="43"/>
      <c r="E91" s="43"/>
      <c r="F91" s="30" t="str">
        <f>E15</f>
        <v xml:space="preserve"> </v>
      </c>
      <c r="G91" s="43"/>
      <c r="H91" s="43"/>
      <c r="I91" s="35" t="s">
        <v>31</v>
      </c>
      <c r="J91" s="39" t="str">
        <f>E21</f>
        <v xml:space="preserve"> </v>
      </c>
      <c r="K91" s="4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IF(E18="","",E18)</f>
        <v>Vyplň údaj</v>
      </c>
      <c r="G92" s="43"/>
      <c r="H92" s="43"/>
      <c r="I92" s="35" t="s">
        <v>33</v>
      </c>
      <c r="J92" s="39" t="str">
        <f>E24</f>
        <v xml:space="preserve"> </v>
      </c>
      <c r="K92" s="43"/>
      <c r="L92" s="13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3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0"/>
      <c r="B94" s="181"/>
      <c r="C94" s="182" t="s">
        <v>129</v>
      </c>
      <c r="D94" s="183" t="s">
        <v>55</v>
      </c>
      <c r="E94" s="183" t="s">
        <v>51</v>
      </c>
      <c r="F94" s="183" t="s">
        <v>52</v>
      </c>
      <c r="G94" s="183" t="s">
        <v>130</v>
      </c>
      <c r="H94" s="183" t="s">
        <v>131</v>
      </c>
      <c r="I94" s="183" t="s">
        <v>132</v>
      </c>
      <c r="J94" s="183" t="s">
        <v>110</v>
      </c>
      <c r="K94" s="184" t="s">
        <v>133</v>
      </c>
      <c r="L94" s="185"/>
      <c r="M94" s="95" t="s">
        <v>19</v>
      </c>
      <c r="N94" s="96" t="s">
        <v>40</v>
      </c>
      <c r="O94" s="96" t="s">
        <v>134</v>
      </c>
      <c r="P94" s="96" t="s">
        <v>135</v>
      </c>
      <c r="Q94" s="96" t="s">
        <v>136</v>
      </c>
      <c r="R94" s="96" t="s">
        <v>137</v>
      </c>
      <c r="S94" s="96" t="s">
        <v>138</v>
      </c>
      <c r="T94" s="97" t="s">
        <v>139</v>
      </c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</row>
    <row r="95" spans="1:63" s="2" customFormat="1" ht="22.8" customHeight="1">
      <c r="A95" s="41"/>
      <c r="B95" s="42"/>
      <c r="C95" s="102" t="s">
        <v>140</v>
      </c>
      <c r="D95" s="43"/>
      <c r="E95" s="43"/>
      <c r="F95" s="43"/>
      <c r="G95" s="43"/>
      <c r="H95" s="43"/>
      <c r="I95" s="43"/>
      <c r="J95" s="186">
        <f>BK95</f>
        <v>0</v>
      </c>
      <c r="K95" s="43"/>
      <c r="L95" s="47"/>
      <c r="M95" s="98"/>
      <c r="N95" s="187"/>
      <c r="O95" s="99"/>
      <c r="P95" s="188">
        <f>P96+P751+P1029</f>
        <v>0</v>
      </c>
      <c r="Q95" s="99"/>
      <c r="R95" s="188">
        <f>R96+R751+R1029</f>
        <v>487.80662253</v>
      </c>
      <c r="S95" s="99"/>
      <c r="T95" s="189">
        <f>T96+T751+T1029</f>
        <v>294.85783315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69</v>
      </c>
      <c r="AU95" s="20" t="s">
        <v>111</v>
      </c>
      <c r="BK95" s="190">
        <f>BK96+BK751+BK1029</f>
        <v>0</v>
      </c>
    </row>
    <row r="96" spans="1:63" s="12" customFormat="1" ht="25.9" customHeight="1">
      <c r="A96" s="12"/>
      <c r="B96" s="191"/>
      <c r="C96" s="192"/>
      <c r="D96" s="193" t="s">
        <v>69</v>
      </c>
      <c r="E96" s="194" t="s">
        <v>141</v>
      </c>
      <c r="F96" s="194" t="s">
        <v>142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P97+P108+P600+P736+P748</f>
        <v>0</v>
      </c>
      <c r="Q96" s="199"/>
      <c r="R96" s="200">
        <f>R97+R108+R600+R736+R748</f>
        <v>472.12187364000005</v>
      </c>
      <c r="S96" s="199"/>
      <c r="T96" s="201">
        <f>T97+T108+T600+T736+T748</f>
        <v>284.89690099999996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78</v>
      </c>
      <c r="AT96" s="203" t="s">
        <v>69</v>
      </c>
      <c r="AU96" s="203" t="s">
        <v>70</v>
      </c>
      <c r="AY96" s="202" t="s">
        <v>143</v>
      </c>
      <c r="BK96" s="204">
        <f>BK97+BK108+BK600+BK736+BK748</f>
        <v>0</v>
      </c>
    </row>
    <row r="97" spans="1:63" s="12" customFormat="1" ht="22.8" customHeight="1">
      <c r="A97" s="12"/>
      <c r="B97" s="191"/>
      <c r="C97" s="192"/>
      <c r="D97" s="193" t="s">
        <v>69</v>
      </c>
      <c r="E97" s="205" t="s">
        <v>144</v>
      </c>
      <c r="F97" s="205" t="s">
        <v>145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SUM(P98:P107)</f>
        <v>0</v>
      </c>
      <c r="Q97" s="199"/>
      <c r="R97" s="200">
        <f>SUM(R98:R107)</f>
        <v>0.46647521000000003</v>
      </c>
      <c r="S97" s="199"/>
      <c r="T97" s="201">
        <f>SUM(T98:T107)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78</v>
      </c>
      <c r="AT97" s="203" t="s">
        <v>69</v>
      </c>
      <c r="AU97" s="203" t="s">
        <v>78</v>
      </c>
      <c r="AY97" s="202" t="s">
        <v>143</v>
      </c>
      <c r="BK97" s="204">
        <f>SUM(BK98:BK107)</f>
        <v>0</v>
      </c>
    </row>
    <row r="98" spans="1:65" s="2" customFormat="1" ht="24.15" customHeight="1">
      <c r="A98" s="41"/>
      <c r="B98" s="42"/>
      <c r="C98" s="207" t="s">
        <v>78</v>
      </c>
      <c r="D98" s="207" t="s">
        <v>146</v>
      </c>
      <c r="E98" s="208" t="s">
        <v>147</v>
      </c>
      <c r="F98" s="209" t="s">
        <v>148</v>
      </c>
      <c r="G98" s="210" t="s">
        <v>149</v>
      </c>
      <c r="H98" s="211">
        <v>0.158</v>
      </c>
      <c r="I98" s="212"/>
      <c r="J98" s="213">
        <f>ROUND(I98*H98,2)</f>
        <v>0</v>
      </c>
      <c r="K98" s="209" t="s">
        <v>150</v>
      </c>
      <c r="L98" s="47"/>
      <c r="M98" s="214" t="s">
        <v>19</v>
      </c>
      <c r="N98" s="215" t="s">
        <v>41</v>
      </c>
      <c r="O98" s="87"/>
      <c r="P98" s="216">
        <f>O98*H98</f>
        <v>0</v>
      </c>
      <c r="Q98" s="216">
        <v>1.94302</v>
      </c>
      <c r="R98" s="216">
        <f>Q98*H98</f>
        <v>0.30699716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151</v>
      </c>
      <c r="AT98" s="218" t="s">
        <v>146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151</v>
      </c>
      <c r="BM98" s="218" t="s">
        <v>152</v>
      </c>
    </row>
    <row r="99" spans="1:47" s="2" customFormat="1" ht="12">
      <c r="A99" s="41"/>
      <c r="B99" s="42"/>
      <c r="C99" s="43"/>
      <c r="D99" s="220" t="s">
        <v>153</v>
      </c>
      <c r="E99" s="43"/>
      <c r="F99" s="221" t="s">
        <v>154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153</v>
      </c>
      <c r="AU99" s="20" t="s">
        <v>80</v>
      </c>
    </row>
    <row r="100" spans="1:51" s="13" customFormat="1" ht="12">
      <c r="A100" s="13"/>
      <c r="B100" s="225"/>
      <c r="C100" s="226"/>
      <c r="D100" s="227" t="s">
        <v>155</v>
      </c>
      <c r="E100" s="228" t="s">
        <v>19</v>
      </c>
      <c r="F100" s="229" t="s">
        <v>156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155</v>
      </c>
      <c r="AU100" s="235" t="s">
        <v>80</v>
      </c>
      <c r="AV100" s="13" t="s">
        <v>78</v>
      </c>
      <c r="AW100" s="13" t="s">
        <v>32</v>
      </c>
      <c r="AX100" s="13" t="s">
        <v>70</v>
      </c>
      <c r="AY100" s="235" t="s">
        <v>143</v>
      </c>
    </row>
    <row r="101" spans="1:51" s="14" customFormat="1" ht="12">
      <c r="A101" s="14"/>
      <c r="B101" s="236"/>
      <c r="C101" s="237"/>
      <c r="D101" s="227" t="s">
        <v>155</v>
      </c>
      <c r="E101" s="238" t="s">
        <v>19</v>
      </c>
      <c r="F101" s="239" t="s">
        <v>157</v>
      </c>
      <c r="G101" s="237"/>
      <c r="H101" s="240">
        <v>0.158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155</v>
      </c>
      <c r="AU101" s="246" t="s">
        <v>80</v>
      </c>
      <c r="AV101" s="14" t="s">
        <v>80</v>
      </c>
      <c r="AW101" s="14" t="s">
        <v>32</v>
      </c>
      <c r="AX101" s="14" t="s">
        <v>78</v>
      </c>
      <c r="AY101" s="246" t="s">
        <v>143</v>
      </c>
    </row>
    <row r="102" spans="1:65" s="2" customFormat="1" ht="37.8" customHeight="1">
      <c r="A102" s="41"/>
      <c r="B102" s="42"/>
      <c r="C102" s="207" t="s">
        <v>80</v>
      </c>
      <c r="D102" s="207" t="s">
        <v>146</v>
      </c>
      <c r="E102" s="208" t="s">
        <v>158</v>
      </c>
      <c r="F102" s="209" t="s">
        <v>159</v>
      </c>
      <c r="G102" s="210" t="s">
        <v>160</v>
      </c>
      <c r="H102" s="211">
        <v>0.145</v>
      </c>
      <c r="I102" s="212"/>
      <c r="J102" s="213">
        <f>ROUND(I102*H102,2)</f>
        <v>0</v>
      </c>
      <c r="K102" s="209" t="s">
        <v>150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0.01709</v>
      </c>
      <c r="R102" s="216">
        <f>Q102*H102</f>
        <v>0.00247805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151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151</v>
      </c>
      <c r="BM102" s="218" t="s">
        <v>161</v>
      </c>
    </row>
    <row r="103" spans="1:47" s="2" customFormat="1" ht="12">
      <c r="A103" s="41"/>
      <c r="B103" s="42"/>
      <c r="C103" s="43"/>
      <c r="D103" s="220" t="s">
        <v>153</v>
      </c>
      <c r="E103" s="43"/>
      <c r="F103" s="221" t="s">
        <v>162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153</v>
      </c>
      <c r="AU103" s="20" t="s">
        <v>80</v>
      </c>
    </row>
    <row r="104" spans="1:51" s="13" customFormat="1" ht="12">
      <c r="A104" s="13"/>
      <c r="B104" s="225"/>
      <c r="C104" s="226"/>
      <c r="D104" s="227" t="s">
        <v>155</v>
      </c>
      <c r="E104" s="228" t="s">
        <v>19</v>
      </c>
      <c r="F104" s="229" t="s">
        <v>156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155</v>
      </c>
      <c r="AU104" s="235" t="s">
        <v>80</v>
      </c>
      <c r="AV104" s="13" t="s">
        <v>78</v>
      </c>
      <c r="AW104" s="13" t="s">
        <v>32</v>
      </c>
      <c r="AX104" s="13" t="s">
        <v>70</v>
      </c>
      <c r="AY104" s="235" t="s">
        <v>143</v>
      </c>
    </row>
    <row r="105" spans="1:51" s="14" customFormat="1" ht="12">
      <c r="A105" s="14"/>
      <c r="B105" s="236"/>
      <c r="C105" s="237"/>
      <c r="D105" s="227" t="s">
        <v>155</v>
      </c>
      <c r="E105" s="238" t="s">
        <v>19</v>
      </c>
      <c r="F105" s="239" t="s">
        <v>163</v>
      </c>
      <c r="G105" s="237"/>
      <c r="H105" s="240">
        <v>0.145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155</v>
      </c>
      <c r="AU105" s="246" t="s">
        <v>80</v>
      </c>
      <c r="AV105" s="14" t="s">
        <v>80</v>
      </c>
      <c r="AW105" s="14" t="s">
        <v>32</v>
      </c>
      <c r="AX105" s="14" t="s">
        <v>78</v>
      </c>
      <c r="AY105" s="246" t="s">
        <v>143</v>
      </c>
    </row>
    <row r="106" spans="1:65" s="2" customFormat="1" ht="24.15" customHeight="1">
      <c r="A106" s="41"/>
      <c r="B106" s="42"/>
      <c r="C106" s="247" t="s">
        <v>144</v>
      </c>
      <c r="D106" s="247" t="s">
        <v>164</v>
      </c>
      <c r="E106" s="248" t="s">
        <v>165</v>
      </c>
      <c r="F106" s="249" t="s">
        <v>166</v>
      </c>
      <c r="G106" s="250" t="s">
        <v>160</v>
      </c>
      <c r="H106" s="251">
        <v>0.157</v>
      </c>
      <c r="I106" s="252"/>
      <c r="J106" s="253">
        <f>ROUND(I106*H106,2)</f>
        <v>0</v>
      </c>
      <c r="K106" s="249" t="s">
        <v>150</v>
      </c>
      <c r="L106" s="254"/>
      <c r="M106" s="255" t="s">
        <v>19</v>
      </c>
      <c r="N106" s="256" t="s">
        <v>41</v>
      </c>
      <c r="O106" s="87"/>
      <c r="P106" s="216">
        <f>O106*H106</f>
        <v>0</v>
      </c>
      <c r="Q106" s="216">
        <v>1</v>
      </c>
      <c r="R106" s="216">
        <f>Q106*H106</f>
        <v>0.157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167</v>
      </c>
      <c r="AT106" s="218" t="s">
        <v>164</v>
      </c>
      <c r="AU106" s="218" t="s">
        <v>80</v>
      </c>
      <c r="AY106" s="20" t="s">
        <v>143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78</v>
      </c>
      <c r="BK106" s="219">
        <f>ROUND(I106*H106,2)</f>
        <v>0</v>
      </c>
      <c r="BL106" s="20" t="s">
        <v>151</v>
      </c>
      <c r="BM106" s="218" t="s">
        <v>168</v>
      </c>
    </row>
    <row r="107" spans="1:51" s="14" customFormat="1" ht="12">
      <c r="A107" s="14"/>
      <c r="B107" s="236"/>
      <c r="C107" s="237"/>
      <c r="D107" s="227" t="s">
        <v>155</v>
      </c>
      <c r="E107" s="238" t="s">
        <v>19</v>
      </c>
      <c r="F107" s="239" t="s">
        <v>169</v>
      </c>
      <c r="G107" s="237"/>
      <c r="H107" s="240">
        <v>0.157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80</v>
      </c>
      <c r="AV107" s="14" t="s">
        <v>80</v>
      </c>
      <c r="AW107" s="14" t="s">
        <v>32</v>
      </c>
      <c r="AX107" s="14" t="s">
        <v>78</v>
      </c>
      <c r="AY107" s="246" t="s">
        <v>143</v>
      </c>
    </row>
    <row r="108" spans="1:63" s="12" customFormat="1" ht="22.8" customHeight="1">
      <c r="A108" s="12"/>
      <c r="B108" s="191"/>
      <c r="C108" s="192"/>
      <c r="D108" s="193" t="s">
        <v>69</v>
      </c>
      <c r="E108" s="205" t="s">
        <v>170</v>
      </c>
      <c r="F108" s="205" t="s">
        <v>171</v>
      </c>
      <c r="G108" s="192"/>
      <c r="H108" s="192"/>
      <c r="I108" s="195"/>
      <c r="J108" s="206">
        <f>BK108</f>
        <v>0</v>
      </c>
      <c r="K108" s="192"/>
      <c r="L108" s="197"/>
      <c r="M108" s="198"/>
      <c r="N108" s="199"/>
      <c r="O108" s="199"/>
      <c r="P108" s="200">
        <f>SUM(P109:P599)</f>
        <v>0</v>
      </c>
      <c r="Q108" s="199"/>
      <c r="R108" s="200">
        <f>SUM(R109:R599)</f>
        <v>471.65539843000005</v>
      </c>
      <c r="S108" s="199"/>
      <c r="T108" s="201">
        <f>SUM(T109:T599)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78</v>
      </c>
      <c r="AT108" s="203" t="s">
        <v>69</v>
      </c>
      <c r="AU108" s="203" t="s">
        <v>78</v>
      </c>
      <c r="AY108" s="202" t="s">
        <v>143</v>
      </c>
      <c r="BK108" s="204">
        <f>SUM(BK109:BK599)</f>
        <v>0</v>
      </c>
    </row>
    <row r="109" spans="1:65" s="2" customFormat="1" ht="24.15" customHeight="1">
      <c r="A109" s="41"/>
      <c r="B109" s="42"/>
      <c r="C109" s="207" t="s">
        <v>151</v>
      </c>
      <c r="D109" s="207" t="s">
        <v>146</v>
      </c>
      <c r="E109" s="208" t="s">
        <v>172</v>
      </c>
      <c r="F109" s="209" t="s">
        <v>173</v>
      </c>
      <c r="G109" s="210" t="s">
        <v>174</v>
      </c>
      <c r="H109" s="211">
        <v>1.74</v>
      </c>
      <c r="I109" s="212"/>
      <c r="J109" s="213">
        <f>ROUND(I109*H109,2)</f>
        <v>0</v>
      </c>
      <c r="K109" s="209" t="s">
        <v>150</v>
      </c>
      <c r="L109" s="47"/>
      <c r="M109" s="214" t="s">
        <v>19</v>
      </c>
      <c r="N109" s="215" t="s">
        <v>41</v>
      </c>
      <c r="O109" s="87"/>
      <c r="P109" s="216">
        <f>O109*H109</f>
        <v>0</v>
      </c>
      <c r="Q109" s="216">
        <v>0.03358</v>
      </c>
      <c r="R109" s="216">
        <f>Q109*H109</f>
        <v>0.0584292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151</v>
      </c>
      <c r="AT109" s="218" t="s">
        <v>146</v>
      </c>
      <c r="AU109" s="218" t="s">
        <v>80</v>
      </c>
      <c r="AY109" s="20" t="s">
        <v>143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78</v>
      </c>
      <c r="BK109" s="219">
        <f>ROUND(I109*H109,2)</f>
        <v>0</v>
      </c>
      <c r="BL109" s="20" t="s">
        <v>151</v>
      </c>
      <c r="BM109" s="218" t="s">
        <v>175</v>
      </c>
    </row>
    <row r="110" spans="1:47" s="2" customFormat="1" ht="12">
      <c r="A110" s="41"/>
      <c r="B110" s="42"/>
      <c r="C110" s="43"/>
      <c r="D110" s="220" t="s">
        <v>153</v>
      </c>
      <c r="E110" s="43"/>
      <c r="F110" s="221" t="s">
        <v>176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153</v>
      </c>
      <c r="AU110" s="20" t="s">
        <v>80</v>
      </c>
    </row>
    <row r="111" spans="1:51" s="13" customFormat="1" ht="12">
      <c r="A111" s="13"/>
      <c r="B111" s="225"/>
      <c r="C111" s="226"/>
      <c r="D111" s="227" t="s">
        <v>155</v>
      </c>
      <c r="E111" s="228" t="s">
        <v>19</v>
      </c>
      <c r="F111" s="229" t="s">
        <v>156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155</v>
      </c>
      <c r="AU111" s="235" t="s">
        <v>80</v>
      </c>
      <c r="AV111" s="13" t="s">
        <v>78</v>
      </c>
      <c r="AW111" s="13" t="s">
        <v>32</v>
      </c>
      <c r="AX111" s="13" t="s">
        <v>70</v>
      </c>
      <c r="AY111" s="235" t="s">
        <v>143</v>
      </c>
    </row>
    <row r="112" spans="1:51" s="14" customFormat="1" ht="12">
      <c r="A112" s="14"/>
      <c r="B112" s="236"/>
      <c r="C112" s="237"/>
      <c r="D112" s="227" t="s">
        <v>155</v>
      </c>
      <c r="E112" s="238" t="s">
        <v>19</v>
      </c>
      <c r="F112" s="239" t="s">
        <v>177</v>
      </c>
      <c r="G112" s="237"/>
      <c r="H112" s="240">
        <v>1.74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80</v>
      </c>
      <c r="AV112" s="14" t="s">
        <v>80</v>
      </c>
      <c r="AW112" s="14" t="s">
        <v>32</v>
      </c>
      <c r="AX112" s="14" t="s">
        <v>78</v>
      </c>
      <c r="AY112" s="246" t="s">
        <v>143</v>
      </c>
    </row>
    <row r="113" spans="1:65" s="2" customFormat="1" ht="37.8" customHeight="1">
      <c r="A113" s="41"/>
      <c r="B113" s="42"/>
      <c r="C113" s="207" t="s">
        <v>178</v>
      </c>
      <c r="D113" s="207" t="s">
        <v>146</v>
      </c>
      <c r="E113" s="208" t="s">
        <v>179</v>
      </c>
      <c r="F113" s="209" t="s">
        <v>180</v>
      </c>
      <c r="G113" s="210" t="s">
        <v>174</v>
      </c>
      <c r="H113" s="211">
        <v>1.74</v>
      </c>
      <c r="I113" s="212"/>
      <c r="J113" s="213">
        <f>ROUND(I113*H113,2)</f>
        <v>0</v>
      </c>
      <c r="K113" s="209" t="s">
        <v>150</v>
      </c>
      <c r="L113" s="47"/>
      <c r="M113" s="214" t="s">
        <v>19</v>
      </c>
      <c r="N113" s="215" t="s">
        <v>41</v>
      </c>
      <c r="O113" s="87"/>
      <c r="P113" s="216">
        <f>O113*H113</f>
        <v>0</v>
      </c>
      <c r="Q113" s="216">
        <v>0.00085</v>
      </c>
      <c r="R113" s="216">
        <f>Q113*H113</f>
        <v>0.0014789999999999998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151</v>
      </c>
      <c r="AT113" s="218" t="s">
        <v>146</v>
      </c>
      <c r="AU113" s="218" t="s">
        <v>80</v>
      </c>
      <c r="AY113" s="20" t="s">
        <v>143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151</v>
      </c>
      <c r="BM113" s="218" t="s">
        <v>181</v>
      </c>
    </row>
    <row r="114" spans="1:47" s="2" customFormat="1" ht="12">
      <c r="A114" s="41"/>
      <c r="B114" s="42"/>
      <c r="C114" s="43"/>
      <c r="D114" s="220" t="s">
        <v>153</v>
      </c>
      <c r="E114" s="43"/>
      <c r="F114" s="221" t="s">
        <v>182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153</v>
      </c>
      <c r="AU114" s="20" t="s">
        <v>80</v>
      </c>
    </row>
    <row r="115" spans="1:51" s="13" customFormat="1" ht="12">
      <c r="A115" s="13"/>
      <c r="B115" s="225"/>
      <c r="C115" s="226"/>
      <c r="D115" s="227" t="s">
        <v>155</v>
      </c>
      <c r="E115" s="228" t="s">
        <v>19</v>
      </c>
      <c r="F115" s="229" t="s">
        <v>156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155</v>
      </c>
      <c r="AU115" s="235" t="s">
        <v>80</v>
      </c>
      <c r="AV115" s="13" t="s">
        <v>78</v>
      </c>
      <c r="AW115" s="13" t="s">
        <v>32</v>
      </c>
      <c r="AX115" s="13" t="s">
        <v>70</v>
      </c>
      <c r="AY115" s="235" t="s">
        <v>143</v>
      </c>
    </row>
    <row r="116" spans="1:51" s="14" customFormat="1" ht="12">
      <c r="A116" s="14"/>
      <c r="B116" s="236"/>
      <c r="C116" s="237"/>
      <c r="D116" s="227" t="s">
        <v>155</v>
      </c>
      <c r="E116" s="238" t="s">
        <v>19</v>
      </c>
      <c r="F116" s="239" t="s">
        <v>177</v>
      </c>
      <c r="G116" s="237"/>
      <c r="H116" s="240">
        <v>1.74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155</v>
      </c>
      <c r="AU116" s="246" t="s">
        <v>80</v>
      </c>
      <c r="AV116" s="14" t="s">
        <v>80</v>
      </c>
      <c r="AW116" s="14" t="s">
        <v>32</v>
      </c>
      <c r="AX116" s="14" t="s">
        <v>78</v>
      </c>
      <c r="AY116" s="246" t="s">
        <v>143</v>
      </c>
    </row>
    <row r="117" spans="1:65" s="2" customFormat="1" ht="24.15" customHeight="1">
      <c r="A117" s="41"/>
      <c r="B117" s="42"/>
      <c r="C117" s="207" t="s">
        <v>170</v>
      </c>
      <c r="D117" s="207" t="s">
        <v>146</v>
      </c>
      <c r="E117" s="208" t="s">
        <v>183</v>
      </c>
      <c r="F117" s="209" t="s">
        <v>184</v>
      </c>
      <c r="G117" s="210" t="s">
        <v>185</v>
      </c>
      <c r="H117" s="211">
        <v>1081.57</v>
      </c>
      <c r="I117" s="212"/>
      <c r="J117" s="213">
        <f>ROUND(I117*H117,2)</f>
        <v>0</v>
      </c>
      <c r="K117" s="209" t="s">
        <v>150</v>
      </c>
      <c r="L117" s="47"/>
      <c r="M117" s="214" t="s">
        <v>19</v>
      </c>
      <c r="N117" s="215" t="s">
        <v>41</v>
      </c>
      <c r="O117" s="87"/>
      <c r="P117" s="216">
        <f>O117*H117</f>
        <v>0</v>
      </c>
      <c r="Q117" s="216">
        <v>0.0015</v>
      </c>
      <c r="R117" s="216">
        <f>Q117*H117</f>
        <v>1.622355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151</v>
      </c>
      <c r="AT117" s="218" t="s">
        <v>146</v>
      </c>
      <c r="AU117" s="218" t="s">
        <v>80</v>
      </c>
      <c r="AY117" s="20" t="s">
        <v>143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78</v>
      </c>
      <c r="BK117" s="219">
        <f>ROUND(I117*H117,2)</f>
        <v>0</v>
      </c>
      <c r="BL117" s="20" t="s">
        <v>151</v>
      </c>
      <c r="BM117" s="218" t="s">
        <v>186</v>
      </c>
    </row>
    <row r="118" spans="1:47" s="2" customFormat="1" ht="12">
      <c r="A118" s="41"/>
      <c r="B118" s="42"/>
      <c r="C118" s="43"/>
      <c r="D118" s="220" t="s">
        <v>153</v>
      </c>
      <c r="E118" s="43"/>
      <c r="F118" s="221" t="s">
        <v>187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153</v>
      </c>
      <c r="AU118" s="20" t="s">
        <v>80</v>
      </c>
    </row>
    <row r="119" spans="1:51" s="13" customFormat="1" ht="12">
      <c r="A119" s="13"/>
      <c r="B119" s="225"/>
      <c r="C119" s="226"/>
      <c r="D119" s="227" t="s">
        <v>155</v>
      </c>
      <c r="E119" s="228" t="s">
        <v>19</v>
      </c>
      <c r="F119" s="229" t="s">
        <v>156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155</v>
      </c>
      <c r="AU119" s="235" t="s">
        <v>80</v>
      </c>
      <c r="AV119" s="13" t="s">
        <v>78</v>
      </c>
      <c r="AW119" s="13" t="s">
        <v>32</v>
      </c>
      <c r="AX119" s="13" t="s">
        <v>70</v>
      </c>
      <c r="AY119" s="235" t="s">
        <v>143</v>
      </c>
    </row>
    <row r="120" spans="1:51" s="14" customFormat="1" ht="12">
      <c r="A120" s="14"/>
      <c r="B120" s="236"/>
      <c r="C120" s="237"/>
      <c r="D120" s="227" t="s">
        <v>155</v>
      </c>
      <c r="E120" s="238" t="s">
        <v>19</v>
      </c>
      <c r="F120" s="239" t="s">
        <v>188</v>
      </c>
      <c r="G120" s="237"/>
      <c r="H120" s="240">
        <v>70.85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80</v>
      </c>
      <c r="AV120" s="14" t="s">
        <v>80</v>
      </c>
      <c r="AW120" s="14" t="s">
        <v>32</v>
      </c>
      <c r="AX120" s="14" t="s">
        <v>70</v>
      </c>
      <c r="AY120" s="246" t="s">
        <v>143</v>
      </c>
    </row>
    <row r="121" spans="1:51" s="13" customFormat="1" ht="12">
      <c r="A121" s="13"/>
      <c r="B121" s="225"/>
      <c r="C121" s="226"/>
      <c r="D121" s="227" t="s">
        <v>155</v>
      </c>
      <c r="E121" s="228" t="s">
        <v>19</v>
      </c>
      <c r="F121" s="229" t="s">
        <v>189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155</v>
      </c>
      <c r="AU121" s="235" t="s">
        <v>80</v>
      </c>
      <c r="AV121" s="13" t="s">
        <v>78</v>
      </c>
      <c r="AW121" s="13" t="s">
        <v>32</v>
      </c>
      <c r="AX121" s="13" t="s">
        <v>70</v>
      </c>
      <c r="AY121" s="235" t="s">
        <v>143</v>
      </c>
    </row>
    <row r="122" spans="1:51" s="14" customFormat="1" ht="12">
      <c r="A122" s="14"/>
      <c r="B122" s="236"/>
      <c r="C122" s="237"/>
      <c r="D122" s="227" t="s">
        <v>155</v>
      </c>
      <c r="E122" s="238" t="s">
        <v>19</v>
      </c>
      <c r="F122" s="239" t="s">
        <v>190</v>
      </c>
      <c r="G122" s="237"/>
      <c r="H122" s="240">
        <v>15.78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155</v>
      </c>
      <c r="AU122" s="246" t="s">
        <v>80</v>
      </c>
      <c r="AV122" s="14" t="s">
        <v>80</v>
      </c>
      <c r="AW122" s="14" t="s">
        <v>32</v>
      </c>
      <c r="AX122" s="14" t="s">
        <v>70</v>
      </c>
      <c r="AY122" s="246" t="s">
        <v>143</v>
      </c>
    </row>
    <row r="123" spans="1:51" s="14" customFormat="1" ht="12">
      <c r="A123" s="14"/>
      <c r="B123" s="236"/>
      <c r="C123" s="237"/>
      <c r="D123" s="227" t="s">
        <v>155</v>
      </c>
      <c r="E123" s="238" t="s">
        <v>19</v>
      </c>
      <c r="F123" s="239" t="s">
        <v>191</v>
      </c>
      <c r="G123" s="237"/>
      <c r="H123" s="240">
        <v>12.56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155</v>
      </c>
      <c r="AU123" s="246" t="s">
        <v>80</v>
      </c>
      <c r="AV123" s="14" t="s">
        <v>80</v>
      </c>
      <c r="AW123" s="14" t="s">
        <v>32</v>
      </c>
      <c r="AX123" s="14" t="s">
        <v>70</v>
      </c>
      <c r="AY123" s="246" t="s">
        <v>143</v>
      </c>
    </row>
    <row r="124" spans="1:51" s="14" customFormat="1" ht="12">
      <c r="A124" s="14"/>
      <c r="B124" s="236"/>
      <c r="C124" s="237"/>
      <c r="D124" s="227" t="s">
        <v>155</v>
      </c>
      <c r="E124" s="238" t="s">
        <v>19</v>
      </c>
      <c r="F124" s="239" t="s">
        <v>192</v>
      </c>
      <c r="G124" s="237"/>
      <c r="H124" s="240">
        <v>19.965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80</v>
      </c>
      <c r="AV124" s="14" t="s">
        <v>80</v>
      </c>
      <c r="AW124" s="14" t="s">
        <v>32</v>
      </c>
      <c r="AX124" s="14" t="s">
        <v>70</v>
      </c>
      <c r="AY124" s="246" t="s">
        <v>143</v>
      </c>
    </row>
    <row r="125" spans="1:51" s="13" customFormat="1" ht="12">
      <c r="A125" s="13"/>
      <c r="B125" s="225"/>
      <c r="C125" s="226"/>
      <c r="D125" s="227" t="s">
        <v>155</v>
      </c>
      <c r="E125" s="228" t="s">
        <v>19</v>
      </c>
      <c r="F125" s="229" t="s">
        <v>193</v>
      </c>
      <c r="G125" s="226"/>
      <c r="H125" s="228" t="s">
        <v>19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155</v>
      </c>
      <c r="AU125" s="235" t="s">
        <v>80</v>
      </c>
      <c r="AV125" s="13" t="s">
        <v>78</v>
      </c>
      <c r="AW125" s="13" t="s">
        <v>32</v>
      </c>
      <c r="AX125" s="13" t="s">
        <v>70</v>
      </c>
      <c r="AY125" s="235" t="s">
        <v>143</v>
      </c>
    </row>
    <row r="126" spans="1:51" s="14" customFormat="1" ht="12">
      <c r="A126" s="14"/>
      <c r="B126" s="236"/>
      <c r="C126" s="237"/>
      <c r="D126" s="227" t="s">
        <v>155</v>
      </c>
      <c r="E126" s="238" t="s">
        <v>19</v>
      </c>
      <c r="F126" s="239" t="s">
        <v>194</v>
      </c>
      <c r="G126" s="237"/>
      <c r="H126" s="240">
        <v>153.19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155</v>
      </c>
      <c r="AU126" s="246" t="s">
        <v>80</v>
      </c>
      <c r="AV126" s="14" t="s">
        <v>80</v>
      </c>
      <c r="AW126" s="14" t="s">
        <v>32</v>
      </c>
      <c r="AX126" s="14" t="s">
        <v>70</v>
      </c>
      <c r="AY126" s="246" t="s">
        <v>143</v>
      </c>
    </row>
    <row r="127" spans="1:51" s="14" customFormat="1" ht="12">
      <c r="A127" s="14"/>
      <c r="B127" s="236"/>
      <c r="C127" s="237"/>
      <c r="D127" s="227" t="s">
        <v>155</v>
      </c>
      <c r="E127" s="238" t="s">
        <v>19</v>
      </c>
      <c r="F127" s="239" t="s">
        <v>195</v>
      </c>
      <c r="G127" s="237"/>
      <c r="H127" s="240">
        <v>17.92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155</v>
      </c>
      <c r="AU127" s="246" t="s">
        <v>80</v>
      </c>
      <c r="AV127" s="14" t="s">
        <v>80</v>
      </c>
      <c r="AW127" s="14" t="s">
        <v>32</v>
      </c>
      <c r="AX127" s="14" t="s">
        <v>70</v>
      </c>
      <c r="AY127" s="246" t="s">
        <v>143</v>
      </c>
    </row>
    <row r="128" spans="1:51" s="13" customFormat="1" ht="12">
      <c r="A128" s="13"/>
      <c r="B128" s="225"/>
      <c r="C128" s="226"/>
      <c r="D128" s="227" t="s">
        <v>155</v>
      </c>
      <c r="E128" s="228" t="s">
        <v>19</v>
      </c>
      <c r="F128" s="229" t="s">
        <v>196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155</v>
      </c>
      <c r="AU128" s="235" t="s">
        <v>80</v>
      </c>
      <c r="AV128" s="13" t="s">
        <v>78</v>
      </c>
      <c r="AW128" s="13" t="s">
        <v>32</v>
      </c>
      <c r="AX128" s="13" t="s">
        <v>70</v>
      </c>
      <c r="AY128" s="235" t="s">
        <v>143</v>
      </c>
    </row>
    <row r="129" spans="1:51" s="14" customFormat="1" ht="12">
      <c r="A129" s="14"/>
      <c r="B129" s="236"/>
      <c r="C129" s="237"/>
      <c r="D129" s="227" t="s">
        <v>155</v>
      </c>
      <c r="E129" s="238" t="s">
        <v>19</v>
      </c>
      <c r="F129" s="239" t="s">
        <v>197</v>
      </c>
      <c r="G129" s="237"/>
      <c r="H129" s="240">
        <v>205.785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155</v>
      </c>
      <c r="AU129" s="246" t="s">
        <v>80</v>
      </c>
      <c r="AV129" s="14" t="s">
        <v>80</v>
      </c>
      <c r="AW129" s="14" t="s">
        <v>32</v>
      </c>
      <c r="AX129" s="14" t="s">
        <v>70</v>
      </c>
      <c r="AY129" s="246" t="s">
        <v>143</v>
      </c>
    </row>
    <row r="130" spans="1:51" s="13" customFormat="1" ht="12">
      <c r="A130" s="13"/>
      <c r="B130" s="225"/>
      <c r="C130" s="226"/>
      <c r="D130" s="227" t="s">
        <v>155</v>
      </c>
      <c r="E130" s="228" t="s">
        <v>19</v>
      </c>
      <c r="F130" s="229" t="s">
        <v>198</v>
      </c>
      <c r="G130" s="226"/>
      <c r="H130" s="228" t="s">
        <v>19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155</v>
      </c>
      <c r="AU130" s="235" t="s">
        <v>80</v>
      </c>
      <c r="AV130" s="13" t="s">
        <v>78</v>
      </c>
      <c r="AW130" s="13" t="s">
        <v>32</v>
      </c>
      <c r="AX130" s="13" t="s">
        <v>70</v>
      </c>
      <c r="AY130" s="235" t="s">
        <v>143</v>
      </c>
    </row>
    <row r="131" spans="1:51" s="14" customFormat="1" ht="12">
      <c r="A131" s="14"/>
      <c r="B131" s="236"/>
      <c r="C131" s="237"/>
      <c r="D131" s="227" t="s">
        <v>155</v>
      </c>
      <c r="E131" s="238" t="s">
        <v>19</v>
      </c>
      <c r="F131" s="239" t="s">
        <v>199</v>
      </c>
      <c r="G131" s="237"/>
      <c r="H131" s="240">
        <v>244.24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155</v>
      </c>
      <c r="AU131" s="246" t="s">
        <v>80</v>
      </c>
      <c r="AV131" s="14" t="s">
        <v>80</v>
      </c>
      <c r="AW131" s="14" t="s">
        <v>32</v>
      </c>
      <c r="AX131" s="14" t="s">
        <v>70</v>
      </c>
      <c r="AY131" s="246" t="s">
        <v>143</v>
      </c>
    </row>
    <row r="132" spans="1:51" s="13" customFormat="1" ht="12">
      <c r="A132" s="13"/>
      <c r="B132" s="225"/>
      <c r="C132" s="226"/>
      <c r="D132" s="227" t="s">
        <v>155</v>
      </c>
      <c r="E132" s="228" t="s">
        <v>19</v>
      </c>
      <c r="F132" s="229" t="s">
        <v>200</v>
      </c>
      <c r="G132" s="226"/>
      <c r="H132" s="228" t="s">
        <v>19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155</v>
      </c>
      <c r="AU132" s="235" t="s">
        <v>80</v>
      </c>
      <c r="AV132" s="13" t="s">
        <v>78</v>
      </c>
      <c r="AW132" s="13" t="s">
        <v>32</v>
      </c>
      <c r="AX132" s="13" t="s">
        <v>70</v>
      </c>
      <c r="AY132" s="235" t="s">
        <v>143</v>
      </c>
    </row>
    <row r="133" spans="1:51" s="14" customFormat="1" ht="12">
      <c r="A133" s="14"/>
      <c r="B133" s="236"/>
      <c r="C133" s="237"/>
      <c r="D133" s="227" t="s">
        <v>155</v>
      </c>
      <c r="E133" s="238" t="s">
        <v>19</v>
      </c>
      <c r="F133" s="239" t="s">
        <v>201</v>
      </c>
      <c r="G133" s="237"/>
      <c r="H133" s="240">
        <v>156.04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155</v>
      </c>
      <c r="AU133" s="246" t="s">
        <v>80</v>
      </c>
      <c r="AV133" s="14" t="s">
        <v>80</v>
      </c>
      <c r="AW133" s="14" t="s">
        <v>32</v>
      </c>
      <c r="AX133" s="14" t="s">
        <v>70</v>
      </c>
      <c r="AY133" s="246" t="s">
        <v>143</v>
      </c>
    </row>
    <row r="134" spans="1:51" s="13" customFormat="1" ht="12">
      <c r="A134" s="13"/>
      <c r="B134" s="225"/>
      <c r="C134" s="226"/>
      <c r="D134" s="227" t="s">
        <v>155</v>
      </c>
      <c r="E134" s="228" t="s">
        <v>19</v>
      </c>
      <c r="F134" s="229" t="s">
        <v>202</v>
      </c>
      <c r="G134" s="226"/>
      <c r="H134" s="228" t="s">
        <v>19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155</v>
      </c>
      <c r="AU134" s="235" t="s">
        <v>80</v>
      </c>
      <c r="AV134" s="13" t="s">
        <v>78</v>
      </c>
      <c r="AW134" s="13" t="s">
        <v>32</v>
      </c>
      <c r="AX134" s="13" t="s">
        <v>70</v>
      </c>
      <c r="AY134" s="235" t="s">
        <v>143</v>
      </c>
    </row>
    <row r="135" spans="1:51" s="14" customFormat="1" ht="12">
      <c r="A135" s="14"/>
      <c r="B135" s="236"/>
      <c r="C135" s="237"/>
      <c r="D135" s="227" t="s">
        <v>155</v>
      </c>
      <c r="E135" s="238" t="s">
        <v>19</v>
      </c>
      <c r="F135" s="239" t="s">
        <v>203</v>
      </c>
      <c r="G135" s="237"/>
      <c r="H135" s="240">
        <v>185.24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155</v>
      </c>
      <c r="AU135" s="246" t="s">
        <v>80</v>
      </c>
      <c r="AV135" s="14" t="s">
        <v>80</v>
      </c>
      <c r="AW135" s="14" t="s">
        <v>32</v>
      </c>
      <c r="AX135" s="14" t="s">
        <v>70</v>
      </c>
      <c r="AY135" s="246" t="s">
        <v>143</v>
      </c>
    </row>
    <row r="136" spans="1:51" s="15" customFormat="1" ht="12">
      <c r="A136" s="15"/>
      <c r="B136" s="257"/>
      <c r="C136" s="258"/>
      <c r="D136" s="227" t="s">
        <v>155</v>
      </c>
      <c r="E136" s="259" t="s">
        <v>19</v>
      </c>
      <c r="F136" s="260" t="s">
        <v>204</v>
      </c>
      <c r="G136" s="258"/>
      <c r="H136" s="261">
        <v>1081.57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7" t="s">
        <v>155</v>
      </c>
      <c r="AU136" s="267" t="s">
        <v>80</v>
      </c>
      <c r="AV136" s="15" t="s">
        <v>151</v>
      </c>
      <c r="AW136" s="15" t="s">
        <v>32</v>
      </c>
      <c r="AX136" s="15" t="s">
        <v>78</v>
      </c>
      <c r="AY136" s="267" t="s">
        <v>143</v>
      </c>
    </row>
    <row r="137" spans="1:65" s="2" customFormat="1" ht="33" customHeight="1">
      <c r="A137" s="41"/>
      <c r="B137" s="42"/>
      <c r="C137" s="207" t="s">
        <v>205</v>
      </c>
      <c r="D137" s="207" t="s">
        <v>146</v>
      </c>
      <c r="E137" s="208" t="s">
        <v>206</v>
      </c>
      <c r="F137" s="209" t="s">
        <v>207</v>
      </c>
      <c r="G137" s="210" t="s">
        <v>174</v>
      </c>
      <c r="H137" s="211">
        <v>3569.819</v>
      </c>
      <c r="I137" s="212"/>
      <c r="J137" s="213">
        <f>ROUND(I137*H137,2)</f>
        <v>0</v>
      </c>
      <c r="K137" s="209" t="s">
        <v>208</v>
      </c>
      <c r="L137" s="47"/>
      <c r="M137" s="214" t="s">
        <v>19</v>
      </c>
      <c r="N137" s="215" t="s">
        <v>41</v>
      </c>
      <c r="O137" s="87"/>
      <c r="P137" s="216">
        <f>O137*H137</f>
        <v>0</v>
      </c>
      <c r="Q137" s="216">
        <v>0.0065</v>
      </c>
      <c r="R137" s="216">
        <f>Q137*H137</f>
        <v>23.2038235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151</v>
      </c>
      <c r="AT137" s="218" t="s">
        <v>146</v>
      </c>
      <c r="AU137" s="218" t="s">
        <v>80</v>
      </c>
      <c r="AY137" s="20" t="s">
        <v>143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78</v>
      </c>
      <c r="BK137" s="219">
        <f>ROUND(I137*H137,2)</f>
        <v>0</v>
      </c>
      <c r="BL137" s="20" t="s">
        <v>151</v>
      </c>
      <c r="BM137" s="218" t="s">
        <v>209</v>
      </c>
    </row>
    <row r="138" spans="1:47" s="2" customFormat="1" ht="12">
      <c r="A138" s="41"/>
      <c r="B138" s="42"/>
      <c r="C138" s="43"/>
      <c r="D138" s="220" t="s">
        <v>153</v>
      </c>
      <c r="E138" s="43"/>
      <c r="F138" s="221" t="s">
        <v>210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153</v>
      </c>
      <c r="AU138" s="20" t="s">
        <v>80</v>
      </c>
    </row>
    <row r="139" spans="1:51" s="13" customFormat="1" ht="12">
      <c r="A139" s="13"/>
      <c r="B139" s="225"/>
      <c r="C139" s="226"/>
      <c r="D139" s="227" t="s">
        <v>155</v>
      </c>
      <c r="E139" s="228" t="s">
        <v>19</v>
      </c>
      <c r="F139" s="229" t="s">
        <v>211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155</v>
      </c>
      <c r="AU139" s="235" t="s">
        <v>80</v>
      </c>
      <c r="AV139" s="13" t="s">
        <v>78</v>
      </c>
      <c r="AW139" s="13" t="s">
        <v>32</v>
      </c>
      <c r="AX139" s="13" t="s">
        <v>70</v>
      </c>
      <c r="AY139" s="235" t="s">
        <v>143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212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80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213</v>
      </c>
      <c r="G141" s="237"/>
      <c r="H141" s="240">
        <v>274.824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70</v>
      </c>
      <c r="AY141" s="246" t="s">
        <v>143</v>
      </c>
    </row>
    <row r="142" spans="1:51" s="14" customFormat="1" ht="12">
      <c r="A142" s="14"/>
      <c r="B142" s="236"/>
      <c r="C142" s="237"/>
      <c r="D142" s="227" t="s">
        <v>155</v>
      </c>
      <c r="E142" s="238" t="s">
        <v>19</v>
      </c>
      <c r="F142" s="239" t="s">
        <v>214</v>
      </c>
      <c r="G142" s="237"/>
      <c r="H142" s="240">
        <v>172.502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80</v>
      </c>
      <c r="AV142" s="14" t="s">
        <v>80</v>
      </c>
      <c r="AW142" s="14" t="s">
        <v>32</v>
      </c>
      <c r="AX142" s="14" t="s">
        <v>70</v>
      </c>
      <c r="AY142" s="246" t="s">
        <v>143</v>
      </c>
    </row>
    <row r="143" spans="1:51" s="14" customFormat="1" ht="12">
      <c r="A143" s="14"/>
      <c r="B143" s="236"/>
      <c r="C143" s="237"/>
      <c r="D143" s="227" t="s">
        <v>155</v>
      </c>
      <c r="E143" s="238" t="s">
        <v>19</v>
      </c>
      <c r="F143" s="239" t="s">
        <v>215</v>
      </c>
      <c r="G143" s="237"/>
      <c r="H143" s="240">
        <v>200.352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155</v>
      </c>
      <c r="AU143" s="246" t="s">
        <v>80</v>
      </c>
      <c r="AV143" s="14" t="s">
        <v>80</v>
      </c>
      <c r="AW143" s="14" t="s">
        <v>32</v>
      </c>
      <c r="AX143" s="14" t="s">
        <v>70</v>
      </c>
      <c r="AY143" s="246" t="s">
        <v>143</v>
      </c>
    </row>
    <row r="144" spans="1:51" s="14" customFormat="1" ht="12">
      <c r="A144" s="14"/>
      <c r="B144" s="236"/>
      <c r="C144" s="237"/>
      <c r="D144" s="227" t="s">
        <v>155</v>
      </c>
      <c r="E144" s="238" t="s">
        <v>19</v>
      </c>
      <c r="F144" s="239" t="s">
        <v>216</v>
      </c>
      <c r="G144" s="237"/>
      <c r="H144" s="240">
        <v>673.592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155</v>
      </c>
      <c r="AU144" s="246" t="s">
        <v>80</v>
      </c>
      <c r="AV144" s="14" t="s">
        <v>80</v>
      </c>
      <c r="AW144" s="14" t="s">
        <v>32</v>
      </c>
      <c r="AX144" s="14" t="s">
        <v>70</v>
      </c>
      <c r="AY144" s="246" t="s">
        <v>143</v>
      </c>
    </row>
    <row r="145" spans="1:51" s="14" customFormat="1" ht="12">
      <c r="A145" s="14"/>
      <c r="B145" s="236"/>
      <c r="C145" s="237"/>
      <c r="D145" s="227" t="s">
        <v>155</v>
      </c>
      <c r="E145" s="238" t="s">
        <v>19</v>
      </c>
      <c r="F145" s="239" t="s">
        <v>217</v>
      </c>
      <c r="G145" s="237"/>
      <c r="H145" s="240">
        <v>141.673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80</v>
      </c>
      <c r="AV145" s="14" t="s">
        <v>80</v>
      </c>
      <c r="AW145" s="14" t="s">
        <v>32</v>
      </c>
      <c r="AX145" s="14" t="s">
        <v>70</v>
      </c>
      <c r="AY145" s="246" t="s">
        <v>143</v>
      </c>
    </row>
    <row r="146" spans="1:51" s="14" customFormat="1" ht="12">
      <c r="A146" s="14"/>
      <c r="B146" s="236"/>
      <c r="C146" s="237"/>
      <c r="D146" s="227" t="s">
        <v>155</v>
      </c>
      <c r="E146" s="238" t="s">
        <v>19</v>
      </c>
      <c r="F146" s="239" t="s">
        <v>218</v>
      </c>
      <c r="G146" s="237"/>
      <c r="H146" s="240">
        <v>358.498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80</v>
      </c>
      <c r="AV146" s="14" t="s">
        <v>80</v>
      </c>
      <c r="AW146" s="14" t="s">
        <v>32</v>
      </c>
      <c r="AX146" s="14" t="s">
        <v>70</v>
      </c>
      <c r="AY146" s="246" t="s">
        <v>143</v>
      </c>
    </row>
    <row r="147" spans="1:51" s="14" customFormat="1" ht="12">
      <c r="A147" s="14"/>
      <c r="B147" s="236"/>
      <c r="C147" s="237"/>
      <c r="D147" s="227" t="s">
        <v>155</v>
      </c>
      <c r="E147" s="238" t="s">
        <v>19</v>
      </c>
      <c r="F147" s="239" t="s">
        <v>219</v>
      </c>
      <c r="G147" s="237"/>
      <c r="H147" s="240">
        <v>612.365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155</v>
      </c>
      <c r="AU147" s="246" t="s">
        <v>80</v>
      </c>
      <c r="AV147" s="14" t="s">
        <v>80</v>
      </c>
      <c r="AW147" s="14" t="s">
        <v>32</v>
      </c>
      <c r="AX147" s="14" t="s">
        <v>70</v>
      </c>
      <c r="AY147" s="246" t="s">
        <v>143</v>
      </c>
    </row>
    <row r="148" spans="1:51" s="14" customFormat="1" ht="12">
      <c r="A148" s="14"/>
      <c r="B148" s="236"/>
      <c r="C148" s="237"/>
      <c r="D148" s="227" t="s">
        <v>155</v>
      </c>
      <c r="E148" s="238" t="s">
        <v>19</v>
      </c>
      <c r="F148" s="239" t="s">
        <v>220</v>
      </c>
      <c r="G148" s="237"/>
      <c r="H148" s="240">
        <v>716.598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155</v>
      </c>
      <c r="AU148" s="246" t="s">
        <v>80</v>
      </c>
      <c r="AV148" s="14" t="s">
        <v>80</v>
      </c>
      <c r="AW148" s="14" t="s">
        <v>32</v>
      </c>
      <c r="AX148" s="14" t="s">
        <v>70</v>
      </c>
      <c r="AY148" s="246" t="s">
        <v>143</v>
      </c>
    </row>
    <row r="149" spans="1:51" s="14" customFormat="1" ht="12">
      <c r="A149" s="14"/>
      <c r="B149" s="236"/>
      <c r="C149" s="237"/>
      <c r="D149" s="227" t="s">
        <v>155</v>
      </c>
      <c r="E149" s="238" t="s">
        <v>19</v>
      </c>
      <c r="F149" s="239" t="s">
        <v>221</v>
      </c>
      <c r="G149" s="237"/>
      <c r="H149" s="240">
        <v>489.51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155</v>
      </c>
      <c r="AU149" s="246" t="s">
        <v>80</v>
      </c>
      <c r="AV149" s="14" t="s">
        <v>80</v>
      </c>
      <c r="AW149" s="14" t="s">
        <v>32</v>
      </c>
      <c r="AX149" s="14" t="s">
        <v>70</v>
      </c>
      <c r="AY149" s="246" t="s">
        <v>143</v>
      </c>
    </row>
    <row r="150" spans="1:51" s="16" customFormat="1" ht="12">
      <c r="A150" s="16"/>
      <c r="B150" s="268"/>
      <c r="C150" s="269"/>
      <c r="D150" s="227" t="s">
        <v>155</v>
      </c>
      <c r="E150" s="270" t="s">
        <v>19</v>
      </c>
      <c r="F150" s="271" t="s">
        <v>222</v>
      </c>
      <c r="G150" s="269"/>
      <c r="H150" s="272">
        <v>3639.9139999999998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7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8" t="s">
        <v>155</v>
      </c>
      <c r="AU150" s="278" t="s">
        <v>80</v>
      </c>
      <c r="AV150" s="16" t="s">
        <v>144</v>
      </c>
      <c r="AW150" s="16" t="s">
        <v>32</v>
      </c>
      <c r="AX150" s="16" t="s">
        <v>70</v>
      </c>
      <c r="AY150" s="278" t="s">
        <v>143</v>
      </c>
    </row>
    <row r="151" spans="1:51" s="13" customFormat="1" ht="12">
      <c r="A151" s="13"/>
      <c r="B151" s="225"/>
      <c r="C151" s="226"/>
      <c r="D151" s="227" t="s">
        <v>155</v>
      </c>
      <c r="E151" s="228" t="s">
        <v>19</v>
      </c>
      <c r="F151" s="229" t="s">
        <v>223</v>
      </c>
      <c r="G151" s="226"/>
      <c r="H151" s="228" t="s">
        <v>19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155</v>
      </c>
      <c r="AU151" s="235" t="s">
        <v>80</v>
      </c>
      <c r="AV151" s="13" t="s">
        <v>78</v>
      </c>
      <c r="AW151" s="13" t="s">
        <v>32</v>
      </c>
      <c r="AX151" s="13" t="s">
        <v>70</v>
      </c>
      <c r="AY151" s="235" t="s">
        <v>143</v>
      </c>
    </row>
    <row r="152" spans="1:51" s="14" customFormat="1" ht="12">
      <c r="A152" s="14"/>
      <c r="B152" s="236"/>
      <c r="C152" s="237"/>
      <c r="D152" s="227" t="s">
        <v>155</v>
      </c>
      <c r="E152" s="238" t="s">
        <v>19</v>
      </c>
      <c r="F152" s="239" t="s">
        <v>224</v>
      </c>
      <c r="G152" s="237"/>
      <c r="H152" s="240">
        <v>-50.551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155</v>
      </c>
      <c r="AU152" s="246" t="s">
        <v>80</v>
      </c>
      <c r="AV152" s="14" t="s">
        <v>80</v>
      </c>
      <c r="AW152" s="14" t="s">
        <v>32</v>
      </c>
      <c r="AX152" s="14" t="s">
        <v>70</v>
      </c>
      <c r="AY152" s="246" t="s">
        <v>143</v>
      </c>
    </row>
    <row r="153" spans="1:51" s="14" customFormat="1" ht="12">
      <c r="A153" s="14"/>
      <c r="B153" s="236"/>
      <c r="C153" s="237"/>
      <c r="D153" s="227" t="s">
        <v>155</v>
      </c>
      <c r="E153" s="238" t="s">
        <v>19</v>
      </c>
      <c r="F153" s="239" t="s">
        <v>225</v>
      </c>
      <c r="G153" s="237"/>
      <c r="H153" s="240">
        <v>-31.321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155</v>
      </c>
      <c r="AU153" s="246" t="s">
        <v>80</v>
      </c>
      <c r="AV153" s="14" t="s">
        <v>80</v>
      </c>
      <c r="AW153" s="14" t="s">
        <v>32</v>
      </c>
      <c r="AX153" s="14" t="s">
        <v>70</v>
      </c>
      <c r="AY153" s="246" t="s">
        <v>143</v>
      </c>
    </row>
    <row r="154" spans="1:51" s="14" customFormat="1" ht="12">
      <c r="A154" s="14"/>
      <c r="B154" s="236"/>
      <c r="C154" s="237"/>
      <c r="D154" s="227" t="s">
        <v>155</v>
      </c>
      <c r="E154" s="238" t="s">
        <v>19</v>
      </c>
      <c r="F154" s="239" t="s">
        <v>226</v>
      </c>
      <c r="G154" s="237"/>
      <c r="H154" s="240">
        <v>-13.108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80</v>
      </c>
      <c r="AV154" s="14" t="s">
        <v>80</v>
      </c>
      <c r="AW154" s="14" t="s">
        <v>32</v>
      </c>
      <c r="AX154" s="14" t="s">
        <v>70</v>
      </c>
      <c r="AY154" s="246" t="s">
        <v>143</v>
      </c>
    </row>
    <row r="155" spans="1:51" s="14" customFormat="1" ht="12">
      <c r="A155" s="14"/>
      <c r="B155" s="236"/>
      <c r="C155" s="237"/>
      <c r="D155" s="227" t="s">
        <v>155</v>
      </c>
      <c r="E155" s="238" t="s">
        <v>19</v>
      </c>
      <c r="F155" s="239" t="s">
        <v>227</v>
      </c>
      <c r="G155" s="237"/>
      <c r="H155" s="240">
        <v>-117.707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155</v>
      </c>
      <c r="AU155" s="246" t="s">
        <v>80</v>
      </c>
      <c r="AV155" s="14" t="s">
        <v>80</v>
      </c>
      <c r="AW155" s="14" t="s">
        <v>32</v>
      </c>
      <c r="AX155" s="14" t="s">
        <v>70</v>
      </c>
      <c r="AY155" s="246" t="s">
        <v>143</v>
      </c>
    </row>
    <row r="156" spans="1:51" s="14" customFormat="1" ht="12">
      <c r="A156" s="14"/>
      <c r="B156" s="236"/>
      <c r="C156" s="237"/>
      <c r="D156" s="227" t="s">
        <v>155</v>
      </c>
      <c r="E156" s="238" t="s">
        <v>19</v>
      </c>
      <c r="F156" s="239" t="s">
        <v>228</v>
      </c>
      <c r="G156" s="237"/>
      <c r="H156" s="240">
        <v>-5.088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80</v>
      </c>
      <c r="AV156" s="14" t="s">
        <v>80</v>
      </c>
      <c r="AW156" s="14" t="s">
        <v>32</v>
      </c>
      <c r="AX156" s="14" t="s">
        <v>70</v>
      </c>
      <c r="AY156" s="246" t="s">
        <v>143</v>
      </c>
    </row>
    <row r="157" spans="1:51" s="14" customFormat="1" ht="12">
      <c r="A157" s="14"/>
      <c r="B157" s="236"/>
      <c r="C157" s="237"/>
      <c r="D157" s="227" t="s">
        <v>155</v>
      </c>
      <c r="E157" s="238" t="s">
        <v>19</v>
      </c>
      <c r="F157" s="239" t="s">
        <v>229</v>
      </c>
      <c r="G157" s="237"/>
      <c r="H157" s="240">
        <v>-73.381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155</v>
      </c>
      <c r="AU157" s="246" t="s">
        <v>80</v>
      </c>
      <c r="AV157" s="14" t="s">
        <v>80</v>
      </c>
      <c r="AW157" s="14" t="s">
        <v>32</v>
      </c>
      <c r="AX157" s="14" t="s">
        <v>70</v>
      </c>
      <c r="AY157" s="246" t="s">
        <v>143</v>
      </c>
    </row>
    <row r="158" spans="1:51" s="14" customFormat="1" ht="12">
      <c r="A158" s="14"/>
      <c r="B158" s="236"/>
      <c r="C158" s="237"/>
      <c r="D158" s="227" t="s">
        <v>155</v>
      </c>
      <c r="E158" s="238" t="s">
        <v>19</v>
      </c>
      <c r="F158" s="239" t="s">
        <v>230</v>
      </c>
      <c r="G158" s="237"/>
      <c r="H158" s="240">
        <v>-151.73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155</v>
      </c>
      <c r="AU158" s="246" t="s">
        <v>80</v>
      </c>
      <c r="AV158" s="14" t="s">
        <v>80</v>
      </c>
      <c r="AW158" s="14" t="s">
        <v>32</v>
      </c>
      <c r="AX158" s="14" t="s">
        <v>70</v>
      </c>
      <c r="AY158" s="246" t="s">
        <v>143</v>
      </c>
    </row>
    <row r="159" spans="1:51" s="14" customFormat="1" ht="12">
      <c r="A159" s="14"/>
      <c r="B159" s="236"/>
      <c r="C159" s="237"/>
      <c r="D159" s="227" t="s">
        <v>155</v>
      </c>
      <c r="E159" s="238" t="s">
        <v>19</v>
      </c>
      <c r="F159" s="239" t="s">
        <v>231</v>
      </c>
      <c r="G159" s="237"/>
      <c r="H159" s="240">
        <v>-102.898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155</v>
      </c>
      <c r="AU159" s="246" t="s">
        <v>80</v>
      </c>
      <c r="AV159" s="14" t="s">
        <v>80</v>
      </c>
      <c r="AW159" s="14" t="s">
        <v>32</v>
      </c>
      <c r="AX159" s="14" t="s">
        <v>70</v>
      </c>
      <c r="AY159" s="246" t="s">
        <v>143</v>
      </c>
    </row>
    <row r="160" spans="1:51" s="14" customFormat="1" ht="12">
      <c r="A160" s="14"/>
      <c r="B160" s="236"/>
      <c r="C160" s="237"/>
      <c r="D160" s="227" t="s">
        <v>155</v>
      </c>
      <c r="E160" s="238" t="s">
        <v>19</v>
      </c>
      <c r="F160" s="239" t="s">
        <v>232</v>
      </c>
      <c r="G160" s="237"/>
      <c r="H160" s="240">
        <v>-122.224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80</v>
      </c>
      <c r="AV160" s="14" t="s">
        <v>80</v>
      </c>
      <c r="AW160" s="14" t="s">
        <v>32</v>
      </c>
      <c r="AX160" s="14" t="s">
        <v>70</v>
      </c>
      <c r="AY160" s="246" t="s">
        <v>143</v>
      </c>
    </row>
    <row r="161" spans="1:51" s="16" customFormat="1" ht="12">
      <c r="A161" s="16"/>
      <c r="B161" s="268"/>
      <c r="C161" s="269"/>
      <c r="D161" s="227" t="s">
        <v>155</v>
      </c>
      <c r="E161" s="270" t="s">
        <v>19</v>
      </c>
      <c r="F161" s="271" t="s">
        <v>222</v>
      </c>
      <c r="G161" s="269"/>
      <c r="H161" s="272">
        <v>-668.008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78" t="s">
        <v>155</v>
      </c>
      <c r="AU161" s="278" t="s">
        <v>80</v>
      </c>
      <c r="AV161" s="16" t="s">
        <v>144</v>
      </c>
      <c r="AW161" s="16" t="s">
        <v>32</v>
      </c>
      <c r="AX161" s="16" t="s">
        <v>70</v>
      </c>
      <c r="AY161" s="278" t="s">
        <v>143</v>
      </c>
    </row>
    <row r="162" spans="1:51" s="13" customFormat="1" ht="12">
      <c r="A162" s="13"/>
      <c r="B162" s="225"/>
      <c r="C162" s="226"/>
      <c r="D162" s="227" t="s">
        <v>155</v>
      </c>
      <c r="E162" s="228" t="s">
        <v>19</v>
      </c>
      <c r="F162" s="229" t="s">
        <v>233</v>
      </c>
      <c r="G162" s="226"/>
      <c r="H162" s="228" t="s">
        <v>19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155</v>
      </c>
      <c r="AU162" s="235" t="s">
        <v>80</v>
      </c>
      <c r="AV162" s="13" t="s">
        <v>78</v>
      </c>
      <c r="AW162" s="13" t="s">
        <v>32</v>
      </c>
      <c r="AX162" s="13" t="s">
        <v>70</v>
      </c>
      <c r="AY162" s="235" t="s">
        <v>143</v>
      </c>
    </row>
    <row r="163" spans="1:51" s="14" customFormat="1" ht="12">
      <c r="A163" s="14"/>
      <c r="B163" s="236"/>
      <c r="C163" s="237"/>
      <c r="D163" s="227" t="s">
        <v>155</v>
      </c>
      <c r="E163" s="238" t="s">
        <v>19</v>
      </c>
      <c r="F163" s="239" t="s">
        <v>234</v>
      </c>
      <c r="G163" s="237"/>
      <c r="H163" s="240">
        <v>13.568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155</v>
      </c>
      <c r="AU163" s="246" t="s">
        <v>80</v>
      </c>
      <c r="AV163" s="14" t="s">
        <v>80</v>
      </c>
      <c r="AW163" s="14" t="s">
        <v>32</v>
      </c>
      <c r="AX163" s="14" t="s">
        <v>70</v>
      </c>
      <c r="AY163" s="246" t="s">
        <v>143</v>
      </c>
    </row>
    <row r="164" spans="1:51" s="14" customFormat="1" ht="12">
      <c r="A164" s="14"/>
      <c r="B164" s="236"/>
      <c r="C164" s="237"/>
      <c r="D164" s="227" t="s">
        <v>155</v>
      </c>
      <c r="E164" s="238" t="s">
        <v>19</v>
      </c>
      <c r="F164" s="239" t="s">
        <v>235</v>
      </c>
      <c r="G164" s="237"/>
      <c r="H164" s="240">
        <v>6.22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155</v>
      </c>
      <c r="AU164" s="246" t="s">
        <v>80</v>
      </c>
      <c r="AV164" s="14" t="s">
        <v>80</v>
      </c>
      <c r="AW164" s="14" t="s">
        <v>32</v>
      </c>
      <c r="AX164" s="14" t="s">
        <v>70</v>
      </c>
      <c r="AY164" s="246" t="s">
        <v>143</v>
      </c>
    </row>
    <row r="165" spans="1:51" s="14" customFormat="1" ht="12">
      <c r="A165" s="14"/>
      <c r="B165" s="236"/>
      <c r="C165" s="237"/>
      <c r="D165" s="227" t="s">
        <v>155</v>
      </c>
      <c r="E165" s="238" t="s">
        <v>19</v>
      </c>
      <c r="F165" s="239" t="s">
        <v>236</v>
      </c>
      <c r="G165" s="237"/>
      <c r="H165" s="240">
        <v>11.748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80</v>
      </c>
      <c r="AV165" s="14" t="s">
        <v>80</v>
      </c>
      <c r="AW165" s="14" t="s">
        <v>32</v>
      </c>
      <c r="AX165" s="14" t="s">
        <v>70</v>
      </c>
      <c r="AY165" s="246" t="s">
        <v>143</v>
      </c>
    </row>
    <row r="166" spans="1:51" s="14" customFormat="1" ht="12">
      <c r="A166" s="14"/>
      <c r="B166" s="236"/>
      <c r="C166" s="237"/>
      <c r="D166" s="227" t="s">
        <v>155</v>
      </c>
      <c r="E166" s="238" t="s">
        <v>19</v>
      </c>
      <c r="F166" s="239" t="s">
        <v>237</v>
      </c>
      <c r="G166" s="237"/>
      <c r="H166" s="240">
        <v>5.068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155</v>
      </c>
      <c r="AU166" s="246" t="s">
        <v>80</v>
      </c>
      <c r="AV166" s="14" t="s">
        <v>80</v>
      </c>
      <c r="AW166" s="14" t="s">
        <v>32</v>
      </c>
      <c r="AX166" s="14" t="s">
        <v>70</v>
      </c>
      <c r="AY166" s="246" t="s">
        <v>143</v>
      </c>
    </row>
    <row r="167" spans="1:51" s="14" customFormat="1" ht="12">
      <c r="A167" s="14"/>
      <c r="B167" s="236"/>
      <c r="C167" s="237"/>
      <c r="D167" s="227" t="s">
        <v>155</v>
      </c>
      <c r="E167" s="238" t="s">
        <v>19</v>
      </c>
      <c r="F167" s="239" t="s">
        <v>238</v>
      </c>
      <c r="G167" s="237"/>
      <c r="H167" s="240">
        <v>30.944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155</v>
      </c>
      <c r="AU167" s="246" t="s">
        <v>80</v>
      </c>
      <c r="AV167" s="14" t="s">
        <v>80</v>
      </c>
      <c r="AW167" s="14" t="s">
        <v>32</v>
      </c>
      <c r="AX167" s="14" t="s">
        <v>70</v>
      </c>
      <c r="AY167" s="246" t="s">
        <v>143</v>
      </c>
    </row>
    <row r="168" spans="1:51" s="14" customFormat="1" ht="12">
      <c r="A168" s="14"/>
      <c r="B168" s="236"/>
      <c r="C168" s="237"/>
      <c r="D168" s="227" t="s">
        <v>155</v>
      </c>
      <c r="E168" s="238" t="s">
        <v>19</v>
      </c>
      <c r="F168" s="239" t="s">
        <v>239</v>
      </c>
      <c r="G168" s="237"/>
      <c r="H168" s="240">
        <v>19.06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155</v>
      </c>
      <c r="AU168" s="246" t="s">
        <v>80</v>
      </c>
      <c r="AV168" s="14" t="s">
        <v>80</v>
      </c>
      <c r="AW168" s="14" t="s">
        <v>32</v>
      </c>
      <c r="AX168" s="14" t="s">
        <v>70</v>
      </c>
      <c r="AY168" s="246" t="s">
        <v>143</v>
      </c>
    </row>
    <row r="169" spans="1:51" s="14" customFormat="1" ht="12">
      <c r="A169" s="14"/>
      <c r="B169" s="236"/>
      <c r="C169" s="237"/>
      <c r="D169" s="227" t="s">
        <v>155</v>
      </c>
      <c r="E169" s="238" t="s">
        <v>19</v>
      </c>
      <c r="F169" s="239" t="s">
        <v>240</v>
      </c>
      <c r="G169" s="237"/>
      <c r="H169" s="240">
        <v>2.264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80</v>
      </c>
      <c r="AV169" s="14" t="s">
        <v>80</v>
      </c>
      <c r="AW169" s="14" t="s">
        <v>32</v>
      </c>
      <c r="AX169" s="14" t="s">
        <v>70</v>
      </c>
      <c r="AY169" s="246" t="s">
        <v>143</v>
      </c>
    </row>
    <row r="170" spans="1:51" s="14" customFormat="1" ht="12">
      <c r="A170" s="14"/>
      <c r="B170" s="236"/>
      <c r="C170" s="237"/>
      <c r="D170" s="227" t="s">
        <v>155</v>
      </c>
      <c r="E170" s="238" t="s">
        <v>19</v>
      </c>
      <c r="F170" s="239" t="s">
        <v>241</v>
      </c>
      <c r="G170" s="237"/>
      <c r="H170" s="240">
        <v>27.496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155</v>
      </c>
      <c r="AU170" s="246" t="s">
        <v>80</v>
      </c>
      <c r="AV170" s="14" t="s">
        <v>80</v>
      </c>
      <c r="AW170" s="14" t="s">
        <v>32</v>
      </c>
      <c r="AX170" s="14" t="s">
        <v>70</v>
      </c>
      <c r="AY170" s="246" t="s">
        <v>143</v>
      </c>
    </row>
    <row r="171" spans="1:51" s="14" customFormat="1" ht="12">
      <c r="A171" s="14"/>
      <c r="B171" s="236"/>
      <c r="C171" s="237"/>
      <c r="D171" s="227" t="s">
        <v>155</v>
      </c>
      <c r="E171" s="238" t="s">
        <v>19</v>
      </c>
      <c r="F171" s="239" t="s">
        <v>242</v>
      </c>
      <c r="G171" s="237"/>
      <c r="H171" s="240">
        <v>57.852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80</v>
      </c>
      <c r="AV171" s="14" t="s">
        <v>80</v>
      </c>
      <c r="AW171" s="14" t="s">
        <v>32</v>
      </c>
      <c r="AX171" s="14" t="s">
        <v>70</v>
      </c>
      <c r="AY171" s="246" t="s">
        <v>143</v>
      </c>
    </row>
    <row r="172" spans="1:51" s="14" customFormat="1" ht="12">
      <c r="A172" s="14"/>
      <c r="B172" s="236"/>
      <c r="C172" s="237"/>
      <c r="D172" s="227" t="s">
        <v>155</v>
      </c>
      <c r="E172" s="238" t="s">
        <v>19</v>
      </c>
      <c r="F172" s="239" t="s">
        <v>243</v>
      </c>
      <c r="G172" s="237"/>
      <c r="H172" s="240">
        <v>16.774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155</v>
      </c>
      <c r="AU172" s="246" t="s">
        <v>80</v>
      </c>
      <c r="AV172" s="14" t="s">
        <v>80</v>
      </c>
      <c r="AW172" s="14" t="s">
        <v>32</v>
      </c>
      <c r="AX172" s="14" t="s">
        <v>70</v>
      </c>
      <c r="AY172" s="246" t="s">
        <v>143</v>
      </c>
    </row>
    <row r="173" spans="1:51" s="14" customFormat="1" ht="12">
      <c r="A173" s="14"/>
      <c r="B173" s="236"/>
      <c r="C173" s="237"/>
      <c r="D173" s="227" t="s">
        <v>155</v>
      </c>
      <c r="E173" s="238" t="s">
        <v>19</v>
      </c>
      <c r="F173" s="239" t="s">
        <v>244</v>
      </c>
      <c r="G173" s="237"/>
      <c r="H173" s="240">
        <v>23.694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155</v>
      </c>
      <c r="AU173" s="246" t="s">
        <v>80</v>
      </c>
      <c r="AV173" s="14" t="s">
        <v>80</v>
      </c>
      <c r="AW173" s="14" t="s">
        <v>32</v>
      </c>
      <c r="AX173" s="14" t="s">
        <v>70</v>
      </c>
      <c r="AY173" s="246" t="s">
        <v>143</v>
      </c>
    </row>
    <row r="174" spans="1:51" s="14" customFormat="1" ht="12">
      <c r="A174" s="14"/>
      <c r="B174" s="236"/>
      <c r="C174" s="237"/>
      <c r="D174" s="227" t="s">
        <v>155</v>
      </c>
      <c r="E174" s="238" t="s">
        <v>19</v>
      </c>
      <c r="F174" s="239" t="s">
        <v>245</v>
      </c>
      <c r="G174" s="237"/>
      <c r="H174" s="240">
        <v>46.17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155</v>
      </c>
      <c r="AU174" s="246" t="s">
        <v>80</v>
      </c>
      <c r="AV174" s="14" t="s">
        <v>80</v>
      </c>
      <c r="AW174" s="14" t="s">
        <v>32</v>
      </c>
      <c r="AX174" s="14" t="s">
        <v>70</v>
      </c>
      <c r="AY174" s="246" t="s">
        <v>143</v>
      </c>
    </row>
    <row r="175" spans="1:51" s="16" customFormat="1" ht="12">
      <c r="A175" s="16"/>
      <c r="B175" s="268"/>
      <c r="C175" s="269"/>
      <c r="D175" s="227" t="s">
        <v>155</v>
      </c>
      <c r="E175" s="270" t="s">
        <v>19</v>
      </c>
      <c r="F175" s="271" t="s">
        <v>222</v>
      </c>
      <c r="G175" s="269"/>
      <c r="H175" s="272">
        <v>260.858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78" t="s">
        <v>155</v>
      </c>
      <c r="AU175" s="278" t="s">
        <v>80</v>
      </c>
      <c r="AV175" s="16" t="s">
        <v>144</v>
      </c>
      <c r="AW175" s="16" t="s">
        <v>32</v>
      </c>
      <c r="AX175" s="16" t="s">
        <v>70</v>
      </c>
      <c r="AY175" s="278" t="s">
        <v>143</v>
      </c>
    </row>
    <row r="176" spans="1:51" s="13" customFormat="1" ht="12">
      <c r="A176" s="13"/>
      <c r="B176" s="225"/>
      <c r="C176" s="226"/>
      <c r="D176" s="227" t="s">
        <v>155</v>
      </c>
      <c r="E176" s="228" t="s">
        <v>19</v>
      </c>
      <c r="F176" s="229" t="s">
        <v>246</v>
      </c>
      <c r="G176" s="226"/>
      <c r="H176" s="228" t="s">
        <v>19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155</v>
      </c>
      <c r="AU176" s="235" t="s">
        <v>80</v>
      </c>
      <c r="AV176" s="13" t="s">
        <v>78</v>
      </c>
      <c r="AW176" s="13" t="s">
        <v>32</v>
      </c>
      <c r="AX176" s="13" t="s">
        <v>70</v>
      </c>
      <c r="AY176" s="235" t="s">
        <v>143</v>
      </c>
    </row>
    <row r="177" spans="1:51" s="13" customFormat="1" ht="12">
      <c r="A177" s="13"/>
      <c r="B177" s="225"/>
      <c r="C177" s="226"/>
      <c r="D177" s="227" t="s">
        <v>155</v>
      </c>
      <c r="E177" s="228" t="s">
        <v>19</v>
      </c>
      <c r="F177" s="229" t="s">
        <v>247</v>
      </c>
      <c r="G177" s="226"/>
      <c r="H177" s="228" t="s">
        <v>19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155</v>
      </c>
      <c r="AU177" s="235" t="s">
        <v>80</v>
      </c>
      <c r="AV177" s="13" t="s">
        <v>78</v>
      </c>
      <c r="AW177" s="13" t="s">
        <v>32</v>
      </c>
      <c r="AX177" s="13" t="s">
        <v>70</v>
      </c>
      <c r="AY177" s="235" t="s">
        <v>143</v>
      </c>
    </row>
    <row r="178" spans="1:51" s="14" customFormat="1" ht="12">
      <c r="A178" s="14"/>
      <c r="B178" s="236"/>
      <c r="C178" s="237"/>
      <c r="D178" s="227" t="s">
        <v>155</v>
      </c>
      <c r="E178" s="238" t="s">
        <v>19</v>
      </c>
      <c r="F178" s="239" t="s">
        <v>248</v>
      </c>
      <c r="G178" s="237"/>
      <c r="H178" s="240">
        <v>49.875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155</v>
      </c>
      <c r="AU178" s="246" t="s">
        <v>80</v>
      </c>
      <c r="AV178" s="14" t="s">
        <v>80</v>
      </c>
      <c r="AW178" s="14" t="s">
        <v>32</v>
      </c>
      <c r="AX178" s="14" t="s">
        <v>70</v>
      </c>
      <c r="AY178" s="246" t="s">
        <v>143</v>
      </c>
    </row>
    <row r="179" spans="1:51" s="13" customFormat="1" ht="12">
      <c r="A179" s="13"/>
      <c r="B179" s="225"/>
      <c r="C179" s="226"/>
      <c r="D179" s="227" t="s">
        <v>155</v>
      </c>
      <c r="E179" s="228" t="s">
        <v>19</v>
      </c>
      <c r="F179" s="229" t="s">
        <v>249</v>
      </c>
      <c r="G179" s="226"/>
      <c r="H179" s="228" t="s">
        <v>19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155</v>
      </c>
      <c r="AU179" s="235" t="s">
        <v>80</v>
      </c>
      <c r="AV179" s="13" t="s">
        <v>78</v>
      </c>
      <c r="AW179" s="13" t="s">
        <v>32</v>
      </c>
      <c r="AX179" s="13" t="s">
        <v>70</v>
      </c>
      <c r="AY179" s="235" t="s">
        <v>143</v>
      </c>
    </row>
    <row r="180" spans="1:51" s="14" customFormat="1" ht="12">
      <c r="A180" s="14"/>
      <c r="B180" s="236"/>
      <c r="C180" s="237"/>
      <c r="D180" s="227" t="s">
        <v>155</v>
      </c>
      <c r="E180" s="238" t="s">
        <v>19</v>
      </c>
      <c r="F180" s="239" t="s">
        <v>250</v>
      </c>
      <c r="G180" s="237"/>
      <c r="H180" s="240">
        <v>92.425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155</v>
      </c>
      <c r="AU180" s="246" t="s">
        <v>80</v>
      </c>
      <c r="AV180" s="14" t="s">
        <v>80</v>
      </c>
      <c r="AW180" s="14" t="s">
        <v>32</v>
      </c>
      <c r="AX180" s="14" t="s">
        <v>70</v>
      </c>
      <c r="AY180" s="246" t="s">
        <v>143</v>
      </c>
    </row>
    <row r="181" spans="1:51" s="13" customFormat="1" ht="12">
      <c r="A181" s="13"/>
      <c r="B181" s="225"/>
      <c r="C181" s="226"/>
      <c r="D181" s="227" t="s">
        <v>155</v>
      </c>
      <c r="E181" s="228" t="s">
        <v>19</v>
      </c>
      <c r="F181" s="229" t="s">
        <v>251</v>
      </c>
      <c r="G181" s="226"/>
      <c r="H181" s="228" t="s">
        <v>19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155</v>
      </c>
      <c r="AU181" s="235" t="s">
        <v>80</v>
      </c>
      <c r="AV181" s="13" t="s">
        <v>78</v>
      </c>
      <c r="AW181" s="13" t="s">
        <v>32</v>
      </c>
      <c r="AX181" s="13" t="s">
        <v>70</v>
      </c>
      <c r="AY181" s="235" t="s">
        <v>143</v>
      </c>
    </row>
    <row r="182" spans="1:51" s="14" customFormat="1" ht="12">
      <c r="A182" s="14"/>
      <c r="B182" s="236"/>
      <c r="C182" s="237"/>
      <c r="D182" s="227" t="s">
        <v>155</v>
      </c>
      <c r="E182" s="238" t="s">
        <v>19</v>
      </c>
      <c r="F182" s="239" t="s">
        <v>252</v>
      </c>
      <c r="G182" s="237"/>
      <c r="H182" s="240">
        <v>98.861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155</v>
      </c>
      <c r="AU182" s="246" t="s">
        <v>80</v>
      </c>
      <c r="AV182" s="14" t="s">
        <v>80</v>
      </c>
      <c r="AW182" s="14" t="s">
        <v>32</v>
      </c>
      <c r="AX182" s="14" t="s">
        <v>70</v>
      </c>
      <c r="AY182" s="246" t="s">
        <v>143</v>
      </c>
    </row>
    <row r="183" spans="1:51" s="14" customFormat="1" ht="12">
      <c r="A183" s="14"/>
      <c r="B183" s="236"/>
      <c r="C183" s="237"/>
      <c r="D183" s="227" t="s">
        <v>155</v>
      </c>
      <c r="E183" s="238" t="s">
        <v>19</v>
      </c>
      <c r="F183" s="239" t="s">
        <v>253</v>
      </c>
      <c r="G183" s="237"/>
      <c r="H183" s="240">
        <v>95.894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155</v>
      </c>
      <c r="AU183" s="246" t="s">
        <v>80</v>
      </c>
      <c r="AV183" s="14" t="s">
        <v>80</v>
      </c>
      <c r="AW183" s="14" t="s">
        <v>32</v>
      </c>
      <c r="AX183" s="14" t="s">
        <v>70</v>
      </c>
      <c r="AY183" s="246" t="s">
        <v>143</v>
      </c>
    </row>
    <row r="184" spans="1:51" s="16" customFormat="1" ht="12">
      <c r="A184" s="16"/>
      <c r="B184" s="268"/>
      <c r="C184" s="269"/>
      <c r="D184" s="227" t="s">
        <v>155</v>
      </c>
      <c r="E184" s="270" t="s">
        <v>19</v>
      </c>
      <c r="F184" s="271" t="s">
        <v>222</v>
      </c>
      <c r="G184" s="269"/>
      <c r="H184" s="272">
        <v>337.055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8" t="s">
        <v>155</v>
      </c>
      <c r="AU184" s="278" t="s">
        <v>80</v>
      </c>
      <c r="AV184" s="16" t="s">
        <v>144</v>
      </c>
      <c r="AW184" s="16" t="s">
        <v>32</v>
      </c>
      <c r="AX184" s="16" t="s">
        <v>70</v>
      </c>
      <c r="AY184" s="278" t="s">
        <v>143</v>
      </c>
    </row>
    <row r="185" spans="1:51" s="15" customFormat="1" ht="12">
      <c r="A185" s="15"/>
      <c r="B185" s="257"/>
      <c r="C185" s="258"/>
      <c r="D185" s="227" t="s">
        <v>155</v>
      </c>
      <c r="E185" s="259" t="s">
        <v>19</v>
      </c>
      <c r="F185" s="260" t="s">
        <v>204</v>
      </c>
      <c r="G185" s="258"/>
      <c r="H185" s="261">
        <v>3569.8189999999995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7" t="s">
        <v>155</v>
      </c>
      <c r="AU185" s="267" t="s">
        <v>80</v>
      </c>
      <c r="AV185" s="15" t="s">
        <v>151</v>
      </c>
      <c r="AW185" s="15" t="s">
        <v>32</v>
      </c>
      <c r="AX185" s="15" t="s">
        <v>78</v>
      </c>
      <c r="AY185" s="267" t="s">
        <v>143</v>
      </c>
    </row>
    <row r="186" spans="1:65" s="2" customFormat="1" ht="37.8" customHeight="1">
      <c r="A186" s="41"/>
      <c r="B186" s="42"/>
      <c r="C186" s="207" t="s">
        <v>167</v>
      </c>
      <c r="D186" s="207" t="s">
        <v>146</v>
      </c>
      <c r="E186" s="208" t="s">
        <v>254</v>
      </c>
      <c r="F186" s="209" t="s">
        <v>255</v>
      </c>
      <c r="G186" s="210" t="s">
        <v>174</v>
      </c>
      <c r="H186" s="211">
        <v>2710.826</v>
      </c>
      <c r="I186" s="212"/>
      <c r="J186" s="213">
        <f>ROUND(I186*H186,2)</f>
        <v>0</v>
      </c>
      <c r="K186" s="209" t="s">
        <v>150</v>
      </c>
      <c r="L186" s="47"/>
      <c r="M186" s="214" t="s">
        <v>19</v>
      </c>
      <c r="N186" s="215" t="s">
        <v>41</v>
      </c>
      <c r="O186" s="87"/>
      <c r="P186" s="216">
        <f>O186*H186</f>
        <v>0</v>
      </c>
      <c r="Q186" s="216">
        <v>0.0014</v>
      </c>
      <c r="R186" s="216">
        <f>Q186*H186</f>
        <v>3.7951564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151</v>
      </c>
      <c r="AT186" s="218" t="s">
        <v>146</v>
      </c>
      <c r="AU186" s="218" t="s">
        <v>80</v>
      </c>
      <c r="AY186" s="20" t="s">
        <v>143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78</v>
      </c>
      <c r="BK186" s="219">
        <f>ROUND(I186*H186,2)</f>
        <v>0</v>
      </c>
      <c r="BL186" s="20" t="s">
        <v>151</v>
      </c>
      <c r="BM186" s="218" t="s">
        <v>256</v>
      </c>
    </row>
    <row r="187" spans="1:47" s="2" customFormat="1" ht="12">
      <c r="A187" s="41"/>
      <c r="B187" s="42"/>
      <c r="C187" s="43"/>
      <c r="D187" s="220" t="s">
        <v>153</v>
      </c>
      <c r="E187" s="43"/>
      <c r="F187" s="221" t="s">
        <v>257</v>
      </c>
      <c r="G187" s="43"/>
      <c r="H187" s="43"/>
      <c r="I187" s="222"/>
      <c r="J187" s="43"/>
      <c r="K187" s="43"/>
      <c r="L187" s="47"/>
      <c r="M187" s="223"/>
      <c r="N187" s="22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153</v>
      </c>
      <c r="AU187" s="20" t="s">
        <v>80</v>
      </c>
    </row>
    <row r="188" spans="1:51" s="13" customFormat="1" ht="12">
      <c r="A188" s="13"/>
      <c r="B188" s="225"/>
      <c r="C188" s="226"/>
      <c r="D188" s="227" t="s">
        <v>155</v>
      </c>
      <c r="E188" s="228" t="s">
        <v>19</v>
      </c>
      <c r="F188" s="229" t="s">
        <v>258</v>
      </c>
      <c r="G188" s="226"/>
      <c r="H188" s="228" t="s">
        <v>19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155</v>
      </c>
      <c r="AU188" s="235" t="s">
        <v>80</v>
      </c>
      <c r="AV188" s="13" t="s">
        <v>78</v>
      </c>
      <c r="AW188" s="13" t="s">
        <v>32</v>
      </c>
      <c r="AX188" s="13" t="s">
        <v>70</v>
      </c>
      <c r="AY188" s="235" t="s">
        <v>143</v>
      </c>
    </row>
    <row r="189" spans="1:51" s="14" customFormat="1" ht="12">
      <c r="A189" s="14"/>
      <c r="B189" s="236"/>
      <c r="C189" s="237"/>
      <c r="D189" s="227" t="s">
        <v>155</v>
      </c>
      <c r="E189" s="238" t="s">
        <v>19</v>
      </c>
      <c r="F189" s="239" t="s">
        <v>259</v>
      </c>
      <c r="G189" s="237"/>
      <c r="H189" s="240">
        <v>866.079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155</v>
      </c>
      <c r="AU189" s="246" t="s">
        <v>80</v>
      </c>
      <c r="AV189" s="14" t="s">
        <v>80</v>
      </c>
      <c r="AW189" s="14" t="s">
        <v>32</v>
      </c>
      <c r="AX189" s="14" t="s">
        <v>70</v>
      </c>
      <c r="AY189" s="246" t="s">
        <v>143</v>
      </c>
    </row>
    <row r="190" spans="1:51" s="13" customFormat="1" ht="12">
      <c r="A190" s="13"/>
      <c r="B190" s="225"/>
      <c r="C190" s="226"/>
      <c r="D190" s="227" t="s">
        <v>155</v>
      </c>
      <c r="E190" s="228" t="s">
        <v>19</v>
      </c>
      <c r="F190" s="229" t="s">
        <v>260</v>
      </c>
      <c r="G190" s="226"/>
      <c r="H190" s="228" t="s">
        <v>19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155</v>
      </c>
      <c r="AU190" s="235" t="s">
        <v>80</v>
      </c>
      <c r="AV190" s="13" t="s">
        <v>78</v>
      </c>
      <c r="AW190" s="13" t="s">
        <v>32</v>
      </c>
      <c r="AX190" s="13" t="s">
        <v>70</v>
      </c>
      <c r="AY190" s="235" t="s">
        <v>143</v>
      </c>
    </row>
    <row r="191" spans="1:51" s="14" customFormat="1" ht="12">
      <c r="A191" s="14"/>
      <c r="B191" s="236"/>
      <c r="C191" s="237"/>
      <c r="D191" s="227" t="s">
        <v>155</v>
      </c>
      <c r="E191" s="238" t="s">
        <v>19</v>
      </c>
      <c r="F191" s="239" t="s">
        <v>261</v>
      </c>
      <c r="G191" s="237"/>
      <c r="H191" s="240">
        <v>258.883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155</v>
      </c>
      <c r="AU191" s="246" t="s">
        <v>80</v>
      </c>
      <c r="AV191" s="14" t="s">
        <v>80</v>
      </c>
      <c r="AW191" s="14" t="s">
        <v>32</v>
      </c>
      <c r="AX191" s="14" t="s">
        <v>70</v>
      </c>
      <c r="AY191" s="246" t="s">
        <v>143</v>
      </c>
    </row>
    <row r="192" spans="1:51" s="13" customFormat="1" ht="12">
      <c r="A192" s="13"/>
      <c r="B192" s="225"/>
      <c r="C192" s="226"/>
      <c r="D192" s="227" t="s">
        <v>155</v>
      </c>
      <c r="E192" s="228" t="s">
        <v>19</v>
      </c>
      <c r="F192" s="229" t="s">
        <v>262</v>
      </c>
      <c r="G192" s="226"/>
      <c r="H192" s="228" t="s">
        <v>19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155</v>
      </c>
      <c r="AU192" s="235" t="s">
        <v>80</v>
      </c>
      <c r="AV192" s="13" t="s">
        <v>78</v>
      </c>
      <c r="AW192" s="13" t="s">
        <v>32</v>
      </c>
      <c r="AX192" s="13" t="s">
        <v>70</v>
      </c>
      <c r="AY192" s="235" t="s">
        <v>143</v>
      </c>
    </row>
    <row r="193" spans="1:51" s="14" customFormat="1" ht="12">
      <c r="A193" s="14"/>
      <c r="B193" s="236"/>
      <c r="C193" s="237"/>
      <c r="D193" s="227" t="s">
        <v>155</v>
      </c>
      <c r="E193" s="238" t="s">
        <v>19</v>
      </c>
      <c r="F193" s="239" t="s">
        <v>263</v>
      </c>
      <c r="G193" s="237"/>
      <c r="H193" s="240">
        <v>99.26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155</v>
      </c>
      <c r="AU193" s="246" t="s">
        <v>80</v>
      </c>
      <c r="AV193" s="14" t="s">
        <v>80</v>
      </c>
      <c r="AW193" s="14" t="s">
        <v>32</v>
      </c>
      <c r="AX193" s="14" t="s">
        <v>70</v>
      </c>
      <c r="AY193" s="246" t="s">
        <v>143</v>
      </c>
    </row>
    <row r="194" spans="1:51" s="13" customFormat="1" ht="12">
      <c r="A194" s="13"/>
      <c r="B194" s="225"/>
      <c r="C194" s="226"/>
      <c r="D194" s="227" t="s">
        <v>155</v>
      </c>
      <c r="E194" s="228" t="s">
        <v>19</v>
      </c>
      <c r="F194" s="229" t="s">
        <v>264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155</v>
      </c>
      <c r="AU194" s="235" t="s">
        <v>80</v>
      </c>
      <c r="AV194" s="13" t="s">
        <v>78</v>
      </c>
      <c r="AW194" s="13" t="s">
        <v>32</v>
      </c>
      <c r="AX194" s="13" t="s">
        <v>70</v>
      </c>
      <c r="AY194" s="235" t="s">
        <v>143</v>
      </c>
    </row>
    <row r="195" spans="1:51" s="14" customFormat="1" ht="12">
      <c r="A195" s="14"/>
      <c r="B195" s="236"/>
      <c r="C195" s="237"/>
      <c r="D195" s="227" t="s">
        <v>155</v>
      </c>
      <c r="E195" s="238" t="s">
        <v>19</v>
      </c>
      <c r="F195" s="239" t="s">
        <v>265</v>
      </c>
      <c r="G195" s="237"/>
      <c r="H195" s="240">
        <v>209.446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155</v>
      </c>
      <c r="AU195" s="246" t="s">
        <v>80</v>
      </c>
      <c r="AV195" s="14" t="s">
        <v>80</v>
      </c>
      <c r="AW195" s="14" t="s">
        <v>32</v>
      </c>
      <c r="AX195" s="14" t="s">
        <v>70</v>
      </c>
      <c r="AY195" s="246" t="s">
        <v>143</v>
      </c>
    </row>
    <row r="196" spans="1:51" s="13" customFormat="1" ht="12">
      <c r="A196" s="13"/>
      <c r="B196" s="225"/>
      <c r="C196" s="226"/>
      <c r="D196" s="227" t="s">
        <v>155</v>
      </c>
      <c r="E196" s="228" t="s">
        <v>19</v>
      </c>
      <c r="F196" s="229" t="s">
        <v>266</v>
      </c>
      <c r="G196" s="226"/>
      <c r="H196" s="228" t="s">
        <v>19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155</v>
      </c>
      <c r="AU196" s="235" t="s">
        <v>80</v>
      </c>
      <c r="AV196" s="13" t="s">
        <v>78</v>
      </c>
      <c r="AW196" s="13" t="s">
        <v>32</v>
      </c>
      <c r="AX196" s="13" t="s">
        <v>70</v>
      </c>
      <c r="AY196" s="235" t="s">
        <v>143</v>
      </c>
    </row>
    <row r="197" spans="1:51" s="14" customFormat="1" ht="12">
      <c r="A197" s="14"/>
      <c r="B197" s="236"/>
      <c r="C197" s="237"/>
      <c r="D197" s="227" t="s">
        <v>155</v>
      </c>
      <c r="E197" s="238" t="s">
        <v>19</v>
      </c>
      <c r="F197" s="239" t="s">
        <v>267</v>
      </c>
      <c r="G197" s="237"/>
      <c r="H197" s="240">
        <v>862.917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155</v>
      </c>
      <c r="AU197" s="246" t="s">
        <v>80</v>
      </c>
      <c r="AV197" s="14" t="s">
        <v>80</v>
      </c>
      <c r="AW197" s="14" t="s">
        <v>32</v>
      </c>
      <c r="AX197" s="14" t="s">
        <v>70</v>
      </c>
      <c r="AY197" s="246" t="s">
        <v>143</v>
      </c>
    </row>
    <row r="198" spans="1:51" s="13" customFormat="1" ht="12">
      <c r="A198" s="13"/>
      <c r="B198" s="225"/>
      <c r="C198" s="226"/>
      <c r="D198" s="227" t="s">
        <v>155</v>
      </c>
      <c r="E198" s="228" t="s">
        <v>19</v>
      </c>
      <c r="F198" s="229" t="s">
        <v>268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80</v>
      </c>
      <c r="AV198" s="13" t="s">
        <v>78</v>
      </c>
      <c r="AW198" s="13" t="s">
        <v>32</v>
      </c>
      <c r="AX198" s="13" t="s">
        <v>70</v>
      </c>
      <c r="AY198" s="235" t="s">
        <v>143</v>
      </c>
    </row>
    <row r="199" spans="1:51" s="14" customFormat="1" ht="12">
      <c r="A199" s="14"/>
      <c r="B199" s="236"/>
      <c r="C199" s="237"/>
      <c r="D199" s="227" t="s">
        <v>155</v>
      </c>
      <c r="E199" s="238" t="s">
        <v>19</v>
      </c>
      <c r="F199" s="239" t="s">
        <v>269</v>
      </c>
      <c r="G199" s="237"/>
      <c r="H199" s="240">
        <v>350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155</v>
      </c>
      <c r="AU199" s="246" t="s">
        <v>80</v>
      </c>
      <c r="AV199" s="14" t="s">
        <v>80</v>
      </c>
      <c r="AW199" s="14" t="s">
        <v>32</v>
      </c>
      <c r="AX199" s="14" t="s">
        <v>70</v>
      </c>
      <c r="AY199" s="246" t="s">
        <v>143</v>
      </c>
    </row>
    <row r="200" spans="1:51" s="13" customFormat="1" ht="12">
      <c r="A200" s="13"/>
      <c r="B200" s="225"/>
      <c r="C200" s="226"/>
      <c r="D200" s="227" t="s">
        <v>155</v>
      </c>
      <c r="E200" s="228" t="s">
        <v>19</v>
      </c>
      <c r="F200" s="229" t="s">
        <v>270</v>
      </c>
      <c r="G200" s="226"/>
      <c r="H200" s="228" t="s">
        <v>19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155</v>
      </c>
      <c r="AU200" s="235" t="s">
        <v>80</v>
      </c>
      <c r="AV200" s="13" t="s">
        <v>78</v>
      </c>
      <c r="AW200" s="13" t="s">
        <v>32</v>
      </c>
      <c r="AX200" s="13" t="s">
        <v>70</v>
      </c>
      <c r="AY200" s="235" t="s">
        <v>143</v>
      </c>
    </row>
    <row r="201" spans="1:51" s="14" customFormat="1" ht="12">
      <c r="A201" s="14"/>
      <c r="B201" s="236"/>
      <c r="C201" s="237"/>
      <c r="D201" s="227" t="s">
        <v>155</v>
      </c>
      <c r="E201" s="238" t="s">
        <v>19</v>
      </c>
      <c r="F201" s="239" t="s">
        <v>271</v>
      </c>
      <c r="G201" s="237"/>
      <c r="H201" s="240">
        <v>64.241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155</v>
      </c>
      <c r="AU201" s="246" t="s">
        <v>80</v>
      </c>
      <c r="AV201" s="14" t="s">
        <v>80</v>
      </c>
      <c r="AW201" s="14" t="s">
        <v>32</v>
      </c>
      <c r="AX201" s="14" t="s">
        <v>70</v>
      </c>
      <c r="AY201" s="246" t="s">
        <v>143</v>
      </c>
    </row>
    <row r="202" spans="1:51" s="15" customFormat="1" ht="12">
      <c r="A202" s="15"/>
      <c r="B202" s="257"/>
      <c r="C202" s="258"/>
      <c r="D202" s="227" t="s">
        <v>155</v>
      </c>
      <c r="E202" s="259" t="s">
        <v>19</v>
      </c>
      <c r="F202" s="260" t="s">
        <v>204</v>
      </c>
      <c r="G202" s="258"/>
      <c r="H202" s="261">
        <v>2710.826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7" t="s">
        <v>155</v>
      </c>
      <c r="AU202" s="267" t="s">
        <v>80</v>
      </c>
      <c r="AV202" s="15" t="s">
        <v>151</v>
      </c>
      <c r="AW202" s="15" t="s">
        <v>32</v>
      </c>
      <c r="AX202" s="15" t="s">
        <v>78</v>
      </c>
      <c r="AY202" s="267" t="s">
        <v>143</v>
      </c>
    </row>
    <row r="203" spans="1:65" s="2" customFormat="1" ht="44.25" customHeight="1">
      <c r="A203" s="41"/>
      <c r="B203" s="42"/>
      <c r="C203" s="207" t="s">
        <v>272</v>
      </c>
      <c r="D203" s="207" t="s">
        <v>146</v>
      </c>
      <c r="E203" s="208" t="s">
        <v>273</v>
      </c>
      <c r="F203" s="209" t="s">
        <v>274</v>
      </c>
      <c r="G203" s="210" t="s">
        <v>185</v>
      </c>
      <c r="H203" s="211">
        <v>2390.395</v>
      </c>
      <c r="I203" s="212"/>
      <c r="J203" s="213">
        <f>ROUND(I203*H203,2)</f>
        <v>0</v>
      </c>
      <c r="K203" s="209" t="s">
        <v>150</v>
      </c>
      <c r="L203" s="47"/>
      <c r="M203" s="214" t="s">
        <v>19</v>
      </c>
      <c r="N203" s="215" t="s">
        <v>41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151</v>
      </c>
      <c r="AT203" s="218" t="s">
        <v>146</v>
      </c>
      <c r="AU203" s="218" t="s">
        <v>80</v>
      </c>
      <c r="AY203" s="20" t="s">
        <v>143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78</v>
      </c>
      <c r="BK203" s="219">
        <f>ROUND(I203*H203,2)</f>
        <v>0</v>
      </c>
      <c r="BL203" s="20" t="s">
        <v>151</v>
      </c>
      <c r="BM203" s="218" t="s">
        <v>275</v>
      </c>
    </row>
    <row r="204" spans="1:47" s="2" customFormat="1" ht="12">
      <c r="A204" s="41"/>
      <c r="B204" s="42"/>
      <c r="C204" s="43"/>
      <c r="D204" s="220" t="s">
        <v>153</v>
      </c>
      <c r="E204" s="43"/>
      <c r="F204" s="221" t="s">
        <v>276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153</v>
      </c>
      <c r="AU204" s="20" t="s">
        <v>80</v>
      </c>
    </row>
    <row r="205" spans="1:51" s="13" customFormat="1" ht="12">
      <c r="A205" s="13"/>
      <c r="B205" s="225"/>
      <c r="C205" s="226"/>
      <c r="D205" s="227" t="s">
        <v>155</v>
      </c>
      <c r="E205" s="228" t="s">
        <v>19</v>
      </c>
      <c r="F205" s="229" t="s">
        <v>277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80</v>
      </c>
      <c r="AV205" s="13" t="s">
        <v>78</v>
      </c>
      <c r="AW205" s="13" t="s">
        <v>32</v>
      </c>
      <c r="AX205" s="13" t="s">
        <v>70</v>
      </c>
      <c r="AY205" s="235" t="s">
        <v>143</v>
      </c>
    </row>
    <row r="206" spans="1:51" s="14" customFormat="1" ht="12">
      <c r="A206" s="14"/>
      <c r="B206" s="236"/>
      <c r="C206" s="237"/>
      <c r="D206" s="227" t="s">
        <v>155</v>
      </c>
      <c r="E206" s="238" t="s">
        <v>19</v>
      </c>
      <c r="F206" s="239" t="s">
        <v>278</v>
      </c>
      <c r="G206" s="237"/>
      <c r="H206" s="240">
        <v>67.84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80</v>
      </c>
      <c r="AV206" s="14" t="s">
        <v>80</v>
      </c>
      <c r="AW206" s="14" t="s">
        <v>32</v>
      </c>
      <c r="AX206" s="14" t="s">
        <v>70</v>
      </c>
      <c r="AY206" s="246" t="s">
        <v>143</v>
      </c>
    </row>
    <row r="207" spans="1:51" s="14" customFormat="1" ht="12">
      <c r="A207" s="14"/>
      <c r="B207" s="236"/>
      <c r="C207" s="237"/>
      <c r="D207" s="227" t="s">
        <v>155</v>
      </c>
      <c r="E207" s="238" t="s">
        <v>19</v>
      </c>
      <c r="F207" s="239" t="s">
        <v>279</v>
      </c>
      <c r="G207" s="237"/>
      <c r="H207" s="240">
        <v>31.1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155</v>
      </c>
      <c r="AU207" s="246" t="s">
        <v>80</v>
      </c>
      <c r="AV207" s="14" t="s">
        <v>80</v>
      </c>
      <c r="AW207" s="14" t="s">
        <v>32</v>
      </c>
      <c r="AX207" s="14" t="s">
        <v>70</v>
      </c>
      <c r="AY207" s="246" t="s">
        <v>143</v>
      </c>
    </row>
    <row r="208" spans="1:51" s="14" customFormat="1" ht="12">
      <c r="A208" s="14"/>
      <c r="B208" s="236"/>
      <c r="C208" s="237"/>
      <c r="D208" s="227" t="s">
        <v>155</v>
      </c>
      <c r="E208" s="238" t="s">
        <v>19</v>
      </c>
      <c r="F208" s="239" t="s">
        <v>280</v>
      </c>
      <c r="G208" s="237"/>
      <c r="H208" s="240">
        <v>58.74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155</v>
      </c>
      <c r="AU208" s="246" t="s">
        <v>80</v>
      </c>
      <c r="AV208" s="14" t="s">
        <v>80</v>
      </c>
      <c r="AW208" s="14" t="s">
        <v>32</v>
      </c>
      <c r="AX208" s="14" t="s">
        <v>70</v>
      </c>
      <c r="AY208" s="246" t="s">
        <v>143</v>
      </c>
    </row>
    <row r="209" spans="1:51" s="14" customFormat="1" ht="12">
      <c r="A209" s="14"/>
      <c r="B209" s="236"/>
      <c r="C209" s="237"/>
      <c r="D209" s="227" t="s">
        <v>155</v>
      </c>
      <c r="E209" s="238" t="s">
        <v>19</v>
      </c>
      <c r="F209" s="239" t="s">
        <v>281</v>
      </c>
      <c r="G209" s="237"/>
      <c r="H209" s="240">
        <v>25.34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155</v>
      </c>
      <c r="AU209" s="246" t="s">
        <v>80</v>
      </c>
      <c r="AV209" s="14" t="s">
        <v>80</v>
      </c>
      <c r="AW209" s="14" t="s">
        <v>32</v>
      </c>
      <c r="AX209" s="14" t="s">
        <v>70</v>
      </c>
      <c r="AY209" s="246" t="s">
        <v>143</v>
      </c>
    </row>
    <row r="210" spans="1:51" s="14" customFormat="1" ht="12">
      <c r="A210" s="14"/>
      <c r="B210" s="236"/>
      <c r="C210" s="237"/>
      <c r="D210" s="227" t="s">
        <v>155</v>
      </c>
      <c r="E210" s="238" t="s">
        <v>19</v>
      </c>
      <c r="F210" s="239" t="s">
        <v>282</v>
      </c>
      <c r="G210" s="237"/>
      <c r="H210" s="240">
        <v>154.72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80</v>
      </c>
      <c r="AV210" s="14" t="s">
        <v>80</v>
      </c>
      <c r="AW210" s="14" t="s">
        <v>32</v>
      </c>
      <c r="AX210" s="14" t="s">
        <v>70</v>
      </c>
      <c r="AY210" s="246" t="s">
        <v>143</v>
      </c>
    </row>
    <row r="211" spans="1:51" s="14" customFormat="1" ht="12">
      <c r="A211" s="14"/>
      <c r="B211" s="236"/>
      <c r="C211" s="237"/>
      <c r="D211" s="227" t="s">
        <v>155</v>
      </c>
      <c r="E211" s="238" t="s">
        <v>19</v>
      </c>
      <c r="F211" s="239" t="s">
        <v>283</v>
      </c>
      <c r="G211" s="237"/>
      <c r="H211" s="240">
        <v>95.3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155</v>
      </c>
      <c r="AU211" s="246" t="s">
        <v>80</v>
      </c>
      <c r="AV211" s="14" t="s">
        <v>80</v>
      </c>
      <c r="AW211" s="14" t="s">
        <v>32</v>
      </c>
      <c r="AX211" s="14" t="s">
        <v>70</v>
      </c>
      <c r="AY211" s="246" t="s">
        <v>143</v>
      </c>
    </row>
    <row r="212" spans="1:51" s="14" customFormat="1" ht="12">
      <c r="A212" s="14"/>
      <c r="B212" s="236"/>
      <c r="C212" s="237"/>
      <c r="D212" s="227" t="s">
        <v>155</v>
      </c>
      <c r="E212" s="238" t="s">
        <v>19</v>
      </c>
      <c r="F212" s="239" t="s">
        <v>284</v>
      </c>
      <c r="G212" s="237"/>
      <c r="H212" s="240">
        <v>11.32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155</v>
      </c>
      <c r="AU212" s="246" t="s">
        <v>80</v>
      </c>
      <c r="AV212" s="14" t="s">
        <v>80</v>
      </c>
      <c r="AW212" s="14" t="s">
        <v>32</v>
      </c>
      <c r="AX212" s="14" t="s">
        <v>70</v>
      </c>
      <c r="AY212" s="246" t="s">
        <v>143</v>
      </c>
    </row>
    <row r="213" spans="1:51" s="14" customFormat="1" ht="12">
      <c r="A213" s="14"/>
      <c r="B213" s="236"/>
      <c r="C213" s="237"/>
      <c r="D213" s="227" t="s">
        <v>155</v>
      </c>
      <c r="E213" s="238" t="s">
        <v>19</v>
      </c>
      <c r="F213" s="239" t="s">
        <v>285</v>
      </c>
      <c r="G213" s="237"/>
      <c r="H213" s="240">
        <v>137.48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6" t="s">
        <v>155</v>
      </c>
      <c r="AU213" s="246" t="s">
        <v>80</v>
      </c>
      <c r="AV213" s="14" t="s">
        <v>80</v>
      </c>
      <c r="AW213" s="14" t="s">
        <v>32</v>
      </c>
      <c r="AX213" s="14" t="s">
        <v>70</v>
      </c>
      <c r="AY213" s="246" t="s">
        <v>143</v>
      </c>
    </row>
    <row r="214" spans="1:51" s="14" customFormat="1" ht="12">
      <c r="A214" s="14"/>
      <c r="B214" s="236"/>
      <c r="C214" s="237"/>
      <c r="D214" s="227" t="s">
        <v>155</v>
      </c>
      <c r="E214" s="238" t="s">
        <v>19</v>
      </c>
      <c r="F214" s="239" t="s">
        <v>286</v>
      </c>
      <c r="G214" s="237"/>
      <c r="H214" s="240">
        <v>289.26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155</v>
      </c>
      <c r="AU214" s="246" t="s">
        <v>80</v>
      </c>
      <c r="AV214" s="14" t="s">
        <v>80</v>
      </c>
      <c r="AW214" s="14" t="s">
        <v>32</v>
      </c>
      <c r="AX214" s="14" t="s">
        <v>70</v>
      </c>
      <c r="AY214" s="246" t="s">
        <v>143</v>
      </c>
    </row>
    <row r="215" spans="1:51" s="14" customFormat="1" ht="12">
      <c r="A215" s="14"/>
      <c r="B215" s="236"/>
      <c r="C215" s="237"/>
      <c r="D215" s="227" t="s">
        <v>155</v>
      </c>
      <c r="E215" s="238" t="s">
        <v>19</v>
      </c>
      <c r="F215" s="239" t="s">
        <v>287</v>
      </c>
      <c r="G215" s="237"/>
      <c r="H215" s="240">
        <v>83.87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155</v>
      </c>
      <c r="AU215" s="246" t="s">
        <v>80</v>
      </c>
      <c r="AV215" s="14" t="s">
        <v>80</v>
      </c>
      <c r="AW215" s="14" t="s">
        <v>32</v>
      </c>
      <c r="AX215" s="14" t="s">
        <v>70</v>
      </c>
      <c r="AY215" s="246" t="s">
        <v>143</v>
      </c>
    </row>
    <row r="216" spans="1:51" s="14" customFormat="1" ht="12">
      <c r="A216" s="14"/>
      <c r="B216" s="236"/>
      <c r="C216" s="237"/>
      <c r="D216" s="227" t="s">
        <v>155</v>
      </c>
      <c r="E216" s="238" t="s">
        <v>19</v>
      </c>
      <c r="F216" s="239" t="s">
        <v>288</v>
      </c>
      <c r="G216" s="237"/>
      <c r="H216" s="240">
        <v>118.47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155</v>
      </c>
      <c r="AU216" s="246" t="s">
        <v>80</v>
      </c>
      <c r="AV216" s="14" t="s">
        <v>80</v>
      </c>
      <c r="AW216" s="14" t="s">
        <v>32</v>
      </c>
      <c r="AX216" s="14" t="s">
        <v>70</v>
      </c>
      <c r="AY216" s="246" t="s">
        <v>143</v>
      </c>
    </row>
    <row r="217" spans="1:51" s="14" customFormat="1" ht="12">
      <c r="A217" s="14"/>
      <c r="B217" s="236"/>
      <c r="C217" s="237"/>
      <c r="D217" s="227" t="s">
        <v>155</v>
      </c>
      <c r="E217" s="238" t="s">
        <v>19</v>
      </c>
      <c r="F217" s="239" t="s">
        <v>289</v>
      </c>
      <c r="G217" s="237"/>
      <c r="H217" s="240">
        <v>230.85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155</v>
      </c>
      <c r="AU217" s="246" t="s">
        <v>80</v>
      </c>
      <c r="AV217" s="14" t="s">
        <v>80</v>
      </c>
      <c r="AW217" s="14" t="s">
        <v>32</v>
      </c>
      <c r="AX217" s="14" t="s">
        <v>70</v>
      </c>
      <c r="AY217" s="246" t="s">
        <v>143</v>
      </c>
    </row>
    <row r="218" spans="1:51" s="16" customFormat="1" ht="12">
      <c r="A218" s="16"/>
      <c r="B218" s="268"/>
      <c r="C218" s="269"/>
      <c r="D218" s="227" t="s">
        <v>155</v>
      </c>
      <c r="E218" s="270" t="s">
        <v>19</v>
      </c>
      <c r="F218" s="271" t="s">
        <v>222</v>
      </c>
      <c r="G218" s="269"/>
      <c r="H218" s="272">
        <v>1304.29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78" t="s">
        <v>155</v>
      </c>
      <c r="AU218" s="278" t="s">
        <v>80</v>
      </c>
      <c r="AV218" s="16" t="s">
        <v>144</v>
      </c>
      <c r="AW218" s="16" t="s">
        <v>32</v>
      </c>
      <c r="AX218" s="16" t="s">
        <v>70</v>
      </c>
      <c r="AY218" s="278" t="s">
        <v>143</v>
      </c>
    </row>
    <row r="219" spans="1:51" s="13" customFormat="1" ht="12">
      <c r="A219" s="13"/>
      <c r="B219" s="225"/>
      <c r="C219" s="226"/>
      <c r="D219" s="227" t="s">
        <v>155</v>
      </c>
      <c r="E219" s="228" t="s">
        <v>19</v>
      </c>
      <c r="F219" s="229" t="s">
        <v>290</v>
      </c>
      <c r="G219" s="226"/>
      <c r="H219" s="228" t="s">
        <v>19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155</v>
      </c>
      <c r="AU219" s="235" t="s">
        <v>80</v>
      </c>
      <c r="AV219" s="13" t="s">
        <v>78</v>
      </c>
      <c r="AW219" s="13" t="s">
        <v>32</v>
      </c>
      <c r="AX219" s="13" t="s">
        <v>70</v>
      </c>
      <c r="AY219" s="235" t="s">
        <v>143</v>
      </c>
    </row>
    <row r="220" spans="1:51" s="14" customFormat="1" ht="12">
      <c r="A220" s="14"/>
      <c r="B220" s="236"/>
      <c r="C220" s="237"/>
      <c r="D220" s="227" t="s">
        <v>155</v>
      </c>
      <c r="E220" s="238" t="s">
        <v>19</v>
      </c>
      <c r="F220" s="239" t="s">
        <v>291</v>
      </c>
      <c r="G220" s="237"/>
      <c r="H220" s="240">
        <v>74.04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155</v>
      </c>
      <c r="AU220" s="246" t="s">
        <v>80</v>
      </c>
      <c r="AV220" s="14" t="s">
        <v>80</v>
      </c>
      <c r="AW220" s="14" t="s">
        <v>32</v>
      </c>
      <c r="AX220" s="14" t="s">
        <v>70</v>
      </c>
      <c r="AY220" s="246" t="s">
        <v>143</v>
      </c>
    </row>
    <row r="221" spans="1:51" s="14" customFormat="1" ht="12">
      <c r="A221" s="14"/>
      <c r="B221" s="236"/>
      <c r="C221" s="237"/>
      <c r="D221" s="227" t="s">
        <v>155</v>
      </c>
      <c r="E221" s="238" t="s">
        <v>19</v>
      </c>
      <c r="F221" s="239" t="s">
        <v>292</v>
      </c>
      <c r="G221" s="237"/>
      <c r="H221" s="240">
        <v>124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155</v>
      </c>
      <c r="AU221" s="246" t="s">
        <v>80</v>
      </c>
      <c r="AV221" s="14" t="s">
        <v>80</v>
      </c>
      <c r="AW221" s="14" t="s">
        <v>32</v>
      </c>
      <c r="AX221" s="14" t="s">
        <v>70</v>
      </c>
      <c r="AY221" s="246" t="s">
        <v>143</v>
      </c>
    </row>
    <row r="222" spans="1:51" s="13" customFormat="1" ht="12">
      <c r="A222" s="13"/>
      <c r="B222" s="225"/>
      <c r="C222" s="226"/>
      <c r="D222" s="227" t="s">
        <v>155</v>
      </c>
      <c r="E222" s="228" t="s">
        <v>19</v>
      </c>
      <c r="F222" s="229" t="s">
        <v>293</v>
      </c>
      <c r="G222" s="226"/>
      <c r="H222" s="228" t="s">
        <v>19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155</v>
      </c>
      <c r="AU222" s="235" t="s">
        <v>80</v>
      </c>
      <c r="AV222" s="13" t="s">
        <v>78</v>
      </c>
      <c r="AW222" s="13" t="s">
        <v>32</v>
      </c>
      <c r="AX222" s="13" t="s">
        <v>70</v>
      </c>
      <c r="AY222" s="235" t="s">
        <v>143</v>
      </c>
    </row>
    <row r="223" spans="1:51" s="14" customFormat="1" ht="12">
      <c r="A223" s="14"/>
      <c r="B223" s="236"/>
      <c r="C223" s="237"/>
      <c r="D223" s="227" t="s">
        <v>155</v>
      </c>
      <c r="E223" s="238" t="s">
        <v>19</v>
      </c>
      <c r="F223" s="239" t="s">
        <v>294</v>
      </c>
      <c r="G223" s="237"/>
      <c r="H223" s="240">
        <v>76.65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155</v>
      </c>
      <c r="AU223" s="246" t="s">
        <v>80</v>
      </c>
      <c r="AV223" s="14" t="s">
        <v>80</v>
      </c>
      <c r="AW223" s="14" t="s">
        <v>32</v>
      </c>
      <c r="AX223" s="14" t="s">
        <v>70</v>
      </c>
      <c r="AY223" s="246" t="s">
        <v>143</v>
      </c>
    </row>
    <row r="224" spans="1:51" s="14" customFormat="1" ht="12">
      <c r="A224" s="14"/>
      <c r="B224" s="236"/>
      <c r="C224" s="237"/>
      <c r="D224" s="227" t="s">
        <v>155</v>
      </c>
      <c r="E224" s="238" t="s">
        <v>19</v>
      </c>
      <c r="F224" s="239" t="s">
        <v>295</v>
      </c>
      <c r="G224" s="237"/>
      <c r="H224" s="240">
        <v>26.615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155</v>
      </c>
      <c r="AU224" s="246" t="s">
        <v>80</v>
      </c>
      <c r="AV224" s="14" t="s">
        <v>80</v>
      </c>
      <c r="AW224" s="14" t="s">
        <v>32</v>
      </c>
      <c r="AX224" s="14" t="s">
        <v>70</v>
      </c>
      <c r="AY224" s="246" t="s">
        <v>143</v>
      </c>
    </row>
    <row r="225" spans="1:51" s="14" customFormat="1" ht="12">
      <c r="A225" s="14"/>
      <c r="B225" s="236"/>
      <c r="C225" s="237"/>
      <c r="D225" s="227" t="s">
        <v>155</v>
      </c>
      <c r="E225" s="238" t="s">
        <v>19</v>
      </c>
      <c r="F225" s="239" t="s">
        <v>296</v>
      </c>
      <c r="G225" s="237"/>
      <c r="H225" s="240">
        <v>56.68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155</v>
      </c>
      <c r="AU225" s="246" t="s">
        <v>80</v>
      </c>
      <c r="AV225" s="14" t="s">
        <v>80</v>
      </c>
      <c r="AW225" s="14" t="s">
        <v>32</v>
      </c>
      <c r="AX225" s="14" t="s">
        <v>70</v>
      </c>
      <c r="AY225" s="246" t="s">
        <v>143</v>
      </c>
    </row>
    <row r="226" spans="1:51" s="14" customFormat="1" ht="12">
      <c r="A226" s="14"/>
      <c r="B226" s="236"/>
      <c r="C226" s="237"/>
      <c r="D226" s="227" t="s">
        <v>155</v>
      </c>
      <c r="E226" s="238" t="s">
        <v>19</v>
      </c>
      <c r="F226" s="239" t="s">
        <v>297</v>
      </c>
      <c r="G226" s="237"/>
      <c r="H226" s="240">
        <v>218.54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155</v>
      </c>
      <c r="AU226" s="246" t="s">
        <v>80</v>
      </c>
      <c r="AV226" s="14" t="s">
        <v>80</v>
      </c>
      <c r="AW226" s="14" t="s">
        <v>32</v>
      </c>
      <c r="AX226" s="14" t="s">
        <v>70</v>
      </c>
      <c r="AY226" s="246" t="s">
        <v>143</v>
      </c>
    </row>
    <row r="227" spans="1:51" s="14" customFormat="1" ht="12">
      <c r="A227" s="14"/>
      <c r="B227" s="236"/>
      <c r="C227" s="237"/>
      <c r="D227" s="227" t="s">
        <v>155</v>
      </c>
      <c r="E227" s="238" t="s">
        <v>19</v>
      </c>
      <c r="F227" s="239" t="s">
        <v>298</v>
      </c>
      <c r="G227" s="237"/>
      <c r="H227" s="240">
        <v>84.48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155</v>
      </c>
      <c r="AU227" s="246" t="s">
        <v>80</v>
      </c>
      <c r="AV227" s="14" t="s">
        <v>80</v>
      </c>
      <c r="AW227" s="14" t="s">
        <v>32</v>
      </c>
      <c r="AX227" s="14" t="s">
        <v>70</v>
      </c>
      <c r="AY227" s="246" t="s">
        <v>143</v>
      </c>
    </row>
    <row r="228" spans="1:51" s="16" customFormat="1" ht="12">
      <c r="A228" s="16"/>
      <c r="B228" s="268"/>
      <c r="C228" s="269"/>
      <c r="D228" s="227" t="s">
        <v>155</v>
      </c>
      <c r="E228" s="270" t="s">
        <v>19</v>
      </c>
      <c r="F228" s="271" t="s">
        <v>222</v>
      </c>
      <c r="G228" s="269"/>
      <c r="H228" s="272">
        <v>661.005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278" t="s">
        <v>155</v>
      </c>
      <c r="AU228" s="278" t="s">
        <v>80</v>
      </c>
      <c r="AV228" s="16" t="s">
        <v>144</v>
      </c>
      <c r="AW228" s="16" t="s">
        <v>32</v>
      </c>
      <c r="AX228" s="16" t="s">
        <v>70</v>
      </c>
      <c r="AY228" s="278" t="s">
        <v>143</v>
      </c>
    </row>
    <row r="229" spans="1:51" s="13" customFormat="1" ht="12">
      <c r="A229" s="13"/>
      <c r="B229" s="225"/>
      <c r="C229" s="226"/>
      <c r="D229" s="227" t="s">
        <v>155</v>
      </c>
      <c r="E229" s="228" t="s">
        <v>19</v>
      </c>
      <c r="F229" s="229" t="s">
        <v>299</v>
      </c>
      <c r="G229" s="226"/>
      <c r="H229" s="228" t="s">
        <v>19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155</v>
      </c>
      <c r="AU229" s="235" t="s">
        <v>80</v>
      </c>
      <c r="AV229" s="13" t="s">
        <v>78</v>
      </c>
      <c r="AW229" s="13" t="s">
        <v>32</v>
      </c>
      <c r="AX229" s="13" t="s">
        <v>70</v>
      </c>
      <c r="AY229" s="235" t="s">
        <v>143</v>
      </c>
    </row>
    <row r="230" spans="1:51" s="14" customFormat="1" ht="12">
      <c r="A230" s="14"/>
      <c r="B230" s="236"/>
      <c r="C230" s="237"/>
      <c r="D230" s="227" t="s">
        <v>155</v>
      </c>
      <c r="E230" s="238" t="s">
        <v>19</v>
      </c>
      <c r="F230" s="239" t="s">
        <v>300</v>
      </c>
      <c r="G230" s="237"/>
      <c r="H230" s="240">
        <v>94.5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155</v>
      </c>
      <c r="AU230" s="246" t="s">
        <v>80</v>
      </c>
      <c r="AV230" s="14" t="s">
        <v>80</v>
      </c>
      <c r="AW230" s="14" t="s">
        <v>32</v>
      </c>
      <c r="AX230" s="14" t="s">
        <v>70</v>
      </c>
      <c r="AY230" s="246" t="s">
        <v>143</v>
      </c>
    </row>
    <row r="231" spans="1:51" s="14" customFormat="1" ht="12">
      <c r="A231" s="14"/>
      <c r="B231" s="236"/>
      <c r="C231" s="237"/>
      <c r="D231" s="227" t="s">
        <v>155</v>
      </c>
      <c r="E231" s="238" t="s">
        <v>19</v>
      </c>
      <c r="F231" s="239" t="s">
        <v>301</v>
      </c>
      <c r="G231" s="237"/>
      <c r="H231" s="240">
        <v>330.6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155</v>
      </c>
      <c r="AU231" s="246" t="s">
        <v>80</v>
      </c>
      <c r="AV231" s="14" t="s">
        <v>80</v>
      </c>
      <c r="AW231" s="14" t="s">
        <v>32</v>
      </c>
      <c r="AX231" s="14" t="s">
        <v>70</v>
      </c>
      <c r="AY231" s="246" t="s">
        <v>143</v>
      </c>
    </row>
    <row r="232" spans="1:51" s="15" customFormat="1" ht="12">
      <c r="A232" s="15"/>
      <c r="B232" s="257"/>
      <c r="C232" s="258"/>
      <c r="D232" s="227" t="s">
        <v>155</v>
      </c>
      <c r="E232" s="259" t="s">
        <v>19</v>
      </c>
      <c r="F232" s="260" t="s">
        <v>204</v>
      </c>
      <c r="G232" s="258"/>
      <c r="H232" s="261">
        <v>2390.395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7" t="s">
        <v>155</v>
      </c>
      <c r="AU232" s="267" t="s">
        <v>80</v>
      </c>
      <c r="AV232" s="15" t="s">
        <v>151</v>
      </c>
      <c r="AW232" s="15" t="s">
        <v>32</v>
      </c>
      <c r="AX232" s="15" t="s">
        <v>78</v>
      </c>
      <c r="AY232" s="267" t="s">
        <v>143</v>
      </c>
    </row>
    <row r="233" spans="1:65" s="2" customFormat="1" ht="16.5" customHeight="1">
      <c r="A233" s="41"/>
      <c r="B233" s="42"/>
      <c r="C233" s="247" t="s">
        <v>302</v>
      </c>
      <c r="D233" s="247" t="s">
        <v>164</v>
      </c>
      <c r="E233" s="248" t="s">
        <v>303</v>
      </c>
      <c r="F233" s="249" t="s">
        <v>304</v>
      </c>
      <c r="G233" s="250" t="s">
        <v>185</v>
      </c>
      <c r="H233" s="251">
        <v>2629.435</v>
      </c>
      <c r="I233" s="252"/>
      <c r="J233" s="253">
        <f>ROUND(I233*H233,2)</f>
        <v>0</v>
      </c>
      <c r="K233" s="249" t="s">
        <v>150</v>
      </c>
      <c r="L233" s="254"/>
      <c r="M233" s="255" t="s">
        <v>19</v>
      </c>
      <c r="N233" s="256" t="s">
        <v>41</v>
      </c>
      <c r="O233" s="87"/>
      <c r="P233" s="216">
        <f>O233*H233</f>
        <v>0</v>
      </c>
      <c r="Q233" s="216">
        <v>0.0001</v>
      </c>
      <c r="R233" s="216">
        <f>Q233*H233</f>
        <v>0.2629435</v>
      </c>
      <c r="S233" s="216">
        <v>0</v>
      </c>
      <c r="T233" s="21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167</v>
      </c>
      <c r="AT233" s="218" t="s">
        <v>164</v>
      </c>
      <c r="AU233" s="218" t="s">
        <v>80</v>
      </c>
      <c r="AY233" s="20" t="s">
        <v>143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20" t="s">
        <v>78</v>
      </c>
      <c r="BK233" s="219">
        <f>ROUND(I233*H233,2)</f>
        <v>0</v>
      </c>
      <c r="BL233" s="20" t="s">
        <v>151</v>
      </c>
      <c r="BM233" s="218" t="s">
        <v>305</v>
      </c>
    </row>
    <row r="234" spans="1:51" s="14" customFormat="1" ht="12">
      <c r="A234" s="14"/>
      <c r="B234" s="236"/>
      <c r="C234" s="237"/>
      <c r="D234" s="227" t="s">
        <v>155</v>
      </c>
      <c r="E234" s="238" t="s">
        <v>19</v>
      </c>
      <c r="F234" s="239" t="s">
        <v>306</v>
      </c>
      <c r="G234" s="237"/>
      <c r="H234" s="240">
        <v>2629.435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155</v>
      </c>
      <c r="AU234" s="246" t="s">
        <v>80</v>
      </c>
      <c r="AV234" s="14" t="s">
        <v>80</v>
      </c>
      <c r="AW234" s="14" t="s">
        <v>32</v>
      </c>
      <c r="AX234" s="14" t="s">
        <v>78</v>
      </c>
      <c r="AY234" s="246" t="s">
        <v>143</v>
      </c>
    </row>
    <row r="235" spans="1:65" s="2" customFormat="1" ht="55.5" customHeight="1">
      <c r="A235" s="41"/>
      <c r="B235" s="42"/>
      <c r="C235" s="207" t="s">
        <v>307</v>
      </c>
      <c r="D235" s="207" t="s">
        <v>146</v>
      </c>
      <c r="E235" s="208" t="s">
        <v>308</v>
      </c>
      <c r="F235" s="209" t="s">
        <v>309</v>
      </c>
      <c r="G235" s="210" t="s">
        <v>185</v>
      </c>
      <c r="H235" s="211">
        <v>1965.295</v>
      </c>
      <c r="I235" s="212"/>
      <c r="J235" s="213">
        <f>ROUND(I235*H235,2)</f>
        <v>0</v>
      </c>
      <c r="K235" s="209" t="s">
        <v>150</v>
      </c>
      <c r="L235" s="47"/>
      <c r="M235" s="214" t="s">
        <v>19</v>
      </c>
      <c r="N235" s="215" t="s">
        <v>41</v>
      </c>
      <c r="O235" s="87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151</v>
      </c>
      <c r="AT235" s="218" t="s">
        <v>146</v>
      </c>
      <c r="AU235" s="218" t="s">
        <v>80</v>
      </c>
      <c r="AY235" s="20" t="s">
        <v>143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20" t="s">
        <v>78</v>
      </c>
      <c r="BK235" s="219">
        <f>ROUND(I235*H235,2)</f>
        <v>0</v>
      </c>
      <c r="BL235" s="20" t="s">
        <v>151</v>
      </c>
      <c r="BM235" s="218" t="s">
        <v>310</v>
      </c>
    </row>
    <row r="236" spans="1:47" s="2" customFormat="1" ht="12">
      <c r="A236" s="41"/>
      <c r="B236" s="42"/>
      <c r="C236" s="43"/>
      <c r="D236" s="220" t="s">
        <v>153</v>
      </c>
      <c r="E236" s="43"/>
      <c r="F236" s="221" t="s">
        <v>311</v>
      </c>
      <c r="G236" s="43"/>
      <c r="H236" s="43"/>
      <c r="I236" s="222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153</v>
      </c>
      <c r="AU236" s="20" t="s">
        <v>80</v>
      </c>
    </row>
    <row r="237" spans="1:51" s="13" customFormat="1" ht="12">
      <c r="A237" s="13"/>
      <c r="B237" s="225"/>
      <c r="C237" s="226"/>
      <c r="D237" s="227" t="s">
        <v>155</v>
      </c>
      <c r="E237" s="228" t="s">
        <v>19</v>
      </c>
      <c r="F237" s="229" t="s">
        <v>277</v>
      </c>
      <c r="G237" s="226"/>
      <c r="H237" s="228" t="s">
        <v>19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155</v>
      </c>
      <c r="AU237" s="235" t="s">
        <v>80</v>
      </c>
      <c r="AV237" s="13" t="s">
        <v>78</v>
      </c>
      <c r="AW237" s="13" t="s">
        <v>32</v>
      </c>
      <c r="AX237" s="13" t="s">
        <v>70</v>
      </c>
      <c r="AY237" s="235" t="s">
        <v>143</v>
      </c>
    </row>
    <row r="238" spans="1:51" s="14" customFormat="1" ht="12">
      <c r="A238" s="14"/>
      <c r="B238" s="236"/>
      <c r="C238" s="237"/>
      <c r="D238" s="227" t="s">
        <v>155</v>
      </c>
      <c r="E238" s="238" t="s">
        <v>19</v>
      </c>
      <c r="F238" s="239" t="s">
        <v>278</v>
      </c>
      <c r="G238" s="237"/>
      <c r="H238" s="240">
        <v>67.84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155</v>
      </c>
      <c r="AU238" s="246" t="s">
        <v>80</v>
      </c>
      <c r="AV238" s="14" t="s">
        <v>80</v>
      </c>
      <c r="AW238" s="14" t="s">
        <v>32</v>
      </c>
      <c r="AX238" s="14" t="s">
        <v>70</v>
      </c>
      <c r="AY238" s="246" t="s">
        <v>143</v>
      </c>
    </row>
    <row r="239" spans="1:51" s="14" customFormat="1" ht="12">
      <c r="A239" s="14"/>
      <c r="B239" s="236"/>
      <c r="C239" s="237"/>
      <c r="D239" s="227" t="s">
        <v>155</v>
      </c>
      <c r="E239" s="238" t="s">
        <v>19</v>
      </c>
      <c r="F239" s="239" t="s">
        <v>279</v>
      </c>
      <c r="G239" s="237"/>
      <c r="H239" s="240">
        <v>31.1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155</v>
      </c>
      <c r="AU239" s="246" t="s">
        <v>80</v>
      </c>
      <c r="AV239" s="14" t="s">
        <v>80</v>
      </c>
      <c r="AW239" s="14" t="s">
        <v>32</v>
      </c>
      <c r="AX239" s="14" t="s">
        <v>70</v>
      </c>
      <c r="AY239" s="246" t="s">
        <v>143</v>
      </c>
    </row>
    <row r="240" spans="1:51" s="14" customFormat="1" ht="12">
      <c r="A240" s="14"/>
      <c r="B240" s="236"/>
      <c r="C240" s="237"/>
      <c r="D240" s="227" t="s">
        <v>155</v>
      </c>
      <c r="E240" s="238" t="s">
        <v>19</v>
      </c>
      <c r="F240" s="239" t="s">
        <v>280</v>
      </c>
      <c r="G240" s="237"/>
      <c r="H240" s="240">
        <v>58.74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155</v>
      </c>
      <c r="AU240" s="246" t="s">
        <v>80</v>
      </c>
      <c r="AV240" s="14" t="s">
        <v>80</v>
      </c>
      <c r="AW240" s="14" t="s">
        <v>32</v>
      </c>
      <c r="AX240" s="14" t="s">
        <v>70</v>
      </c>
      <c r="AY240" s="246" t="s">
        <v>143</v>
      </c>
    </row>
    <row r="241" spans="1:51" s="14" customFormat="1" ht="12">
      <c r="A241" s="14"/>
      <c r="B241" s="236"/>
      <c r="C241" s="237"/>
      <c r="D241" s="227" t="s">
        <v>155</v>
      </c>
      <c r="E241" s="238" t="s">
        <v>19</v>
      </c>
      <c r="F241" s="239" t="s">
        <v>281</v>
      </c>
      <c r="G241" s="237"/>
      <c r="H241" s="240">
        <v>25.34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155</v>
      </c>
      <c r="AU241" s="246" t="s">
        <v>80</v>
      </c>
      <c r="AV241" s="14" t="s">
        <v>80</v>
      </c>
      <c r="AW241" s="14" t="s">
        <v>32</v>
      </c>
      <c r="AX241" s="14" t="s">
        <v>70</v>
      </c>
      <c r="AY241" s="246" t="s">
        <v>143</v>
      </c>
    </row>
    <row r="242" spans="1:51" s="14" customFormat="1" ht="12">
      <c r="A242" s="14"/>
      <c r="B242" s="236"/>
      <c r="C242" s="237"/>
      <c r="D242" s="227" t="s">
        <v>155</v>
      </c>
      <c r="E242" s="238" t="s">
        <v>19</v>
      </c>
      <c r="F242" s="239" t="s">
        <v>282</v>
      </c>
      <c r="G242" s="237"/>
      <c r="H242" s="240">
        <v>154.72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155</v>
      </c>
      <c r="AU242" s="246" t="s">
        <v>80</v>
      </c>
      <c r="AV242" s="14" t="s">
        <v>80</v>
      </c>
      <c r="AW242" s="14" t="s">
        <v>32</v>
      </c>
      <c r="AX242" s="14" t="s">
        <v>70</v>
      </c>
      <c r="AY242" s="246" t="s">
        <v>143</v>
      </c>
    </row>
    <row r="243" spans="1:51" s="14" customFormat="1" ht="12">
      <c r="A243" s="14"/>
      <c r="B243" s="236"/>
      <c r="C243" s="237"/>
      <c r="D243" s="227" t="s">
        <v>155</v>
      </c>
      <c r="E243" s="238" t="s">
        <v>19</v>
      </c>
      <c r="F243" s="239" t="s">
        <v>283</v>
      </c>
      <c r="G243" s="237"/>
      <c r="H243" s="240">
        <v>95.3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155</v>
      </c>
      <c r="AU243" s="246" t="s">
        <v>80</v>
      </c>
      <c r="AV243" s="14" t="s">
        <v>80</v>
      </c>
      <c r="AW243" s="14" t="s">
        <v>32</v>
      </c>
      <c r="AX243" s="14" t="s">
        <v>70</v>
      </c>
      <c r="AY243" s="246" t="s">
        <v>143</v>
      </c>
    </row>
    <row r="244" spans="1:51" s="14" customFormat="1" ht="12">
      <c r="A244" s="14"/>
      <c r="B244" s="236"/>
      <c r="C244" s="237"/>
      <c r="D244" s="227" t="s">
        <v>155</v>
      </c>
      <c r="E244" s="238" t="s">
        <v>19</v>
      </c>
      <c r="F244" s="239" t="s">
        <v>284</v>
      </c>
      <c r="G244" s="237"/>
      <c r="H244" s="240">
        <v>11.32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155</v>
      </c>
      <c r="AU244" s="246" t="s">
        <v>80</v>
      </c>
      <c r="AV244" s="14" t="s">
        <v>80</v>
      </c>
      <c r="AW244" s="14" t="s">
        <v>32</v>
      </c>
      <c r="AX244" s="14" t="s">
        <v>70</v>
      </c>
      <c r="AY244" s="246" t="s">
        <v>143</v>
      </c>
    </row>
    <row r="245" spans="1:51" s="14" customFormat="1" ht="12">
      <c r="A245" s="14"/>
      <c r="B245" s="236"/>
      <c r="C245" s="237"/>
      <c r="D245" s="227" t="s">
        <v>155</v>
      </c>
      <c r="E245" s="238" t="s">
        <v>19</v>
      </c>
      <c r="F245" s="239" t="s">
        <v>285</v>
      </c>
      <c r="G245" s="237"/>
      <c r="H245" s="240">
        <v>137.48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155</v>
      </c>
      <c r="AU245" s="246" t="s">
        <v>80</v>
      </c>
      <c r="AV245" s="14" t="s">
        <v>80</v>
      </c>
      <c r="AW245" s="14" t="s">
        <v>32</v>
      </c>
      <c r="AX245" s="14" t="s">
        <v>70</v>
      </c>
      <c r="AY245" s="246" t="s">
        <v>143</v>
      </c>
    </row>
    <row r="246" spans="1:51" s="14" customFormat="1" ht="12">
      <c r="A246" s="14"/>
      <c r="B246" s="236"/>
      <c r="C246" s="237"/>
      <c r="D246" s="227" t="s">
        <v>155</v>
      </c>
      <c r="E246" s="238" t="s">
        <v>19</v>
      </c>
      <c r="F246" s="239" t="s">
        <v>286</v>
      </c>
      <c r="G246" s="237"/>
      <c r="H246" s="240">
        <v>289.26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155</v>
      </c>
      <c r="AU246" s="246" t="s">
        <v>80</v>
      </c>
      <c r="AV246" s="14" t="s">
        <v>80</v>
      </c>
      <c r="AW246" s="14" t="s">
        <v>32</v>
      </c>
      <c r="AX246" s="14" t="s">
        <v>70</v>
      </c>
      <c r="AY246" s="246" t="s">
        <v>143</v>
      </c>
    </row>
    <row r="247" spans="1:51" s="14" customFormat="1" ht="12">
      <c r="A247" s="14"/>
      <c r="B247" s="236"/>
      <c r="C247" s="237"/>
      <c r="D247" s="227" t="s">
        <v>155</v>
      </c>
      <c r="E247" s="238" t="s">
        <v>19</v>
      </c>
      <c r="F247" s="239" t="s">
        <v>287</v>
      </c>
      <c r="G247" s="237"/>
      <c r="H247" s="240">
        <v>83.87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6" t="s">
        <v>155</v>
      </c>
      <c r="AU247" s="246" t="s">
        <v>80</v>
      </c>
      <c r="AV247" s="14" t="s">
        <v>80</v>
      </c>
      <c r="AW247" s="14" t="s">
        <v>32</v>
      </c>
      <c r="AX247" s="14" t="s">
        <v>70</v>
      </c>
      <c r="AY247" s="246" t="s">
        <v>143</v>
      </c>
    </row>
    <row r="248" spans="1:51" s="14" customFormat="1" ht="12">
      <c r="A248" s="14"/>
      <c r="B248" s="236"/>
      <c r="C248" s="237"/>
      <c r="D248" s="227" t="s">
        <v>155</v>
      </c>
      <c r="E248" s="238" t="s">
        <v>19</v>
      </c>
      <c r="F248" s="239" t="s">
        <v>288</v>
      </c>
      <c r="G248" s="237"/>
      <c r="H248" s="240">
        <v>118.47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155</v>
      </c>
      <c r="AU248" s="246" t="s">
        <v>80</v>
      </c>
      <c r="AV248" s="14" t="s">
        <v>80</v>
      </c>
      <c r="AW248" s="14" t="s">
        <v>32</v>
      </c>
      <c r="AX248" s="14" t="s">
        <v>70</v>
      </c>
      <c r="AY248" s="246" t="s">
        <v>143</v>
      </c>
    </row>
    <row r="249" spans="1:51" s="14" customFormat="1" ht="12">
      <c r="A249" s="14"/>
      <c r="B249" s="236"/>
      <c r="C249" s="237"/>
      <c r="D249" s="227" t="s">
        <v>155</v>
      </c>
      <c r="E249" s="238" t="s">
        <v>19</v>
      </c>
      <c r="F249" s="239" t="s">
        <v>289</v>
      </c>
      <c r="G249" s="237"/>
      <c r="H249" s="240">
        <v>230.85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6" t="s">
        <v>155</v>
      </c>
      <c r="AU249" s="246" t="s">
        <v>80</v>
      </c>
      <c r="AV249" s="14" t="s">
        <v>80</v>
      </c>
      <c r="AW249" s="14" t="s">
        <v>32</v>
      </c>
      <c r="AX249" s="14" t="s">
        <v>70</v>
      </c>
      <c r="AY249" s="246" t="s">
        <v>143</v>
      </c>
    </row>
    <row r="250" spans="1:51" s="16" customFormat="1" ht="12">
      <c r="A250" s="16"/>
      <c r="B250" s="268"/>
      <c r="C250" s="269"/>
      <c r="D250" s="227" t="s">
        <v>155</v>
      </c>
      <c r="E250" s="270" t="s">
        <v>19</v>
      </c>
      <c r="F250" s="271" t="s">
        <v>222</v>
      </c>
      <c r="G250" s="269"/>
      <c r="H250" s="272">
        <v>1304.29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T250" s="278" t="s">
        <v>155</v>
      </c>
      <c r="AU250" s="278" t="s">
        <v>80</v>
      </c>
      <c r="AV250" s="16" t="s">
        <v>144</v>
      </c>
      <c r="AW250" s="16" t="s">
        <v>32</v>
      </c>
      <c r="AX250" s="16" t="s">
        <v>70</v>
      </c>
      <c r="AY250" s="278" t="s">
        <v>143</v>
      </c>
    </row>
    <row r="251" spans="1:51" s="13" customFormat="1" ht="12">
      <c r="A251" s="13"/>
      <c r="B251" s="225"/>
      <c r="C251" s="226"/>
      <c r="D251" s="227" t="s">
        <v>155</v>
      </c>
      <c r="E251" s="228" t="s">
        <v>19</v>
      </c>
      <c r="F251" s="229" t="s">
        <v>290</v>
      </c>
      <c r="G251" s="226"/>
      <c r="H251" s="228" t="s">
        <v>19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155</v>
      </c>
      <c r="AU251" s="235" t="s">
        <v>80</v>
      </c>
      <c r="AV251" s="13" t="s">
        <v>78</v>
      </c>
      <c r="AW251" s="13" t="s">
        <v>32</v>
      </c>
      <c r="AX251" s="13" t="s">
        <v>70</v>
      </c>
      <c r="AY251" s="235" t="s">
        <v>143</v>
      </c>
    </row>
    <row r="252" spans="1:51" s="14" customFormat="1" ht="12">
      <c r="A252" s="14"/>
      <c r="B252" s="236"/>
      <c r="C252" s="237"/>
      <c r="D252" s="227" t="s">
        <v>155</v>
      </c>
      <c r="E252" s="238" t="s">
        <v>19</v>
      </c>
      <c r="F252" s="239" t="s">
        <v>291</v>
      </c>
      <c r="G252" s="237"/>
      <c r="H252" s="240">
        <v>74.04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155</v>
      </c>
      <c r="AU252" s="246" t="s">
        <v>80</v>
      </c>
      <c r="AV252" s="14" t="s">
        <v>80</v>
      </c>
      <c r="AW252" s="14" t="s">
        <v>32</v>
      </c>
      <c r="AX252" s="14" t="s">
        <v>70</v>
      </c>
      <c r="AY252" s="246" t="s">
        <v>143</v>
      </c>
    </row>
    <row r="253" spans="1:51" s="14" customFormat="1" ht="12">
      <c r="A253" s="14"/>
      <c r="B253" s="236"/>
      <c r="C253" s="237"/>
      <c r="D253" s="227" t="s">
        <v>155</v>
      </c>
      <c r="E253" s="238" t="s">
        <v>19</v>
      </c>
      <c r="F253" s="239" t="s">
        <v>292</v>
      </c>
      <c r="G253" s="237"/>
      <c r="H253" s="240">
        <v>124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155</v>
      </c>
      <c r="AU253" s="246" t="s">
        <v>80</v>
      </c>
      <c r="AV253" s="14" t="s">
        <v>80</v>
      </c>
      <c r="AW253" s="14" t="s">
        <v>32</v>
      </c>
      <c r="AX253" s="14" t="s">
        <v>70</v>
      </c>
      <c r="AY253" s="246" t="s">
        <v>143</v>
      </c>
    </row>
    <row r="254" spans="1:51" s="13" customFormat="1" ht="12">
      <c r="A254" s="13"/>
      <c r="B254" s="225"/>
      <c r="C254" s="226"/>
      <c r="D254" s="227" t="s">
        <v>155</v>
      </c>
      <c r="E254" s="228" t="s">
        <v>19</v>
      </c>
      <c r="F254" s="229" t="s">
        <v>293</v>
      </c>
      <c r="G254" s="226"/>
      <c r="H254" s="228" t="s">
        <v>19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155</v>
      </c>
      <c r="AU254" s="235" t="s">
        <v>80</v>
      </c>
      <c r="AV254" s="13" t="s">
        <v>78</v>
      </c>
      <c r="AW254" s="13" t="s">
        <v>32</v>
      </c>
      <c r="AX254" s="13" t="s">
        <v>70</v>
      </c>
      <c r="AY254" s="235" t="s">
        <v>143</v>
      </c>
    </row>
    <row r="255" spans="1:51" s="14" customFormat="1" ht="12">
      <c r="A255" s="14"/>
      <c r="B255" s="236"/>
      <c r="C255" s="237"/>
      <c r="D255" s="227" t="s">
        <v>155</v>
      </c>
      <c r="E255" s="238" t="s">
        <v>19</v>
      </c>
      <c r="F255" s="239" t="s">
        <v>294</v>
      </c>
      <c r="G255" s="237"/>
      <c r="H255" s="240">
        <v>76.65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155</v>
      </c>
      <c r="AU255" s="246" t="s">
        <v>80</v>
      </c>
      <c r="AV255" s="14" t="s">
        <v>80</v>
      </c>
      <c r="AW255" s="14" t="s">
        <v>32</v>
      </c>
      <c r="AX255" s="14" t="s">
        <v>70</v>
      </c>
      <c r="AY255" s="246" t="s">
        <v>143</v>
      </c>
    </row>
    <row r="256" spans="1:51" s="14" customFormat="1" ht="12">
      <c r="A256" s="14"/>
      <c r="B256" s="236"/>
      <c r="C256" s="237"/>
      <c r="D256" s="227" t="s">
        <v>155</v>
      </c>
      <c r="E256" s="238" t="s">
        <v>19</v>
      </c>
      <c r="F256" s="239" t="s">
        <v>295</v>
      </c>
      <c r="G256" s="237"/>
      <c r="H256" s="240">
        <v>26.615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155</v>
      </c>
      <c r="AU256" s="246" t="s">
        <v>80</v>
      </c>
      <c r="AV256" s="14" t="s">
        <v>80</v>
      </c>
      <c r="AW256" s="14" t="s">
        <v>32</v>
      </c>
      <c r="AX256" s="14" t="s">
        <v>70</v>
      </c>
      <c r="AY256" s="246" t="s">
        <v>143</v>
      </c>
    </row>
    <row r="257" spans="1:51" s="14" customFormat="1" ht="12">
      <c r="A257" s="14"/>
      <c r="B257" s="236"/>
      <c r="C257" s="237"/>
      <c r="D257" s="227" t="s">
        <v>155</v>
      </c>
      <c r="E257" s="238" t="s">
        <v>19</v>
      </c>
      <c r="F257" s="239" t="s">
        <v>296</v>
      </c>
      <c r="G257" s="237"/>
      <c r="H257" s="240">
        <v>56.68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155</v>
      </c>
      <c r="AU257" s="246" t="s">
        <v>80</v>
      </c>
      <c r="AV257" s="14" t="s">
        <v>80</v>
      </c>
      <c r="AW257" s="14" t="s">
        <v>32</v>
      </c>
      <c r="AX257" s="14" t="s">
        <v>70</v>
      </c>
      <c r="AY257" s="246" t="s">
        <v>143</v>
      </c>
    </row>
    <row r="258" spans="1:51" s="14" customFormat="1" ht="12">
      <c r="A258" s="14"/>
      <c r="B258" s="236"/>
      <c r="C258" s="237"/>
      <c r="D258" s="227" t="s">
        <v>155</v>
      </c>
      <c r="E258" s="238" t="s">
        <v>19</v>
      </c>
      <c r="F258" s="239" t="s">
        <v>297</v>
      </c>
      <c r="G258" s="237"/>
      <c r="H258" s="240">
        <v>218.54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155</v>
      </c>
      <c r="AU258" s="246" t="s">
        <v>80</v>
      </c>
      <c r="AV258" s="14" t="s">
        <v>80</v>
      </c>
      <c r="AW258" s="14" t="s">
        <v>32</v>
      </c>
      <c r="AX258" s="14" t="s">
        <v>70</v>
      </c>
      <c r="AY258" s="246" t="s">
        <v>143</v>
      </c>
    </row>
    <row r="259" spans="1:51" s="14" customFormat="1" ht="12">
      <c r="A259" s="14"/>
      <c r="B259" s="236"/>
      <c r="C259" s="237"/>
      <c r="D259" s="227" t="s">
        <v>155</v>
      </c>
      <c r="E259" s="238" t="s">
        <v>19</v>
      </c>
      <c r="F259" s="239" t="s">
        <v>298</v>
      </c>
      <c r="G259" s="237"/>
      <c r="H259" s="240">
        <v>84.48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155</v>
      </c>
      <c r="AU259" s="246" t="s">
        <v>80</v>
      </c>
      <c r="AV259" s="14" t="s">
        <v>80</v>
      </c>
      <c r="AW259" s="14" t="s">
        <v>32</v>
      </c>
      <c r="AX259" s="14" t="s">
        <v>70</v>
      </c>
      <c r="AY259" s="246" t="s">
        <v>143</v>
      </c>
    </row>
    <row r="260" spans="1:51" s="16" customFormat="1" ht="12">
      <c r="A260" s="16"/>
      <c r="B260" s="268"/>
      <c r="C260" s="269"/>
      <c r="D260" s="227" t="s">
        <v>155</v>
      </c>
      <c r="E260" s="270" t="s">
        <v>19</v>
      </c>
      <c r="F260" s="271" t="s">
        <v>222</v>
      </c>
      <c r="G260" s="269"/>
      <c r="H260" s="272">
        <v>661.005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78" t="s">
        <v>155</v>
      </c>
      <c r="AU260" s="278" t="s">
        <v>80</v>
      </c>
      <c r="AV260" s="16" t="s">
        <v>144</v>
      </c>
      <c r="AW260" s="16" t="s">
        <v>32</v>
      </c>
      <c r="AX260" s="16" t="s">
        <v>70</v>
      </c>
      <c r="AY260" s="278" t="s">
        <v>143</v>
      </c>
    </row>
    <row r="261" spans="1:51" s="15" customFormat="1" ht="12">
      <c r="A261" s="15"/>
      <c r="B261" s="257"/>
      <c r="C261" s="258"/>
      <c r="D261" s="227" t="s">
        <v>155</v>
      </c>
      <c r="E261" s="259" t="s">
        <v>19</v>
      </c>
      <c r="F261" s="260" t="s">
        <v>204</v>
      </c>
      <c r="G261" s="258"/>
      <c r="H261" s="261">
        <v>1965.295</v>
      </c>
      <c r="I261" s="262"/>
      <c r="J261" s="258"/>
      <c r="K261" s="258"/>
      <c r="L261" s="263"/>
      <c r="M261" s="264"/>
      <c r="N261" s="265"/>
      <c r="O261" s="265"/>
      <c r="P261" s="265"/>
      <c r="Q261" s="265"/>
      <c r="R261" s="265"/>
      <c r="S261" s="265"/>
      <c r="T261" s="26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7" t="s">
        <v>155</v>
      </c>
      <c r="AU261" s="267" t="s">
        <v>80</v>
      </c>
      <c r="AV261" s="15" t="s">
        <v>151</v>
      </c>
      <c r="AW261" s="15" t="s">
        <v>32</v>
      </c>
      <c r="AX261" s="15" t="s">
        <v>78</v>
      </c>
      <c r="AY261" s="267" t="s">
        <v>143</v>
      </c>
    </row>
    <row r="262" spans="1:65" s="2" customFormat="1" ht="24.15" customHeight="1">
      <c r="A262" s="41"/>
      <c r="B262" s="42"/>
      <c r="C262" s="247" t="s">
        <v>8</v>
      </c>
      <c r="D262" s="247" t="s">
        <v>164</v>
      </c>
      <c r="E262" s="248" t="s">
        <v>312</v>
      </c>
      <c r="F262" s="249" t="s">
        <v>313</v>
      </c>
      <c r="G262" s="250" t="s">
        <v>185</v>
      </c>
      <c r="H262" s="251">
        <v>2161.825</v>
      </c>
      <c r="I262" s="252"/>
      <c r="J262" s="253">
        <f>ROUND(I262*H262,2)</f>
        <v>0</v>
      </c>
      <c r="K262" s="249" t="s">
        <v>150</v>
      </c>
      <c r="L262" s="254"/>
      <c r="M262" s="255" t="s">
        <v>19</v>
      </c>
      <c r="N262" s="256" t="s">
        <v>41</v>
      </c>
      <c r="O262" s="87"/>
      <c r="P262" s="216">
        <f>O262*H262</f>
        <v>0</v>
      </c>
      <c r="Q262" s="216">
        <v>4E-05</v>
      </c>
      <c r="R262" s="216">
        <f>Q262*H262</f>
        <v>0.086473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167</v>
      </c>
      <c r="AT262" s="218" t="s">
        <v>164</v>
      </c>
      <c r="AU262" s="218" t="s">
        <v>80</v>
      </c>
      <c r="AY262" s="20" t="s">
        <v>143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78</v>
      </c>
      <c r="BK262" s="219">
        <f>ROUND(I262*H262,2)</f>
        <v>0</v>
      </c>
      <c r="BL262" s="20" t="s">
        <v>151</v>
      </c>
      <c r="BM262" s="218" t="s">
        <v>314</v>
      </c>
    </row>
    <row r="263" spans="1:51" s="14" customFormat="1" ht="12">
      <c r="A263" s="14"/>
      <c r="B263" s="236"/>
      <c r="C263" s="237"/>
      <c r="D263" s="227" t="s">
        <v>155</v>
      </c>
      <c r="E263" s="238" t="s">
        <v>19</v>
      </c>
      <c r="F263" s="239" t="s">
        <v>315</v>
      </c>
      <c r="G263" s="237"/>
      <c r="H263" s="240">
        <v>2161.825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155</v>
      </c>
      <c r="AU263" s="246" t="s">
        <v>80</v>
      </c>
      <c r="AV263" s="14" t="s">
        <v>80</v>
      </c>
      <c r="AW263" s="14" t="s">
        <v>32</v>
      </c>
      <c r="AX263" s="14" t="s">
        <v>78</v>
      </c>
      <c r="AY263" s="246" t="s">
        <v>143</v>
      </c>
    </row>
    <row r="264" spans="1:65" s="2" customFormat="1" ht="24.15" customHeight="1">
      <c r="A264" s="41"/>
      <c r="B264" s="42"/>
      <c r="C264" s="207" t="s">
        <v>316</v>
      </c>
      <c r="D264" s="207" t="s">
        <v>146</v>
      </c>
      <c r="E264" s="208" t="s">
        <v>317</v>
      </c>
      <c r="F264" s="209" t="s">
        <v>318</v>
      </c>
      <c r="G264" s="210" t="s">
        <v>174</v>
      </c>
      <c r="H264" s="211">
        <v>2936.572</v>
      </c>
      <c r="I264" s="212"/>
      <c r="J264" s="213">
        <f>ROUND(I264*H264,2)</f>
        <v>0</v>
      </c>
      <c r="K264" s="209" t="s">
        <v>150</v>
      </c>
      <c r="L264" s="47"/>
      <c r="M264" s="214" t="s">
        <v>19</v>
      </c>
      <c r="N264" s="215" t="s">
        <v>41</v>
      </c>
      <c r="O264" s="87"/>
      <c r="P264" s="216">
        <f>O264*H264</f>
        <v>0</v>
      </c>
      <c r="Q264" s="216">
        <v>0.00014</v>
      </c>
      <c r="R264" s="216">
        <f>Q264*H264</f>
        <v>0.41112008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151</v>
      </c>
      <c r="AT264" s="218" t="s">
        <v>146</v>
      </c>
      <c r="AU264" s="218" t="s">
        <v>80</v>
      </c>
      <c r="AY264" s="20" t="s">
        <v>143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78</v>
      </c>
      <c r="BK264" s="219">
        <f>ROUND(I264*H264,2)</f>
        <v>0</v>
      </c>
      <c r="BL264" s="20" t="s">
        <v>151</v>
      </c>
      <c r="BM264" s="218" t="s">
        <v>319</v>
      </c>
    </row>
    <row r="265" spans="1:47" s="2" customFormat="1" ht="12">
      <c r="A265" s="41"/>
      <c r="B265" s="42"/>
      <c r="C265" s="43"/>
      <c r="D265" s="220" t="s">
        <v>153</v>
      </c>
      <c r="E265" s="43"/>
      <c r="F265" s="221" t="s">
        <v>320</v>
      </c>
      <c r="G265" s="43"/>
      <c r="H265" s="43"/>
      <c r="I265" s="222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153</v>
      </c>
      <c r="AU265" s="20" t="s">
        <v>80</v>
      </c>
    </row>
    <row r="266" spans="1:51" s="13" customFormat="1" ht="12">
      <c r="A266" s="13"/>
      <c r="B266" s="225"/>
      <c r="C266" s="226"/>
      <c r="D266" s="227" t="s">
        <v>155</v>
      </c>
      <c r="E266" s="228" t="s">
        <v>19</v>
      </c>
      <c r="F266" s="229" t="s">
        <v>258</v>
      </c>
      <c r="G266" s="226"/>
      <c r="H266" s="228" t="s">
        <v>19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155</v>
      </c>
      <c r="AU266" s="235" t="s">
        <v>80</v>
      </c>
      <c r="AV266" s="13" t="s">
        <v>78</v>
      </c>
      <c r="AW266" s="13" t="s">
        <v>32</v>
      </c>
      <c r="AX266" s="13" t="s">
        <v>70</v>
      </c>
      <c r="AY266" s="235" t="s">
        <v>143</v>
      </c>
    </row>
    <row r="267" spans="1:51" s="14" customFormat="1" ht="12">
      <c r="A267" s="14"/>
      <c r="B267" s="236"/>
      <c r="C267" s="237"/>
      <c r="D267" s="227" t="s">
        <v>155</v>
      </c>
      <c r="E267" s="238" t="s">
        <v>19</v>
      </c>
      <c r="F267" s="239" t="s">
        <v>259</v>
      </c>
      <c r="G267" s="237"/>
      <c r="H267" s="240">
        <v>866.079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155</v>
      </c>
      <c r="AU267" s="246" t="s">
        <v>80</v>
      </c>
      <c r="AV267" s="14" t="s">
        <v>80</v>
      </c>
      <c r="AW267" s="14" t="s">
        <v>32</v>
      </c>
      <c r="AX267" s="14" t="s">
        <v>70</v>
      </c>
      <c r="AY267" s="246" t="s">
        <v>143</v>
      </c>
    </row>
    <row r="268" spans="1:51" s="13" customFormat="1" ht="12">
      <c r="A268" s="13"/>
      <c r="B268" s="225"/>
      <c r="C268" s="226"/>
      <c r="D268" s="227" t="s">
        <v>155</v>
      </c>
      <c r="E268" s="228" t="s">
        <v>19</v>
      </c>
      <c r="F268" s="229" t="s">
        <v>260</v>
      </c>
      <c r="G268" s="226"/>
      <c r="H268" s="228" t="s">
        <v>19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155</v>
      </c>
      <c r="AU268" s="235" t="s">
        <v>80</v>
      </c>
      <c r="AV268" s="13" t="s">
        <v>78</v>
      </c>
      <c r="AW268" s="13" t="s">
        <v>32</v>
      </c>
      <c r="AX268" s="13" t="s">
        <v>70</v>
      </c>
      <c r="AY268" s="235" t="s">
        <v>143</v>
      </c>
    </row>
    <row r="269" spans="1:51" s="14" customFormat="1" ht="12">
      <c r="A269" s="14"/>
      <c r="B269" s="236"/>
      <c r="C269" s="237"/>
      <c r="D269" s="227" t="s">
        <v>155</v>
      </c>
      <c r="E269" s="238" t="s">
        <v>19</v>
      </c>
      <c r="F269" s="239" t="s">
        <v>261</v>
      </c>
      <c r="G269" s="237"/>
      <c r="H269" s="240">
        <v>258.883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155</v>
      </c>
      <c r="AU269" s="246" t="s">
        <v>80</v>
      </c>
      <c r="AV269" s="14" t="s">
        <v>80</v>
      </c>
      <c r="AW269" s="14" t="s">
        <v>32</v>
      </c>
      <c r="AX269" s="14" t="s">
        <v>70</v>
      </c>
      <c r="AY269" s="246" t="s">
        <v>143</v>
      </c>
    </row>
    <row r="270" spans="1:51" s="13" customFormat="1" ht="12">
      <c r="A270" s="13"/>
      <c r="B270" s="225"/>
      <c r="C270" s="226"/>
      <c r="D270" s="227" t="s">
        <v>155</v>
      </c>
      <c r="E270" s="228" t="s">
        <v>19</v>
      </c>
      <c r="F270" s="229" t="s">
        <v>262</v>
      </c>
      <c r="G270" s="226"/>
      <c r="H270" s="228" t="s">
        <v>19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155</v>
      </c>
      <c r="AU270" s="235" t="s">
        <v>80</v>
      </c>
      <c r="AV270" s="13" t="s">
        <v>78</v>
      </c>
      <c r="AW270" s="13" t="s">
        <v>32</v>
      </c>
      <c r="AX270" s="13" t="s">
        <v>70</v>
      </c>
      <c r="AY270" s="235" t="s">
        <v>143</v>
      </c>
    </row>
    <row r="271" spans="1:51" s="14" customFormat="1" ht="12">
      <c r="A271" s="14"/>
      <c r="B271" s="236"/>
      <c r="C271" s="237"/>
      <c r="D271" s="227" t="s">
        <v>155</v>
      </c>
      <c r="E271" s="238" t="s">
        <v>19</v>
      </c>
      <c r="F271" s="239" t="s">
        <v>263</v>
      </c>
      <c r="G271" s="237"/>
      <c r="H271" s="240">
        <v>99.26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6" t="s">
        <v>155</v>
      </c>
      <c r="AU271" s="246" t="s">
        <v>80</v>
      </c>
      <c r="AV271" s="14" t="s">
        <v>80</v>
      </c>
      <c r="AW271" s="14" t="s">
        <v>32</v>
      </c>
      <c r="AX271" s="14" t="s">
        <v>70</v>
      </c>
      <c r="AY271" s="246" t="s">
        <v>143</v>
      </c>
    </row>
    <row r="272" spans="1:51" s="13" customFormat="1" ht="12">
      <c r="A272" s="13"/>
      <c r="B272" s="225"/>
      <c r="C272" s="226"/>
      <c r="D272" s="227" t="s">
        <v>155</v>
      </c>
      <c r="E272" s="228" t="s">
        <v>19</v>
      </c>
      <c r="F272" s="229" t="s">
        <v>264</v>
      </c>
      <c r="G272" s="226"/>
      <c r="H272" s="228" t="s">
        <v>19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155</v>
      </c>
      <c r="AU272" s="235" t="s">
        <v>80</v>
      </c>
      <c r="AV272" s="13" t="s">
        <v>78</v>
      </c>
      <c r="AW272" s="13" t="s">
        <v>32</v>
      </c>
      <c r="AX272" s="13" t="s">
        <v>70</v>
      </c>
      <c r="AY272" s="235" t="s">
        <v>143</v>
      </c>
    </row>
    <row r="273" spans="1:51" s="14" customFormat="1" ht="12">
      <c r="A273" s="14"/>
      <c r="B273" s="236"/>
      <c r="C273" s="237"/>
      <c r="D273" s="227" t="s">
        <v>155</v>
      </c>
      <c r="E273" s="238" t="s">
        <v>19</v>
      </c>
      <c r="F273" s="239" t="s">
        <v>265</v>
      </c>
      <c r="G273" s="237"/>
      <c r="H273" s="240">
        <v>209.446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155</v>
      </c>
      <c r="AU273" s="246" t="s">
        <v>80</v>
      </c>
      <c r="AV273" s="14" t="s">
        <v>80</v>
      </c>
      <c r="AW273" s="14" t="s">
        <v>32</v>
      </c>
      <c r="AX273" s="14" t="s">
        <v>70</v>
      </c>
      <c r="AY273" s="246" t="s">
        <v>143</v>
      </c>
    </row>
    <row r="274" spans="1:51" s="13" customFormat="1" ht="12">
      <c r="A274" s="13"/>
      <c r="B274" s="225"/>
      <c r="C274" s="226"/>
      <c r="D274" s="227" t="s">
        <v>155</v>
      </c>
      <c r="E274" s="228" t="s">
        <v>19</v>
      </c>
      <c r="F274" s="229" t="s">
        <v>266</v>
      </c>
      <c r="G274" s="226"/>
      <c r="H274" s="228" t="s">
        <v>19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155</v>
      </c>
      <c r="AU274" s="235" t="s">
        <v>80</v>
      </c>
      <c r="AV274" s="13" t="s">
        <v>78</v>
      </c>
      <c r="AW274" s="13" t="s">
        <v>32</v>
      </c>
      <c r="AX274" s="13" t="s">
        <v>70</v>
      </c>
      <c r="AY274" s="235" t="s">
        <v>143</v>
      </c>
    </row>
    <row r="275" spans="1:51" s="14" customFormat="1" ht="12">
      <c r="A275" s="14"/>
      <c r="B275" s="236"/>
      <c r="C275" s="237"/>
      <c r="D275" s="227" t="s">
        <v>155</v>
      </c>
      <c r="E275" s="238" t="s">
        <v>19</v>
      </c>
      <c r="F275" s="239" t="s">
        <v>267</v>
      </c>
      <c r="G275" s="237"/>
      <c r="H275" s="240">
        <v>862.917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6" t="s">
        <v>155</v>
      </c>
      <c r="AU275" s="246" t="s">
        <v>80</v>
      </c>
      <c r="AV275" s="14" t="s">
        <v>80</v>
      </c>
      <c r="AW275" s="14" t="s">
        <v>32</v>
      </c>
      <c r="AX275" s="14" t="s">
        <v>70</v>
      </c>
      <c r="AY275" s="246" t="s">
        <v>143</v>
      </c>
    </row>
    <row r="276" spans="1:51" s="13" customFormat="1" ht="12">
      <c r="A276" s="13"/>
      <c r="B276" s="225"/>
      <c r="C276" s="226"/>
      <c r="D276" s="227" t="s">
        <v>155</v>
      </c>
      <c r="E276" s="228" t="s">
        <v>19</v>
      </c>
      <c r="F276" s="229" t="s">
        <v>268</v>
      </c>
      <c r="G276" s="226"/>
      <c r="H276" s="228" t="s">
        <v>19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155</v>
      </c>
      <c r="AU276" s="235" t="s">
        <v>80</v>
      </c>
      <c r="AV276" s="13" t="s">
        <v>78</v>
      </c>
      <c r="AW276" s="13" t="s">
        <v>32</v>
      </c>
      <c r="AX276" s="13" t="s">
        <v>70</v>
      </c>
      <c r="AY276" s="235" t="s">
        <v>143</v>
      </c>
    </row>
    <row r="277" spans="1:51" s="14" customFormat="1" ht="12">
      <c r="A277" s="14"/>
      <c r="B277" s="236"/>
      <c r="C277" s="237"/>
      <c r="D277" s="227" t="s">
        <v>155</v>
      </c>
      <c r="E277" s="238" t="s">
        <v>19</v>
      </c>
      <c r="F277" s="239" t="s">
        <v>269</v>
      </c>
      <c r="G277" s="237"/>
      <c r="H277" s="240">
        <v>350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6" t="s">
        <v>155</v>
      </c>
      <c r="AU277" s="246" t="s">
        <v>80</v>
      </c>
      <c r="AV277" s="14" t="s">
        <v>80</v>
      </c>
      <c r="AW277" s="14" t="s">
        <v>32</v>
      </c>
      <c r="AX277" s="14" t="s">
        <v>70</v>
      </c>
      <c r="AY277" s="246" t="s">
        <v>143</v>
      </c>
    </row>
    <row r="278" spans="1:51" s="13" customFormat="1" ht="12">
      <c r="A278" s="13"/>
      <c r="B278" s="225"/>
      <c r="C278" s="226"/>
      <c r="D278" s="227" t="s">
        <v>155</v>
      </c>
      <c r="E278" s="228" t="s">
        <v>19</v>
      </c>
      <c r="F278" s="229" t="s">
        <v>321</v>
      </c>
      <c r="G278" s="226"/>
      <c r="H278" s="228" t="s">
        <v>19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155</v>
      </c>
      <c r="AU278" s="235" t="s">
        <v>80</v>
      </c>
      <c r="AV278" s="13" t="s">
        <v>78</v>
      </c>
      <c r="AW278" s="13" t="s">
        <v>32</v>
      </c>
      <c r="AX278" s="13" t="s">
        <v>70</v>
      </c>
      <c r="AY278" s="235" t="s">
        <v>143</v>
      </c>
    </row>
    <row r="279" spans="1:51" s="14" customFormat="1" ht="12">
      <c r="A279" s="14"/>
      <c r="B279" s="236"/>
      <c r="C279" s="237"/>
      <c r="D279" s="227" t="s">
        <v>155</v>
      </c>
      <c r="E279" s="238" t="s">
        <v>19</v>
      </c>
      <c r="F279" s="239" t="s">
        <v>322</v>
      </c>
      <c r="G279" s="237"/>
      <c r="H279" s="240">
        <v>176.236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155</v>
      </c>
      <c r="AU279" s="246" t="s">
        <v>80</v>
      </c>
      <c r="AV279" s="14" t="s">
        <v>80</v>
      </c>
      <c r="AW279" s="14" t="s">
        <v>32</v>
      </c>
      <c r="AX279" s="14" t="s">
        <v>70</v>
      </c>
      <c r="AY279" s="246" t="s">
        <v>143</v>
      </c>
    </row>
    <row r="280" spans="1:51" s="14" customFormat="1" ht="12">
      <c r="A280" s="14"/>
      <c r="B280" s="236"/>
      <c r="C280" s="237"/>
      <c r="D280" s="227" t="s">
        <v>155</v>
      </c>
      <c r="E280" s="238" t="s">
        <v>19</v>
      </c>
      <c r="F280" s="239" t="s">
        <v>323</v>
      </c>
      <c r="G280" s="237"/>
      <c r="H280" s="240">
        <v>9.165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155</v>
      </c>
      <c r="AU280" s="246" t="s">
        <v>80</v>
      </c>
      <c r="AV280" s="14" t="s">
        <v>80</v>
      </c>
      <c r="AW280" s="14" t="s">
        <v>32</v>
      </c>
      <c r="AX280" s="14" t="s">
        <v>70</v>
      </c>
      <c r="AY280" s="246" t="s">
        <v>143</v>
      </c>
    </row>
    <row r="281" spans="1:51" s="14" customFormat="1" ht="12">
      <c r="A281" s="14"/>
      <c r="B281" s="236"/>
      <c r="C281" s="237"/>
      <c r="D281" s="227" t="s">
        <v>155</v>
      </c>
      <c r="E281" s="238" t="s">
        <v>19</v>
      </c>
      <c r="F281" s="239" t="s">
        <v>324</v>
      </c>
      <c r="G281" s="237"/>
      <c r="H281" s="240">
        <v>40.345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155</v>
      </c>
      <c r="AU281" s="246" t="s">
        <v>80</v>
      </c>
      <c r="AV281" s="14" t="s">
        <v>80</v>
      </c>
      <c r="AW281" s="14" t="s">
        <v>32</v>
      </c>
      <c r="AX281" s="14" t="s">
        <v>70</v>
      </c>
      <c r="AY281" s="246" t="s">
        <v>143</v>
      </c>
    </row>
    <row r="282" spans="1:51" s="13" customFormat="1" ht="12">
      <c r="A282" s="13"/>
      <c r="B282" s="225"/>
      <c r="C282" s="226"/>
      <c r="D282" s="227" t="s">
        <v>155</v>
      </c>
      <c r="E282" s="228" t="s">
        <v>19</v>
      </c>
      <c r="F282" s="229" t="s">
        <v>270</v>
      </c>
      <c r="G282" s="226"/>
      <c r="H282" s="228" t="s">
        <v>19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155</v>
      </c>
      <c r="AU282" s="235" t="s">
        <v>80</v>
      </c>
      <c r="AV282" s="13" t="s">
        <v>78</v>
      </c>
      <c r="AW282" s="13" t="s">
        <v>32</v>
      </c>
      <c r="AX282" s="13" t="s">
        <v>70</v>
      </c>
      <c r="AY282" s="235" t="s">
        <v>143</v>
      </c>
    </row>
    <row r="283" spans="1:51" s="14" customFormat="1" ht="12">
      <c r="A283" s="14"/>
      <c r="B283" s="236"/>
      <c r="C283" s="237"/>
      <c r="D283" s="227" t="s">
        <v>155</v>
      </c>
      <c r="E283" s="238" t="s">
        <v>19</v>
      </c>
      <c r="F283" s="239" t="s">
        <v>271</v>
      </c>
      <c r="G283" s="237"/>
      <c r="H283" s="240">
        <v>64.241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155</v>
      </c>
      <c r="AU283" s="246" t="s">
        <v>80</v>
      </c>
      <c r="AV283" s="14" t="s">
        <v>80</v>
      </c>
      <c r="AW283" s="14" t="s">
        <v>32</v>
      </c>
      <c r="AX283" s="14" t="s">
        <v>70</v>
      </c>
      <c r="AY283" s="246" t="s">
        <v>143</v>
      </c>
    </row>
    <row r="284" spans="1:51" s="15" customFormat="1" ht="12">
      <c r="A284" s="15"/>
      <c r="B284" s="257"/>
      <c r="C284" s="258"/>
      <c r="D284" s="227" t="s">
        <v>155</v>
      </c>
      <c r="E284" s="259" t="s">
        <v>19</v>
      </c>
      <c r="F284" s="260" t="s">
        <v>204</v>
      </c>
      <c r="G284" s="258"/>
      <c r="H284" s="261">
        <v>2936.5719999999997</v>
      </c>
      <c r="I284" s="262"/>
      <c r="J284" s="258"/>
      <c r="K284" s="258"/>
      <c r="L284" s="263"/>
      <c r="M284" s="264"/>
      <c r="N284" s="265"/>
      <c r="O284" s="265"/>
      <c r="P284" s="265"/>
      <c r="Q284" s="265"/>
      <c r="R284" s="265"/>
      <c r="S284" s="265"/>
      <c r="T284" s="26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7" t="s">
        <v>155</v>
      </c>
      <c r="AU284" s="267" t="s">
        <v>80</v>
      </c>
      <c r="AV284" s="15" t="s">
        <v>151</v>
      </c>
      <c r="AW284" s="15" t="s">
        <v>32</v>
      </c>
      <c r="AX284" s="15" t="s">
        <v>78</v>
      </c>
      <c r="AY284" s="267" t="s">
        <v>143</v>
      </c>
    </row>
    <row r="285" spans="1:65" s="2" customFormat="1" ht="66.75" customHeight="1">
      <c r="A285" s="41"/>
      <c r="B285" s="42"/>
      <c r="C285" s="207" t="s">
        <v>325</v>
      </c>
      <c r="D285" s="207" t="s">
        <v>146</v>
      </c>
      <c r="E285" s="208" t="s">
        <v>326</v>
      </c>
      <c r="F285" s="209" t="s">
        <v>327</v>
      </c>
      <c r="G285" s="210" t="s">
        <v>174</v>
      </c>
      <c r="H285" s="211">
        <v>13.677</v>
      </c>
      <c r="I285" s="212"/>
      <c r="J285" s="213">
        <f>ROUND(I285*H285,2)</f>
        <v>0</v>
      </c>
      <c r="K285" s="209" t="s">
        <v>150</v>
      </c>
      <c r="L285" s="47"/>
      <c r="M285" s="214" t="s">
        <v>19</v>
      </c>
      <c r="N285" s="215" t="s">
        <v>41</v>
      </c>
      <c r="O285" s="87"/>
      <c r="P285" s="216">
        <f>O285*H285</f>
        <v>0</v>
      </c>
      <c r="Q285" s="216">
        <v>0.0086</v>
      </c>
      <c r="R285" s="216">
        <f>Q285*H285</f>
        <v>0.1176222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151</v>
      </c>
      <c r="AT285" s="218" t="s">
        <v>146</v>
      </c>
      <c r="AU285" s="218" t="s">
        <v>80</v>
      </c>
      <c r="AY285" s="20" t="s">
        <v>143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20" t="s">
        <v>78</v>
      </c>
      <c r="BK285" s="219">
        <f>ROUND(I285*H285,2)</f>
        <v>0</v>
      </c>
      <c r="BL285" s="20" t="s">
        <v>151</v>
      </c>
      <c r="BM285" s="218" t="s">
        <v>328</v>
      </c>
    </row>
    <row r="286" spans="1:47" s="2" customFormat="1" ht="12">
      <c r="A286" s="41"/>
      <c r="B286" s="42"/>
      <c r="C286" s="43"/>
      <c r="D286" s="220" t="s">
        <v>153</v>
      </c>
      <c r="E286" s="43"/>
      <c r="F286" s="221" t="s">
        <v>329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153</v>
      </c>
      <c r="AU286" s="20" t="s">
        <v>80</v>
      </c>
    </row>
    <row r="287" spans="1:51" s="13" customFormat="1" ht="12">
      <c r="A287" s="13"/>
      <c r="B287" s="225"/>
      <c r="C287" s="226"/>
      <c r="D287" s="227" t="s">
        <v>155</v>
      </c>
      <c r="E287" s="228" t="s">
        <v>19</v>
      </c>
      <c r="F287" s="229" t="s">
        <v>270</v>
      </c>
      <c r="G287" s="226"/>
      <c r="H287" s="228" t="s">
        <v>19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155</v>
      </c>
      <c r="AU287" s="235" t="s">
        <v>80</v>
      </c>
      <c r="AV287" s="13" t="s">
        <v>78</v>
      </c>
      <c r="AW287" s="13" t="s">
        <v>32</v>
      </c>
      <c r="AX287" s="13" t="s">
        <v>70</v>
      </c>
      <c r="AY287" s="235" t="s">
        <v>143</v>
      </c>
    </row>
    <row r="288" spans="1:51" s="13" customFormat="1" ht="12">
      <c r="A288" s="13"/>
      <c r="B288" s="225"/>
      <c r="C288" s="226"/>
      <c r="D288" s="227" t="s">
        <v>155</v>
      </c>
      <c r="E288" s="228" t="s">
        <v>19</v>
      </c>
      <c r="F288" s="229" t="s">
        <v>330</v>
      </c>
      <c r="G288" s="226"/>
      <c r="H288" s="228" t="s">
        <v>19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155</v>
      </c>
      <c r="AU288" s="235" t="s">
        <v>80</v>
      </c>
      <c r="AV288" s="13" t="s">
        <v>78</v>
      </c>
      <c r="AW288" s="13" t="s">
        <v>32</v>
      </c>
      <c r="AX288" s="13" t="s">
        <v>70</v>
      </c>
      <c r="AY288" s="235" t="s">
        <v>143</v>
      </c>
    </row>
    <row r="289" spans="1:51" s="14" customFormat="1" ht="12">
      <c r="A289" s="14"/>
      <c r="B289" s="236"/>
      <c r="C289" s="237"/>
      <c r="D289" s="227" t="s">
        <v>155</v>
      </c>
      <c r="E289" s="238" t="s">
        <v>19</v>
      </c>
      <c r="F289" s="239" t="s">
        <v>331</v>
      </c>
      <c r="G289" s="237"/>
      <c r="H289" s="240">
        <v>2.67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155</v>
      </c>
      <c r="AU289" s="246" t="s">
        <v>80</v>
      </c>
      <c r="AV289" s="14" t="s">
        <v>80</v>
      </c>
      <c r="AW289" s="14" t="s">
        <v>32</v>
      </c>
      <c r="AX289" s="14" t="s">
        <v>70</v>
      </c>
      <c r="AY289" s="246" t="s">
        <v>143</v>
      </c>
    </row>
    <row r="290" spans="1:51" s="13" customFormat="1" ht="12">
      <c r="A290" s="13"/>
      <c r="B290" s="225"/>
      <c r="C290" s="226"/>
      <c r="D290" s="227" t="s">
        <v>155</v>
      </c>
      <c r="E290" s="228" t="s">
        <v>19</v>
      </c>
      <c r="F290" s="229" t="s">
        <v>332</v>
      </c>
      <c r="G290" s="226"/>
      <c r="H290" s="228" t="s">
        <v>19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155</v>
      </c>
      <c r="AU290" s="235" t="s">
        <v>80</v>
      </c>
      <c r="AV290" s="13" t="s">
        <v>78</v>
      </c>
      <c r="AW290" s="13" t="s">
        <v>32</v>
      </c>
      <c r="AX290" s="13" t="s">
        <v>70</v>
      </c>
      <c r="AY290" s="235" t="s">
        <v>143</v>
      </c>
    </row>
    <row r="291" spans="1:51" s="14" customFormat="1" ht="12">
      <c r="A291" s="14"/>
      <c r="B291" s="236"/>
      <c r="C291" s="237"/>
      <c r="D291" s="227" t="s">
        <v>155</v>
      </c>
      <c r="E291" s="238" t="s">
        <v>19</v>
      </c>
      <c r="F291" s="239" t="s">
        <v>333</v>
      </c>
      <c r="G291" s="237"/>
      <c r="H291" s="240">
        <v>11.007</v>
      </c>
      <c r="I291" s="241"/>
      <c r="J291" s="237"/>
      <c r="K291" s="237"/>
      <c r="L291" s="242"/>
      <c r="M291" s="243"/>
      <c r="N291" s="244"/>
      <c r="O291" s="244"/>
      <c r="P291" s="244"/>
      <c r="Q291" s="244"/>
      <c r="R291" s="244"/>
      <c r="S291" s="244"/>
      <c r="T291" s="24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6" t="s">
        <v>155</v>
      </c>
      <c r="AU291" s="246" t="s">
        <v>80</v>
      </c>
      <c r="AV291" s="14" t="s">
        <v>80</v>
      </c>
      <c r="AW291" s="14" t="s">
        <v>32</v>
      </c>
      <c r="AX291" s="14" t="s">
        <v>70</v>
      </c>
      <c r="AY291" s="246" t="s">
        <v>143</v>
      </c>
    </row>
    <row r="292" spans="1:51" s="15" customFormat="1" ht="12">
      <c r="A292" s="15"/>
      <c r="B292" s="257"/>
      <c r="C292" s="258"/>
      <c r="D292" s="227" t="s">
        <v>155</v>
      </c>
      <c r="E292" s="259" t="s">
        <v>19</v>
      </c>
      <c r="F292" s="260" t="s">
        <v>204</v>
      </c>
      <c r="G292" s="258"/>
      <c r="H292" s="261">
        <v>13.677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7" t="s">
        <v>155</v>
      </c>
      <c r="AU292" s="267" t="s">
        <v>80</v>
      </c>
      <c r="AV292" s="15" t="s">
        <v>151</v>
      </c>
      <c r="AW292" s="15" t="s">
        <v>32</v>
      </c>
      <c r="AX292" s="15" t="s">
        <v>78</v>
      </c>
      <c r="AY292" s="267" t="s">
        <v>143</v>
      </c>
    </row>
    <row r="293" spans="1:65" s="2" customFormat="1" ht="24.15" customHeight="1">
      <c r="A293" s="41"/>
      <c r="B293" s="42"/>
      <c r="C293" s="247" t="s">
        <v>334</v>
      </c>
      <c r="D293" s="247" t="s">
        <v>164</v>
      </c>
      <c r="E293" s="248" t="s">
        <v>335</v>
      </c>
      <c r="F293" s="249" t="s">
        <v>336</v>
      </c>
      <c r="G293" s="250" t="s">
        <v>174</v>
      </c>
      <c r="H293" s="251">
        <v>15.045</v>
      </c>
      <c r="I293" s="252"/>
      <c r="J293" s="253">
        <f>ROUND(I293*H293,2)</f>
        <v>0</v>
      </c>
      <c r="K293" s="249" t="s">
        <v>150</v>
      </c>
      <c r="L293" s="254"/>
      <c r="M293" s="255" t="s">
        <v>19</v>
      </c>
      <c r="N293" s="256" t="s">
        <v>41</v>
      </c>
      <c r="O293" s="87"/>
      <c r="P293" s="216">
        <f>O293*H293</f>
        <v>0</v>
      </c>
      <c r="Q293" s="216">
        <v>0.0056</v>
      </c>
      <c r="R293" s="216">
        <f>Q293*H293</f>
        <v>0.084252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167</v>
      </c>
      <c r="AT293" s="218" t="s">
        <v>164</v>
      </c>
      <c r="AU293" s="218" t="s">
        <v>80</v>
      </c>
      <c r="AY293" s="20" t="s">
        <v>143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20" t="s">
        <v>78</v>
      </c>
      <c r="BK293" s="219">
        <f>ROUND(I293*H293,2)</f>
        <v>0</v>
      </c>
      <c r="BL293" s="20" t="s">
        <v>151</v>
      </c>
      <c r="BM293" s="218" t="s">
        <v>337</v>
      </c>
    </row>
    <row r="294" spans="1:51" s="13" customFormat="1" ht="12">
      <c r="A294" s="13"/>
      <c r="B294" s="225"/>
      <c r="C294" s="226"/>
      <c r="D294" s="227" t="s">
        <v>155</v>
      </c>
      <c r="E294" s="228" t="s">
        <v>19</v>
      </c>
      <c r="F294" s="229" t="s">
        <v>270</v>
      </c>
      <c r="G294" s="226"/>
      <c r="H294" s="228" t="s">
        <v>19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155</v>
      </c>
      <c r="AU294" s="235" t="s">
        <v>80</v>
      </c>
      <c r="AV294" s="13" t="s">
        <v>78</v>
      </c>
      <c r="AW294" s="13" t="s">
        <v>32</v>
      </c>
      <c r="AX294" s="13" t="s">
        <v>70</v>
      </c>
      <c r="AY294" s="235" t="s">
        <v>143</v>
      </c>
    </row>
    <row r="295" spans="1:51" s="14" customFormat="1" ht="12">
      <c r="A295" s="14"/>
      <c r="B295" s="236"/>
      <c r="C295" s="237"/>
      <c r="D295" s="227" t="s">
        <v>155</v>
      </c>
      <c r="E295" s="238" t="s">
        <v>19</v>
      </c>
      <c r="F295" s="239" t="s">
        <v>338</v>
      </c>
      <c r="G295" s="237"/>
      <c r="H295" s="240">
        <v>15.045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155</v>
      </c>
      <c r="AU295" s="246" t="s">
        <v>80</v>
      </c>
      <c r="AV295" s="14" t="s">
        <v>80</v>
      </c>
      <c r="AW295" s="14" t="s">
        <v>32</v>
      </c>
      <c r="AX295" s="14" t="s">
        <v>78</v>
      </c>
      <c r="AY295" s="246" t="s">
        <v>143</v>
      </c>
    </row>
    <row r="296" spans="1:65" s="2" customFormat="1" ht="78" customHeight="1">
      <c r="A296" s="41"/>
      <c r="B296" s="42"/>
      <c r="C296" s="207" t="s">
        <v>339</v>
      </c>
      <c r="D296" s="207" t="s">
        <v>146</v>
      </c>
      <c r="E296" s="208" t="s">
        <v>340</v>
      </c>
      <c r="F296" s="209" t="s">
        <v>341</v>
      </c>
      <c r="G296" s="210" t="s">
        <v>174</v>
      </c>
      <c r="H296" s="211">
        <v>357.909</v>
      </c>
      <c r="I296" s="212"/>
      <c r="J296" s="213">
        <f>ROUND(I296*H296,2)</f>
        <v>0</v>
      </c>
      <c r="K296" s="209" t="s">
        <v>150</v>
      </c>
      <c r="L296" s="47"/>
      <c r="M296" s="214" t="s">
        <v>19</v>
      </c>
      <c r="N296" s="215" t="s">
        <v>41</v>
      </c>
      <c r="O296" s="87"/>
      <c r="P296" s="216">
        <f>O296*H296</f>
        <v>0</v>
      </c>
      <c r="Q296" s="216">
        <v>0.01135</v>
      </c>
      <c r="R296" s="216">
        <f>Q296*H296</f>
        <v>4.06226715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151</v>
      </c>
      <c r="AT296" s="218" t="s">
        <v>146</v>
      </c>
      <c r="AU296" s="218" t="s">
        <v>80</v>
      </c>
      <c r="AY296" s="20" t="s">
        <v>143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78</v>
      </c>
      <c r="BK296" s="219">
        <f>ROUND(I296*H296,2)</f>
        <v>0</v>
      </c>
      <c r="BL296" s="20" t="s">
        <v>151</v>
      </c>
      <c r="BM296" s="218" t="s">
        <v>342</v>
      </c>
    </row>
    <row r="297" spans="1:47" s="2" customFormat="1" ht="12">
      <c r="A297" s="41"/>
      <c r="B297" s="42"/>
      <c r="C297" s="43"/>
      <c r="D297" s="220" t="s">
        <v>153</v>
      </c>
      <c r="E297" s="43"/>
      <c r="F297" s="221" t="s">
        <v>343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153</v>
      </c>
      <c r="AU297" s="20" t="s">
        <v>80</v>
      </c>
    </row>
    <row r="298" spans="1:51" s="13" customFormat="1" ht="12">
      <c r="A298" s="13"/>
      <c r="B298" s="225"/>
      <c r="C298" s="226"/>
      <c r="D298" s="227" t="s">
        <v>155</v>
      </c>
      <c r="E298" s="228" t="s">
        <v>19</v>
      </c>
      <c r="F298" s="229" t="s">
        <v>202</v>
      </c>
      <c r="G298" s="226"/>
      <c r="H298" s="228" t="s">
        <v>19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155</v>
      </c>
      <c r="AU298" s="235" t="s">
        <v>80</v>
      </c>
      <c r="AV298" s="13" t="s">
        <v>78</v>
      </c>
      <c r="AW298" s="13" t="s">
        <v>32</v>
      </c>
      <c r="AX298" s="13" t="s">
        <v>70</v>
      </c>
      <c r="AY298" s="235" t="s">
        <v>143</v>
      </c>
    </row>
    <row r="299" spans="1:51" s="13" customFormat="1" ht="12">
      <c r="A299" s="13"/>
      <c r="B299" s="225"/>
      <c r="C299" s="226"/>
      <c r="D299" s="227" t="s">
        <v>155</v>
      </c>
      <c r="E299" s="228" t="s">
        <v>19</v>
      </c>
      <c r="F299" s="229" t="s">
        <v>344</v>
      </c>
      <c r="G299" s="226"/>
      <c r="H299" s="228" t="s">
        <v>19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155</v>
      </c>
      <c r="AU299" s="235" t="s">
        <v>80</v>
      </c>
      <c r="AV299" s="13" t="s">
        <v>78</v>
      </c>
      <c r="AW299" s="13" t="s">
        <v>32</v>
      </c>
      <c r="AX299" s="13" t="s">
        <v>70</v>
      </c>
      <c r="AY299" s="235" t="s">
        <v>143</v>
      </c>
    </row>
    <row r="300" spans="1:51" s="14" customFormat="1" ht="12">
      <c r="A300" s="14"/>
      <c r="B300" s="236"/>
      <c r="C300" s="237"/>
      <c r="D300" s="227" t="s">
        <v>155</v>
      </c>
      <c r="E300" s="238" t="s">
        <v>19</v>
      </c>
      <c r="F300" s="239" t="s">
        <v>345</v>
      </c>
      <c r="G300" s="237"/>
      <c r="H300" s="240">
        <v>175.774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155</v>
      </c>
      <c r="AU300" s="246" t="s">
        <v>80</v>
      </c>
      <c r="AV300" s="14" t="s">
        <v>80</v>
      </c>
      <c r="AW300" s="14" t="s">
        <v>32</v>
      </c>
      <c r="AX300" s="14" t="s">
        <v>70</v>
      </c>
      <c r="AY300" s="246" t="s">
        <v>143</v>
      </c>
    </row>
    <row r="301" spans="1:51" s="14" customFormat="1" ht="12">
      <c r="A301" s="14"/>
      <c r="B301" s="236"/>
      <c r="C301" s="237"/>
      <c r="D301" s="227" t="s">
        <v>155</v>
      </c>
      <c r="E301" s="238" t="s">
        <v>19</v>
      </c>
      <c r="F301" s="239" t="s">
        <v>346</v>
      </c>
      <c r="G301" s="237"/>
      <c r="H301" s="240">
        <v>83.109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6" t="s">
        <v>155</v>
      </c>
      <c r="AU301" s="246" t="s">
        <v>80</v>
      </c>
      <c r="AV301" s="14" t="s">
        <v>80</v>
      </c>
      <c r="AW301" s="14" t="s">
        <v>32</v>
      </c>
      <c r="AX301" s="14" t="s">
        <v>70</v>
      </c>
      <c r="AY301" s="246" t="s">
        <v>143</v>
      </c>
    </row>
    <row r="302" spans="1:51" s="16" customFormat="1" ht="12">
      <c r="A302" s="16"/>
      <c r="B302" s="268"/>
      <c r="C302" s="269"/>
      <c r="D302" s="227" t="s">
        <v>155</v>
      </c>
      <c r="E302" s="270" t="s">
        <v>19</v>
      </c>
      <c r="F302" s="271" t="s">
        <v>222</v>
      </c>
      <c r="G302" s="269"/>
      <c r="H302" s="272">
        <v>258.883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78" t="s">
        <v>155</v>
      </c>
      <c r="AU302" s="278" t="s">
        <v>80</v>
      </c>
      <c r="AV302" s="16" t="s">
        <v>144</v>
      </c>
      <c r="AW302" s="16" t="s">
        <v>32</v>
      </c>
      <c r="AX302" s="16" t="s">
        <v>70</v>
      </c>
      <c r="AY302" s="278" t="s">
        <v>143</v>
      </c>
    </row>
    <row r="303" spans="1:51" s="13" customFormat="1" ht="12">
      <c r="A303" s="13"/>
      <c r="B303" s="225"/>
      <c r="C303" s="226"/>
      <c r="D303" s="227" t="s">
        <v>155</v>
      </c>
      <c r="E303" s="228" t="s">
        <v>19</v>
      </c>
      <c r="F303" s="229" t="s">
        <v>347</v>
      </c>
      <c r="G303" s="226"/>
      <c r="H303" s="228" t="s">
        <v>19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155</v>
      </c>
      <c r="AU303" s="235" t="s">
        <v>80</v>
      </c>
      <c r="AV303" s="13" t="s">
        <v>78</v>
      </c>
      <c r="AW303" s="13" t="s">
        <v>32</v>
      </c>
      <c r="AX303" s="13" t="s">
        <v>70</v>
      </c>
      <c r="AY303" s="235" t="s">
        <v>143</v>
      </c>
    </row>
    <row r="304" spans="1:51" s="14" customFormat="1" ht="12">
      <c r="A304" s="14"/>
      <c r="B304" s="236"/>
      <c r="C304" s="237"/>
      <c r="D304" s="227" t="s">
        <v>155</v>
      </c>
      <c r="E304" s="238" t="s">
        <v>19</v>
      </c>
      <c r="F304" s="239" t="s">
        <v>348</v>
      </c>
      <c r="G304" s="237"/>
      <c r="H304" s="240">
        <v>99.026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155</v>
      </c>
      <c r="AU304" s="246" t="s">
        <v>80</v>
      </c>
      <c r="AV304" s="14" t="s">
        <v>80</v>
      </c>
      <c r="AW304" s="14" t="s">
        <v>32</v>
      </c>
      <c r="AX304" s="14" t="s">
        <v>70</v>
      </c>
      <c r="AY304" s="246" t="s">
        <v>143</v>
      </c>
    </row>
    <row r="305" spans="1:51" s="16" customFormat="1" ht="12">
      <c r="A305" s="16"/>
      <c r="B305" s="268"/>
      <c r="C305" s="269"/>
      <c r="D305" s="227" t="s">
        <v>155</v>
      </c>
      <c r="E305" s="270" t="s">
        <v>19</v>
      </c>
      <c r="F305" s="271" t="s">
        <v>222</v>
      </c>
      <c r="G305" s="269"/>
      <c r="H305" s="272">
        <v>99.026</v>
      </c>
      <c r="I305" s="273"/>
      <c r="J305" s="269"/>
      <c r="K305" s="269"/>
      <c r="L305" s="274"/>
      <c r="M305" s="275"/>
      <c r="N305" s="276"/>
      <c r="O305" s="276"/>
      <c r="P305" s="276"/>
      <c r="Q305" s="276"/>
      <c r="R305" s="276"/>
      <c r="S305" s="276"/>
      <c r="T305" s="277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78" t="s">
        <v>155</v>
      </c>
      <c r="AU305" s="278" t="s">
        <v>80</v>
      </c>
      <c r="AV305" s="16" t="s">
        <v>144</v>
      </c>
      <c r="AW305" s="16" t="s">
        <v>32</v>
      </c>
      <c r="AX305" s="16" t="s">
        <v>70</v>
      </c>
      <c r="AY305" s="278" t="s">
        <v>143</v>
      </c>
    </row>
    <row r="306" spans="1:51" s="15" customFormat="1" ht="12">
      <c r="A306" s="15"/>
      <c r="B306" s="257"/>
      <c r="C306" s="258"/>
      <c r="D306" s="227" t="s">
        <v>155</v>
      </c>
      <c r="E306" s="259" t="s">
        <v>19</v>
      </c>
      <c r="F306" s="260" t="s">
        <v>204</v>
      </c>
      <c r="G306" s="258"/>
      <c r="H306" s="261">
        <v>357.909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7" t="s">
        <v>155</v>
      </c>
      <c r="AU306" s="267" t="s">
        <v>80</v>
      </c>
      <c r="AV306" s="15" t="s">
        <v>151</v>
      </c>
      <c r="AW306" s="15" t="s">
        <v>32</v>
      </c>
      <c r="AX306" s="15" t="s">
        <v>78</v>
      </c>
      <c r="AY306" s="267" t="s">
        <v>143</v>
      </c>
    </row>
    <row r="307" spans="1:65" s="2" customFormat="1" ht="24.15" customHeight="1">
      <c r="A307" s="41"/>
      <c r="B307" s="42"/>
      <c r="C307" s="247" t="s">
        <v>349</v>
      </c>
      <c r="D307" s="247" t="s">
        <v>164</v>
      </c>
      <c r="E307" s="248" t="s">
        <v>350</v>
      </c>
      <c r="F307" s="249" t="s">
        <v>351</v>
      </c>
      <c r="G307" s="250" t="s">
        <v>174</v>
      </c>
      <c r="H307" s="251">
        <v>393.699</v>
      </c>
      <c r="I307" s="252"/>
      <c r="J307" s="253">
        <f>ROUND(I307*H307,2)</f>
        <v>0</v>
      </c>
      <c r="K307" s="249" t="s">
        <v>150</v>
      </c>
      <c r="L307" s="254"/>
      <c r="M307" s="255" t="s">
        <v>19</v>
      </c>
      <c r="N307" s="256" t="s">
        <v>41</v>
      </c>
      <c r="O307" s="87"/>
      <c r="P307" s="216">
        <f>O307*H307</f>
        <v>0</v>
      </c>
      <c r="Q307" s="216">
        <v>0.006</v>
      </c>
      <c r="R307" s="216">
        <f>Q307*H307</f>
        <v>2.362194</v>
      </c>
      <c r="S307" s="216">
        <v>0</v>
      </c>
      <c r="T307" s="217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18" t="s">
        <v>167</v>
      </c>
      <c r="AT307" s="218" t="s">
        <v>164</v>
      </c>
      <c r="AU307" s="218" t="s">
        <v>80</v>
      </c>
      <c r="AY307" s="20" t="s">
        <v>143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20" t="s">
        <v>78</v>
      </c>
      <c r="BK307" s="219">
        <f>ROUND(I307*H307,2)</f>
        <v>0</v>
      </c>
      <c r="BL307" s="20" t="s">
        <v>151</v>
      </c>
      <c r="BM307" s="218" t="s">
        <v>352</v>
      </c>
    </row>
    <row r="308" spans="1:51" s="14" customFormat="1" ht="12">
      <c r="A308" s="14"/>
      <c r="B308" s="236"/>
      <c r="C308" s="237"/>
      <c r="D308" s="227" t="s">
        <v>155</v>
      </c>
      <c r="E308" s="238" t="s">
        <v>19</v>
      </c>
      <c r="F308" s="239" t="s">
        <v>353</v>
      </c>
      <c r="G308" s="237"/>
      <c r="H308" s="240">
        <v>393.699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155</v>
      </c>
      <c r="AU308" s="246" t="s">
        <v>80</v>
      </c>
      <c r="AV308" s="14" t="s">
        <v>80</v>
      </c>
      <c r="AW308" s="14" t="s">
        <v>32</v>
      </c>
      <c r="AX308" s="14" t="s">
        <v>78</v>
      </c>
      <c r="AY308" s="246" t="s">
        <v>143</v>
      </c>
    </row>
    <row r="309" spans="1:65" s="2" customFormat="1" ht="78" customHeight="1">
      <c r="A309" s="41"/>
      <c r="B309" s="42"/>
      <c r="C309" s="207" t="s">
        <v>354</v>
      </c>
      <c r="D309" s="207" t="s">
        <v>146</v>
      </c>
      <c r="E309" s="208" t="s">
        <v>355</v>
      </c>
      <c r="F309" s="209" t="s">
        <v>356</v>
      </c>
      <c r="G309" s="210" t="s">
        <v>174</v>
      </c>
      <c r="H309" s="211">
        <v>1913.265</v>
      </c>
      <c r="I309" s="212"/>
      <c r="J309" s="213">
        <f>ROUND(I309*H309,2)</f>
        <v>0</v>
      </c>
      <c r="K309" s="209" t="s">
        <v>150</v>
      </c>
      <c r="L309" s="47"/>
      <c r="M309" s="214" t="s">
        <v>19</v>
      </c>
      <c r="N309" s="215" t="s">
        <v>41</v>
      </c>
      <c r="O309" s="87"/>
      <c r="P309" s="216">
        <f>O309*H309</f>
        <v>0</v>
      </c>
      <c r="Q309" s="216">
        <v>0.0116</v>
      </c>
      <c r="R309" s="216">
        <f>Q309*H309</f>
        <v>22.193874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151</v>
      </c>
      <c r="AT309" s="218" t="s">
        <v>146</v>
      </c>
      <c r="AU309" s="218" t="s">
        <v>80</v>
      </c>
      <c r="AY309" s="20" t="s">
        <v>143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20" t="s">
        <v>78</v>
      </c>
      <c r="BK309" s="219">
        <f>ROUND(I309*H309,2)</f>
        <v>0</v>
      </c>
      <c r="BL309" s="20" t="s">
        <v>151</v>
      </c>
      <c r="BM309" s="218" t="s">
        <v>357</v>
      </c>
    </row>
    <row r="310" spans="1:47" s="2" customFormat="1" ht="12">
      <c r="A310" s="41"/>
      <c r="B310" s="42"/>
      <c r="C310" s="43"/>
      <c r="D310" s="220" t="s">
        <v>153</v>
      </c>
      <c r="E310" s="43"/>
      <c r="F310" s="221" t="s">
        <v>358</v>
      </c>
      <c r="G310" s="43"/>
      <c r="H310" s="43"/>
      <c r="I310" s="222"/>
      <c r="J310" s="43"/>
      <c r="K310" s="43"/>
      <c r="L310" s="47"/>
      <c r="M310" s="223"/>
      <c r="N310" s="22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153</v>
      </c>
      <c r="AU310" s="20" t="s">
        <v>80</v>
      </c>
    </row>
    <row r="311" spans="1:51" s="13" customFormat="1" ht="12">
      <c r="A311" s="13"/>
      <c r="B311" s="225"/>
      <c r="C311" s="226"/>
      <c r="D311" s="227" t="s">
        <v>155</v>
      </c>
      <c r="E311" s="228" t="s">
        <v>19</v>
      </c>
      <c r="F311" s="229" t="s">
        <v>266</v>
      </c>
      <c r="G311" s="226"/>
      <c r="H311" s="228" t="s">
        <v>19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155</v>
      </c>
      <c r="AU311" s="235" t="s">
        <v>80</v>
      </c>
      <c r="AV311" s="13" t="s">
        <v>78</v>
      </c>
      <c r="AW311" s="13" t="s">
        <v>32</v>
      </c>
      <c r="AX311" s="13" t="s">
        <v>70</v>
      </c>
      <c r="AY311" s="235" t="s">
        <v>143</v>
      </c>
    </row>
    <row r="312" spans="1:51" s="14" customFormat="1" ht="12">
      <c r="A312" s="14"/>
      <c r="B312" s="236"/>
      <c r="C312" s="237"/>
      <c r="D312" s="227" t="s">
        <v>155</v>
      </c>
      <c r="E312" s="238" t="s">
        <v>19</v>
      </c>
      <c r="F312" s="239" t="s">
        <v>359</v>
      </c>
      <c r="G312" s="237"/>
      <c r="H312" s="240">
        <v>454.209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6" t="s">
        <v>155</v>
      </c>
      <c r="AU312" s="246" t="s">
        <v>80</v>
      </c>
      <c r="AV312" s="14" t="s">
        <v>80</v>
      </c>
      <c r="AW312" s="14" t="s">
        <v>32</v>
      </c>
      <c r="AX312" s="14" t="s">
        <v>70</v>
      </c>
      <c r="AY312" s="246" t="s">
        <v>143</v>
      </c>
    </row>
    <row r="313" spans="1:51" s="14" customFormat="1" ht="12">
      <c r="A313" s="14"/>
      <c r="B313" s="236"/>
      <c r="C313" s="237"/>
      <c r="D313" s="227" t="s">
        <v>155</v>
      </c>
      <c r="E313" s="238" t="s">
        <v>19</v>
      </c>
      <c r="F313" s="239" t="s">
        <v>360</v>
      </c>
      <c r="G313" s="237"/>
      <c r="H313" s="240">
        <v>512.255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155</v>
      </c>
      <c r="AU313" s="246" t="s">
        <v>80</v>
      </c>
      <c r="AV313" s="14" t="s">
        <v>80</v>
      </c>
      <c r="AW313" s="14" t="s">
        <v>32</v>
      </c>
      <c r="AX313" s="14" t="s">
        <v>70</v>
      </c>
      <c r="AY313" s="246" t="s">
        <v>143</v>
      </c>
    </row>
    <row r="314" spans="1:51" s="14" customFormat="1" ht="12">
      <c r="A314" s="14"/>
      <c r="B314" s="236"/>
      <c r="C314" s="237"/>
      <c r="D314" s="227" t="s">
        <v>155</v>
      </c>
      <c r="E314" s="238" t="s">
        <v>19</v>
      </c>
      <c r="F314" s="239" t="s">
        <v>361</v>
      </c>
      <c r="G314" s="237"/>
      <c r="H314" s="240">
        <v>-115.047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155</v>
      </c>
      <c r="AU314" s="246" t="s">
        <v>80</v>
      </c>
      <c r="AV314" s="14" t="s">
        <v>80</v>
      </c>
      <c r="AW314" s="14" t="s">
        <v>32</v>
      </c>
      <c r="AX314" s="14" t="s">
        <v>70</v>
      </c>
      <c r="AY314" s="246" t="s">
        <v>143</v>
      </c>
    </row>
    <row r="315" spans="1:51" s="16" customFormat="1" ht="12">
      <c r="A315" s="16"/>
      <c r="B315" s="268"/>
      <c r="C315" s="269"/>
      <c r="D315" s="227" t="s">
        <v>155</v>
      </c>
      <c r="E315" s="270" t="s">
        <v>19</v>
      </c>
      <c r="F315" s="271" t="s">
        <v>222</v>
      </c>
      <c r="G315" s="269"/>
      <c r="H315" s="272">
        <v>851.4169999999999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78" t="s">
        <v>155</v>
      </c>
      <c r="AU315" s="278" t="s">
        <v>80</v>
      </c>
      <c r="AV315" s="16" t="s">
        <v>144</v>
      </c>
      <c r="AW315" s="16" t="s">
        <v>32</v>
      </c>
      <c r="AX315" s="16" t="s">
        <v>70</v>
      </c>
      <c r="AY315" s="278" t="s">
        <v>143</v>
      </c>
    </row>
    <row r="316" spans="1:51" s="13" customFormat="1" ht="12">
      <c r="A316" s="13"/>
      <c r="B316" s="225"/>
      <c r="C316" s="226"/>
      <c r="D316" s="227" t="s">
        <v>155</v>
      </c>
      <c r="E316" s="228" t="s">
        <v>19</v>
      </c>
      <c r="F316" s="229" t="s">
        <v>264</v>
      </c>
      <c r="G316" s="226"/>
      <c r="H316" s="228" t="s">
        <v>19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155</v>
      </c>
      <c r="AU316" s="235" t="s">
        <v>80</v>
      </c>
      <c r="AV316" s="13" t="s">
        <v>78</v>
      </c>
      <c r="AW316" s="13" t="s">
        <v>32</v>
      </c>
      <c r="AX316" s="13" t="s">
        <v>70</v>
      </c>
      <c r="AY316" s="235" t="s">
        <v>143</v>
      </c>
    </row>
    <row r="317" spans="1:51" s="14" customFormat="1" ht="12">
      <c r="A317" s="14"/>
      <c r="B317" s="236"/>
      <c r="C317" s="237"/>
      <c r="D317" s="227" t="s">
        <v>155</v>
      </c>
      <c r="E317" s="238" t="s">
        <v>19</v>
      </c>
      <c r="F317" s="239" t="s">
        <v>362</v>
      </c>
      <c r="G317" s="237"/>
      <c r="H317" s="240">
        <v>233.643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155</v>
      </c>
      <c r="AU317" s="246" t="s">
        <v>80</v>
      </c>
      <c r="AV317" s="14" t="s">
        <v>80</v>
      </c>
      <c r="AW317" s="14" t="s">
        <v>32</v>
      </c>
      <c r="AX317" s="14" t="s">
        <v>70</v>
      </c>
      <c r="AY317" s="246" t="s">
        <v>143</v>
      </c>
    </row>
    <row r="318" spans="1:51" s="14" customFormat="1" ht="12">
      <c r="A318" s="14"/>
      <c r="B318" s="236"/>
      <c r="C318" s="237"/>
      <c r="D318" s="227" t="s">
        <v>155</v>
      </c>
      <c r="E318" s="238" t="s">
        <v>19</v>
      </c>
      <c r="F318" s="239" t="s">
        <v>363</v>
      </c>
      <c r="G318" s="237"/>
      <c r="H318" s="240">
        <v>-10.245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155</v>
      </c>
      <c r="AU318" s="246" t="s">
        <v>80</v>
      </c>
      <c r="AV318" s="14" t="s">
        <v>80</v>
      </c>
      <c r="AW318" s="14" t="s">
        <v>32</v>
      </c>
      <c r="AX318" s="14" t="s">
        <v>70</v>
      </c>
      <c r="AY318" s="246" t="s">
        <v>143</v>
      </c>
    </row>
    <row r="319" spans="1:51" s="14" customFormat="1" ht="12">
      <c r="A319" s="14"/>
      <c r="B319" s="236"/>
      <c r="C319" s="237"/>
      <c r="D319" s="227" t="s">
        <v>155</v>
      </c>
      <c r="E319" s="238" t="s">
        <v>19</v>
      </c>
      <c r="F319" s="239" t="s">
        <v>364</v>
      </c>
      <c r="G319" s="237"/>
      <c r="H319" s="240">
        <v>-13.952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155</v>
      </c>
      <c r="AU319" s="246" t="s">
        <v>80</v>
      </c>
      <c r="AV319" s="14" t="s">
        <v>80</v>
      </c>
      <c r="AW319" s="14" t="s">
        <v>32</v>
      </c>
      <c r="AX319" s="14" t="s">
        <v>70</v>
      </c>
      <c r="AY319" s="246" t="s">
        <v>143</v>
      </c>
    </row>
    <row r="320" spans="1:51" s="16" customFormat="1" ht="12">
      <c r="A320" s="16"/>
      <c r="B320" s="268"/>
      <c r="C320" s="269"/>
      <c r="D320" s="227" t="s">
        <v>155</v>
      </c>
      <c r="E320" s="270" t="s">
        <v>19</v>
      </c>
      <c r="F320" s="271" t="s">
        <v>222</v>
      </c>
      <c r="G320" s="269"/>
      <c r="H320" s="272">
        <v>209.446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78" t="s">
        <v>155</v>
      </c>
      <c r="AU320" s="278" t="s">
        <v>80</v>
      </c>
      <c r="AV320" s="16" t="s">
        <v>144</v>
      </c>
      <c r="AW320" s="16" t="s">
        <v>32</v>
      </c>
      <c r="AX320" s="16" t="s">
        <v>70</v>
      </c>
      <c r="AY320" s="278" t="s">
        <v>143</v>
      </c>
    </row>
    <row r="321" spans="1:51" s="13" customFormat="1" ht="12">
      <c r="A321" s="13"/>
      <c r="B321" s="225"/>
      <c r="C321" s="226"/>
      <c r="D321" s="227" t="s">
        <v>155</v>
      </c>
      <c r="E321" s="228" t="s">
        <v>19</v>
      </c>
      <c r="F321" s="229" t="s">
        <v>258</v>
      </c>
      <c r="G321" s="226"/>
      <c r="H321" s="228" t="s">
        <v>19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155</v>
      </c>
      <c r="AU321" s="235" t="s">
        <v>80</v>
      </c>
      <c r="AV321" s="13" t="s">
        <v>78</v>
      </c>
      <c r="AW321" s="13" t="s">
        <v>32</v>
      </c>
      <c r="AX321" s="13" t="s">
        <v>70</v>
      </c>
      <c r="AY321" s="235" t="s">
        <v>143</v>
      </c>
    </row>
    <row r="322" spans="1:51" s="14" customFormat="1" ht="12">
      <c r="A322" s="14"/>
      <c r="B322" s="236"/>
      <c r="C322" s="237"/>
      <c r="D322" s="227" t="s">
        <v>155</v>
      </c>
      <c r="E322" s="238" t="s">
        <v>19</v>
      </c>
      <c r="F322" s="239" t="s">
        <v>365</v>
      </c>
      <c r="G322" s="237"/>
      <c r="H322" s="240">
        <v>369.388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155</v>
      </c>
      <c r="AU322" s="246" t="s">
        <v>80</v>
      </c>
      <c r="AV322" s="14" t="s">
        <v>80</v>
      </c>
      <c r="AW322" s="14" t="s">
        <v>32</v>
      </c>
      <c r="AX322" s="14" t="s">
        <v>70</v>
      </c>
      <c r="AY322" s="246" t="s">
        <v>143</v>
      </c>
    </row>
    <row r="323" spans="1:51" s="14" customFormat="1" ht="12">
      <c r="A323" s="14"/>
      <c r="B323" s="236"/>
      <c r="C323" s="237"/>
      <c r="D323" s="227" t="s">
        <v>155</v>
      </c>
      <c r="E323" s="238" t="s">
        <v>19</v>
      </c>
      <c r="F323" s="239" t="s">
        <v>366</v>
      </c>
      <c r="G323" s="237"/>
      <c r="H323" s="240">
        <v>308.473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155</v>
      </c>
      <c r="AU323" s="246" t="s">
        <v>80</v>
      </c>
      <c r="AV323" s="14" t="s">
        <v>80</v>
      </c>
      <c r="AW323" s="14" t="s">
        <v>32</v>
      </c>
      <c r="AX323" s="14" t="s">
        <v>70</v>
      </c>
      <c r="AY323" s="246" t="s">
        <v>143</v>
      </c>
    </row>
    <row r="324" spans="1:51" s="14" customFormat="1" ht="12">
      <c r="A324" s="14"/>
      <c r="B324" s="236"/>
      <c r="C324" s="237"/>
      <c r="D324" s="227" t="s">
        <v>155</v>
      </c>
      <c r="E324" s="238" t="s">
        <v>19</v>
      </c>
      <c r="F324" s="239" t="s">
        <v>367</v>
      </c>
      <c r="G324" s="237"/>
      <c r="H324" s="240">
        <v>267.311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155</v>
      </c>
      <c r="AU324" s="246" t="s">
        <v>80</v>
      </c>
      <c r="AV324" s="14" t="s">
        <v>80</v>
      </c>
      <c r="AW324" s="14" t="s">
        <v>32</v>
      </c>
      <c r="AX324" s="14" t="s">
        <v>70</v>
      </c>
      <c r="AY324" s="246" t="s">
        <v>143</v>
      </c>
    </row>
    <row r="325" spans="1:51" s="14" customFormat="1" ht="12">
      <c r="A325" s="14"/>
      <c r="B325" s="236"/>
      <c r="C325" s="237"/>
      <c r="D325" s="227" t="s">
        <v>155</v>
      </c>
      <c r="E325" s="238" t="s">
        <v>19</v>
      </c>
      <c r="F325" s="239" t="s">
        <v>368</v>
      </c>
      <c r="G325" s="237"/>
      <c r="H325" s="240">
        <v>-103.755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6" t="s">
        <v>155</v>
      </c>
      <c r="AU325" s="246" t="s">
        <v>80</v>
      </c>
      <c r="AV325" s="14" t="s">
        <v>80</v>
      </c>
      <c r="AW325" s="14" t="s">
        <v>32</v>
      </c>
      <c r="AX325" s="14" t="s">
        <v>70</v>
      </c>
      <c r="AY325" s="246" t="s">
        <v>143</v>
      </c>
    </row>
    <row r="326" spans="1:51" s="14" customFormat="1" ht="12">
      <c r="A326" s="14"/>
      <c r="B326" s="236"/>
      <c r="C326" s="237"/>
      <c r="D326" s="227" t="s">
        <v>155</v>
      </c>
      <c r="E326" s="238" t="s">
        <v>19</v>
      </c>
      <c r="F326" s="239" t="s">
        <v>369</v>
      </c>
      <c r="G326" s="237"/>
      <c r="H326" s="240">
        <v>-39.579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155</v>
      </c>
      <c r="AU326" s="246" t="s">
        <v>80</v>
      </c>
      <c r="AV326" s="14" t="s">
        <v>80</v>
      </c>
      <c r="AW326" s="14" t="s">
        <v>32</v>
      </c>
      <c r="AX326" s="14" t="s">
        <v>70</v>
      </c>
      <c r="AY326" s="246" t="s">
        <v>143</v>
      </c>
    </row>
    <row r="327" spans="1:51" s="13" customFormat="1" ht="12">
      <c r="A327" s="13"/>
      <c r="B327" s="225"/>
      <c r="C327" s="226"/>
      <c r="D327" s="227" t="s">
        <v>155</v>
      </c>
      <c r="E327" s="228" t="s">
        <v>19</v>
      </c>
      <c r="F327" s="229" t="s">
        <v>270</v>
      </c>
      <c r="G327" s="226"/>
      <c r="H327" s="228" t="s">
        <v>19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155</v>
      </c>
      <c r="AU327" s="235" t="s">
        <v>80</v>
      </c>
      <c r="AV327" s="13" t="s">
        <v>78</v>
      </c>
      <c r="AW327" s="13" t="s">
        <v>32</v>
      </c>
      <c r="AX327" s="13" t="s">
        <v>70</v>
      </c>
      <c r="AY327" s="235" t="s">
        <v>143</v>
      </c>
    </row>
    <row r="328" spans="1:51" s="14" customFormat="1" ht="12">
      <c r="A328" s="14"/>
      <c r="B328" s="236"/>
      <c r="C328" s="237"/>
      <c r="D328" s="227" t="s">
        <v>155</v>
      </c>
      <c r="E328" s="238" t="s">
        <v>19</v>
      </c>
      <c r="F328" s="239" t="s">
        <v>370</v>
      </c>
      <c r="G328" s="237"/>
      <c r="H328" s="240">
        <v>50.564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155</v>
      </c>
      <c r="AU328" s="246" t="s">
        <v>80</v>
      </c>
      <c r="AV328" s="14" t="s">
        <v>80</v>
      </c>
      <c r="AW328" s="14" t="s">
        <v>32</v>
      </c>
      <c r="AX328" s="14" t="s">
        <v>70</v>
      </c>
      <c r="AY328" s="246" t="s">
        <v>143</v>
      </c>
    </row>
    <row r="329" spans="1:51" s="16" customFormat="1" ht="12">
      <c r="A329" s="16"/>
      <c r="B329" s="268"/>
      <c r="C329" s="269"/>
      <c r="D329" s="227" t="s">
        <v>155</v>
      </c>
      <c r="E329" s="270" t="s">
        <v>19</v>
      </c>
      <c r="F329" s="271" t="s">
        <v>222</v>
      </c>
      <c r="G329" s="269"/>
      <c r="H329" s="272">
        <v>852.402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78" t="s">
        <v>155</v>
      </c>
      <c r="AU329" s="278" t="s">
        <v>80</v>
      </c>
      <c r="AV329" s="16" t="s">
        <v>144</v>
      </c>
      <c r="AW329" s="16" t="s">
        <v>32</v>
      </c>
      <c r="AX329" s="16" t="s">
        <v>70</v>
      </c>
      <c r="AY329" s="278" t="s">
        <v>143</v>
      </c>
    </row>
    <row r="330" spans="1:51" s="15" customFormat="1" ht="12">
      <c r="A330" s="15"/>
      <c r="B330" s="257"/>
      <c r="C330" s="258"/>
      <c r="D330" s="227" t="s">
        <v>155</v>
      </c>
      <c r="E330" s="259" t="s">
        <v>19</v>
      </c>
      <c r="F330" s="260" t="s">
        <v>204</v>
      </c>
      <c r="G330" s="258"/>
      <c r="H330" s="261">
        <v>1913.2649999999999</v>
      </c>
      <c r="I330" s="262"/>
      <c r="J330" s="258"/>
      <c r="K330" s="258"/>
      <c r="L330" s="263"/>
      <c r="M330" s="264"/>
      <c r="N330" s="265"/>
      <c r="O330" s="265"/>
      <c r="P330" s="265"/>
      <c r="Q330" s="265"/>
      <c r="R330" s="265"/>
      <c r="S330" s="265"/>
      <c r="T330" s="26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7" t="s">
        <v>155</v>
      </c>
      <c r="AU330" s="267" t="s">
        <v>80</v>
      </c>
      <c r="AV330" s="15" t="s">
        <v>151</v>
      </c>
      <c r="AW330" s="15" t="s">
        <v>32</v>
      </c>
      <c r="AX330" s="15" t="s">
        <v>78</v>
      </c>
      <c r="AY330" s="267" t="s">
        <v>143</v>
      </c>
    </row>
    <row r="331" spans="1:65" s="2" customFormat="1" ht="24.15" customHeight="1">
      <c r="A331" s="41"/>
      <c r="B331" s="42"/>
      <c r="C331" s="247" t="s">
        <v>371</v>
      </c>
      <c r="D331" s="247" t="s">
        <v>164</v>
      </c>
      <c r="E331" s="248" t="s">
        <v>372</v>
      </c>
      <c r="F331" s="249" t="s">
        <v>373</v>
      </c>
      <c r="G331" s="250" t="s">
        <v>174</v>
      </c>
      <c r="H331" s="251">
        <v>2104.592</v>
      </c>
      <c r="I331" s="252"/>
      <c r="J331" s="253">
        <f>ROUND(I331*H331,2)</f>
        <v>0</v>
      </c>
      <c r="K331" s="249" t="s">
        <v>150</v>
      </c>
      <c r="L331" s="254"/>
      <c r="M331" s="255" t="s">
        <v>19</v>
      </c>
      <c r="N331" s="256" t="s">
        <v>41</v>
      </c>
      <c r="O331" s="87"/>
      <c r="P331" s="216">
        <f>O331*H331</f>
        <v>0</v>
      </c>
      <c r="Q331" s="216">
        <v>0.025</v>
      </c>
      <c r="R331" s="216">
        <f>Q331*H331</f>
        <v>52.6148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167</v>
      </c>
      <c r="AT331" s="218" t="s">
        <v>164</v>
      </c>
      <c r="AU331" s="218" t="s">
        <v>80</v>
      </c>
      <c r="AY331" s="20" t="s">
        <v>143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20" t="s">
        <v>78</v>
      </c>
      <c r="BK331" s="219">
        <f>ROUND(I331*H331,2)</f>
        <v>0</v>
      </c>
      <c r="BL331" s="20" t="s">
        <v>151</v>
      </c>
      <c r="BM331" s="218" t="s">
        <v>374</v>
      </c>
    </row>
    <row r="332" spans="1:51" s="14" customFormat="1" ht="12">
      <c r="A332" s="14"/>
      <c r="B332" s="236"/>
      <c r="C332" s="237"/>
      <c r="D332" s="227" t="s">
        <v>155</v>
      </c>
      <c r="E332" s="238" t="s">
        <v>19</v>
      </c>
      <c r="F332" s="239" t="s">
        <v>375</v>
      </c>
      <c r="G332" s="237"/>
      <c r="H332" s="240">
        <v>2104.592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155</v>
      </c>
      <c r="AU332" s="246" t="s">
        <v>80</v>
      </c>
      <c r="AV332" s="14" t="s">
        <v>80</v>
      </c>
      <c r="AW332" s="14" t="s">
        <v>32</v>
      </c>
      <c r="AX332" s="14" t="s">
        <v>78</v>
      </c>
      <c r="AY332" s="246" t="s">
        <v>143</v>
      </c>
    </row>
    <row r="333" spans="1:65" s="2" customFormat="1" ht="76.35" customHeight="1">
      <c r="A333" s="41"/>
      <c r="B333" s="42"/>
      <c r="C333" s="207" t="s">
        <v>376</v>
      </c>
      <c r="D333" s="207" t="s">
        <v>146</v>
      </c>
      <c r="E333" s="208" t="s">
        <v>377</v>
      </c>
      <c r="F333" s="209" t="s">
        <v>378</v>
      </c>
      <c r="G333" s="210" t="s">
        <v>174</v>
      </c>
      <c r="H333" s="211">
        <v>361.5</v>
      </c>
      <c r="I333" s="212"/>
      <c r="J333" s="213">
        <f>ROUND(I333*H333,2)</f>
        <v>0</v>
      </c>
      <c r="K333" s="209" t="s">
        <v>150</v>
      </c>
      <c r="L333" s="47"/>
      <c r="M333" s="214" t="s">
        <v>19</v>
      </c>
      <c r="N333" s="215" t="s">
        <v>41</v>
      </c>
      <c r="O333" s="87"/>
      <c r="P333" s="216">
        <f>O333*H333</f>
        <v>0</v>
      </c>
      <c r="Q333" s="216">
        <v>0.01184</v>
      </c>
      <c r="R333" s="216">
        <f>Q333*H333</f>
        <v>4.2801599999999995</v>
      </c>
      <c r="S333" s="216">
        <v>0</v>
      </c>
      <c r="T333" s="217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8" t="s">
        <v>151</v>
      </c>
      <c r="AT333" s="218" t="s">
        <v>146</v>
      </c>
      <c r="AU333" s="218" t="s">
        <v>80</v>
      </c>
      <c r="AY333" s="20" t="s">
        <v>143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20" t="s">
        <v>78</v>
      </c>
      <c r="BK333" s="219">
        <f>ROUND(I333*H333,2)</f>
        <v>0</v>
      </c>
      <c r="BL333" s="20" t="s">
        <v>151</v>
      </c>
      <c r="BM333" s="218" t="s">
        <v>379</v>
      </c>
    </row>
    <row r="334" spans="1:47" s="2" customFormat="1" ht="12">
      <c r="A334" s="41"/>
      <c r="B334" s="42"/>
      <c r="C334" s="43"/>
      <c r="D334" s="220" t="s">
        <v>153</v>
      </c>
      <c r="E334" s="43"/>
      <c r="F334" s="221" t="s">
        <v>380</v>
      </c>
      <c r="G334" s="43"/>
      <c r="H334" s="43"/>
      <c r="I334" s="222"/>
      <c r="J334" s="43"/>
      <c r="K334" s="43"/>
      <c r="L334" s="47"/>
      <c r="M334" s="223"/>
      <c r="N334" s="22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153</v>
      </c>
      <c r="AU334" s="20" t="s">
        <v>80</v>
      </c>
    </row>
    <row r="335" spans="1:51" s="13" customFormat="1" ht="12">
      <c r="A335" s="13"/>
      <c r="B335" s="225"/>
      <c r="C335" s="226"/>
      <c r="D335" s="227" t="s">
        <v>155</v>
      </c>
      <c r="E335" s="228" t="s">
        <v>19</v>
      </c>
      <c r="F335" s="229" t="s">
        <v>268</v>
      </c>
      <c r="G335" s="226"/>
      <c r="H335" s="228" t="s">
        <v>19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155</v>
      </c>
      <c r="AU335" s="235" t="s">
        <v>80</v>
      </c>
      <c r="AV335" s="13" t="s">
        <v>78</v>
      </c>
      <c r="AW335" s="13" t="s">
        <v>32</v>
      </c>
      <c r="AX335" s="13" t="s">
        <v>70</v>
      </c>
      <c r="AY335" s="235" t="s">
        <v>143</v>
      </c>
    </row>
    <row r="336" spans="1:51" s="14" customFormat="1" ht="12">
      <c r="A336" s="14"/>
      <c r="B336" s="236"/>
      <c r="C336" s="237"/>
      <c r="D336" s="227" t="s">
        <v>155</v>
      </c>
      <c r="E336" s="238" t="s">
        <v>19</v>
      </c>
      <c r="F336" s="239" t="s">
        <v>381</v>
      </c>
      <c r="G336" s="237"/>
      <c r="H336" s="240">
        <v>361.5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155</v>
      </c>
      <c r="AU336" s="246" t="s">
        <v>80</v>
      </c>
      <c r="AV336" s="14" t="s">
        <v>80</v>
      </c>
      <c r="AW336" s="14" t="s">
        <v>32</v>
      </c>
      <c r="AX336" s="14" t="s">
        <v>78</v>
      </c>
      <c r="AY336" s="246" t="s">
        <v>143</v>
      </c>
    </row>
    <row r="337" spans="1:65" s="2" customFormat="1" ht="24.15" customHeight="1">
      <c r="A337" s="41"/>
      <c r="B337" s="42"/>
      <c r="C337" s="247" t="s">
        <v>7</v>
      </c>
      <c r="D337" s="247" t="s">
        <v>164</v>
      </c>
      <c r="E337" s="248" t="s">
        <v>382</v>
      </c>
      <c r="F337" s="249" t="s">
        <v>383</v>
      </c>
      <c r="G337" s="250" t="s">
        <v>174</v>
      </c>
      <c r="H337" s="251">
        <v>397.65</v>
      </c>
      <c r="I337" s="252"/>
      <c r="J337" s="253">
        <f>ROUND(I337*H337,2)</f>
        <v>0</v>
      </c>
      <c r="K337" s="249" t="s">
        <v>150</v>
      </c>
      <c r="L337" s="254"/>
      <c r="M337" s="255" t="s">
        <v>19</v>
      </c>
      <c r="N337" s="256" t="s">
        <v>41</v>
      </c>
      <c r="O337" s="87"/>
      <c r="P337" s="216">
        <f>O337*H337</f>
        <v>0</v>
      </c>
      <c r="Q337" s="216">
        <v>0.0312</v>
      </c>
      <c r="R337" s="216">
        <f>Q337*H337</f>
        <v>12.406679999999998</v>
      </c>
      <c r="S337" s="216">
        <v>0</v>
      </c>
      <c r="T337" s="217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18" t="s">
        <v>167</v>
      </c>
      <c r="AT337" s="218" t="s">
        <v>164</v>
      </c>
      <c r="AU337" s="218" t="s">
        <v>80</v>
      </c>
      <c r="AY337" s="20" t="s">
        <v>143</v>
      </c>
      <c r="BE337" s="219">
        <f>IF(N337="základní",J337,0)</f>
        <v>0</v>
      </c>
      <c r="BF337" s="219">
        <f>IF(N337="snížená",J337,0)</f>
        <v>0</v>
      </c>
      <c r="BG337" s="219">
        <f>IF(N337="zákl. přenesená",J337,0)</f>
        <v>0</v>
      </c>
      <c r="BH337" s="219">
        <f>IF(N337="sníž. přenesená",J337,0)</f>
        <v>0</v>
      </c>
      <c r="BI337" s="219">
        <f>IF(N337="nulová",J337,0)</f>
        <v>0</v>
      </c>
      <c r="BJ337" s="20" t="s">
        <v>78</v>
      </c>
      <c r="BK337" s="219">
        <f>ROUND(I337*H337,2)</f>
        <v>0</v>
      </c>
      <c r="BL337" s="20" t="s">
        <v>151</v>
      </c>
      <c r="BM337" s="218" t="s">
        <v>384</v>
      </c>
    </row>
    <row r="338" spans="1:51" s="14" customFormat="1" ht="12">
      <c r="A338" s="14"/>
      <c r="B338" s="236"/>
      <c r="C338" s="237"/>
      <c r="D338" s="227" t="s">
        <v>155</v>
      </c>
      <c r="E338" s="238" t="s">
        <v>19</v>
      </c>
      <c r="F338" s="239" t="s">
        <v>385</v>
      </c>
      <c r="G338" s="237"/>
      <c r="H338" s="240">
        <v>397.65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155</v>
      </c>
      <c r="AU338" s="246" t="s">
        <v>80</v>
      </c>
      <c r="AV338" s="14" t="s">
        <v>80</v>
      </c>
      <c r="AW338" s="14" t="s">
        <v>32</v>
      </c>
      <c r="AX338" s="14" t="s">
        <v>78</v>
      </c>
      <c r="AY338" s="246" t="s">
        <v>143</v>
      </c>
    </row>
    <row r="339" spans="1:65" s="2" customFormat="1" ht="66.75" customHeight="1">
      <c r="A339" s="41"/>
      <c r="B339" s="42"/>
      <c r="C339" s="207" t="s">
        <v>386</v>
      </c>
      <c r="D339" s="207" t="s">
        <v>146</v>
      </c>
      <c r="E339" s="208" t="s">
        <v>387</v>
      </c>
      <c r="F339" s="209" t="s">
        <v>388</v>
      </c>
      <c r="G339" s="210" t="s">
        <v>185</v>
      </c>
      <c r="H339" s="211">
        <v>687.585</v>
      </c>
      <c r="I339" s="212"/>
      <c r="J339" s="213">
        <f>ROUND(I339*H339,2)</f>
        <v>0</v>
      </c>
      <c r="K339" s="209" t="s">
        <v>150</v>
      </c>
      <c r="L339" s="47"/>
      <c r="M339" s="214" t="s">
        <v>19</v>
      </c>
      <c r="N339" s="215" t="s">
        <v>41</v>
      </c>
      <c r="O339" s="87"/>
      <c r="P339" s="216">
        <f>O339*H339</f>
        <v>0</v>
      </c>
      <c r="Q339" s="216">
        <v>0.00339</v>
      </c>
      <c r="R339" s="216">
        <f>Q339*H339</f>
        <v>2.3309131499999998</v>
      </c>
      <c r="S339" s="216">
        <v>0</v>
      </c>
      <c r="T339" s="217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151</v>
      </c>
      <c r="AT339" s="218" t="s">
        <v>146</v>
      </c>
      <c r="AU339" s="218" t="s">
        <v>80</v>
      </c>
      <c r="AY339" s="20" t="s">
        <v>143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20" t="s">
        <v>78</v>
      </c>
      <c r="BK339" s="219">
        <f>ROUND(I339*H339,2)</f>
        <v>0</v>
      </c>
      <c r="BL339" s="20" t="s">
        <v>151</v>
      </c>
      <c r="BM339" s="218" t="s">
        <v>389</v>
      </c>
    </row>
    <row r="340" spans="1:47" s="2" customFormat="1" ht="12">
      <c r="A340" s="41"/>
      <c r="B340" s="42"/>
      <c r="C340" s="43"/>
      <c r="D340" s="220" t="s">
        <v>153</v>
      </c>
      <c r="E340" s="43"/>
      <c r="F340" s="221" t="s">
        <v>390</v>
      </c>
      <c r="G340" s="43"/>
      <c r="H340" s="43"/>
      <c r="I340" s="222"/>
      <c r="J340" s="43"/>
      <c r="K340" s="43"/>
      <c r="L340" s="47"/>
      <c r="M340" s="223"/>
      <c r="N340" s="22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153</v>
      </c>
      <c r="AU340" s="20" t="s">
        <v>80</v>
      </c>
    </row>
    <row r="341" spans="1:51" s="13" customFormat="1" ht="12">
      <c r="A341" s="13"/>
      <c r="B341" s="225"/>
      <c r="C341" s="226"/>
      <c r="D341" s="227" t="s">
        <v>155</v>
      </c>
      <c r="E341" s="228" t="s">
        <v>19</v>
      </c>
      <c r="F341" s="229" t="s">
        <v>391</v>
      </c>
      <c r="G341" s="226"/>
      <c r="H341" s="228" t="s">
        <v>19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155</v>
      </c>
      <c r="AU341" s="235" t="s">
        <v>80</v>
      </c>
      <c r="AV341" s="13" t="s">
        <v>78</v>
      </c>
      <c r="AW341" s="13" t="s">
        <v>32</v>
      </c>
      <c r="AX341" s="13" t="s">
        <v>70</v>
      </c>
      <c r="AY341" s="235" t="s">
        <v>143</v>
      </c>
    </row>
    <row r="342" spans="1:51" s="13" customFormat="1" ht="12">
      <c r="A342" s="13"/>
      <c r="B342" s="225"/>
      <c r="C342" s="226"/>
      <c r="D342" s="227" t="s">
        <v>155</v>
      </c>
      <c r="E342" s="228" t="s">
        <v>19</v>
      </c>
      <c r="F342" s="229" t="s">
        <v>156</v>
      </c>
      <c r="G342" s="226"/>
      <c r="H342" s="228" t="s">
        <v>19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155</v>
      </c>
      <c r="AU342" s="235" t="s">
        <v>80</v>
      </c>
      <c r="AV342" s="13" t="s">
        <v>78</v>
      </c>
      <c r="AW342" s="13" t="s">
        <v>32</v>
      </c>
      <c r="AX342" s="13" t="s">
        <v>70</v>
      </c>
      <c r="AY342" s="235" t="s">
        <v>143</v>
      </c>
    </row>
    <row r="343" spans="1:51" s="14" customFormat="1" ht="12">
      <c r="A343" s="14"/>
      <c r="B343" s="236"/>
      <c r="C343" s="237"/>
      <c r="D343" s="227" t="s">
        <v>155</v>
      </c>
      <c r="E343" s="238" t="s">
        <v>19</v>
      </c>
      <c r="F343" s="239" t="s">
        <v>294</v>
      </c>
      <c r="G343" s="237"/>
      <c r="H343" s="240">
        <v>76.65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155</v>
      </c>
      <c r="AU343" s="246" t="s">
        <v>80</v>
      </c>
      <c r="AV343" s="14" t="s">
        <v>80</v>
      </c>
      <c r="AW343" s="14" t="s">
        <v>32</v>
      </c>
      <c r="AX343" s="14" t="s">
        <v>70</v>
      </c>
      <c r="AY343" s="246" t="s">
        <v>143</v>
      </c>
    </row>
    <row r="344" spans="1:51" s="13" customFormat="1" ht="12">
      <c r="A344" s="13"/>
      <c r="B344" s="225"/>
      <c r="C344" s="226"/>
      <c r="D344" s="227" t="s">
        <v>155</v>
      </c>
      <c r="E344" s="228" t="s">
        <v>19</v>
      </c>
      <c r="F344" s="229" t="s">
        <v>189</v>
      </c>
      <c r="G344" s="226"/>
      <c r="H344" s="228" t="s">
        <v>19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155</v>
      </c>
      <c r="AU344" s="235" t="s">
        <v>80</v>
      </c>
      <c r="AV344" s="13" t="s">
        <v>78</v>
      </c>
      <c r="AW344" s="13" t="s">
        <v>32</v>
      </c>
      <c r="AX344" s="13" t="s">
        <v>70</v>
      </c>
      <c r="AY344" s="235" t="s">
        <v>143</v>
      </c>
    </row>
    <row r="345" spans="1:51" s="14" customFormat="1" ht="12">
      <c r="A345" s="14"/>
      <c r="B345" s="236"/>
      <c r="C345" s="237"/>
      <c r="D345" s="227" t="s">
        <v>155</v>
      </c>
      <c r="E345" s="238" t="s">
        <v>19</v>
      </c>
      <c r="F345" s="239" t="s">
        <v>392</v>
      </c>
      <c r="G345" s="237"/>
      <c r="H345" s="240">
        <v>11.34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6" t="s">
        <v>155</v>
      </c>
      <c r="AU345" s="246" t="s">
        <v>80</v>
      </c>
      <c r="AV345" s="14" t="s">
        <v>80</v>
      </c>
      <c r="AW345" s="14" t="s">
        <v>32</v>
      </c>
      <c r="AX345" s="14" t="s">
        <v>70</v>
      </c>
      <c r="AY345" s="246" t="s">
        <v>143</v>
      </c>
    </row>
    <row r="346" spans="1:51" s="14" customFormat="1" ht="12">
      <c r="A346" s="14"/>
      <c r="B346" s="236"/>
      <c r="C346" s="237"/>
      <c r="D346" s="227" t="s">
        <v>155</v>
      </c>
      <c r="E346" s="238" t="s">
        <v>19</v>
      </c>
      <c r="F346" s="239" t="s">
        <v>393</v>
      </c>
      <c r="G346" s="237"/>
      <c r="H346" s="240">
        <v>17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6" t="s">
        <v>155</v>
      </c>
      <c r="AU346" s="246" t="s">
        <v>80</v>
      </c>
      <c r="AV346" s="14" t="s">
        <v>80</v>
      </c>
      <c r="AW346" s="14" t="s">
        <v>32</v>
      </c>
      <c r="AX346" s="14" t="s">
        <v>70</v>
      </c>
      <c r="AY346" s="246" t="s">
        <v>143</v>
      </c>
    </row>
    <row r="347" spans="1:51" s="14" customFormat="1" ht="12">
      <c r="A347" s="14"/>
      <c r="B347" s="236"/>
      <c r="C347" s="237"/>
      <c r="D347" s="227" t="s">
        <v>155</v>
      </c>
      <c r="E347" s="238" t="s">
        <v>19</v>
      </c>
      <c r="F347" s="239" t="s">
        <v>394</v>
      </c>
      <c r="G347" s="237"/>
      <c r="H347" s="240">
        <v>15.425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155</v>
      </c>
      <c r="AU347" s="246" t="s">
        <v>80</v>
      </c>
      <c r="AV347" s="14" t="s">
        <v>80</v>
      </c>
      <c r="AW347" s="14" t="s">
        <v>32</v>
      </c>
      <c r="AX347" s="14" t="s">
        <v>70</v>
      </c>
      <c r="AY347" s="246" t="s">
        <v>143</v>
      </c>
    </row>
    <row r="348" spans="1:51" s="14" customFormat="1" ht="12">
      <c r="A348" s="14"/>
      <c r="B348" s="236"/>
      <c r="C348" s="237"/>
      <c r="D348" s="227" t="s">
        <v>155</v>
      </c>
      <c r="E348" s="238" t="s">
        <v>19</v>
      </c>
      <c r="F348" s="239" t="s">
        <v>395</v>
      </c>
      <c r="G348" s="237"/>
      <c r="H348" s="240">
        <v>16.19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155</v>
      </c>
      <c r="AU348" s="246" t="s">
        <v>80</v>
      </c>
      <c r="AV348" s="14" t="s">
        <v>80</v>
      </c>
      <c r="AW348" s="14" t="s">
        <v>32</v>
      </c>
      <c r="AX348" s="14" t="s">
        <v>70</v>
      </c>
      <c r="AY348" s="246" t="s">
        <v>143</v>
      </c>
    </row>
    <row r="349" spans="1:51" s="13" customFormat="1" ht="12">
      <c r="A349" s="13"/>
      <c r="B349" s="225"/>
      <c r="C349" s="226"/>
      <c r="D349" s="227" t="s">
        <v>155</v>
      </c>
      <c r="E349" s="228" t="s">
        <v>19</v>
      </c>
      <c r="F349" s="229" t="s">
        <v>396</v>
      </c>
      <c r="G349" s="226"/>
      <c r="H349" s="228" t="s">
        <v>19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155</v>
      </c>
      <c r="AU349" s="235" t="s">
        <v>80</v>
      </c>
      <c r="AV349" s="13" t="s">
        <v>78</v>
      </c>
      <c r="AW349" s="13" t="s">
        <v>32</v>
      </c>
      <c r="AX349" s="13" t="s">
        <v>70</v>
      </c>
      <c r="AY349" s="235" t="s">
        <v>143</v>
      </c>
    </row>
    <row r="350" spans="1:51" s="14" customFormat="1" ht="12">
      <c r="A350" s="14"/>
      <c r="B350" s="236"/>
      <c r="C350" s="237"/>
      <c r="D350" s="227" t="s">
        <v>155</v>
      </c>
      <c r="E350" s="238" t="s">
        <v>19</v>
      </c>
      <c r="F350" s="239" t="s">
        <v>397</v>
      </c>
      <c r="G350" s="237"/>
      <c r="H350" s="240">
        <v>49.92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6" t="s">
        <v>155</v>
      </c>
      <c r="AU350" s="246" t="s">
        <v>80</v>
      </c>
      <c r="AV350" s="14" t="s">
        <v>80</v>
      </c>
      <c r="AW350" s="14" t="s">
        <v>32</v>
      </c>
      <c r="AX350" s="14" t="s">
        <v>70</v>
      </c>
      <c r="AY350" s="246" t="s">
        <v>143</v>
      </c>
    </row>
    <row r="351" spans="1:51" s="13" customFormat="1" ht="12">
      <c r="A351" s="13"/>
      <c r="B351" s="225"/>
      <c r="C351" s="226"/>
      <c r="D351" s="227" t="s">
        <v>155</v>
      </c>
      <c r="E351" s="228" t="s">
        <v>19</v>
      </c>
      <c r="F351" s="229" t="s">
        <v>398</v>
      </c>
      <c r="G351" s="226"/>
      <c r="H351" s="228" t="s">
        <v>19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155</v>
      </c>
      <c r="AU351" s="235" t="s">
        <v>80</v>
      </c>
      <c r="AV351" s="13" t="s">
        <v>78</v>
      </c>
      <c r="AW351" s="13" t="s">
        <v>32</v>
      </c>
      <c r="AX351" s="13" t="s">
        <v>70</v>
      </c>
      <c r="AY351" s="235" t="s">
        <v>143</v>
      </c>
    </row>
    <row r="352" spans="1:51" s="14" customFormat="1" ht="12">
      <c r="A352" s="14"/>
      <c r="B352" s="236"/>
      <c r="C352" s="237"/>
      <c r="D352" s="227" t="s">
        <v>155</v>
      </c>
      <c r="E352" s="238" t="s">
        <v>19</v>
      </c>
      <c r="F352" s="239" t="s">
        <v>399</v>
      </c>
      <c r="G352" s="237"/>
      <c r="H352" s="240">
        <v>214.07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155</v>
      </c>
      <c r="AU352" s="246" t="s">
        <v>80</v>
      </c>
      <c r="AV352" s="14" t="s">
        <v>80</v>
      </c>
      <c r="AW352" s="14" t="s">
        <v>32</v>
      </c>
      <c r="AX352" s="14" t="s">
        <v>70</v>
      </c>
      <c r="AY352" s="246" t="s">
        <v>143</v>
      </c>
    </row>
    <row r="353" spans="1:51" s="14" customFormat="1" ht="12">
      <c r="A353" s="14"/>
      <c r="B353" s="236"/>
      <c r="C353" s="237"/>
      <c r="D353" s="227" t="s">
        <v>155</v>
      </c>
      <c r="E353" s="238" t="s">
        <v>19</v>
      </c>
      <c r="F353" s="239" t="s">
        <v>400</v>
      </c>
      <c r="G353" s="237"/>
      <c r="H353" s="240">
        <v>88.95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155</v>
      </c>
      <c r="AU353" s="246" t="s">
        <v>80</v>
      </c>
      <c r="AV353" s="14" t="s">
        <v>80</v>
      </c>
      <c r="AW353" s="14" t="s">
        <v>32</v>
      </c>
      <c r="AX353" s="14" t="s">
        <v>70</v>
      </c>
      <c r="AY353" s="246" t="s">
        <v>143</v>
      </c>
    </row>
    <row r="354" spans="1:51" s="16" customFormat="1" ht="12">
      <c r="A354" s="16"/>
      <c r="B354" s="268"/>
      <c r="C354" s="269"/>
      <c r="D354" s="227" t="s">
        <v>155</v>
      </c>
      <c r="E354" s="270" t="s">
        <v>19</v>
      </c>
      <c r="F354" s="271" t="s">
        <v>222</v>
      </c>
      <c r="G354" s="269"/>
      <c r="H354" s="272">
        <v>489.545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78" t="s">
        <v>155</v>
      </c>
      <c r="AU354" s="278" t="s">
        <v>80</v>
      </c>
      <c r="AV354" s="16" t="s">
        <v>144</v>
      </c>
      <c r="AW354" s="16" t="s">
        <v>32</v>
      </c>
      <c r="AX354" s="16" t="s">
        <v>70</v>
      </c>
      <c r="AY354" s="278" t="s">
        <v>143</v>
      </c>
    </row>
    <row r="355" spans="1:51" s="13" customFormat="1" ht="12">
      <c r="A355" s="13"/>
      <c r="B355" s="225"/>
      <c r="C355" s="226"/>
      <c r="D355" s="227" t="s">
        <v>155</v>
      </c>
      <c r="E355" s="228" t="s">
        <v>19</v>
      </c>
      <c r="F355" s="229" t="s">
        <v>202</v>
      </c>
      <c r="G355" s="226"/>
      <c r="H355" s="228" t="s">
        <v>19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155</v>
      </c>
      <c r="AU355" s="235" t="s">
        <v>80</v>
      </c>
      <c r="AV355" s="13" t="s">
        <v>78</v>
      </c>
      <c r="AW355" s="13" t="s">
        <v>32</v>
      </c>
      <c r="AX355" s="13" t="s">
        <v>70</v>
      </c>
      <c r="AY355" s="235" t="s">
        <v>143</v>
      </c>
    </row>
    <row r="356" spans="1:51" s="14" customFormat="1" ht="12">
      <c r="A356" s="14"/>
      <c r="B356" s="236"/>
      <c r="C356" s="237"/>
      <c r="D356" s="227" t="s">
        <v>155</v>
      </c>
      <c r="E356" s="238" t="s">
        <v>19</v>
      </c>
      <c r="F356" s="239" t="s">
        <v>401</v>
      </c>
      <c r="G356" s="237"/>
      <c r="H356" s="240">
        <v>36.66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155</v>
      </c>
      <c r="AU356" s="246" t="s">
        <v>80</v>
      </c>
      <c r="AV356" s="14" t="s">
        <v>80</v>
      </c>
      <c r="AW356" s="14" t="s">
        <v>32</v>
      </c>
      <c r="AX356" s="14" t="s">
        <v>70</v>
      </c>
      <c r="AY356" s="246" t="s">
        <v>143</v>
      </c>
    </row>
    <row r="357" spans="1:51" s="14" customFormat="1" ht="12">
      <c r="A357" s="14"/>
      <c r="B357" s="236"/>
      <c r="C357" s="237"/>
      <c r="D357" s="227" t="s">
        <v>155</v>
      </c>
      <c r="E357" s="238" t="s">
        <v>19</v>
      </c>
      <c r="F357" s="239" t="s">
        <v>402</v>
      </c>
      <c r="G357" s="237"/>
      <c r="H357" s="240">
        <v>161.38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155</v>
      </c>
      <c r="AU357" s="246" t="s">
        <v>80</v>
      </c>
      <c r="AV357" s="14" t="s">
        <v>80</v>
      </c>
      <c r="AW357" s="14" t="s">
        <v>32</v>
      </c>
      <c r="AX357" s="14" t="s">
        <v>70</v>
      </c>
      <c r="AY357" s="246" t="s">
        <v>143</v>
      </c>
    </row>
    <row r="358" spans="1:51" s="16" customFormat="1" ht="12">
      <c r="A358" s="16"/>
      <c r="B358" s="268"/>
      <c r="C358" s="269"/>
      <c r="D358" s="227" t="s">
        <v>155</v>
      </c>
      <c r="E358" s="270" t="s">
        <v>19</v>
      </c>
      <c r="F358" s="271" t="s">
        <v>222</v>
      </c>
      <c r="G358" s="269"/>
      <c r="H358" s="272">
        <v>198.04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78" t="s">
        <v>155</v>
      </c>
      <c r="AU358" s="278" t="s">
        <v>80</v>
      </c>
      <c r="AV358" s="16" t="s">
        <v>144</v>
      </c>
      <c r="AW358" s="16" t="s">
        <v>32</v>
      </c>
      <c r="AX358" s="16" t="s">
        <v>70</v>
      </c>
      <c r="AY358" s="278" t="s">
        <v>143</v>
      </c>
    </row>
    <row r="359" spans="1:51" s="15" customFormat="1" ht="12">
      <c r="A359" s="15"/>
      <c r="B359" s="257"/>
      <c r="C359" s="258"/>
      <c r="D359" s="227" t="s">
        <v>155</v>
      </c>
      <c r="E359" s="259" t="s">
        <v>19</v>
      </c>
      <c r="F359" s="260" t="s">
        <v>204</v>
      </c>
      <c r="G359" s="258"/>
      <c r="H359" s="261">
        <v>687.585</v>
      </c>
      <c r="I359" s="262"/>
      <c r="J359" s="258"/>
      <c r="K359" s="258"/>
      <c r="L359" s="263"/>
      <c r="M359" s="264"/>
      <c r="N359" s="265"/>
      <c r="O359" s="265"/>
      <c r="P359" s="265"/>
      <c r="Q359" s="265"/>
      <c r="R359" s="265"/>
      <c r="S359" s="265"/>
      <c r="T359" s="26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7" t="s">
        <v>155</v>
      </c>
      <c r="AU359" s="267" t="s">
        <v>80</v>
      </c>
      <c r="AV359" s="15" t="s">
        <v>151</v>
      </c>
      <c r="AW359" s="15" t="s">
        <v>32</v>
      </c>
      <c r="AX359" s="15" t="s">
        <v>78</v>
      </c>
      <c r="AY359" s="267" t="s">
        <v>143</v>
      </c>
    </row>
    <row r="360" spans="1:65" s="2" customFormat="1" ht="24.15" customHeight="1">
      <c r="A360" s="41"/>
      <c r="B360" s="42"/>
      <c r="C360" s="247" t="s">
        <v>403</v>
      </c>
      <c r="D360" s="247" t="s">
        <v>164</v>
      </c>
      <c r="E360" s="248" t="s">
        <v>404</v>
      </c>
      <c r="F360" s="249" t="s">
        <v>405</v>
      </c>
      <c r="G360" s="250" t="s">
        <v>174</v>
      </c>
      <c r="H360" s="251">
        <v>248.322</v>
      </c>
      <c r="I360" s="252"/>
      <c r="J360" s="253">
        <f>ROUND(I360*H360,2)</f>
        <v>0</v>
      </c>
      <c r="K360" s="249" t="s">
        <v>150</v>
      </c>
      <c r="L360" s="254"/>
      <c r="M360" s="255" t="s">
        <v>19</v>
      </c>
      <c r="N360" s="256" t="s">
        <v>41</v>
      </c>
      <c r="O360" s="87"/>
      <c r="P360" s="216">
        <f>O360*H360</f>
        <v>0</v>
      </c>
      <c r="Q360" s="216">
        <v>0.0048</v>
      </c>
      <c r="R360" s="216">
        <f>Q360*H360</f>
        <v>1.1919456</v>
      </c>
      <c r="S360" s="216">
        <v>0</v>
      </c>
      <c r="T360" s="217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18" t="s">
        <v>167</v>
      </c>
      <c r="AT360" s="218" t="s">
        <v>164</v>
      </c>
      <c r="AU360" s="218" t="s">
        <v>80</v>
      </c>
      <c r="AY360" s="20" t="s">
        <v>143</v>
      </c>
      <c r="BE360" s="219">
        <f>IF(N360="základní",J360,0)</f>
        <v>0</v>
      </c>
      <c r="BF360" s="219">
        <f>IF(N360="snížená",J360,0)</f>
        <v>0</v>
      </c>
      <c r="BG360" s="219">
        <f>IF(N360="zákl. přenesená",J360,0)</f>
        <v>0</v>
      </c>
      <c r="BH360" s="219">
        <f>IF(N360="sníž. přenesená",J360,0)</f>
        <v>0</v>
      </c>
      <c r="BI360" s="219">
        <f>IF(N360="nulová",J360,0)</f>
        <v>0</v>
      </c>
      <c r="BJ360" s="20" t="s">
        <v>78</v>
      </c>
      <c r="BK360" s="219">
        <f>ROUND(I360*H360,2)</f>
        <v>0</v>
      </c>
      <c r="BL360" s="20" t="s">
        <v>151</v>
      </c>
      <c r="BM360" s="218" t="s">
        <v>406</v>
      </c>
    </row>
    <row r="361" spans="1:51" s="14" customFormat="1" ht="12">
      <c r="A361" s="14"/>
      <c r="B361" s="236"/>
      <c r="C361" s="237"/>
      <c r="D361" s="227" t="s">
        <v>155</v>
      </c>
      <c r="E361" s="238" t="s">
        <v>19</v>
      </c>
      <c r="F361" s="239" t="s">
        <v>407</v>
      </c>
      <c r="G361" s="237"/>
      <c r="H361" s="240">
        <v>193.86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6" t="s">
        <v>155</v>
      </c>
      <c r="AU361" s="246" t="s">
        <v>80</v>
      </c>
      <c r="AV361" s="14" t="s">
        <v>80</v>
      </c>
      <c r="AW361" s="14" t="s">
        <v>32</v>
      </c>
      <c r="AX361" s="14" t="s">
        <v>70</v>
      </c>
      <c r="AY361" s="246" t="s">
        <v>143</v>
      </c>
    </row>
    <row r="362" spans="1:51" s="13" customFormat="1" ht="12">
      <c r="A362" s="13"/>
      <c r="B362" s="225"/>
      <c r="C362" s="226"/>
      <c r="D362" s="227" t="s">
        <v>155</v>
      </c>
      <c r="E362" s="228" t="s">
        <v>19</v>
      </c>
      <c r="F362" s="229" t="s">
        <v>202</v>
      </c>
      <c r="G362" s="226"/>
      <c r="H362" s="228" t="s">
        <v>19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155</v>
      </c>
      <c r="AU362" s="235" t="s">
        <v>80</v>
      </c>
      <c r="AV362" s="13" t="s">
        <v>78</v>
      </c>
      <c r="AW362" s="13" t="s">
        <v>32</v>
      </c>
      <c r="AX362" s="13" t="s">
        <v>70</v>
      </c>
      <c r="AY362" s="235" t="s">
        <v>143</v>
      </c>
    </row>
    <row r="363" spans="1:51" s="14" customFormat="1" ht="12">
      <c r="A363" s="14"/>
      <c r="B363" s="236"/>
      <c r="C363" s="237"/>
      <c r="D363" s="227" t="s">
        <v>155</v>
      </c>
      <c r="E363" s="238" t="s">
        <v>19</v>
      </c>
      <c r="F363" s="239" t="s">
        <v>408</v>
      </c>
      <c r="G363" s="237"/>
      <c r="H363" s="240">
        <v>10.082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155</v>
      </c>
      <c r="AU363" s="246" t="s">
        <v>80</v>
      </c>
      <c r="AV363" s="14" t="s">
        <v>80</v>
      </c>
      <c r="AW363" s="14" t="s">
        <v>32</v>
      </c>
      <c r="AX363" s="14" t="s">
        <v>70</v>
      </c>
      <c r="AY363" s="246" t="s">
        <v>143</v>
      </c>
    </row>
    <row r="364" spans="1:51" s="14" customFormat="1" ht="12">
      <c r="A364" s="14"/>
      <c r="B364" s="236"/>
      <c r="C364" s="237"/>
      <c r="D364" s="227" t="s">
        <v>155</v>
      </c>
      <c r="E364" s="238" t="s">
        <v>19</v>
      </c>
      <c r="F364" s="239" t="s">
        <v>409</v>
      </c>
      <c r="G364" s="237"/>
      <c r="H364" s="240">
        <v>44.38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6" t="s">
        <v>155</v>
      </c>
      <c r="AU364" s="246" t="s">
        <v>80</v>
      </c>
      <c r="AV364" s="14" t="s">
        <v>80</v>
      </c>
      <c r="AW364" s="14" t="s">
        <v>32</v>
      </c>
      <c r="AX364" s="14" t="s">
        <v>70</v>
      </c>
      <c r="AY364" s="246" t="s">
        <v>143</v>
      </c>
    </row>
    <row r="365" spans="1:51" s="15" customFormat="1" ht="12">
      <c r="A365" s="15"/>
      <c r="B365" s="257"/>
      <c r="C365" s="258"/>
      <c r="D365" s="227" t="s">
        <v>155</v>
      </c>
      <c r="E365" s="259" t="s">
        <v>19</v>
      </c>
      <c r="F365" s="260" t="s">
        <v>204</v>
      </c>
      <c r="G365" s="258"/>
      <c r="H365" s="261">
        <v>248.322</v>
      </c>
      <c r="I365" s="262"/>
      <c r="J365" s="258"/>
      <c r="K365" s="258"/>
      <c r="L365" s="263"/>
      <c r="M365" s="264"/>
      <c r="N365" s="265"/>
      <c r="O365" s="265"/>
      <c r="P365" s="265"/>
      <c r="Q365" s="265"/>
      <c r="R365" s="265"/>
      <c r="S365" s="265"/>
      <c r="T365" s="266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7" t="s">
        <v>155</v>
      </c>
      <c r="AU365" s="267" t="s">
        <v>80</v>
      </c>
      <c r="AV365" s="15" t="s">
        <v>151</v>
      </c>
      <c r="AW365" s="15" t="s">
        <v>32</v>
      </c>
      <c r="AX365" s="15" t="s">
        <v>78</v>
      </c>
      <c r="AY365" s="267" t="s">
        <v>143</v>
      </c>
    </row>
    <row r="366" spans="1:65" s="2" customFormat="1" ht="55.5" customHeight="1">
      <c r="A366" s="41"/>
      <c r="B366" s="42"/>
      <c r="C366" s="207" t="s">
        <v>410</v>
      </c>
      <c r="D366" s="207" t="s">
        <v>146</v>
      </c>
      <c r="E366" s="208" t="s">
        <v>411</v>
      </c>
      <c r="F366" s="209" t="s">
        <v>412</v>
      </c>
      <c r="G366" s="210" t="s">
        <v>174</v>
      </c>
      <c r="H366" s="211">
        <v>2522.476</v>
      </c>
      <c r="I366" s="212"/>
      <c r="J366" s="213">
        <f>ROUND(I366*H366,2)</f>
        <v>0</v>
      </c>
      <c r="K366" s="209" t="s">
        <v>150</v>
      </c>
      <c r="L366" s="47"/>
      <c r="M366" s="214" t="s">
        <v>19</v>
      </c>
      <c r="N366" s="215" t="s">
        <v>41</v>
      </c>
      <c r="O366" s="87"/>
      <c r="P366" s="216">
        <f>O366*H366</f>
        <v>0</v>
      </c>
      <c r="Q366" s="216">
        <v>8E-05</v>
      </c>
      <c r="R366" s="216">
        <f>Q366*H366</f>
        <v>0.20179808000000002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151</v>
      </c>
      <c r="AT366" s="218" t="s">
        <v>146</v>
      </c>
      <c r="AU366" s="218" t="s">
        <v>80</v>
      </c>
      <c r="AY366" s="20" t="s">
        <v>143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20" t="s">
        <v>78</v>
      </c>
      <c r="BK366" s="219">
        <f>ROUND(I366*H366,2)</f>
        <v>0</v>
      </c>
      <c r="BL366" s="20" t="s">
        <v>151</v>
      </c>
      <c r="BM366" s="218" t="s">
        <v>413</v>
      </c>
    </row>
    <row r="367" spans="1:47" s="2" customFormat="1" ht="12">
      <c r="A367" s="41"/>
      <c r="B367" s="42"/>
      <c r="C367" s="43"/>
      <c r="D367" s="220" t="s">
        <v>153</v>
      </c>
      <c r="E367" s="43"/>
      <c r="F367" s="221" t="s">
        <v>414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153</v>
      </c>
      <c r="AU367" s="20" t="s">
        <v>80</v>
      </c>
    </row>
    <row r="368" spans="1:51" s="13" customFormat="1" ht="12">
      <c r="A368" s="13"/>
      <c r="B368" s="225"/>
      <c r="C368" s="226"/>
      <c r="D368" s="227" t="s">
        <v>155</v>
      </c>
      <c r="E368" s="228" t="s">
        <v>19</v>
      </c>
      <c r="F368" s="229" t="s">
        <v>415</v>
      </c>
      <c r="G368" s="226"/>
      <c r="H368" s="228" t="s">
        <v>19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155</v>
      </c>
      <c r="AU368" s="235" t="s">
        <v>80</v>
      </c>
      <c r="AV368" s="13" t="s">
        <v>78</v>
      </c>
      <c r="AW368" s="13" t="s">
        <v>32</v>
      </c>
      <c r="AX368" s="13" t="s">
        <v>70</v>
      </c>
      <c r="AY368" s="235" t="s">
        <v>143</v>
      </c>
    </row>
    <row r="369" spans="1:51" s="14" customFormat="1" ht="12">
      <c r="A369" s="14"/>
      <c r="B369" s="236"/>
      <c r="C369" s="237"/>
      <c r="D369" s="227" t="s">
        <v>155</v>
      </c>
      <c r="E369" s="238" t="s">
        <v>19</v>
      </c>
      <c r="F369" s="239" t="s">
        <v>416</v>
      </c>
      <c r="G369" s="237"/>
      <c r="H369" s="240">
        <v>2296.73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6" t="s">
        <v>155</v>
      </c>
      <c r="AU369" s="246" t="s">
        <v>80</v>
      </c>
      <c r="AV369" s="14" t="s">
        <v>80</v>
      </c>
      <c r="AW369" s="14" t="s">
        <v>32</v>
      </c>
      <c r="AX369" s="14" t="s">
        <v>70</v>
      </c>
      <c r="AY369" s="246" t="s">
        <v>143</v>
      </c>
    </row>
    <row r="370" spans="1:51" s="13" customFormat="1" ht="12">
      <c r="A370" s="13"/>
      <c r="B370" s="225"/>
      <c r="C370" s="226"/>
      <c r="D370" s="227" t="s">
        <v>155</v>
      </c>
      <c r="E370" s="228" t="s">
        <v>19</v>
      </c>
      <c r="F370" s="229" t="s">
        <v>321</v>
      </c>
      <c r="G370" s="226"/>
      <c r="H370" s="228" t="s">
        <v>19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155</v>
      </c>
      <c r="AU370" s="235" t="s">
        <v>80</v>
      </c>
      <c r="AV370" s="13" t="s">
        <v>78</v>
      </c>
      <c r="AW370" s="13" t="s">
        <v>32</v>
      </c>
      <c r="AX370" s="13" t="s">
        <v>70</v>
      </c>
      <c r="AY370" s="235" t="s">
        <v>143</v>
      </c>
    </row>
    <row r="371" spans="1:51" s="14" customFormat="1" ht="12">
      <c r="A371" s="14"/>
      <c r="B371" s="236"/>
      <c r="C371" s="237"/>
      <c r="D371" s="227" t="s">
        <v>155</v>
      </c>
      <c r="E371" s="238" t="s">
        <v>19</v>
      </c>
      <c r="F371" s="239" t="s">
        <v>322</v>
      </c>
      <c r="G371" s="237"/>
      <c r="H371" s="240">
        <v>176.236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6" t="s">
        <v>155</v>
      </c>
      <c r="AU371" s="246" t="s">
        <v>80</v>
      </c>
      <c r="AV371" s="14" t="s">
        <v>80</v>
      </c>
      <c r="AW371" s="14" t="s">
        <v>32</v>
      </c>
      <c r="AX371" s="14" t="s">
        <v>70</v>
      </c>
      <c r="AY371" s="246" t="s">
        <v>143</v>
      </c>
    </row>
    <row r="372" spans="1:51" s="14" customFormat="1" ht="12">
      <c r="A372" s="14"/>
      <c r="B372" s="236"/>
      <c r="C372" s="237"/>
      <c r="D372" s="227" t="s">
        <v>155</v>
      </c>
      <c r="E372" s="238" t="s">
        <v>19</v>
      </c>
      <c r="F372" s="239" t="s">
        <v>323</v>
      </c>
      <c r="G372" s="237"/>
      <c r="H372" s="240">
        <v>9.165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155</v>
      </c>
      <c r="AU372" s="246" t="s">
        <v>80</v>
      </c>
      <c r="AV372" s="14" t="s">
        <v>80</v>
      </c>
      <c r="AW372" s="14" t="s">
        <v>32</v>
      </c>
      <c r="AX372" s="14" t="s">
        <v>70</v>
      </c>
      <c r="AY372" s="246" t="s">
        <v>143</v>
      </c>
    </row>
    <row r="373" spans="1:51" s="14" customFormat="1" ht="12">
      <c r="A373" s="14"/>
      <c r="B373" s="236"/>
      <c r="C373" s="237"/>
      <c r="D373" s="227" t="s">
        <v>155</v>
      </c>
      <c r="E373" s="238" t="s">
        <v>19</v>
      </c>
      <c r="F373" s="239" t="s">
        <v>324</v>
      </c>
      <c r="G373" s="237"/>
      <c r="H373" s="240">
        <v>40.345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155</v>
      </c>
      <c r="AU373" s="246" t="s">
        <v>80</v>
      </c>
      <c r="AV373" s="14" t="s">
        <v>80</v>
      </c>
      <c r="AW373" s="14" t="s">
        <v>32</v>
      </c>
      <c r="AX373" s="14" t="s">
        <v>70</v>
      </c>
      <c r="AY373" s="246" t="s">
        <v>143</v>
      </c>
    </row>
    <row r="374" spans="1:51" s="15" customFormat="1" ht="12">
      <c r="A374" s="15"/>
      <c r="B374" s="257"/>
      <c r="C374" s="258"/>
      <c r="D374" s="227" t="s">
        <v>155</v>
      </c>
      <c r="E374" s="259" t="s">
        <v>19</v>
      </c>
      <c r="F374" s="260" t="s">
        <v>204</v>
      </c>
      <c r="G374" s="258"/>
      <c r="H374" s="261">
        <v>2522.476</v>
      </c>
      <c r="I374" s="262"/>
      <c r="J374" s="258"/>
      <c r="K374" s="258"/>
      <c r="L374" s="263"/>
      <c r="M374" s="264"/>
      <c r="N374" s="265"/>
      <c r="O374" s="265"/>
      <c r="P374" s="265"/>
      <c r="Q374" s="265"/>
      <c r="R374" s="265"/>
      <c r="S374" s="265"/>
      <c r="T374" s="26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7" t="s">
        <v>155</v>
      </c>
      <c r="AU374" s="267" t="s">
        <v>80</v>
      </c>
      <c r="AV374" s="15" t="s">
        <v>151</v>
      </c>
      <c r="AW374" s="15" t="s">
        <v>32</v>
      </c>
      <c r="AX374" s="15" t="s">
        <v>78</v>
      </c>
      <c r="AY374" s="267" t="s">
        <v>143</v>
      </c>
    </row>
    <row r="375" spans="1:65" s="2" customFormat="1" ht="24.15" customHeight="1">
      <c r="A375" s="41"/>
      <c r="B375" s="42"/>
      <c r="C375" s="207" t="s">
        <v>417</v>
      </c>
      <c r="D375" s="207" t="s">
        <v>146</v>
      </c>
      <c r="E375" s="208" t="s">
        <v>418</v>
      </c>
      <c r="F375" s="209" t="s">
        <v>419</v>
      </c>
      <c r="G375" s="210" t="s">
        <v>185</v>
      </c>
      <c r="H375" s="211">
        <v>179.501</v>
      </c>
      <c r="I375" s="212"/>
      <c r="J375" s="213">
        <f>ROUND(I375*H375,2)</f>
        <v>0</v>
      </c>
      <c r="K375" s="209" t="s">
        <v>150</v>
      </c>
      <c r="L375" s="47"/>
      <c r="M375" s="214" t="s">
        <v>19</v>
      </c>
      <c r="N375" s="215" t="s">
        <v>41</v>
      </c>
      <c r="O375" s="87"/>
      <c r="P375" s="216">
        <f>O375*H375</f>
        <v>0</v>
      </c>
      <c r="Q375" s="216">
        <v>3E-05</v>
      </c>
      <c r="R375" s="216">
        <f>Q375*H375</f>
        <v>0.00538503</v>
      </c>
      <c r="S375" s="216">
        <v>0</v>
      </c>
      <c r="T375" s="21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18" t="s">
        <v>151</v>
      </c>
      <c r="AT375" s="218" t="s">
        <v>146</v>
      </c>
      <c r="AU375" s="218" t="s">
        <v>80</v>
      </c>
      <c r="AY375" s="20" t="s">
        <v>143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20" t="s">
        <v>78</v>
      </c>
      <c r="BK375" s="219">
        <f>ROUND(I375*H375,2)</f>
        <v>0</v>
      </c>
      <c r="BL375" s="20" t="s">
        <v>151</v>
      </c>
      <c r="BM375" s="218" t="s">
        <v>420</v>
      </c>
    </row>
    <row r="376" spans="1:47" s="2" customFormat="1" ht="12">
      <c r="A376" s="41"/>
      <c r="B376" s="42"/>
      <c r="C376" s="43"/>
      <c r="D376" s="220" t="s">
        <v>153</v>
      </c>
      <c r="E376" s="43"/>
      <c r="F376" s="221" t="s">
        <v>421</v>
      </c>
      <c r="G376" s="43"/>
      <c r="H376" s="43"/>
      <c r="I376" s="222"/>
      <c r="J376" s="43"/>
      <c r="K376" s="43"/>
      <c r="L376" s="47"/>
      <c r="M376" s="223"/>
      <c r="N376" s="224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20" t="s">
        <v>153</v>
      </c>
      <c r="AU376" s="20" t="s">
        <v>80</v>
      </c>
    </row>
    <row r="377" spans="1:51" s="13" customFormat="1" ht="12">
      <c r="A377" s="13"/>
      <c r="B377" s="225"/>
      <c r="C377" s="226"/>
      <c r="D377" s="227" t="s">
        <v>155</v>
      </c>
      <c r="E377" s="228" t="s">
        <v>19</v>
      </c>
      <c r="F377" s="229" t="s">
        <v>202</v>
      </c>
      <c r="G377" s="226"/>
      <c r="H377" s="228" t="s">
        <v>19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155</v>
      </c>
      <c r="AU377" s="235" t="s">
        <v>80</v>
      </c>
      <c r="AV377" s="13" t="s">
        <v>78</v>
      </c>
      <c r="AW377" s="13" t="s">
        <v>32</v>
      </c>
      <c r="AX377" s="13" t="s">
        <v>70</v>
      </c>
      <c r="AY377" s="235" t="s">
        <v>143</v>
      </c>
    </row>
    <row r="378" spans="1:51" s="14" customFormat="1" ht="12">
      <c r="A378" s="14"/>
      <c r="B378" s="236"/>
      <c r="C378" s="237"/>
      <c r="D378" s="227" t="s">
        <v>155</v>
      </c>
      <c r="E378" s="238" t="s">
        <v>19</v>
      </c>
      <c r="F378" s="239" t="s">
        <v>422</v>
      </c>
      <c r="G378" s="237"/>
      <c r="H378" s="240">
        <v>104.299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6" t="s">
        <v>155</v>
      </c>
      <c r="AU378" s="246" t="s">
        <v>80</v>
      </c>
      <c r="AV378" s="14" t="s">
        <v>80</v>
      </c>
      <c r="AW378" s="14" t="s">
        <v>32</v>
      </c>
      <c r="AX378" s="14" t="s">
        <v>70</v>
      </c>
      <c r="AY378" s="246" t="s">
        <v>143</v>
      </c>
    </row>
    <row r="379" spans="1:51" s="13" customFormat="1" ht="12">
      <c r="A379" s="13"/>
      <c r="B379" s="225"/>
      <c r="C379" s="226"/>
      <c r="D379" s="227" t="s">
        <v>155</v>
      </c>
      <c r="E379" s="228" t="s">
        <v>19</v>
      </c>
      <c r="F379" s="229" t="s">
        <v>423</v>
      </c>
      <c r="G379" s="226"/>
      <c r="H379" s="228" t="s">
        <v>19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155</v>
      </c>
      <c r="AU379" s="235" t="s">
        <v>80</v>
      </c>
      <c r="AV379" s="13" t="s">
        <v>78</v>
      </c>
      <c r="AW379" s="13" t="s">
        <v>32</v>
      </c>
      <c r="AX379" s="13" t="s">
        <v>70</v>
      </c>
      <c r="AY379" s="235" t="s">
        <v>143</v>
      </c>
    </row>
    <row r="380" spans="1:51" s="14" customFormat="1" ht="12">
      <c r="A380" s="14"/>
      <c r="B380" s="236"/>
      <c r="C380" s="237"/>
      <c r="D380" s="227" t="s">
        <v>155</v>
      </c>
      <c r="E380" s="238" t="s">
        <v>19</v>
      </c>
      <c r="F380" s="239" t="s">
        <v>424</v>
      </c>
      <c r="G380" s="237"/>
      <c r="H380" s="240">
        <v>75.202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155</v>
      </c>
      <c r="AU380" s="246" t="s">
        <v>80</v>
      </c>
      <c r="AV380" s="14" t="s">
        <v>80</v>
      </c>
      <c r="AW380" s="14" t="s">
        <v>32</v>
      </c>
      <c r="AX380" s="14" t="s">
        <v>70</v>
      </c>
      <c r="AY380" s="246" t="s">
        <v>143</v>
      </c>
    </row>
    <row r="381" spans="1:51" s="15" customFormat="1" ht="12">
      <c r="A381" s="15"/>
      <c r="B381" s="257"/>
      <c r="C381" s="258"/>
      <c r="D381" s="227" t="s">
        <v>155</v>
      </c>
      <c r="E381" s="259" t="s">
        <v>19</v>
      </c>
      <c r="F381" s="260" t="s">
        <v>204</v>
      </c>
      <c r="G381" s="258"/>
      <c r="H381" s="261">
        <v>179.501</v>
      </c>
      <c r="I381" s="262"/>
      <c r="J381" s="258"/>
      <c r="K381" s="258"/>
      <c r="L381" s="263"/>
      <c r="M381" s="264"/>
      <c r="N381" s="265"/>
      <c r="O381" s="265"/>
      <c r="P381" s="265"/>
      <c r="Q381" s="265"/>
      <c r="R381" s="265"/>
      <c r="S381" s="265"/>
      <c r="T381" s="266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7" t="s">
        <v>155</v>
      </c>
      <c r="AU381" s="267" t="s">
        <v>80</v>
      </c>
      <c r="AV381" s="15" t="s">
        <v>151</v>
      </c>
      <c r="AW381" s="15" t="s">
        <v>32</v>
      </c>
      <c r="AX381" s="15" t="s">
        <v>78</v>
      </c>
      <c r="AY381" s="267" t="s">
        <v>143</v>
      </c>
    </row>
    <row r="382" spans="1:65" s="2" customFormat="1" ht="24.15" customHeight="1">
      <c r="A382" s="41"/>
      <c r="B382" s="42"/>
      <c r="C382" s="247" t="s">
        <v>425</v>
      </c>
      <c r="D382" s="247" t="s">
        <v>164</v>
      </c>
      <c r="E382" s="248" t="s">
        <v>426</v>
      </c>
      <c r="F382" s="249" t="s">
        <v>427</v>
      </c>
      <c r="G382" s="250" t="s">
        <v>185</v>
      </c>
      <c r="H382" s="251">
        <v>114.729</v>
      </c>
      <c r="I382" s="252"/>
      <c r="J382" s="253">
        <f>ROUND(I382*H382,2)</f>
        <v>0</v>
      </c>
      <c r="K382" s="249" t="s">
        <v>150</v>
      </c>
      <c r="L382" s="254"/>
      <c r="M382" s="255" t="s">
        <v>19</v>
      </c>
      <c r="N382" s="256" t="s">
        <v>41</v>
      </c>
      <c r="O382" s="87"/>
      <c r="P382" s="216">
        <f>O382*H382</f>
        <v>0</v>
      </c>
      <c r="Q382" s="216">
        <v>0.00022</v>
      </c>
      <c r="R382" s="216">
        <f>Q382*H382</f>
        <v>0.02524038</v>
      </c>
      <c r="S382" s="216">
        <v>0</v>
      </c>
      <c r="T382" s="217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18" t="s">
        <v>167</v>
      </c>
      <c r="AT382" s="218" t="s">
        <v>164</v>
      </c>
      <c r="AU382" s="218" t="s">
        <v>80</v>
      </c>
      <c r="AY382" s="20" t="s">
        <v>143</v>
      </c>
      <c r="BE382" s="219">
        <f>IF(N382="základní",J382,0)</f>
        <v>0</v>
      </c>
      <c r="BF382" s="219">
        <f>IF(N382="snížená",J382,0)</f>
        <v>0</v>
      </c>
      <c r="BG382" s="219">
        <f>IF(N382="zákl. přenesená",J382,0)</f>
        <v>0</v>
      </c>
      <c r="BH382" s="219">
        <f>IF(N382="sníž. přenesená",J382,0)</f>
        <v>0</v>
      </c>
      <c r="BI382" s="219">
        <f>IF(N382="nulová",J382,0)</f>
        <v>0</v>
      </c>
      <c r="BJ382" s="20" t="s">
        <v>78</v>
      </c>
      <c r="BK382" s="219">
        <f>ROUND(I382*H382,2)</f>
        <v>0</v>
      </c>
      <c r="BL382" s="20" t="s">
        <v>151</v>
      </c>
      <c r="BM382" s="218" t="s">
        <v>428</v>
      </c>
    </row>
    <row r="383" spans="1:51" s="14" customFormat="1" ht="12">
      <c r="A383" s="14"/>
      <c r="B383" s="236"/>
      <c r="C383" s="237"/>
      <c r="D383" s="227" t="s">
        <v>155</v>
      </c>
      <c r="E383" s="238" t="s">
        <v>19</v>
      </c>
      <c r="F383" s="239" t="s">
        <v>429</v>
      </c>
      <c r="G383" s="237"/>
      <c r="H383" s="240">
        <v>114.729</v>
      </c>
      <c r="I383" s="241"/>
      <c r="J383" s="237"/>
      <c r="K383" s="237"/>
      <c r="L383" s="242"/>
      <c r="M383" s="243"/>
      <c r="N383" s="244"/>
      <c r="O383" s="244"/>
      <c r="P383" s="244"/>
      <c r="Q383" s="244"/>
      <c r="R383" s="244"/>
      <c r="S383" s="244"/>
      <c r="T383" s="24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6" t="s">
        <v>155</v>
      </c>
      <c r="AU383" s="246" t="s">
        <v>80</v>
      </c>
      <c r="AV383" s="14" t="s">
        <v>80</v>
      </c>
      <c r="AW383" s="14" t="s">
        <v>32</v>
      </c>
      <c r="AX383" s="14" t="s">
        <v>78</v>
      </c>
      <c r="AY383" s="246" t="s">
        <v>143</v>
      </c>
    </row>
    <row r="384" spans="1:65" s="2" customFormat="1" ht="24.15" customHeight="1">
      <c r="A384" s="41"/>
      <c r="B384" s="42"/>
      <c r="C384" s="247" t="s">
        <v>430</v>
      </c>
      <c r="D384" s="247" t="s">
        <v>164</v>
      </c>
      <c r="E384" s="248" t="s">
        <v>431</v>
      </c>
      <c r="F384" s="249" t="s">
        <v>432</v>
      </c>
      <c r="G384" s="250" t="s">
        <v>185</v>
      </c>
      <c r="H384" s="251">
        <v>82.722</v>
      </c>
      <c r="I384" s="252"/>
      <c r="J384" s="253">
        <f>ROUND(I384*H384,2)</f>
        <v>0</v>
      </c>
      <c r="K384" s="249" t="s">
        <v>150</v>
      </c>
      <c r="L384" s="254"/>
      <c r="M384" s="255" t="s">
        <v>19</v>
      </c>
      <c r="N384" s="256" t="s">
        <v>41</v>
      </c>
      <c r="O384" s="87"/>
      <c r="P384" s="216">
        <f>O384*H384</f>
        <v>0</v>
      </c>
      <c r="Q384" s="216">
        <v>0.0006</v>
      </c>
      <c r="R384" s="216">
        <f>Q384*H384</f>
        <v>0.049633199999999995</v>
      </c>
      <c r="S384" s="216">
        <v>0</v>
      </c>
      <c r="T384" s="217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18" t="s">
        <v>167</v>
      </c>
      <c r="AT384" s="218" t="s">
        <v>164</v>
      </c>
      <c r="AU384" s="218" t="s">
        <v>80</v>
      </c>
      <c r="AY384" s="20" t="s">
        <v>143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20" t="s">
        <v>78</v>
      </c>
      <c r="BK384" s="219">
        <f>ROUND(I384*H384,2)</f>
        <v>0</v>
      </c>
      <c r="BL384" s="20" t="s">
        <v>151</v>
      </c>
      <c r="BM384" s="218" t="s">
        <v>433</v>
      </c>
    </row>
    <row r="385" spans="1:51" s="14" customFormat="1" ht="12">
      <c r="A385" s="14"/>
      <c r="B385" s="236"/>
      <c r="C385" s="237"/>
      <c r="D385" s="227" t="s">
        <v>155</v>
      </c>
      <c r="E385" s="238" t="s">
        <v>19</v>
      </c>
      <c r="F385" s="239" t="s">
        <v>434</v>
      </c>
      <c r="G385" s="237"/>
      <c r="H385" s="240">
        <v>82.722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6" t="s">
        <v>155</v>
      </c>
      <c r="AU385" s="246" t="s">
        <v>80</v>
      </c>
      <c r="AV385" s="14" t="s">
        <v>80</v>
      </c>
      <c r="AW385" s="14" t="s">
        <v>32</v>
      </c>
      <c r="AX385" s="14" t="s">
        <v>78</v>
      </c>
      <c r="AY385" s="246" t="s">
        <v>143</v>
      </c>
    </row>
    <row r="386" spans="1:65" s="2" customFormat="1" ht="24.15" customHeight="1">
      <c r="A386" s="41"/>
      <c r="B386" s="42"/>
      <c r="C386" s="207" t="s">
        <v>435</v>
      </c>
      <c r="D386" s="207" t="s">
        <v>146</v>
      </c>
      <c r="E386" s="208" t="s">
        <v>436</v>
      </c>
      <c r="F386" s="209" t="s">
        <v>437</v>
      </c>
      <c r="G386" s="210" t="s">
        <v>185</v>
      </c>
      <c r="H386" s="211">
        <v>328.16</v>
      </c>
      <c r="I386" s="212"/>
      <c r="J386" s="213">
        <f>ROUND(I386*H386,2)</f>
        <v>0</v>
      </c>
      <c r="K386" s="209" t="s">
        <v>150</v>
      </c>
      <c r="L386" s="47"/>
      <c r="M386" s="214" t="s">
        <v>19</v>
      </c>
      <c r="N386" s="215" t="s">
        <v>41</v>
      </c>
      <c r="O386" s="87"/>
      <c r="P386" s="216">
        <f>O386*H386</f>
        <v>0</v>
      </c>
      <c r="Q386" s="216">
        <v>0</v>
      </c>
      <c r="R386" s="216">
        <f>Q386*H386</f>
        <v>0</v>
      </c>
      <c r="S386" s="216">
        <v>0</v>
      </c>
      <c r="T386" s="217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18" t="s">
        <v>151</v>
      </c>
      <c r="AT386" s="218" t="s">
        <v>146</v>
      </c>
      <c r="AU386" s="218" t="s">
        <v>80</v>
      </c>
      <c r="AY386" s="20" t="s">
        <v>143</v>
      </c>
      <c r="BE386" s="219">
        <f>IF(N386="základní",J386,0)</f>
        <v>0</v>
      </c>
      <c r="BF386" s="219">
        <f>IF(N386="snížená",J386,0)</f>
        <v>0</v>
      </c>
      <c r="BG386" s="219">
        <f>IF(N386="zákl. přenesená",J386,0)</f>
        <v>0</v>
      </c>
      <c r="BH386" s="219">
        <f>IF(N386="sníž. přenesená",J386,0)</f>
        <v>0</v>
      </c>
      <c r="BI386" s="219">
        <f>IF(N386="nulová",J386,0)</f>
        <v>0</v>
      </c>
      <c r="BJ386" s="20" t="s">
        <v>78</v>
      </c>
      <c r="BK386" s="219">
        <f>ROUND(I386*H386,2)</f>
        <v>0</v>
      </c>
      <c r="BL386" s="20" t="s">
        <v>151</v>
      </c>
      <c r="BM386" s="218" t="s">
        <v>438</v>
      </c>
    </row>
    <row r="387" spans="1:47" s="2" customFormat="1" ht="12">
      <c r="A387" s="41"/>
      <c r="B387" s="42"/>
      <c r="C387" s="43"/>
      <c r="D387" s="220" t="s">
        <v>153</v>
      </c>
      <c r="E387" s="43"/>
      <c r="F387" s="221" t="s">
        <v>439</v>
      </c>
      <c r="G387" s="43"/>
      <c r="H387" s="43"/>
      <c r="I387" s="222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153</v>
      </c>
      <c r="AU387" s="20" t="s">
        <v>80</v>
      </c>
    </row>
    <row r="388" spans="1:51" s="13" customFormat="1" ht="12">
      <c r="A388" s="13"/>
      <c r="B388" s="225"/>
      <c r="C388" s="226"/>
      <c r="D388" s="227" t="s">
        <v>155</v>
      </c>
      <c r="E388" s="228" t="s">
        <v>19</v>
      </c>
      <c r="F388" s="229" t="s">
        <v>440</v>
      </c>
      <c r="G388" s="226"/>
      <c r="H388" s="228" t="s">
        <v>19</v>
      </c>
      <c r="I388" s="230"/>
      <c r="J388" s="226"/>
      <c r="K388" s="226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155</v>
      </c>
      <c r="AU388" s="235" t="s">
        <v>80</v>
      </c>
      <c r="AV388" s="13" t="s">
        <v>78</v>
      </c>
      <c r="AW388" s="13" t="s">
        <v>32</v>
      </c>
      <c r="AX388" s="13" t="s">
        <v>70</v>
      </c>
      <c r="AY388" s="235" t="s">
        <v>143</v>
      </c>
    </row>
    <row r="389" spans="1:51" s="13" customFormat="1" ht="12">
      <c r="A389" s="13"/>
      <c r="B389" s="225"/>
      <c r="C389" s="226"/>
      <c r="D389" s="227" t="s">
        <v>155</v>
      </c>
      <c r="E389" s="228" t="s">
        <v>19</v>
      </c>
      <c r="F389" s="229" t="s">
        <v>441</v>
      </c>
      <c r="G389" s="226"/>
      <c r="H389" s="228" t="s">
        <v>19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155</v>
      </c>
      <c r="AU389" s="235" t="s">
        <v>80</v>
      </c>
      <c r="AV389" s="13" t="s">
        <v>78</v>
      </c>
      <c r="AW389" s="13" t="s">
        <v>32</v>
      </c>
      <c r="AX389" s="13" t="s">
        <v>70</v>
      </c>
      <c r="AY389" s="235" t="s">
        <v>143</v>
      </c>
    </row>
    <row r="390" spans="1:51" s="14" customFormat="1" ht="12">
      <c r="A390" s="14"/>
      <c r="B390" s="236"/>
      <c r="C390" s="237"/>
      <c r="D390" s="227" t="s">
        <v>155</v>
      </c>
      <c r="E390" s="238" t="s">
        <v>19</v>
      </c>
      <c r="F390" s="239" t="s">
        <v>442</v>
      </c>
      <c r="G390" s="237"/>
      <c r="H390" s="240">
        <v>44.74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6" t="s">
        <v>155</v>
      </c>
      <c r="AU390" s="246" t="s">
        <v>80</v>
      </c>
      <c r="AV390" s="14" t="s">
        <v>80</v>
      </c>
      <c r="AW390" s="14" t="s">
        <v>32</v>
      </c>
      <c r="AX390" s="14" t="s">
        <v>70</v>
      </c>
      <c r="AY390" s="246" t="s">
        <v>143</v>
      </c>
    </row>
    <row r="391" spans="1:51" s="14" customFormat="1" ht="12">
      <c r="A391" s="14"/>
      <c r="B391" s="236"/>
      <c r="C391" s="237"/>
      <c r="D391" s="227" t="s">
        <v>155</v>
      </c>
      <c r="E391" s="238" t="s">
        <v>19</v>
      </c>
      <c r="F391" s="239" t="s">
        <v>443</v>
      </c>
      <c r="G391" s="237"/>
      <c r="H391" s="240">
        <v>54.605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6" t="s">
        <v>155</v>
      </c>
      <c r="AU391" s="246" t="s">
        <v>80</v>
      </c>
      <c r="AV391" s="14" t="s">
        <v>80</v>
      </c>
      <c r="AW391" s="14" t="s">
        <v>32</v>
      </c>
      <c r="AX391" s="14" t="s">
        <v>70</v>
      </c>
      <c r="AY391" s="246" t="s">
        <v>143</v>
      </c>
    </row>
    <row r="392" spans="1:51" s="14" customFormat="1" ht="12">
      <c r="A392" s="14"/>
      <c r="B392" s="236"/>
      <c r="C392" s="237"/>
      <c r="D392" s="227" t="s">
        <v>155</v>
      </c>
      <c r="E392" s="238" t="s">
        <v>19</v>
      </c>
      <c r="F392" s="239" t="s">
        <v>444</v>
      </c>
      <c r="G392" s="237"/>
      <c r="H392" s="240">
        <v>66.86</v>
      </c>
      <c r="I392" s="241"/>
      <c r="J392" s="237"/>
      <c r="K392" s="237"/>
      <c r="L392" s="242"/>
      <c r="M392" s="243"/>
      <c r="N392" s="244"/>
      <c r="O392" s="244"/>
      <c r="P392" s="244"/>
      <c r="Q392" s="244"/>
      <c r="R392" s="244"/>
      <c r="S392" s="244"/>
      <c r="T392" s="24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6" t="s">
        <v>155</v>
      </c>
      <c r="AU392" s="246" t="s">
        <v>80</v>
      </c>
      <c r="AV392" s="14" t="s">
        <v>80</v>
      </c>
      <c r="AW392" s="14" t="s">
        <v>32</v>
      </c>
      <c r="AX392" s="14" t="s">
        <v>70</v>
      </c>
      <c r="AY392" s="246" t="s">
        <v>143</v>
      </c>
    </row>
    <row r="393" spans="1:51" s="16" customFormat="1" ht="12">
      <c r="A393" s="16"/>
      <c r="B393" s="268"/>
      <c r="C393" s="269"/>
      <c r="D393" s="227" t="s">
        <v>155</v>
      </c>
      <c r="E393" s="270" t="s">
        <v>19</v>
      </c>
      <c r="F393" s="271" t="s">
        <v>222</v>
      </c>
      <c r="G393" s="269"/>
      <c r="H393" s="272">
        <v>166.205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8" t="s">
        <v>155</v>
      </c>
      <c r="AU393" s="278" t="s">
        <v>80</v>
      </c>
      <c r="AV393" s="16" t="s">
        <v>144</v>
      </c>
      <c r="AW393" s="16" t="s">
        <v>32</v>
      </c>
      <c r="AX393" s="16" t="s">
        <v>70</v>
      </c>
      <c r="AY393" s="278" t="s">
        <v>143</v>
      </c>
    </row>
    <row r="394" spans="1:51" s="13" customFormat="1" ht="12">
      <c r="A394" s="13"/>
      <c r="B394" s="225"/>
      <c r="C394" s="226"/>
      <c r="D394" s="227" t="s">
        <v>155</v>
      </c>
      <c r="E394" s="228" t="s">
        <v>19</v>
      </c>
      <c r="F394" s="229" t="s">
        <v>445</v>
      </c>
      <c r="G394" s="226"/>
      <c r="H394" s="228" t="s">
        <v>19</v>
      </c>
      <c r="I394" s="230"/>
      <c r="J394" s="226"/>
      <c r="K394" s="226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155</v>
      </c>
      <c r="AU394" s="235" t="s">
        <v>80</v>
      </c>
      <c r="AV394" s="13" t="s">
        <v>78</v>
      </c>
      <c r="AW394" s="13" t="s">
        <v>32</v>
      </c>
      <c r="AX394" s="13" t="s">
        <v>70</v>
      </c>
      <c r="AY394" s="235" t="s">
        <v>143</v>
      </c>
    </row>
    <row r="395" spans="1:51" s="14" customFormat="1" ht="12">
      <c r="A395" s="14"/>
      <c r="B395" s="236"/>
      <c r="C395" s="237"/>
      <c r="D395" s="227" t="s">
        <v>155</v>
      </c>
      <c r="E395" s="238" t="s">
        <v>19</v>
      </c>
      <c r="F395" s="239" t="s">
        <v>446</v>
      </c>
      <c r="G395" s="237"/>
      <c r="H395" s="240">
        <v>89.39</v>
      </c>
      <c r="I395" s="241"/>
      <c r="J395" s="237"/>
      <c r="K395" s="237"/>
      <c r="L395" s="242"/>
      <c r="M395" s="243"/>
      <c r="N395" s="244"/>
      <c r="O395" s="244"/>
      <c r="P395" s="244"/>
      <c r="Q395" s="244"/>
      <c r="R395" s="244"/>
      <c r="S395" s="244"/>
      <c r="T395" s="24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6" t="s">
        <v>155</v>
      </c>
      <c r="AU395" s="246" t="s">
        <v>80</v>
      </c>
      <c r="AV395" s="14" t="s">
        <v>80</v>
      </c>
      <c r="AW395" s="14" t="s">
        <v>32</v>
      </c>
      <c r="AX395" s="14" t="s">
        <v>70</v>
      </c>
      <c r="AY395" s="246" t="s">
        <v>143</v>
      </c>
    </row>
    <row r="396" spans="1:51" s="14" customFormat="1" ht="12">
      <c r="A396" s="14"/>
      <c r="B396" s="236"/>
      <c r="C396" s="237"/>
      <c r="D396" s="227" t="s">
        <v>155</v>
      </c>
      <c r="E396" s="238" t="s">
        <v>19</v>
      </c>
      <c r="F396" s="239" t="s">
        <v>447</v>
      </c>
      <c r="G396" s="237"/>
      <c r="H396" s="240">
        <v>56.325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155</v>
      </c>
      <c r="AU396" s="246" t="s">
        <v>80</v>
      </c>
      <c r="AV396" s="14" t="s">
        <v>80</v>
      </c>
      <c r="AW396" s="14" t="s">
        <v>32</v>
      </c>
      <c r="AX396" s="14" t="s">
        <v>70</v>
      </c>
      <c r="AY396" s="246" t="s">
        <v>143</v>
      </c>
    </row>
    <row r="397" spans="1:51" s="14" customFormat="1" ht="12">
      <c r="A397" s="14"/>
      <c r="B397" s="236"/>
      <c r="C397" s="237"/>
      <c r="D397" s="227" t="s">
        <v>155</v>
      </c>
      <c r="E397" s="238" t="s">
        <v>19</v>
      </c>
      <c r="F397" s="239" t="s">
        <v>448</v>
      </c>
      <c r="G397" s="237"/>
      <c r="H397" s="240">
        <v>16.24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6" t="s">
        <v>155</v>
      </c>
      <c r="AU397" s="246" t="s">
        <v>80</v>
      </c>
      <c r="AV397" s="14" t="s">
        <v>80</v>
      </c>
      <c r="AW397" s="14" t="s">
        <v>32</v>
      </c>
      <c r="AX397" s="14" t="s">
        <v>70</v>
      </c>
      <c r="AY397" s="246" t="s">
        <v>143</v>
      </c>
    </row>
    <row r="398" spans="1:51" s="16" customFormat="1" ht="12">
      <c r="A398" s="16"/>
      <c r="B398" s="268"/>
      <c r="C398" s="269"/>
      <c r="D398" s="227" t="s">
        <v>155</v>
      </c>
      <c r="E398" s="270" t="s">
        <v>19</v>
      </c>
      <c r="F398" s="271" t="s">
        <v>222</v>
      </c>
      <c r="G398" s="269"/>
      <c r="H398" s="272">
        <v>161.955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78" t="s">
        <v>155</v>
      </c>
      <c r="AU398" s="278" t="s">
        <v>80</v>
      </c>
      <c r="AV398" s="16" t="s">
        <v>144</v>
      </c>
      <c r="AW398" s="16" t="s">
        <v>32</v>
      </c>
      <c r="AX398" s="16" t="s">
        <v>70</v>
      </c>
      <c r="AY398" s="278" t="s">
        <v>143</v>
      </c>
    </row>
    <row r="399" spans="1:51" s="15" customFormat="1" ht="12">
      <c r="A399" s="15"/>
      <c r="B399" s="257"/>
      <c r="C399" s="258"/>
      <c r="D399" s="227" t="s">
        <v>155</v>
      </c>
      <c r="E399" s="259" t="s">
        <v>19</v>
      </c>
      <c r="F399" s="260" t="s">
        <v>204</v>
      </c>
      <c r="G399" s="258"/>
      <c r="H399" s="261">
        <v>328.16</v>
      </c>
      <c r="I399" s="262"/>
      <c r="J399" s="258"/>
      <c r="K399" s="258"/>
      <c r="L399" s="263"/>
      <c r="M399" s="264"/>
      <c r="N399" s="265"/>
      <c r="O399" s="265"/>
      <c r="P399" s="265"/>
      <c r="Q399" s="265"/>
      <c r="R399" s="265"/>
      <c r="S399" s="265"/>
      <c r="T399" s="26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7" t="s">
        <v>155</v>
      </c>
      <c r="AU399" s="267" t="s">
        <v>80</v>
      </c>
      <c r="AV399" s="15" t="s">
        <v>151</v>
      </c>
      <c r="AW399" s="15" t="s">
        <v>32</v>
      </c>
      <c r="AX399" s="15" t="s">
        <v>78</v>
      </c>
      <c r="AY399" s="267" t="s">
        <v>143</v>
      </c>
    </row>
    <row r="400" spans="1:65" s="2" customFormat="1" ht="24.15" customHeight="1">
      <c r="A400" s="41"/>
      <c r="B400" s="42"/>
      <c r="C400" s="247" t="s">
        <v>449</v>
      </c>
      <c r="D400" s="247" t="s">
        <v>164</v>
      </c>
      <c r="E400" s="248" t="s">
        <v>450</v>
      </c>
      <c r="F400" s="249" t="s">
        <v>451</v>
      </c>
      <c r="G400" s="250" t="s">
        <v>185</v>
      </c>
      <c r="H400" s="251">
        <v>182.826</v>
      </c>
      <c r="I400" s="252"/>
      <c r="J400" s="253">
        <f>ROUND(I400*H400,2)</f>
        <v>0</v>
      </c>
      <c r="K400" s="249" t="s">
        <v>150</v>
      </c>
      <c r="L400" s="254"/>
      <c r="M400" s="255" t="s">
        <v>19</v>
      </c>
      <c r="N400" s="256" t="s">
        <v>41</v>
      </c>
      <c r="O400" s="87"/>
      <c r="P400" s="216">
        <f>O400*H400</f>
        <v>0</v>
      </c>
      <c r="Q400" s="216">
        <v>0.0003</v>
      </c>
      <c r="R400" s="216">
        <f>Q400*H400</f>
        <v>0.054847799999999995</v>
      </c>
      <c r="S400" s="216">
        <v>0</v>
      </c>
      <c r="T400" s="217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18" t="s">
        <v>167</v>
      </c>
      <c r="AT400" s="218" t="s">
        <v>164</v>
      </c>
      <c r="AU400" s="218" t="s">
        <v>80</v>
      </c>
      <c r="AY400" s="20" t="s">
        <v>143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20" t="s">
        <v>78</v>
      </c>
      <c r="BK400" s="219">
        <f>ROUND(I400*H400,2)</f>
        <v>0</v>
      </c>
      <c r="BL400" s="20" t="s">
        <v>151</v>
      </c>
      <c r="BM400" s="218" t="s">
        <v>452</v>
      </c>
    </row>
    <row r="401" spans="1:51" s="14" customFormat="1" ht="12">
      <c r="A401" s="14"/>
      <c r="B401" s="236"/>
      <c r="C401" s="237"/>
      <c r="D401" s="227" t="s">
        <v>155</v>
      </c>
      <c r="E401" s="238" t="s">
        <v>19</v>
      </c>
      <c r="F401" s="239" t="s">
        <v>453</v>
      </c>
      <c r="G401" s="237"/>
      <c r="H401" s="240">
        <v>182.826</v>
      </c>
      <c r="I401" s="241"/>
      <c r="J401" s="237"/>
      <c r="K401" s="237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155</v>
      </c>
      <c r="AU401" s="246" t="s">
        <v>80</v>
      </c>
      <c r="AV401" s="14" t="s">
        <v>80</v>
      </c>
      <c r="AW401" s="14" t="s">
        <v>32</v>
      </c>
      <c r="AX401" s="14" t="s">
        <v>78</v>
      </c>
      <c r="AY401" s="246" t="s">
        <v>143</v>
      </c>
    </row>
    <row r="402" spans="1:65" s="2" customFormat="1" ht="24.15" customHeight="1">
      <c r="A402" s="41"/>
      <c r="B402" s="42"/>
      <c r="C402" s="247" t="s">
        <v>454</v>
      </c>
      <c r="D402" s="247" t="s">
        <v>164</v>
      </c>
      <c r="E402" s="248" t="s">
        <v>455</v>
      </c>
      <c r="F402" s="249" t="s">
        <v>456</v>
      </c>
      <c r="G402" s="250" t="s">
        <v>185</v>
      </c>
      <c r="H402" s="251">
        <v>178.151</v>
      </c>
      <c r="I402" s="252"/>
      <c r="J402" s="253">
        <f>ROUND(I402*H402,2)</f>
        <v>0</v>
      </c>
      <c r="K402" s="249" t="s">
        <v>150</v>
      </c>
      <c r="L402" s="254"/>
      <c r="M402" s="255" t="s">
        <v>19</v>
      </c>
      <c r="N402" s="256" t="s">
        <v>41</v>
      </c>
      <c r="O402" s="87"/>
      <c r="P402" s="216">
        <f>O402*H402</f>
        <v>0</v>
      </c>
      <c r="Q402" s="216">
        <v>0.0002</v>
      </c>
      <c r="R402" s="216">
        <f>Q402*H402</f>
        <v>0.0356302</v>
      </c>
      <c r="S402" s="216">
        <v>0</v>
      </c>
      <c r="T402" s="217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18" t="s">
        <v>167</v>
      </c>
      <c r="AT402" s="218" t="s">
        <v>164</v>
      </c>
      <c r="AU402" s="218" t="s">
        <v>80</v>
      </c>
      <c r="AY402" s="20" t="s">
        <v>143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20" t="s">
        <v>78</v>
      </c>
      <c r="BK402" s="219">
        <f>ROUND(I402*H402,2)</f>
        <v>0</v>
      </c>
      <c r="BL402" s="20" t="s">
        <v>151</v>
      </c>
      <c r="BM402" s="218" t="s">
        <v>457</v>
      </c>
    </row>
    <row r="403" spans="1:51" s="14" customFormat="1" ht="12">
      <c r="A403" s="14"/>
      <c r="B403" s="236"/>
      <c r="C403" s="237"/>
      <c r="D403" s="227" t="s">
        <v>155</v>
      </c>
      <c r="E403" s="238" t="s">
        <v>19</v>
      </c>
      <c r="F403" s="239" t="s">
        <v>458</v>
      </c>
      <c r="G403" s="237"/>
      <c r="H403" s="240">
        <v>178.151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6" t="s">
        <v>155</v>
      </c>
      <c r="AU403" s="246" t="s">
        <v>80</v>
      </c>
      <c r="AV403" s="14" t="s">
        <v>80</v>
      </c>
      <c r="AW403" s="14" t="s">
        <v>32</v>
      </c>
      <c r="AX403" s="14" t="s">
        <v>78</v>
      </c>
      <c r="AY403" s="246" t="s">
        <v>143</v>
      </c>
    </row>
    <row r="404" spans="1:65" s="2" customFormat="1" ht="37.8" customHeight="1">
      <c r="A404" s="41"/>
      <c r="B404" s="42"/>
      <c r="C404" s="207" t="s">
        <v>459</v>
      </c>
      <c r="D404" s="207" t="s">
        <v>146</v>
      </c>
      <c r="E404" s="208" t="s">
        <v>460</v>
      </c>
      <c r="F404" s="209" t="s">
        <v>461</v>
      </c>
      <c r="G404" s="210" t="s">
        <v>174</v>
      </c>
      <c r="H404" s="211">
        <v>3569.819</v>
      </c>
      <c r="I404" s="212"/>
      <c r="J404" s="213">
        <f>ROUND(I404*H404,2)</f>
        <v>0</v>
      </c>
      <c r="K404" s="209" t="s">
        <v>19</v>
      </c>
      <c r="L404" s="47"/>
      <c r="M404" s="214" t="s">
        <v>19</v>
      </c>
      <c r="N404" s="215" t="s">
        <v>41</v>
      </c>
      <c r="O404" s="87"/>
      <c r="P404" s="216">
        <f>O404*H404</f>
        <v>0</v>
      </c>
      <c r="Q404" s="216">
        <v>0.004</v>
      </c>
      <c r="R404" s="216">
        <f>Q404*H404</f>
        <v>14.279276</v>
      </c>
      <c r="S404" s="216">
        <v>0</v>
      </c>
      <c r="T404" s="217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18" t="s">
        <v>151</v>
      </c>
      <c r="AT404" s="218" t="s">
        <v>146</v>
      </c>
      <c r="AU404" s="218" t="s">
        <v>80</v>
      </c>
      <c r="AY404" s="20" t="s">
        <v>143</v>
      </c>
      <c r="BE404" s="219">
        <f>IF(N404="základní",J404,0)</f>
        <v>0</v>
      </c>
      <c r="BF404" s="219">
        <f>IF(N404="snížená",J404,0)</f>
        <v>0</v>
      </c>
      <c r="BG404" s="219">
        <f>IF(N404="zákl. přenesená",J404,0)</f>
        <v>0</v>
      </c>
      <c r="BH404" s="219">
        <f>IF(N404="sníž. přenesená",J404,0)</f>
        <v>0</v>
      </c>
      <c r="BI404" s="219">
        <f>IF(N404="nulová",J404,0)</f>
        <v>0</v>
      </c>
      <c r="BJ404" s="20" t="s">
        <v>78</v>
      </c>
      <c r="BK404" s="219">
        <f>ROUND(I404*H404,2)</f>
        <v>0</v>
      </c>
      <c r="BL404" s="20" t="s">
        <v>151</v>
      </c>
      <c r="BM404" s="218" t="s">
        <v>462</v>
      </c>
    </row>
    <row r="405" spans="1:51" s="13" customFormat="1" ht="12">
      <c r="A405" s="13"/>
      <c r="B405" s="225"/>
      <c r="C405" s="226"/>
      <c r="D405" s="227" t="s">
        <v>155</v>
      </c>
      <c r="E405" s="228" t="s">
        <v>19</v>
      </c>
      <c r="F405" s="229" t="s">
        <v>211</v>
      </c>
      <c r="G405" s="226"/>
      <c r="H405" s="228" t="s">
        <v>19</v>
      </c>
      <c r="I405" s="230"/>
      <c r="J405" s="226"/>
      <c r="K405" s="226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155</v>
      </c>
      <c r="AU405" s="235" t="s">
        <v>80</v>
      </c>
      <c r="AV405" s="13" t="s">
        <v>78</v>
      </c>
      <c r="AW405" s="13" t="s">
        <v>32</v>
      </c>
      <c r="AX405" s="13" t="s">
        <v>70</v>
      </c>
      <c r="AY405" s="235" t="s">
        <v>143</v>
      </c>
    </row>
    <row r="406" spans="1:51" s="13" customFormat="1" ht="12">
      <c r="A406" s="13"/>
      <c r="B406" s="225"/>
      <c r="C406" s="226"/>
      <c r="D406" s="227" t="s">
        <v>155</v>
      </c>
      <c r="E406" s="228" t="s">
        <v>19</v>
      </c>
      <c r="F406" s="229" t="s">
        <v>212</v>
      </c>
      <c r="G406" s="226"/>
      <c r="H406" s="228" t="s">
        <v>19</v>
      </c>
      <c r="I406" s="230"/>
      <c r="J406" s="226"/>
      <c r="K406" s="226"/>
      <c r="L406" s="231"/>
      <c r="M406" s="232"/>
      <c r="N406" s="233"/>
      <c r="O406" s="233"/>
      <c r="P406" s="233"/>
      <c r="Q406" s="233"/>
      <c r="R406" s="233"/>
      <c r="S406" s="233"/>
      <c r="T406" s="23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155</v>
      </c>
      <c r="AU406" s="235" t="s">
        <v>80</v>
      </c>
      <c r="AV406" s="13" t="s">
        <v>78</v>
      </c>
      <c r="AW406" s="13" t="s">
        <v>32</v>
      </c>
      <c r="AX406" s="13" t="s">
        <v>70</v>
      </c>
      <c r="AY406" s="235" t="s">
        <v>143</v>
      </c>
    </row>
    <row r="407" spans="1:51" s="14" customFormat="1" ht="12">
      <c r="A407" s="14"/>
      <c r="B407" s="236"/>
      <c r="C407" s="237"/>
      <c r="D407" s="227" t="s">
        <v>155</v>
      </c>
      <c r="E407" s="238" t="s">
        <v>19</v>
      </c>
      <c r="F407" s="239" t="s">
        <v>213</v>
      </c>
      <c r="G407" s="237"/>
      <c r="H407" s="240">
        <v>274.824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6" t="s">
        <v>155</v>
      </c>
      <c r="AU407" s="246" t="s">
        <v>80</v>
      </c>
      <c r="AV407" s="14" t="s">
        <v>80</v>
      </c>
      <c r="AW407" s="14" t="s">
        <v>32</v>
      </c>
      <c r="AX407" s="14" t="s">
        <v>70</v>
      </c>
      <c r="AY407" s="246" t="s">
        <v>143</v>
      </c>
    </row>
    <row r="408" spans="1:51" s="14" customFormat="1" ht="12">
      <c r="A408" s="14"/>
      <c r="B408" s="236"/>
      <c r="C408" s="237"/>
      <c r="D408" s="227" t="s">
        <v>155</v>
      </c>
      <c r="E408" s="238" t="s">
        <v>19</v>
      </c>
      <c r="F408" s="239" t="s">
        <v>214</v>
      </c>
      <c r="G408" s="237"/>
      <c r="H408" s="240">
        <v>172.502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6" t="s">
        <v>155</v>
      </c>
      <c r="AU408" s="246" t="s">
        <v>80</v>
      </c>
      <c r="AV408" s="14" t="s">
        <v>80</v>
      </c>
      <c r="AW408" s="14" t="s">
        <v>32</v>
      </c>
      <c r="AX408" s="14" t="s">
        <v>70</v>
      </c>
      <c r="AY408" s="246" t="s">
        <v>143</v>
      </c>
    </row>
    <row r="409" spans="1:51" s="14" customFormat="1" ht="12">
      <c r="A409" s="14"/>
      <c r="B409" s="236"/>
      <c r="C409" s="237"/>
      <c r="D409" s="227" t="s">
        <v>155</v>
      </c>
      <c r="E409" s="238" t="s">
        <v>19</v>
      </c>
      <c r="F409" s="239" t="s">
        <v>215</v>
      </c>
      <c r="G409" s="237"/>
      <c r="H409" s="240">
        <v>200.352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155</v>
      </c>
      <c r="AU409" s="246" t="s">
        <v>80</v>
      </c>
      <c r="AV409" s="14" t="s">
        <v>80</v>
      </c>
      <c r="AW409" s="14" t="s">
        <v>32</v>
      </c>
      <c r="AX409" s="14" t="s">
        <v>70</v>
      </c>
      <c r="AY409" s="246" t="s">
        <v>143</v>
      </c>
    </row>
    <row r="410" spans="1:51" s="14" customFormat="1" ht="12">
      <c r="A410" s="14"/>
      <c r="B410" s="236"/>
      <c r="C410" s="237"/>
      <c r="D410" s="227" t="s">
        <v>155</v>
      </c>
      <c r="E410" s="238" t="s">
        <v>19</v>
      </c>
      <c r="F410" s="239" t="s">
        <v>216</v>
      </c>
      <c r="G410" s="237"/>
      <c r="H410" s="240">
        <v>673.592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6" t="s">
        <v>155</v>
      </c>
      <c r="AU410" s="246" t="s">
        <v>80</v>
      </c>
      <c r="AV410" s="14" t="s">
        <v>80</v>
      </c>
      <c r="AW410" s="14" t="s">
        <v>32</v>
      </c>
      <c r="AX410" s="14" t="s">
        <v>70</v>
      </c>
      <c r="AY410" s="246" t="s">
        <v>143</v>
      </c>
    </row>
    <row r="411" spans="1:51" s="14" customFormat="1" ht="12">
      <c r="A411" s="14"/>
      <c r="B411" s="236"/>
      <c r="C411" s="237"/>
      <c r="D411" s="227" t="s">
        <v>155</v>
      </c>
      <c r="E411" s="238" t="s">
        <v>19</v>
      </c>
      <c r="F411" s="239" t="s">
        <v>217</v>
      </c>
      <c r="G411" s="237"/>
      <c r="H411" s="240">
        <v>141.673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6" t="s">
        <v>155</v>
      </c>
      <c r="AU411" s="246" t="s">
        <v>80</v>
      </c>
      <c r="AV411" s="14" t="s">
        <v>80</v>
      </c>
      <c r="AW411" s="14" t="s">
        <v>32</v>
      </c>
      <c r="AX411" s="14" t="s">
        <v>70</v>
      </c>
      <c r="AY411" s="246" t="s">
        <v>143</v>
      </c>
    </row>
    <row r="412" spans="1:51" s="14" customFormat="1" ht="12">
      <c r="A412" s="14"/>
      <c r="B412" s="236"/>
      <c r="C412" s="237"/>
      <c r="D412" s="227" t="s">
        <v>155</v>
      </c>
      <c r="E412" s="238" t="s">
        <v>19</v>
      </c>
      <c r="F412" s="239" t="s">
        <v>218</v>
      </c>
      <c r="G412" s="237"/>
      <c r="H412" s="240">
        <v>358.498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155</v>
      </c>
      <c r="AU412" s="246" t="s">
        <v>80</v>
      </c>
      <c r="AV412" s="14" t="s">
        <v>80</v>
      </c>
      <c r="AW412" s="14" t="s">
        <v>32</v>
      </c>
      <c r="AX412" s="14" t="s">
        <v>70</v>
      </c>
      <c r="AY412" s="246" t="s">
        <v>143</v>
      </c>
    </row>
    <row r="413" spans="1:51" s="14" customFormat="1" ht="12">
      <c r="A413" s="14"/>
      <c r="B413" s="236"/>
      <c r="C413" s="237"/>
      <c r="D413" s="227" t="s">
        <v>155</v>
      </c>
      <c r="E413" s="238" t="s">
        <v>19</v>
      </c>
      <c r="F413" s="239" t="s">
        <v>219</v>
      </c>
      <c r="G413" s="237"/>
      <c r="H413" s="240">
        <v>612.365</v>
      </c>
      <c r="I413" s="241"/>
      <c r="J413" s="237"/>
      <c r="K413" s="237"/>
      <c r="L413" s="242"/>
      <c r="M413" s="243"/>
      <c r="N413" s="244"/>
      <c r="O413" s="244"/>
      <c r="P413" s="244"/>
      <c r="Q413" s="244"/>
      <c r="R413" s="244"/>
      <c r="S413" s="244"/>
      <c r="T413" s="24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6" t="s">
        <v>155</v>
      </c>
      <c r="AU413" s="246" t="s">
        <v>80</v>
      </c>
      <c r="AV413" s="14" t="s">
        <v>80</v>
      </c>
      <c r="AW413" s="14" t="s">
        <v>32</v>
      </c>
      <c r="AX413" s="14" t="s">
        <v>70</v>
      </c>
      <c r="AY413" s="246" t="s">
        <v>143</v>
      </c>
    </row>
    <row r="414" spans="1:51" s="14" customFormat="1" ht="12">
      <c r="A414" s="14"/>
      <c r="B414" s="236"/>
      <c r="C414" s="237"/>
      <c r="D414" s="227" t="s">
        <v>155</v>
      </c>
      <c r="E414" s="238" t="s">
        <v>19</v>
      </c>
      <c r="F414" s="239" t="s">
        <v>220</v>
      </c>
      <c r="G414" s="237"/>
      <c r="H414" s="240">
        <v>716.598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155</v>
      </c>
      <c r="AU414" s="246" t="s">
        <v>80</v>
      </c>
      <c r="AV414" s="14" t="s">
        <v>80</v>
      </c>
      <c r="AW414" s="14" t="s">
        <v>32</v>
      </c>
      <c r="AX414" s="14" t="s">
        <v>70</v>
      </c>
      <c r="AY414" s="246" t="s">
        <v>143</v>
      </c>
    </row>
    <row r="415" spans="1:51" s="14" customFormat="1" ht="12">
      <c r="A415" s="14"/>
      <c r="B415" s="236"/>
      <c r="C415" s="237"/>
      <c r="D415" s="227" t="s">
        <v>155</v>
      </c>
      <c r="E415" s="238" t="s">
        <v>19</v>
      </c>
      <c r="F415" s="239" t="s">
        <v>221</v>
      </c>
      <c r="G415" s="237"/>
      <c r="H415" s="240">
        <v>489.51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155</v>
      </c>
      <c r="AU415" s="246" t="s">
        <v>80</v>
      </c>
      <c r="AV415" s="14" t="s">
        <v>80</v>
      </c>
      <c r="AW415" s="14" t="s">
        <v>32</v>
      </c>
      <c r="AX415" s="14" t="s">
        <v>70</v>
      </c>
      <c r="AY415" s="246" t="s">
        <v>143</v>
      </c>
    </row>
    <row r="416" spans="1:51" s="16" customFormat="1" ht="12">
      <c r="A416" s="16"/>
      <c r="B416" s="268"/>
      <c r="C416" s="269"/>
      <c r="D416" s="227" t="s">
        <v>155</v>
      </c>
      <c r="E416" s="270" t="s">
        <v>19</v>
      </c>
      <c r="F416" s="271" t="s">
        <v>222</v>
      </c>
      <c r="G416" s="269"/>
      <c r="H416" s="272">
        <v>3639.914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78" t="s">
        <v>155</v>
      </c>
      <c r="AU416" s="278" t="s">
        <v>80</v>
      </c>
      <c r="AV416" s="16" t="s">
        <v>144</v>
      </c>
      <c r="AW416" s="16" t="s">
        <v>32</v>
      </c>
      <c r="AX416" s="16" t="s">
        <v>70</v>
      </c>
      <c r="AY416" s="278" t="s">
        <v>143</v>
      </c>
    </row>
    <row r="417" spans="1:51" s="13" customFormat="1" ht="12">
      <c r="A417" s="13"/>
      <c r="B417" s="225"/>
      <c r="C417" s="226"/>
      <c r="D417" s="227" t="s">
        <v>155</v>
      </c>
      <c r="E417" s="228" t="s">
        <v>19</v>
      </c>
      <c r="F417" s="229" t="s">
        <v>223</v>
      </c>
      <c r="G417" s="226"/>
      <c r="H417" s="228" t="s">
        <v>19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155</v>
      </c>
      <c r="AU417" s="235" t="s">
        <v>80</v>
      </c>
      <c r="AV417" s="13" t="s">
        <v>78</v>
      </c>
      <c r="AW417" s="13" t="s">
        <v>32</v>
      </c>
      <c r="AX417" s="13" t="s">
        <v>70</v>
      </c>
      <c r="AY417" s="235" t="s">
        <v>143</v>
      </c>
    </row>
    <row r="418" spans="1:51" s="14" customFormat="1" ht="12">
      <c r="A418" s="14"/>
      <c r="B418" s="236"/>
      <c r="C418" s="237"/>
      <c r="D418" s="227" t="s">
        <v>155</v>
      </c>
      <c r="E418" s="238" t="s">
        <v>19</v>
      </c>
      <c r="F418" s="239" t="s">
        <v>224</v>
      </c>
      <c r="G418" s="237"/>
      <c r="H418" s="240">
        <v>-50.551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6" t="s">
        <v>155</v>
      </c>
      <c r="AU418" s="246" t="s">
        <v>80</v>
      </c>
      <c r="AV418" s="14" t="s">
        <v>80</v>
      </c>
      <c r="AW418" s="14" t="s">
        <v>32</v>
      </c>
      <c r="AX418" s="14" t="s">
        <v>70</v>
      </c>
      <c r="AY418" s="246" t="s">
        <v>143</v>
      </c>
    </row>
    <row r="419" spans="1:51" s="14" customFormat="1" ht="12">
      <c r="A419" s="14"/>
      <c r="B419" s="236"/>
      <c r="C419" s="237"/>
      <c r="D419" s="227" t="s">
        <v>155</v>
      </c>
      <c r="E419" s="238" t="s">
        <v>19</v>
      </c>
      <c r="F419" s="239" t="s">
        <v>225</v>
      </c>
      <c r="G419" s="237"/>
      <c r="H419" s="240">
        <v>-31.321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6" t="s">
        <v>155</v>
      </c>
      <c r="AU419" s="246" t="s">
        <v>80</v>
      </c>
      <c r="AV419" s="14" t="s">
        <v>80</v>
      </c>
      <c r="AW419" s="14" t="s">
        <v>32</v>
      </c>
      <c r="AX419" s="14" t="s">
        <v>70</v>
      </c>
      <c r="AY419" s="246" t="s">
        <v>143</v>
      </c>
    </row>
    <row r="420" spans="1:51" s="14" customFormat="1" ht="12">
      <c r="A420" s="14"/>
      <c r="B420" s="236"/>
      <c r="C420" s="237"/>
      <c r="D420" s="227" t="s">
        <v>155</v>
      </c>
      <c r="E420" s="238" t="s">
        <v>19</v>
      </c>
      <c r="F420" s="239" t="s">
        <v>226</v>
      </c>
      <c r="G420" s="237"/>
      <c r="H420" s="240">
        <v>-13.108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155</v>
      </c>
      <c r="AU420" s="246" t="s">
        <v>80</v>
      </c>
      <c r="AV420" s="14" t="s">
        <v>80</v>
      </c>
      <c r="AW420" s="14" t="s">
        <v>32</v>
      </c>
      <c r="AX420" s="14" t="s">
        <v>70</v>
      </c>
      <c r="AY420" s="246" t="s">
        <v>143</v>
      </c>
    </row>
    <row r="421" spans="1:51" s="14" customFormat="1" ht="12">
      <c r="A421" s="14"/>
      <c r="B421" s="236"/>
      <c r="C421" s="237"/>
      <c r="D421" s="227" t="s">
        <v>155</v>
      </c>
      <c r="E421" s="238" t="s">
        <v>19</v>
      </c>
      <c r="F421" s="239" t="s">
        <v>227</v>
      </c>
      <c r="G421" s="237"/>
      <c r="H421" s="240">
        <v>-117.707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6" t="s">
        <v>155</v>
      </c>
      <c r="AU421" s="246" t="s">
        <v>80</v>
      </c>
      <c r="AV421" s="14" t="s">
        <v>80</v>
      </c>
      <c r="AW421" s="14" t="s">
        <v>32</v>
      </c>
      <c r="AX421" s="14" t="s">
        <v>70</v>
      </c>
      <c r="AY421" s="246" t="s">
        <v>143</v>
      </c>
    </row>
    <row r="422" spans="1:51" s="14" customFormat="1" ht="12">
      <c r="A422" s="14"/>
      <c r="B422" s="236"/>
      <c r="C422" s="237"/>
      <c r="D422" s="227" t="s">
        <v>155</v>
      </c>
      <c r="E422" s="238" t="s">
        <v>19</v>
      </c>
      <c r="F422" s="239" t="s">
        <v>228</v>
      </c>
      <c r="G422" s="237"/>
      <c r="H422" s="240">
        <v>-5.088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6" t="s">
        <v>155</v>
      </c>
      <c r="AU422" s="246" t="s">
        <v>80</v>
      </c>
      <c r="AV422" s="14" t="s">
        <v>80</v>
      </c>
      <c r="AW422" s="14" t="s">
        <v>32</v>
      </c>
      <c r="AX422" s="14" t="s">
        <v>70</v>
      </c>
      <c r="AY422" s="246" t="s">
        <v>143</v>
      </c>
    </row>
    <row r="423" spans="1:51" s="14" customFormat="1" ht="12">
      <c r="A423" s="14"/>
      <c r="B423" s="236"/>
      <c r="C423" s="237"/>
      <c r="D423" s="227" t="s">
        <v>155</v>
      </c>
      <c r="E423" s="238" t="s">
        <v>19</v>
      </c>
      <c r="F423" s="239" t="s">
        <v>229</v>
      </c>
      <c r="G423" s="237"/>
      <c r="H423" s="240">
        <v>-73.381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6" t="s">
        <v>155</v>
      </c>
      <c r="AU423" s="246" t="s">
        <v>80</v>
      </c>
      <c r="AV423" s="14" t="s">
        <v>80</v>
      </c>
      <c r="AW423" s="14" t="s">
        <v>32</v>
      </c>
      <c r="AX423" s="14" t="s">
        <v>70</v>
      </c>
      <c r="AY423" s="246" t="s">
        <v>143</v>
      </c>
    </row>
    <row r="424" spans="1:51" s="14" customFormat="1" ht="12">
      <c r="A424" s="14"/>
      <c r="B424" s="236"/>
      <c r="C424" s="237"/>
      <c r="D424" s="227" t="s">
        <v>155</v>
      </c>
      <c r="E424" s="238" t="s">
        <v>19</v>
      </c>
      <c r="F424" s="239" t="s">
        <v>230</v>
      </c>
      <c r="G424" s="237"/>
      <c r="H424" s="240">
        <v>-151.73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6" t="s">
        <v>155</v>
      </c>
      <c r="AU424" s="246" t="s">
        <v>80</v>
      </c>
      <c r="AV424" s="14" t="s">
        <v>80</v>
      </c>
      <c r="AW424" s="14" t="s">
        <v>32</v>
      </c>
      <c r="AX424" s="14" t="s">
        <v>70</v>
      </c>
      <c r="AY424" s="246" t="s">
        <v>143</v>
      </c>
    </row>
    <row r="425" spans="1:51" s="14" customFormat="1" ht="12">
      <c r="A425" s="14"/>
      <c r="B425" s="236"/>
      <c r="C425" s="237"/>
      <c r="D425" s="227" t="s">
        <v>155</v>
      </c>
      <c r="E425" s="238" t="s">
        <v>19</v>
      </c>
      <c r="F425" s="239" t="s">
        <v>231</v>
      </c>
      <c r="G425" s="237"/>
      <c r="H425" s="240">
        <v>-102.898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6" t="s">
        <v>155</v>
      </c>
      <c r="AU425" s="246" t="s">
        <v>80</v>
      </c>
      <c r="AV425" s="14" t="s">
        <v>80</v>
      </c>
      <c r="AW425" s="14" t="s">
        <v>32</v>
      </c>
      <c r="AX425" s="14" t="s">
        <v>70</v>
      </c>
      <c r="AY425" s="246" t="s">
        <v>143</v>
      </c>
    </row>
    <row r="426" spans="1:51" s="14" customFormat="1" ht="12">
      <c r="A426" s="14"/>
      <c r="B426" s="236"/>
      <c r="C426" s="237"/>
      <c r="D426" s="227" t="s">
        <v>155</v>
      </c>
      <c r="E426" s="238" t="s">
        <v>19</v>
      </c>
      <c r="F426" s="239" t="s">
        <v>232</v>
      </c>
      <c r="G426" s="237"/>
      <c r="H426" s="240">
        <v>-122.224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6" t="s">
        <v>155</v>
      </c>
      <c r="AU426" s="246" t="s">
        <v>80</v>
      </c>
      <c r="AV426" s="14" t="s">
        <v>80</v>
      </c>
      <c r="AW426" s="14" t="s">
        <v>32</v>
      </c>
      <c r="AX426" s="14" t="s">
        <v>70</v>
      </c>
      <c r="AY426" s="246" t="s">
        <v>143</v>
      </c>
    </row>
    <row r="427" spans="1:51" s="16" customFormat="1" ht="12">
      <c r="A427" s="16"/>
      <c r="B427" s="268"/>
      <c r="C427" s="269"/>
      <c r="D427" s="227" t="s">
        <v>155</v>
      </c>
      <c r="E427" s="270" t="s">
        <v>19</v>
      </c>
      <c r="F427" s="271" t="s">
        <v>222</v>
      </c>
      <c r="G427" s="269"/>
      <c r="H427" s="272">
        <v>-668.008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T427" s="278" t="s">
        <v>155</v>
      </c>
      <c r="AU427" s="278" t="s">
        <v>80</v>
      </c>
      <c r="AV427" s="16" t="s">
        <v>144</v>
      </c>
      <c r="AW427" s="16" t="s">
        <v>32</v>
      </c>
      <c r="AX427" s="16" t="s">
        <v>70</v>
      </c>
      <c r="AY427" s="278" t="s">
        <v>143</v>
      </c>
    </row>
    <row r="428" spans="1:51" s="13" customFormat="1" ht="12">
      <c r="A428" s="13"/>
      <c r="B428" s="225"/>
      <c r="C428" s="226"/>
      <c r="D428" s="227" t="s">
        <v>155</v>
      </c>
      <c r="E428" s="228" t="s">
        <v>19</v>
      </c>
      <c r="F428" s="229" t="s">
        <v>233</v>
      </c>
      <c r="G428" s="226"/>
      <c r="H428" s="228" t="s">
        <v>19</v>
      </c>
      <c r="I428" s="230"/>
      <c r="J428" s="226"/>
      <c r="K428" s="226"/>
      <c r="L428" s="231"/>
      <c r="M428" s="232"/>
      <c r="N428" s="233"/>
      <c r="O428" s="233"/>
      <c r="P428" s="233"/>
      <c r="Q428" s="233"/>
      <c r="R428" s="233"/>
      <c r="S428" s="233"/>
      <c r="T428" s="23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5" t="s">
        <v>155</v>
      </c>
      <c r="AU428" s="235" t="s">
        <v>80</v>
      </c>
      <c r="AV428" s="13" t="s">
        <v>78</v>
      </c>
      <c r="AW428" s="13" t="s">
        <v>32</v>
      </c>
      <c r="AX428" s="13" t="s">
        <v>70</v>
      </c>
      <c r="AY428" s="235" t="s">
        <v>143</v>
      </c>
    </row>
    <row r="429" spans="1:51" s="14" customFormat="1" ht="12">
      <c r="A429" s="14"/>
      <c r="B429" s="236"/>
      <c r="C429" s="237"/>
      <c r="D429" s="227" t="s">
        <v>155</v>
      </c>
      <c r="E429" s="238" t="s">
        <v>19</v>
      </c>
      <c r="F429" s="239" t="s">
        <v>234</v>
      </c>
      <c r="G429" s="237"/>
      <c r="H429" s="240">
        <v>13.568</v>
      </c>
      <c r="I429" s="241"/>
      <c r="J429" s="237"/>
      <c r="K429" s="237"/>
      <c r="L429" s="242"/>
      <c r="M429" s="243"/>
      <c r="N429" s="244"/>
      <c r="O429" s="244"/>
      <c r="P429" s="244"/>
      <c r="Q429" s="244"/>
      <c r="R429" s="244"/>
      <c r="S429" s="244"/>
      <c r="T429" s="24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6" t="s">
        <v>155</v>
      </c>
      <c r="AU429" s="246" t="s">
        <v>80</v>
      </c>
      <c r="AV429" s="14" t="s">
        <v>80</v>
      </c>
      <c r="AW429" s="14" t="s">
        <v>32</v>
      </c>
      <c r="AX429" s="14" t="s">
        <v>70</v>
      </c>
      <c r="AY429" s="246" t="s">
        <v>143</v>
      </c>
    </row>
    <row r="430" spans="1:51" s="14" customFormat="1" ht="12">
      <c r="A430" s="14"/>
      <c r="B430" s="236"/>
      <c r="C430" s="237"/>
      <c r="D430" s="227" t="s">
        <v>155</v>
      </c>
      <c r="E430" s="238" t="s">
        <v>19</v>
      </c>
      <c r="F430" s="239" t="s">
        <v>235</v>
      </c>
      <c r="G430" s="237"/>
      <c r="H430" s="240">
        <v>6.22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6" t="s">
        <v>155</v>
      </c>
      <c r="AU430" s="246" t="s">
        <v>80</v>
      </c>
      <c r="AV430" s="14" t="s">
        <v>80</v>
      </c>
      <c r="AW430" s="14" t="s">
        <v>32</v>
      </c>
      <c r="AX430" s="14" t="s">
        <v>70</v>
      </c>
      <c r="AY430" s="246" t="s">
        <v>143</v>
      </c>
    </row>
    <row r="431" spans="1:51" s="14" customFormat="1" ht="12">
      <c r="A431" s="14"/>
      <c r="B431" s="236"/>
      <c r="C431" s="237"/>
      <c r="D431" s="227" t="s">
        <v>155</v>
      </c>
      <c r="E431" s="238" t="s">
        <v>19</v>
      </c>
      <c r="F431" s="239" t="s">
        <v>236</v>
      </c>
      <c r="G431" s="237"/>
      <c r="H431" s="240">
        <v>11.748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155</v>
      </c>
      <c r="AU431" s="246" t="s">
        <v>80</v>
      </c>
      <c r="AV431" s="14" t="s">
        <v>80</v>
      </c>
      <c r="AW431" s="14" t="s">
        <v>32</v>
      </c>
      <c r="AX431" s="14" t="s">
        <v>70</v>
      </c>
      <c r="AY431" s="246" t="s">
        <v>143</v>
      </c>
    </row>
    <row r="432" spans="1:51" s="14" customFormat="1" ht="12">
      <c r="A432" s="14"/>
      <c r="B432" s="236"/>
      <c r="C432" s="237"/>
      <c r="D432" s="227" t="s">
        <v>155</v>
      </c>
      <c r="E432" s="238" t="s">
        <v>19</v>
      </c>
      <c r="F432" s="239" t="s">
        <v>237</v>
      </c>
      <c r="G432" s="237"/>
      <c r="H432" s="240">
        <v>5.068</v>
      </c>
      <c r="I432" s="241"/>
      <c r="J432" s="237"/>
      <c r="K432" s="237"/>
      <c r="L432" s="242"/>
      <c r="M432" s="243"/>
      <c r="N432" s="244"/>
      <c r="O432" s="244"/>
      <c r="P432" s="244"/>
      <c r="Q432" s="244"/>
      <c r="R432" s="244"/>
      <c r="S432" s="244"/>
      <c r="T432" s="245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6" t="s">
        <v>155</v>
      </c>
      <c r="AU432" s="246" t="s">
        <v>80</v>
      </c>
      <c r="AV432" s="14" t="s">
        <v>80</v>
      </c>
      <c r="AW432" s="14" t="s">
        <v>32</v>
      </c>
      <c r="AX432" s="14" t="s">
        <v>70</v>
      </c>
      <c r="AY432" s="246" t="s">
        <v>143</v>
      </c>
    </row>
    <row r="433" spans="1:51" s="14" customFormat="1" ht="12">
      <c r="A433" s="14"/>
      <c r="B433" s="236"/>
      <c r="C433" s="237"/>
      <c r="D433" s="227" t="s">
        <v>155</v>
      </c>
      <c r="E433" s="238" t="s">
        <v>19</v>
      </c>
      <c r="F433" s="239" t="s">
        <v>238</v>
      </c>
      <c r="G433" s="237"/>
      <c r="H433" s="240">
        <v>30.944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155</v>
      </c>
      <c r="AU433" s="246" t="s">
        <v>80</v>
      </c>
      <c r="AV433" s="14" t="s">
        <v>80</v>
      </c>
      <c r="AW433" s="14" t="s">
        <v>32</v>
      </c>
      <c r="AX433" s="14" t="s">
        <v>70</v>
      </c>
      <c r="AY433" s="246" t="s">
        <v>143</v>
      </c>
    </row>
    <row r="434" spans="1:51" s="14" customFormat="1" ht="12">
      <c r="A434" s="14"/>
      <c r="B434" s="236"/>
      <c r="C434" s="237"/>
      <c r="D434" s="227" t="s">
        <v>155</v>
      </c>
      <c r="E434" s="238" t="s">
        <v>19</v>
      </c>
      <c r="F434" s="239" t="s">
        <v>239</v>
      </c>
      <c r="G434" s="237"/>
      <c r="H434" s="240">
        <v>19.06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155</v>
      </c>
      <c r="AU434" s="246" t="s">
        <v>80</v>
      </c>
      <c r="AV434" s="14" t="s">
        <v>80</v>
      </c>
      <c r="AW434" s="14" t="s">
        <v>32</v>
      </c>
      <c r="AX434" s="14" t="s">
        <v>70</v>
      </c>
      <c r="AY434" s="246" t="s">
        <v>143</v>
      </c>
    </row>
    <row r="435" spans="1:51" s="14" customFormat="1" ht="12">
      <c r="A435" s="14"/>
      <c r="B435" s="236"/>
      <c r="C435" s="237"/>
      <c r="D435" s="227" t="s">
        <v>155</v>
      </c>
      <c r="E435" s="238" t="s">
        <v>19</v>
      </c>
      <c r="F435" s="239" t="s">
        <v>240</v>
      </c>
      <c r="G435" s="237"/>
      <c r="H435" s="240">
        <v>2.264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155</v>
      </c>
      <c r="AU435" s="246" t="s">
        <v>80</v>
      </c>
      <c r="AV435" s="14" t="s">
        <v>80</v>
      </c>
      <c r="AW435" s="14" t="s">
        <v>32</v>
      </c>
      <c r="AX435" s="14" t="s">
        <v>70</v>
      </c>
      <c r="AY435" s="246" t="s">
        <v>143</v>
      </c>
    </row>
    <row r="436" spans="1:51" s="14" customFormat="1" ht="12">
      <c r="A436" s="14"/>
      <c r="B436" s="236"/>
      <c r="C436" s="237"/>
      <c r="D436" s="227" t="s">
        <v>155</v>
      </c>
      <c r="E436" s="238" t="s">
        <v>19</v>
      </c>
      <c r="F436" s="239" t="s">
        <v>241</v>
      </c>
      <c r="G436" s="237"/>
      <c r="H436" s="240">
        <v>27.496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155</v>
      </c>
      <c r="AU436" s="246" t="s">
        <v>80</v>
      </c>
      <c r="AV436" s="14" t="s">
        <v>80</v>
      </c>
      <c r="AW436" s="14" t="s">
        <v>32</v>
      </c>
      <c r="AX436" s="14" t="s">
        <v>70</v>
      </c>
      <c r="AY436" s="246" t="s">
        <v>143</v>
      </c>
    </row>
    <row r="437" spans="1:51" s="14" customFormat="1" ht="12">
      <c r="A437" s="14"/>
      <c r="B437" s="236"/>
      <c r="C437" s="237"/>
      <c r="D437" s="227" t="s">
        <v>155</v>
      </c>
      <c r="E437" s="238" t="s">
        <v>19</v>
      </c>
      <c r="F437" s="239" t="s">
        <v>242</v>
      </c>
      <c r="G437" s="237"/>
      <c r="H437" s="240">
        <v>57.852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6" t="s">
        <v>155</v>
      </c>
      <c r="AU437" s="246" t="s">
        <v>80</v>
      </c>
      <c r="AV437" s="14" t="s">
        <v>80</v>
      </c>
      <c r="AW437" s="14" t="s">
        <v>32</v>
      </c>
      <c r="AX437" s="14" t="s">
        <v>70</v>
      </c>
      <c r="AY437" s="246" t="s">
        <v>143</v>
      </c>
    </row>
    <row r="438" spans="1:51" s="14" customFormat="1" ht="12">
      <c r="A438" s="14"/>
      <c r="B438" s="236"/>
      <c r="C438" s="237"/>
      <c r="D438" s="227" t="s">
        <v>155</v>
      </c>
      <c r="E438" s="238" t="s">
        <v>19</v>
      </c>
      <c r="F438" s="239" t="s">
        <v>243</v>
      </c>
      <c r="G438" s="237"/>
      <c r="H438" s="240">
        <v>16.774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6" t="s">
        <v>155</v>
      </c>
      <c r="AU438" s="246" t="s">
        <v>80</v>
      </c>
      <c r="AV438" s="14" t="s">
        <v>80</v>
      </c>
      <c r="AW438" s="14" t="s">
        <v>32</v>
      </c>
      <c r="AX438" s="14" t="s">
        <v>70</v>
      </c>
      <c r="AY438" s="246" t="s">
        <v>143</v>
      </c>
    </row>
    <row r="439" spans="1:51" s="14" customFormat="1" ht="12">
      <c r="A439" s="14"/>
      <c r="B439" s="236"/>
      <c r="C439" s="237"/>
      <c r="D439" s="227" t="s">
        <v>155</v>
      </c>
      <c r="E439" s="238" t="s">
        <v>19</v>
      </c>
      <c r="F439" s="239" t="s">
        <v>244</v>
      </c>
      <c r="G439" s="237"/>
      <c r="H439" s="240">
        <v>23.694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6" t="s">
        <v>155</v>
      </c>
      <c r="AU439" s="246" t="s">
        <v>80</v>
      </c>
      <c r="AV439" s="14" t="s">
        <v>80</v>
      </c>
      <c r="AW439" s="14" t="s">
        <v>32</v>
      </c>
      <c r="AX439" s="14" t="s">
        <v>70</v>
      </c>
      <c r="AY439" s="246" t="s">
        <v>143</v>
      </c>
    </row>
    <row r="440" spans="1:51" s="14" customFormat="1" ht="12">
      <c r="A440" s="14"/>
      <c r="B440" s="236"/>
      <c r="C440" s="237"/>
      <c r="D440" s="227" t="s">
        <v>155</v>
      </c>
      <c r="E440" s="238" t="s">
        <v>19</v>
      </c>
      <c r="F440" s="239" t="s">
        <v>245</v>
      </c>
      <c r="G440" s="237"/>
      <c r="H440" s="240">
        <v>46.17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6" t="s">
        <v>155</v>
      </c>
      <c r="AU440" s="246" t="s">
        <v>80</v>
      </c>
      <c r="AV440" s="14" t="s">
        <v>80</v>
      </c>
      <c r="AW440" s="14" t="s">
        <v>32</v>
      </c>
      <c r="AX440" s="14" t="s">
        <v>70</v>
      </c>
      <c r="AY440" s="246" t="s">
        <v>143</v>
      </c>
    </row>
    <row r="441" spans="1:51" s="16" customFormat="1" ht="12">
      <c r="A441" s="16"/>
      <c r="B441" s="268"/>
      <c r="C441" s="269"/>
      <c r="D441" s="227" t="s">
        <v>155</v>
      </c>
      <c r="E441" s="270" t="s">
        <v>19</v>
      </c>
      <c r="F441" s="271" t="s">
        <v>222</v>
      </c>
      <c r="G441" s="269"/>
      <c r="H441" s="272">
        <v>260.858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78" t="s">
        <v>155</v>
      </c>
      <c r="AU441" s="278" t="s">
        <v>80</v>
      </c>
      <c r="AV441" s="16" t="s">
        <v>144</v>
      </c>
      <c r="AW441" s="16" t="s">
        <v>32</v>
      </c>
      <c r="AX441" s="16" t="s">
        <v>70</v>
      </c>
      <c r="AY441" s="278" t="s">
        <v>143</v>
      </c>
    </row>
    <row r="442" spans="1:51" s="13" customFormat="1" ht="12">
      <c r="A442" s="13"/>
      <c r="B442" s="225"/>
      <c r="C442" s="226"/>
      <c r="D442" s="227" t="s">
        <v>155</v>
      </c>
      <c r="E442" s="228" t="s">
        <v>19</v>
      </c>
      <c r="F442" s="229" t="s">
        <v>246</v>
      </c>
      <c r="G442" s="226"/>
      <c r="H442" s="228" t="s">
        <v>19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155</v>
      </c>
      <c r="AU442" s="235" t="s">
        <v>80</v>
      </c>
      <c r="AV442" s="13" t="s">
        <v>78</v>
      </c>
      <c r="AW442" s="13" t="s">
        <v>32</v>
      </c>
      <c r="AX442" s="13" t="s">
        <v>70</v>
      </c>
      <c r="AY442" s="235" t="s">
        <v>143</v>
      </c>
    </row>
    <row r="443" spans="1:51" s="13" customFormat="1" ht="12">
      <c r="A443" s="13"/>
      <c r="B443" s="225"/>
      <c r="C443" s="226"/>
      <c r="D443" s="227" t="s">
        <v>155</v>
      </c>
      <c r="E443" s="228" t="s">
        <v>19</v>
      </c>
      <c r="F443" s="229" t="s">
        <v>247</v>
      </c>
      <c r="G443" s="226"/>
      <c r="H443" s="228" t="s">
        <v>19</v>
      </c>
      <c r="I443" s="230"/>
      <c r="J443" s="226"/>
      <c r="K443" s="226"/>
      <c r="L443" s="231"/>
      <c r="M443" s="232"/>
      <c r="N443" s="233"/>
      <c r="O443" s="233"/>
      <c r="P443" s="233"/>
      <c r="Q443" s="233"/>
      <c r="R443" s="233"/>
      <c r="S443" s="233"/>
      <c r="T443" s="23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5" t="s">
        <v>155</v>
      </c>
      <c r="AU443" s="235" t="s">
        <v>80</v>
      </c>
      <c r="AV443" s="13" t="s">
        <v>78</v>
      </c>
      <c r="AW443" s="13" t="s">
        <v>32</v>
      </c>
      <c r="AX443" s="13" t="s">
        <v>70</v>
      </c>
      <c r="AY443" s="235" t="s">
        <v>143</v>
      </c>
    </row>
    <row r="444" spans="1:51" s="14" customFormat="1" ht="12">
      <c r="A444" s="14"/>
      <c r="B444" s="236"/>
      <c r="C444" s="237"/>
      <c r="D444" s="227" t="s">
        <v>155</v>
      </c>
      <c r="E444" s="238" t="s">
        <v>19</v>
      </c>
      <c r="F444" s="239" t="s">
        <v>248</v>
      </c>
      <c r="G444" s="237"/>
      <c r="H444" s="240">
        <v>49.875</v>
      </c>
      <c r="I444" s="241"/>
      <c r="J444" s="237"/>
      <c r="K444" s="237"/>
      <c r="L444" s="242"/>
      <c r="M444" s="243"/>
      <c r="N444" s="244"/>
      <c r="O444" s="244"/>
      <c r="P444" s="244"/>
      <c r="Q444" s="244"/>
      <c r="R444" s="244"/>
      <c r="S444" s="244"/>
      <c r="T444" s="24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6" t="s">
        <v>155</v>
      </c>
      <c r="AU444" s="246" t="s">
        <v>80</v>
      </c>
      <c r="AV444" s="14" t="s">
        <v>80</v>
      </c>
      <c r="AW444" s="14" t="s">
        <v>32</v>
      </c>
      <c r="AX444" s="14" t="s">
        <v>70</v>
      </c>
      <c r="AY444" s="246" t="s">
        <v>143</v>
      </c>
    </row>
    <row r="445" spans="1:51" s="13" customFormat="1" ht="12">
      <c r="A445" s="13"/>
      <c r="B445" s="225"/>
      <c r="C445" s="226"/>
      <c r="D445" s="227" t="s">
        <v>155</v>
      </c>
      <c r="E445" s="228" t="s">
        <v>19</v>
      </c>
      <c r="F445" s="229" t="s">
        <v>249</v>
      </c>
      <c r="G445" s="226"/>
      <c r="H445" s="228" t="s">
        <v>19</v>
      </c>
      <c r="I445" s="230"/>
      <c r="J445" s="226"/>
      <c r="K445" s="226"/>
      <c r="L445" s="231"/>
      <c r="M445" s="232"/>
      <c r="N445" s="233"/>
      <c r="O445" s="233"/>
      <c r="P445" s="233"/>
      <c r="Q445" s="233"/>
      <c r="R445" s="233"/>
      <c r="S445" s="233"/>
      <c r="T445" s="23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5" t="s">
        <v>155</v>
      </c>
      <c r="AU445" s="235" t="s">
        <v>80</v>
      </c>
      <c r="AV445" s="13" t="s">
        <v>78</v>
      </c>
      <c r="AW445" s="13" t="s">
        <v>32</v>
      </c>
      <c r="AX445" s="13" t="s">
        <v>70</v>
      </c>
      <c r="AY445" s="235" t="s">
        <v>143</v>
      </c>
    </row>
    <row r="446" spans="1:51" s="14" customFormat="1" ht="12">
      <c r="A446" s="14"/>
      <c r="B446" s="236"/>
      <c r="C446" s="237"/>
      <c r="D446" s="227" t="s">
        <v>155</v>
      </c>
      <c r="E446" s="238" t="s">
        <v>19</v>
      </c>
      <c r="F446" s="239" t="s">
        <v>250</v>
      </c>
      <c r="G446" s="237"/>
      <c r="H446" s="240">
        <v>92.425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6" t="s">
        <v>155</v>
      </c>
      <c r="AU446" s="246" t="s">
        <v>80</v>
      </c>
      <c r="AV446" s="14" t="s">
        <v>80</v>
      </c>
      <c r="AW446" s="14" t="s">
        <v>32</v>
      </c>
      <c r="AX446" s="14" t="s">
        <v>70</v>
      </c>
      <c r="AY446" s="246" t="s">
        <v>143</v>
      </c>
    </row>
    <row r="447" spans="1:51" s="13" customFormat="1" ht="12">
      <c r="A447" s="13"/>
      <c r="B447" s="225"/>
      <c r="C447" s="226"/>
      <c r="D447" s="227" t="s">
        <v>155</v>
      </c>
      <c r="E447" s="228" t="s">
        <v>19</v>
      </c>
      <c r="F447" s="229" t="s">
        <v>251</v>
      </c>
      <c r="G447" s="226"/>
      <c r="H447" s="228" t="s">
        <v>19</v>
      </c>
      <c r="I447" s="230"/>
      <c r="J447" s="226"/>
      <c r="K447" s="226"/>
      <c r="L447" s="231"/>
      <c r="M447" s="232"/>
      <c r="N447" s="233"/>
      <c r="O447" s="233"/>
      <c r="P447" s="233"/>
      <c r="Q447" s="233"/>
      <c r="R447" s="233"/>
      <c r="S447" s="233"/>
      <c r="T447" s="23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5" t="s">
        <v>155</v>
      </c>
      <c r="AU447" s="235" t="s">
        <v>80</v>
      </c>
      <c r="AV447" s="13" t="s">
        <v>78</v>
      </c>
      <c r="AW447" s="13" t="s">
        <v>32</v>
      </c>
      <c r="AX447" s="13" t="s">
        <v>70</v>
      </c>
      <c r="AY447" s="235" t="s">
        <v>143</v>
      </c>
    </row>
    <row r="448" spans="1:51" s="14" customFormat="1" ht="12">
      <c r="A448" s="14"/>
      <c r="B448" s="236"/>
      <c r="C448" s="237"/>
      <c r="D448" s="227" t="s">
        <v>155</v>
      </c>
      <c r="E448" s="238" t="s">
        <v>19</v>
      </c>
      <c r="F448" s="239" t="s">
        <v>252</v>
      </c>
      <c r="G448" s="237"/>
      <c r="H448" s="240">
        <v>98.861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6" t="s">
        <v>155</v>
      </c>
      <c r="AU448" s="246" t="s">
        <v>80</v>
      </c>
      <c r="AV448" s="14" t="s">
        <v>80</v>
      </c>
      <c r="AW448" s="14" t="s">
        <v>32</v>
      </c>
      <c r="AX448" s="14" t="s">
        <v>70</v>
      </c>
      <c r="AY448" s="246" t="s">
        <v>143</v>
      </c>
    </row>
    <row r="449" spans="1:51" s="14" customFormat="1" ht="12">
      <c r="A449" s="14"/>
      <c r="B449" s="236"/>
      <c r="C449" s="237"/>
      <c r="D449" s="227" t="s">
        <v>155</v>
      </c>
      <c r="E449" s="238" t="s">
        <v>19</v>
      </c>
      <c r="F449" s="239" t="s">
        <v>253</v>
      </c>
      <c r="G449" s="237"/>
      <c r="H449" s="240">
        <v>95.894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155</v>
      </c>
      <c r="AU449" s="246" t="s">
        <v>80</v>
      </c>
      <c r="AV449" s="14" t="s">
        <v>80</v>
      </c>
      <c r="AW449" s="14" t="s">
        <v>32</v>
      </c>
      <c r="AX449" s="14" t="s">
        <v>70</v>
      </c>
      <c r="AY449" s="246" t="s">
        <v>143</v>
      </c>
    </row>
    <row r="450" spans="1:51" s="16" customFormat="1" ht="12">
      <c r="A450" s="16"/>
      <c r="B450" s="268"/>
      <c r="C450" s="269"/>
      <c r="D450" s="227" t="s">
        <v>155</v>
      </c>
      <c r="E450" s="270" t="s">
        <v>19</v>
      </c>
      <c r="F450" s="271" t="s">
        <v>222</v>
      </c>
      <c r="G450" s="269"/>
      <c r="H450" s="272">
        <v>337.055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T450" s="278" t="s">
        <v>155</v>
      </c>
      <c r="AU450" s="278" t="s">
        <v>80</v>
      </c>
      <c r="AV450" s="16" t="s">
        <v>144</v>
      </c>
      <c r="AW450" s="16" t="s">
        <v>32</v>
      </c>
      <c r="AX450" s="16" t="s">
        <v>70</v>
      </c>
      <c r="AY450" s="278" t="s">
        <v>143</v>
      </c>
    </row>
    <row r="451" spans="1:51" s="15" customFormat="1" ht="12">
      <c r="A451" s="15"/>
      <c r="B451" s="257"/>
      <c r="C451" s="258"/>
      <c r="D451" s="227" t="s">
        <v>155</v>
      </c>
      <c r="E451" s="259" t="s">
        <v>19</v>
      </c>
      <c r="F451" s="260" t="s">
        <v>204</v>
      </c>
      <c r="G451" s="258"/>
      <c r="H451" s="261">
        <v>3569.819</v>
      </c>
      <c r="I451" s="262"/>
      <c r="J451" s="258"/>
      <c r="K451" s="258"/>
      <c r="L451" s="263"/>
      <c r="M451" s="264"/>
      <c r="N451" s="265"/>
      <c r="O451" s="265"/>
      <c r="P451" s="265"/>
      <c r="Q451" s="265"/>
      <c r="R451" s="265"/>
      <c r="S451" s="265"/>
      <c r="T451" s="266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7" t="s">
        <v>155</v>
      </c>
      <c r="AU451" s="267" t="s">
        <v>80</v>
      </c>
      <c r="AV451" s="15" t="s">
        <v>151</v>
      </c>
      <c r="AW451" s="15" t="s">
        <v>32</v>
      </c>
      <c r="AX451" s="15" t="s">
        <v>78</v>
      </c>
      <c r="AY451" s="267" t="s">
        <v>143</v>
      </c>
    </row>
    <row r="452" spans="1:65" s="2" customFormat="1" ht="33" customHeight="1">
      <c r="A452" s="41"/>
      <c r="B452" s="42"/>
      <c r="C452" s="207" t="s">
        <v>463</v>
      </c>
      <c r="D452" s="207" t="s">
        <v>146</v>
      </c>
      <c r="E452" s="208" t="s">
        <v>464</v>
      </c>
      <c r="F452" s="209" t="s">
        <v>465</v>
      </c>
      <c r="G452" s="210" t="s">
        <v>174</v>
      </c>
      <c r="H452" s="211">
        <v>3569.819</v>
      </c>
      <c r="I452" s="212"/>
      <c r="J452" s="213">
        <f>ROUND(I452*H452,2)</f>
        <v>0</v>
      </c>
      <c r="K452" s="209" t="s">
        <v>19</v>
      </c>
      <c r="L452" s="47"/>
      <c r="M452" s="214" t="s">
        <v>19</v>
      </c>
      <c r="N452" s="215" t="s">
        <v>41</v>
      </c>
      <c r="O452" s="87"/>
      <c r="P452" s="216">
        <f>O452*H452</f>
        <v>0</v>
      </c>
      <c r="Q452" s="216">
        <v>0.021</v>
      </c>
      <c r="R452" s="216">
        <f>Q452*H452</f>
        <v>74.966199</v>
      </c>
      <c r="S452" s="216">
        <v>0</v>
      </c>
      <c r="T452" s="217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8" t="s">
        <v>151</v>
      </c>
      <c r="AT452" s="218" t="s">
        <v>146</v>
      </c>
      <c r="AU452" s="218" t="s">
        <v>80</v>
      </c>
      <c r="AY452" s="20" t="s">
        <v>143</v>
      </c>
      <c r="BE452" s="219">
        <f>IF(N452="základní",J452,0)</f>
        <v>0</v>
      </c>
      <c r="BF452" s="219">
        <f>IF(N452="snížená",J452,0)</f>
        <v>0</v>
      </c>
      <c r="BG452" s="219">
        <f>IF(N452="zákl. přenesená",J452,0)</f>
        <v>0</v>
      </c>
      <c r="BH452" s="219">
        <f>IF(N452="sníž. přenesená",J452,0)</f>
        <v>0</v>
      </c>
      <c r="BI452" s="219">
        <f>IF(N452="nulová",J452,0)</f>
        <v>0</v>
      </c>
      <c r="BJ452" s="20" t="s">
        <v>78</v>
      </c>
      <c r="BK452" s="219">
        <f>ROUND(I452*H452,2)</f>
        <v>0</v>
      </c>
      <c r="BL452" s="20" t="s">
        <v>151</v>
      </c>
      <c r="BM452" s="218" t="s">
        <v>466</v>
      </c>
    </row>
    <row r="453" spans="1:51" s="13" customFormat="1" ht="12">
      <c r="A453" s="13"/>
      <c r="B453" s="225"/>
      <c r="C453" s="226"/>
      <c r="D453" s="227" t="s">
        <v>155</v>
      </c>
      <c r="E453" s="228" t="s">
        <v>19</v>
      </c>
      <c r="F453" s="229" t="s">
        <v>467</v>
      </c>
      <c r="G453" s="226"/>
      <c r="H453" s="228" t="s">
        <v>19</v>
      </c>
      <c r="I453" s="230"/>
      <c r="J453" s="226"/>
      <c r="K453" s="226"/>
      <c r="L453" s="231"/>
      <c r="M453" s="232"/>
      <c r="N453" s="233"/>
      <c r="O453" s="233"/>
      <c r="P453" s="233"/>
      <c r="Q453" s="233"/>
      <c r="R453" s="233"/>
      <c r="S453" s="233"/>
      <c r="T453" s="23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5" t="s">
        <v>155</v>
      </c>
      <c r="AU453" s="235" t="s">
        <v>80</v>
      </c>
      <c r="AV453" s="13" t="s">
        <v>78</v>
      </c>
      <c r="AW453" s="13" t="s">
        <v>32</v>
      </c>
      <c r="AX453" s="13" t="s">
        <v>70</v>
      </c>
      <c r="AY453" s="235" t="s">
        <v>143</v>
      </c>
    </row>
    <row r="454" spans="1:51" s="13" customFormat="1" ht="12">
      <c r="A454" s="13"/>
      <c r="B454" s="225"/>
      <c r="C454" s="226"/>
      <c r="D454" s="227" t="s">
        <v>155</v>
      </c>
      <c r="E454" s="228" t="s">
        <v>19</v>
      </c>
      <c r="F454" s="229" t="s">
        <v>468</v>
      </c>
      <c r="G454" s="226"/>
      <c r="H454" s="228" t="s">
        <v>19</v>
      </c>
      <c r="I454" s="230"/>
      <c r="J454" s="226"/>
      <c r="K454" s="226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155</v>
      </c>
      <c r="AU454" s="235" t="s">
        <v>80</v>
      </c>
      <c r="AV454" s="13" t="s">
        <v>78</v>
      </c>
      <c r="AW454" s="13" t="s">
        <v>32</v>
      </c>
      <c r="AX454" s="13" t="s">
        <v>70</v>
      </c>
      <c r="AY454" s="235" t="s">
        <v>143</v>
      </c>
    </row>
    <row r="455" spans="1:51" s="14" customFormat="1" ht="12">
      <c r="A455" s="14"/>
      <c r="B455" s="236"/>
      <c r="C455" s="237"/>
      <c r="D455" s="227" t="s">
        <v>155</v>
      </c>
      <c r="E455" s="238" t="s">
        <v>19</v>
      </c>
      <c r="F455" s="239" t="s">
        <v>469</v>
      </c>
      <c r="G455" s="237"/>
      <c r="H455" s="240">
        <v>3569.819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6" t="s">
        <v>155</v>
      </c>
      <c r="AU455" s="246" t="s">
        <v>80</v>
      </c>
      <c r="AV455" s="14" t="s">
        <v>80</v>
      </c>
      <c r="AW455" s="14" t="s">
        <v>32</v>
      </c>
      <c r="AX455" s="14" t="s">
        <v>70</v>
      </c>
      <c r="AY455" s="246" t="s">
        <v>143</v>
      </c>
    </row>
    <row r="456" spans="1:51" s="15" customFormat="1" ht="12">
      <c r="A456" s="15"/>
      <c r="B456" s="257"/>
      <c r="C456" s="258"/>
      <c r="D456" s="227" t="s">
        <v>155</v>
      </c>
      <c r="E456" s="259" t="s">
        <v>19</v>
      </c>
      <c r="F456" s="260" t="s">
        <v>204</v>
      </c>
      <c r="G456" s="258"/>
      <c r="H456" s="261">
        <v>3569.819</v>
      </c>
      <c r="I456" s="262"/>
      <c r="J456" s="258"/>
      <c r="K456" s="258"/>
      <c r="L456" s="263"/>
      <c r="M456" s="264"/>
      <c r="N456" s="265"/>
      <c r="O456" s="265"/>
      <c r="P456" s="265"/>
      <c r="Q456" s="265"/>
      <c r="R456" s="265"/>
      <c r="S456" s="265"/>
      <c r="T456" s="266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7" t="s">
        <v>155</v>
      </c>
      <c r="AU456" s="267" t="s">
        <v>80</v>
      </c>
      <c r="AV456" s="15" t="s">
        <v>151</v>
      </c>
      <c r="AW456" s="15" t="s">
        <v>32</v>
      </c>
      <c r="AX456" s="15" t="s">
        <v>78</v>
      </c>
      <c r="AY456" s="267" t="s">
        <v>143</v>
      </c>
    </row>
    <row r="457" spans="1:65" s="2" customFormat="1" ht="33" customHeight="1">
      <c r="A457" s="41"/>
      <c r="B457" s="42"/>
      <c r="C457" s="207" t="s">
        <v>470</v>
      </c>
      <c r="D457" s="207" t="s">
        <v>146</v>
      </c>
      <c r="E457" s="208" t="s">
        <v>471</v>
      </c>
      <c r="F457" s="209" t="s">
        <v>472</v>
      </c>
      <c r="G457" s="210" t="s">
        <v>174</v>
      </c>
      <c r="H457" s="211">
        <v>403.883</v>
      </c>
      <c r="I457" s="212"/>
      <c r="J457" s="213">
        <f>ROUND(I457*H457,2)</f>
        <v>0</v>
      </c>
      <c r="K457" s="209" t="s">
        <v>150</v>
      </c>
      <c r="L457" s="47"/>
      <c r="M457" s="214" t="s">
        <v>19</v>
      </c>
      <c r="N457" s="215" t="s">
        <v>41</v>
      </c>
      <c r="O457" s="87"/>
      <c r="P457" s="216">
        <f>O457*H457</f>
        <v>0</v>
      </c>
      <c r="Q457" s="216">
        <v>0.0231</v>
      </c>
      <c r="R457" s="216">
        <f>Q457*H457</f>
        <v>9.3296973</v>
      </c>
      <c r="S457" s="216">
        <v>0</v>
      </c>
      <c r="T457" s="21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18" t="s">
        <v>151</v>
      </c>
      <c r="AT457" s="218" t="s">
        <v>146</v>
      </c>
      <c r="AU457" s="218" t="s">
        <v>80</v>
      </c>
      <c r="AY457" s="20" t="s">
        <v>143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20" t="s">
        <v>78</v>
      </c>
      <c r="BK457" s="219">
        <f>ROUND(I457*H457,2)</f>
        <v>0</v>
      </c>
      <c r="BL457" s="20" t="s">
        <v>151</v>
      </c>
      <c r="BM457" s="218" t="s">
        <v>473</v>
      </c>
    </row>
    <row r="458" spans="1:47" s="2" customFormat="1" ht="12">
      <c r="A458" s="41"/>
      <c r="B458" s="42"/>
      <c r="C458" s="43"/>
      <c r="D458" s="220" t="s">
        <v>153</v>
      </c>
      <c r="E458" s="43"/>
      <c r="F458" s="221" t="s">
        <v>474</v>
      </c>
      <c r="G458" s="43"/>
      <c r="H458" s="43"/>
      <c r="I458" s="222"/>
      <c r="J458" s="43"/>
      <c r="K458" s="43"/>
      <c r="L458" s="47"/>
      <c r="M458" s="223"/>
      <c r="N458" s="22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153</v>
      </c>
      <c r="AU458" s="20" t="s">
        <v>80</v>
      </c>
    </row>
    <row r="459" spans="1:51" s="13" customFormat="1" ht="12">
      <c r="A459" s="13"/>
      <c r="B459" s="225"/>
      <c r="C459" s="226"/>
      <c r="D459" s="227" t="s">
        <v>155</v>
      </c>
      <c r="E459" s="228" t="s">
        <v>19</v>
      </c>
      <c r="F459" s="229" t="s">
        <v>260</v>
      </c>
      <c r="G459" s="226"/>
      <c r="H459" s="228" t="s">
        <v>19</v>
      </c>
      <c r="I459" s="230"/>
      <c r="J459" s="226"/>
      <c r="K459" s="226"/>
      <c r="L459" s="231"/>
      <c r="M459" s="232"/>
      <c r="N459" s="233"/>
      <c r="O459" s="233"/>
      <c r="P459" s="233"/>
      <c r="Q459" s="233"/>
      <c r="R459" s="233"/>
      <c r="S459" s="233"/>
      <c r="T459" s="23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5" t="s">
        <v>155</v>
      </c>
      <c r="AU459" s="235" t="s">
        <v>80</v>
      </c>
      <c r="AV459" s="13" t="s">
        <v>78</v>
      </c>
      <c r="AW459" s="13" t="s">
        <v>32</v>
      </c>
      <c r="AX459" s="13" t="s">
        <v>70</v>
      </c>
      <c r="AY459" s="235" t="s">
        <v>143</v>
      </c>
    </row>
    <row r="460" spans="1:51" s="14" customFormat="1" ht="12">
      <c r="A460" s="14"/>
      <c r="B460" s="236"/>
      <c r="C460" s="237"/>
      <c r="D460" s="227" t="s">
        <v>155</v>
      </c>
      <c r="E460" s="238" t="s">
        <v>19</v>
      </c>
      <c r="F460" s="239" t="s">
        <v>261</v>
      </c>
      <c r="G460" s="237"/>
      <c r="H460" s="240">
        <v>258.883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6" t="s">
        <v>155</v>
      </c>
      <c r="AU460" s="246" t="s">
        <v>80</v>
      </c>
      <c r="AV460" s="14" t="s">
        <v>80</v>
      </c>
      <c r="AW460" s="14" t="s">
        <v>32</v>
      </c>
      <c r="AX460" s="14" t="s">
        <v>70</v>
      </c>
      <c r="AY460" s="246" t="s">
        <v>143</v>
      </c>
    </row>
    <row r="461" spans="1:51" s="13" customFormat="1" ht="12">
      <c r="A461" s="13"/>
      <c r="B461" s="225"/>
      <c r="C461" s="226"/>
      <c r="D461" s="227" t="s">
        <v>155</v>
      </c>
      <c r="E461" s="228" t="s">
        <v>19</v>
      </c>
      <c r="F461" s="229" t="s">
        <v>475</v>
      </c>
      <c r="G461" s="226"/>
      <c r="H461" s="228" t="s">
        <v>19</v>
      </c>
      <c r="I461" s="230"/>
      <c r="J461" s="226"/>
      <c r="K461" s="226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155</v>
      </c>
      <c r="AU461" s="235" t="s">
        <v>80</v>
      </c>
      <c r="AV461" s="13" t="s">
        <v>78</v>
      </c>
      <c r="AW461" s="13" t="s">
        <v>32</v>
      </c>
      <c r="AX461" s="13" t="s">
        <v>70</v>
      </c>
      <c r="AY461" s="235" t="s">
        <v>143</v>
      </c>
    </row>
    <row r="462" spans="1:51" s="14" customFormat="1" ht="12">
      <c r="A462" s="14"/>
      <c r="B462" s="236"/>
      <c r="C462" s="237"/>
      <c r="D462" s="227" t="s">
        <v>155</v>
      </c>
      <c r="E462" s="238" t="s">
        <v>19</v>
      </c>
      <c r="F462" s="239" t="s">
        <v>476</v>
      </c>
      <c r="G462" s="237"/>
      <c r="H462" s="240">
        <v>145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155</v>
      </c>
      <c r="AU462" s="246" t="s">
        <v>80</v>
      </c>
      <c r="AV462" s="14" t="s">
        <v>80</v>
      </c>
      <c r="AW462" s="14" t="s">
        <v>32</v>
      </c>
      <c r="AX462" s="14" t="s">
        <v>70</v>
      </c>
      <c r="AY462" s="246" t="s">
        <v>143</v>
      </c>
    </row>
    <row r="463" spans="1:51" s="15" customFormat="1" ht="12">
      <c r="A463" s="15"/>
      <c r="B463" s="257"/>
      <c r="C463" s="258"/>
      <c r="D463" s="227" t="s">
        <v>155</v>
      </c>
      <c r="E463" s="259" t="s">
        <v>19</v>
      </c>
      <c r="F463" s="260" t="s">
        <v>204</v>
      </c>
      <c r="G463" s="258"/>
      <c r="H463" s="261">
        <v>403.883</v>
      </c>
      <c r="I463" s="262"/>
      <c r="J463" s="258"/>
      <c r="K463" s="258"/>
      <c r="L463" s="263"/>
      <c r="M463" s="264"/>
      <c r="N463" s="265"/>
      <c r="O463" s="265"/>
      <c r="P463" s="265"/>
      <c r="Q463" s="265"/>
      <c r="R463" s="265"/>
      <c r="S463" s="265"/>
      <c r="T463" s="266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7" t="s">
        <v>155</v>
      </c>
      <c r="AU463" s="267" t="s">
        <v>80</v>
      </c>
      <c r="AV463" s="15" t="s">
        <v>151</v>
      </c>
      <c r="AW463" s="15" t="s">
        <v>32</v>
      </c>
      <c r="AX463" s="15" t="s">
        <v>78</v>
      </c>
      <c r="AY463" s="267" t="s">
        <v>143</v>
      </c>
    </row>
    <row r="464" spans="1:65" s="2" customFormat="1" ht="37.8" customHeight="1">
      <c r="A464" s="41"/>
      <c r="B464" s="42"/>
      <c r="C464" s="207" t="s">
        <v>477</v>
      </c>
      <c r="D464" s="207" t="s">
        <v>146</v>
      </c>
      <c r="E464" s="208" t="s">
        <v>478</v>
      </c>
      <c r="F464" s="209" t="s">
        <v>479</v>
      </c>
      <c r="G464" s="210" t="s">
        <v>174</v>
      </c>
      <c r="H464" s="211">
        <v>3569.819</v>
      </c>
      <c r="I464" s="212"/>
      <c r="J464" s="213">
        <f>ROUND(I464*H464,2)</f>
        <v>0</v>
      </c>
      <c r="K464" s="209" t="s">
        <v>150</v>
      </c>
      <c r="L464" s="47"/>
      <c r="M464" s="214" t="s">
        <v>19</v>
      </c>
      <c r="N464" s="215" t="s">
        <v>41</v>
      </c>
      <c r="O464" s="87"/>
      <c r="P464" s="216">
        <f>O464*H464</f>
        <v>0</v>
      </c>
      <c r="Q464" s="216">
        <v>0.06534</v>
      </c>
      <c r="R464" s="216">
        <f>Q464*H464</f>
        <v>233.25197346</v>
      </c>
      <c r="S464" s="216">
        <v>0</v>
      </c>
      <c r="T464" s="21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18" t="s">
        <v>151</v>
      </c>
      <c r="AT464" s="218" t="s">
        <v>146</v>
      </c>
      <c r="AU464" s="218" t="s">
        <v>80</v>
      </c>
      <c r="AY464" s="20" t="s">
        <v>143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20" t="s">
        <v>78</v>
      </c>
      <c r="BK464" s="219">
        <f>ROUND(I464*H464,2)</f>
        <v>0</v>
      </c>
      <c r="BL464" s="20" t="s">
        <v>151</v>
      </c>
      <c r="BM464" s="218" t="s">
        <v>480</v>
      </c>
    </row>
    <row r="465" spans="1:47" s="2" customFormat="1" ht="12">
      <c r="A465" s="41"/>
      <c r="B465" s="42"/>
      <c r="C465" s="43"/>
      <c r="D465" s="220" t="s">
        <v>153</v>
      </c>
      <c r="E465" s="43"/>
      <c r="F465" s="221" t="s">
        <v>481</v>
      </c>
      <c r="G465" s="43"/>
      <c r="H465" s="43"/>
      <c r="I465" s="222"/>
      <c r="J465" s="43"/>
      <c r="K465" s="43"/>
      <c r="L465" s="47"/>
      <c r="M465" s="223"/>
      <c r="N465" s="22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20" t="s">
        <v>153</v>
      </c>
      <c r="AU465" s="20" t="s">
        <v>80</v>
      </c>
    </row>
    <row r="466" spans="1:51" s="13" customFormat="1" ht="12">
      <c r="A466" s="13"/>
      <c r="B466" s="225"/>
      <c r="C466" s="226"/>
      <c r="D466" s="227" t="s">
        <v>155</v>
      </c>
      <c r="E466" s="228" t="s">
        <v>19</v>
      </c>
      <c r="F466" s="229" t="s">
        <v>211</v>
      </c>
      <c r="G466" s="226"/>
      <c r="H466" s="228" t="s">
        <v>19</v>
      </c>
      <c r="I466" s="230"/>
      <c r="J466" s="226"/>
      <c r="K466" s="226"/>
      <c r="L466" s="231"/>
      <c r="M466" s="232"/>
      <c r="N466" s="233"/>
      <c r="O466" s="233"/>
      <c r="P466" s="233"/>
      <c r="Q466" s="233"/>
      <c r="R466" s="233"/>
      <c r="S466" s="233"/>
      <c r="T466" s="23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5" t="s">
        <v>155</v>
      </c>
      <c r="AU466" s="235" t="s">
        <v>80</v>
      </c>
      <c r="AV466" s="13" t="s">
        <v>78</v>
      </c>
      <c r="AW466" s="13" t="s">
        <v>32</v>
      </c>
      <c r="AX466" s="13" t="s">
        <v>70</v>
      </c>
      <c r="AY466" s="235" t="s">
        <v>143</v>
      </c>
    </row>
    <row r="467" spans="1:51" s="13" customFormat="1" ht="12">
      <c r="A467" s="13"/>
      <c r="B467" s="225"/>
      <c r="C467" s="226"/>
      <c r="D467" s="227" t="s">
        <v>155</v>
      </c>
      <c r="E467" s="228" t="s">
        <v>19</v>
      </c>
      <c r="F467" s="229" t="s">
        <v>212</v>
      </c>
      <c r="G467" s="226"/>
      <c r="H467" s="228" t="s">
        <v>19</v>
      </c>
      <c r="I467" s="230"/>
      <c r="J467" s="226"/>
      <c r="K467" s="226"/>
      <c r="L467" s="231"/>
      <c r="M467" s="232"/>
      <c r="N467" s="233"/>
      <c r="O467" s="233"/>
      <c r="P467" s="233"/>
      <c r="Q467" s="233"/>
      <c r="R467" s="233"/>
      <c r="S467" s="233"/>
      <c r="T467" s="23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5" t="s">
        <v>155</v>
      </c>
      <c r="AU467" s="235" t="s">
        <v>80</v>
      </c>
      <c r="AV467" s="13" t="s">
        <v>78</v>
      </c>
      <c r="AW467" s="13" t="s">
        <v>32</v>
      </c>
      <c r="AX467" s="13" t="s">
        <v>70</v>
      </c>
      <c r="AY467" s="235" t="s">
        <v>143</v>
      </c>
    </row>
    <row r="468" spans="1:51" s="14" customFormat="1" ht="12">
      <c r="A468" s="14"/>
      <c r="B468" s="236"/>
      <c r="C468" s="237"/>
      <c r="D468" s="227" t="s">
        <v>155</v>
      </c>
      <c r="E468" s="238" t="s">
        <v>19</v>
      </c>
      <c r="F468" s="239" t="s">
        <v>213</v>
      </c>
      <c r="G468" s="237"/>
      <c r="H468" s="240">
        <v>274.824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6" t="s">
        <v>155</v>
      </c>
      <c r="AU468" s="246" t="s">
        <v>80</v>
      </c>
      <c r="AV468" s="14" t="s">
        <v>80</v>
      </c>
      <c r="AW468" s="14" t="s">
        <v>32</v>
      </c>
      <c r="AX468" s="14" t="s">
        <v>70</v>
      </c>
      <c r="AY468" s="246" t="s">
        <v>143</v>
      </c>
    </row>
    <row r="469" spans="1:51" s="14" customFormat="1" ht="12">
      <c r="A469" s="14"/>
      <c r="B469" s="236"/>
      <c r="C469" s="237"/>
      <c r="D469" s="227" t="s">
        <v>155</v>
      </c>
      <c r="E469" s="238" t="s">
        <v>19</v>
      </c>
      <c r="F469" s="239" t="s">
        <v>214</v>
      </c>
      <c r="G469" s="237"/>
      <c r="H469" s="240">
        <v>172.502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6" t="s">
        <v>155</v>
      </c>
      <c r="AU469" s="246" t="s">
        <v>80</v>
      </c>
      <c r="AV469" s="14" t="s">
        <v>80</v>
      </c>
      <c r="AW469" s="14" t="s">
        <v>32</v>
      </c>
      <c r="AX469" s="14" t="s">
        <v>70</v>
      </c>
      <c r="AY469" s="246" t="s">
        <v>143</v>
      </c>
    </row>
    <row r="470" spans="1:51" s="14" customFormat="1" ht="12">
      <c r="A470" s="14"/>
      <c r="B470" s="236"/>
      <c r="C470" s="237"/>
      <c r="D470" s="227" t="s">
        <v>155</v>
      </c>
      <c r="E470" s="238" t="s">
        <v>19</v>
      </c>
      <c r="F470" s="239" t="s">
        <v>215</v>
      </c>
      <c r="G470" s="237"/>
      <c r="H470" s="240">
        <v>200.352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6" t="s">
        <v>155</v>
      </c>
      <c r="AU470" s="246" t="s">
        <v>80</v>
      </c>
      <c r="AV470" s="14" t="s">
        <v>80</v>
      </c>
      <c r="AW470" s="14" t="s">
        <v>32</v>
      </c>
      <c r="AX470" s="14" t="s">
        <v>70</v>
      </c>
      <c r="AY470" s="246" t="s">
        <v>143</v>
      </c>
    </row>
    <row r="471" spans="1:51" s="14" customFormat="1" ht="12">
      <c r="A471" s="14"/>
      <c r="B471" s="236"/>
      <c r="C471" s="237"/>
      <c r="D471" s="227" t="s">
        <v>155</v>
      </c>
      <c r="E471" s="238" t="s">
        <v>19</v>
      </c>
      <c r="F471" s="239" t="s">
        <v>216</v>
      </c>
      <c r="G471" s="237"/>
      <c r="H471" s="240">
        <v>673.592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155</v>
      </c>
      <c r="AU471" s="246" t="s">
        <v>80</v>
      </c>
      <c r="AV471" s="14" t="s">
        <v>80</v>
      </c>
      <c r="AW471" s="14" t="s">
        <v>32</v>
      </c>
      <c r="AX471" s="14" t="s">
        <v>70</v>
      </c>
      <c r="AY471" s="246" t="s">
        <v>143</v>
      </c>
    </row>
    <row r="472" spans="1:51" s="14" customFormat="1" ht="12">
      <c r="A472" s="14"/>
      <c r="B472" s="236"/>
      <c r="C472" s="237"/>
      <c r="D472" s="227" t="s">
        <v>155</v>
      </c>
      <c r="E472" s="238" t="s">
        <v>19</v>
      </c>
      <c r="F472" s="239" t="s">
        <v>217</v>
      </c>
      <c r="G472" s="237"/>
      <c r="H472" s="240">
        <v>141.673</v>
      </c>
      <c r="I472" s="241"/>
      <c r="J472" s="237"/>
      <c r="K472" s="237"/>
      <c r="L472" s="242"/>
      <c r="M472" s="243"/>
      <c r="N472" s="244"/>
      <c r="O472" s="244"/>
      <c r="P472" s="244"/>
      <c r="Q472" s="244"/>
      <c r="R472" s="244"/>
      <c r="S472" s="244"/>
      <c r="T472" s="24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6" t="s">
        <v>155</v>
      </c>
      <c r="AU472" s="246" t="s">
        <v>80</v>
      </c>
      <c r="AV472" s="14" t="s">
        <v>80</v>
      </c>
      <c r="AW472" s="14" t="s">
        <v>32</v>
      </c>
      <c r="AX472" s="14" t="s">
        <v>70</v>
      </c>
      <c r="AY472" s="246" t="s">
        <v>143</v>
      </c>
    </row>
    <row r="473" spans="1:51" s="14" customFormat="1" ht="12">
      <c r="A473" s="14"/>
      <c r="B473" s="236"/>
      <c r="C473" s="237"/>
      <c r="D473" s="227" t="s">
        <v>155</v>
      </c>
      <c r="E473" s="238" t="s">
        <v>19</v>
      </c>
      <c r="F473" s="239" t="s">
        <v>218</v>
      </c>
      <c r="G473" s="237"/>
      <c r="H473" s="240">
        <v>358.498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155</v>
      </c>
      <c r="AU473" s="246" t="s">
        <v>80</v>
      </c>
      <c r="AV473" s="14" t="s">
        <v>80</v>
      </c>
      <c r="AW473" s="14" t="s">
        <v>32</v>
      </c>
      <c r="AX473" s="14" t="s">
        <v>70</v>
      </c>
      <c r="AY473" s="246" t="s">
        <v>143</v>
      </c>
    </row>
    <row r="474" spans="1:51" s="14" customFormat="1" ht="12">
      <c r="A474" s="14"/>
      <c r="B474" s="236"/>
      <c r="C474" s="237"/>
      <c r="D474" s="227" t="s">
        <v>155</v>
      </c>
      <c r="E474" s="238" t="s">
        <v>19</v>
      </c>
      <c r="F474" s="239" t="s">
        <v>219</v>
      </c>
      <c r="G474" s="237"/>
      <c r="H474" s="240">
        <v>612.365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6" t="s">
        <v>155</v>
      </c>
      <c r="AU474" s="246" t="s">
        <v>80</v>
      </c>
      <c r="AV474" s="14" t="s">
        <v>80</v>
      </c>
      <c r="AW474" s="14" t="s">
        <v>32</v>
      </c>
      <c r="AX474" s="14" t="s">
        <v>70</v>
      </c>
      <c r="AY474" s="246" t="s">
        <v>143</v>
      </c>
    </row>
    <row r="475" spans="1:51" s="14" customFormat="1" ht="12">
      <c r="A475" s="14"/>
      <c r="B475" s="236"/>
      <c r="C475" s="237"/>
      <c r="D475" s="227" t="s">
        <v>155</v>
      </c>
      <c r="E475" s="238" t="s">
        <v>19</v>
      </c>
      <c r="F475" s="239" t="s">
        <v>220</v>
      </c>
      <c r="G475" s="237"/>
      <c r="H475" s="240">
        <v>716.598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6" t="s">
        <v>155</v>
      </c>
      <c r="AU475" s="246" t="s">
        <v>80</v>
      </c>
      <c r="AV475" s="14" t="s">
        <v>80</v>
      </c>
      <c r="AW475" s="14" t="s">
        <v>32</v>
      </c>
      <c r="AX475" s="14" t="s">
        <v>70</v>
      </c>
      <c r="AY475" s="246" t="s">
        <v>143</v>
      </c>
    </row>
    <row r="476" spans="1:51" s="14" customFormat="1" ht="12">
      <c r="A476" s="14"/>
      <c r="B476" s="236"/>
      <c r="C476" s="237"/>
      <c r="D476" s="227" t="s">
        <v>155</v>
      </c>
      <c r="E476" s="238" t="s">
        <v>19</v>
      </c>
      <c r="F476" s="239" t="s">
        <v>221</v>
      </c>
      <c r="G476" s="237"/>
      <c r="H476" s="240">
        <v>489.51</v>
      </c>
      <c r="I476" s="241"/>
      <c r="J476" s="237"/>
      <c r="K476" s="237"/>
      <c r="L476" s="242"/>
      <c r="M476" s="243"/>
      <c r="N476" s="244"/>
      <c r="O476" s="244"/>
      <c r="P476" s="244"/>
      <c r="Q476" s="244"/>
      <c r="R476" s="244"/>
      <c r="S476" s="244"/>
      <c r="T476" s="24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6" t="s">
        <v>155</v>
      </c>
      <c r="AU476" s="246" t="s">
        <v>80</v>
      </c>
      <c r="AV476" s="14" t="s">
        <v>80</v>
      </c>
      <c r="AW476" s="14" t="s">
        <v>32</v>
      </c>
      <c r="AX476" s="14" t="s">
        <v>70</v>
      </c>
      <c r="AY476" s="246" t="s">
        <v>143</v>
      </c>
    </row>
    <row r="477" spans="1:51" s="16" customFormat="1" ht="12">
      <c r="A477" s="16"/>
      <c r="B477" s="268"/>
      <c r="C477" s="269"/>
      <c r="D477" s="227" t="s">
        <v>155</v>
      </c>
      <c r="E477" s="270" t="s">
        <v>19</v>
      </c>
      <c r="F477" s="271" t="s">
        <v>222</v>
      </c>
      <c r="G477" s="269"/>
      <c r="H477" s="272">
        <v>3639.914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T477" s="278" t="s">
        <v>155</v>
      </c>
      <c r="AU477" s="278" t="s">
        <v>80</v>
      </c>
      <c r="AV477" s="16" t="s">
        <v>144</v>
      </c>
      <c r="AW477" s="16" t="s">
        <v>32</v>
      </c>
      <c r="AX477" s="16" t="s">
        <v>70</v>
      </c>
      <c r="AY477" s="278" t="s">
        <v>143</v>
      </c>
    </row>
    <row r="478" spans="1:51" s="13" customFormat="1" ht="12">
      <c r="A478" s="13"/>
      <c r="B478" s="225"/>
      <c r="C478" s="226"/>
      <c r="D478" s="227" t="s">
        <v>155</v>
      </c>
      <c r="E478" s="228" t="s">
        <v>19</v>
      </c>
      <c r="F478" s="229" t="s">
        <v>223</v>
      </c>
      <c r="G478" s="226"/>
      <c r="H478" s="228" t="s">
        <v>19</v>
      </c>
      <c r="I478" s="230"/>
      <c r="J478" s="226"/>
      <c r="K478" s="226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155</v>
      </c>
      <c r="AU478" s="235" t="s">
        <v>80</v>
      </c>
      <c r="AV478" s="13" t="s">
        <v>78</v>
      </c>
      <c r="AW478" s="13" t="s">
        <v>32</v>
      </c>
      <c r="AX478" s="13" t="s">
        <v>70</v>
      </c>
      <c r="AY478" s="235" t="s">
        <v>143</v>
      </c>
    </row>
    <row r="479" spans="1:51" s="14" customFormat="1" ht="12">
      <c r="A479" s="14"/>
      <c r="B479" s="236"/>
      <c r="C479" s="237"/>
      <c r="D479" s="227" t="s">
        <v>155</v>
      </c>
      <c r="E479" s="238" t="s">
        <v>19</v>
      </c>
      <c r="F479" s="239" t="s">
        <v>224</v>
      </c>
      <c r="G479" s="237"/>
      <c r="H479" s="240">
        <v>-50.551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6" t="s">
        <v>155</v>
      </c>
      <c r="AU479" s="246" t="s">
        <v>80</v>
      </c>
      <c r="AV479" s="14" t="s">
        <v>80</v>
      </c>
      <c r="AW479" s="14" t="s">
        <v>32</v>
      </c>
      <c r="AX479" s="14" t="s">
        <v>70</v>
      </c>
      <c r="AY479" s="246" t="s">
        <v>143</v>
      </c>
    </row>
    <row r="480" spans="1:51" s="14" customFormat="1" ht="12">
      <c r="A480" s="14"/>
      <c r="B480" s="236"/>
      <c r="C480" s="237"/>
      <c r="D480" s="227" t="s">
        <v>155</v>
      </c>
      <c r="E480" s="238" t="s">
        <v>19</v>
      </c>
      <c r="F480" s="239" t="s">
        <v>225</v>
      </c>
      <c r="G480" s="237"/>
      <c r="H480" s="240">
        <v>-31.321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155</v>
      </c>
      <c r="AU480" s="246" t="s">
        <v>80</v>
      </c>
      <c r="AV480" s="14" t="s">
        <v>80</v>
      </c>
      <c r="AW480" s="14" t="s">
        <v>32</v>
      </c>
      <c r="AX480" s="14" t="s">
        <v>70</v>
      </c>
      <c r="AY480" s="246" t="s">
        <v>143</v>
      </c>
    </row>
    <row r="481" spans="1:51" s="14" customFormat="1" ht="12">
      <c r="A481" s="14"/>
      <c r="B481" s="236"/>
      <c r="C481" s="237"/>
      <c r="D481" s="227" t="s">
        <v>155</v>
      </c>
      <c r="E481" s="238" t="s">
        <v>19</v>
      </c>
      <c r="F481" s="239" t="s">
        <v>226</v>
      </c>
      <c r="G481" s="237"/>
      <c r="H481" s="240">
        <v>-13.108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6" t="s">
        <v>155</v>
      </c>
      <c r="AU481" s="246" t="s">
        <v>80</v>
      </c>
      <c r="AV481" s="14" t="s">
        <v>80</v>
      </c>
      <c r="AW481" s="14" t="s">
        <v>32</v>
      </c>
      <c r="AX481" s="14" t="s">
        <v>70</v>
      </c>
      <c r="AY481" s="246" t="s">
        <v>143</v>
      </c>
    </row>
    <row r="482" spans="1:51" s="14" customFormat="1" ht="12">
      <c r="A482" s="14"/>
      <c r="B482" s="236"/>
      <c r="C482" s="237"/>
      <c r="D482" s="227" t="s">
        <v>155</v>
      </c>
      <c r="E482" s="238" t="s">
        <v>19</v>
      </c>
      <c r="F482" s="239" t="s">
        <v>227</v>
      </c>
      <c r="G482" s="237"/>
      <c r="H482" s="240">
        <v>-117.707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6" t="s">
        <v>155</v>
      </c>
      <c r="AU482" s="246" t="s">
        <v>80</v>
      </c>
      <c r="AV482" s="14" t="s">
        <v>80</v>
      </c>
      <c r="AW482" s="14" t="s">
        <v>32</v>
      </c>
      <c r="AX482" s="14" t="s">
        <v>70</v>
      </c>
      <c r="AY482" s="246" t="s">
        <v>143</v>
      </c>
    </row>
    <row r="483" spans="1:51" s="14" customFormat="1" ht="12">
      <c r="A483" s="14"/>
      <c r="B483" s="236"/>
      <c r="C483" s="237"/>
      <c r="D483" s="227" t="s">
        <v>155</v>
      </c>
      <c r="E483" s="238" t="s">
        <v>19</v>
      </c>
      <c r="F483" s="239" t="s">
        <v>228</v>
      </c>
      <c r="G483" s="237"/>
      <c r="H483" s="240">
        <v>-5.088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155</v>
      </c>
      <c r="AU483" s="246" t="s">
        <v>80</v>
      </c>
      <c r="AV483" s="14" t="s">
        <v>80</v>
      </c>
      <c r="AW483" s="14" t="s">
        <v>32</v>
      </c>
      <c r="AX483" s="14" t="s">
        <v>70</v>
      </c>
      <c r="AY483" s="246" t="s">
        <v>143</v>
      </c>
    </row>
    <row r="484" spans="1:51" s="14" customFormat="1" ht="12">
      <c r="A484" s="14"/>
      <c r="B484" s="236"/>
      <c r="C484" s="237"/>
      <c r="D484" s="227" t="s">
        <v>155</v>
      </c>
      <c r="E484" s="238" t="s">
        <v>19</v>
      </c>
      <c r="F484" s="239" t="s">
        <v>229</v>
      </c>
      <c r="G484" s="237"/>
      <c r="H484" s="240">
        <v>-73.381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6" t="s">
        <v>155</v>
      </c>
      <c r="AU484" s="246" t="s">
        <v>80</v>
      </c>
      <c r="AV484" s="14" t="s">
        <v>80</v>
      </c>
      <c r="AW484" s="14" t="s">
        <v>32</v>
      </c>
      <c r="AX484" s="14" t="s">
        <v>70</v>
      </c>
      <c r="AY484" s="246" t="s">
        <v>143</v>
      </c>
    </row>
    <row r="485" spans="1:51" s="14" customFormat="1" ht="12">
      <c r="A485" s="14"/>
      <c r="B485" s="236"/>
      <c r="C485" s="237"/>
      <c r="D485" s="227" t="s">
        <v>155</v>
      </c>
      <c r="E485" s="238" t="s">
        <v>19</v>
      </c>
      <c r="F485" s="239" t="s">
        <v>230</v>
      </c>
      <c r="G485" s="237"/>
      <c r="H485" s="240">
        <v>-151.73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155</v>
      </c>
      <c r="AU485" s="246" t="s">
        <v>80</v>
      </c>
      <c r="AV485" s="14" t="s">
        <v>80</v>
      </c>
      <c r="AW485" s="14" t="s">
        <v>32</v>
      </c>
      <c r="AX485" s="14" t="s">
        <v>70</v>
      </c>
      <c r="AY485" s="246" t="s">
        <v>143</v>
      </c>
    </row>
    <row r="486" spans="1:51" s="14" customFormat="1" ht="12">
      <c r="A486" s="14"/>
      <c r="B486" s="236"/>
      <c r="C486" s="237"/>
      <c r="D486" s="227" t="s">
        <v>155</v>
      </c>
      <c r="E486" s="238" t="s">
        <v>19</v>
      </c>
      <c r="F486" s="239" t="s">
        <v>231</v>
      </c>
      <c r="G486" s="237"/>
      <c r="H486" s="240">
        <v>-102.898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6" t="s">
        <v>155</v>
      </c>
      <c r="AU486" s="246" t="s">
        <v>80</v>
      </c>
      <c r="AV486" s="14" t="s">
        <v>80</v>
      </c>
      <c r="AW486" s="14" t="s">
        <v>32</v>
      </c>
      <c r="AX486" s="14" t="s">
        <v>70</v>
      </c>
      <c r="AY486" s="246" t="s">
        <v>143</v>
      </c>
    </row>
    <row r="487" spans="1:51" s="14" customFormat="1" ht="12">
      <c r="A487" s="14"/>
      <c r="B487" s="236"/>
      <c r="C487" s="237"/>
      <c r="D487" s="227" t="s">
        <v>155</v>
      </c>
      <c r="E487" s="238" t="s">
        <v>19</v>
      </c>
      <c r="F487" s="239" t="s">
        <v>232</v>
      </c>
      <c r="G487" s="237"/>
      <c r="H487" s="240">
        <v>-122.224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6" t="s">
        <v>155</v>
      </c>
      <c r="AU487" s="246" t="s">
        <v>80</v>
      </c>
      <c r="AV487" s="14" t="s">
        <v>80</v>
      </c>
      <c r="AW487" s="14" t="s">
        <v>32</v>
      </c>
      <c r="AX487" s="14" t="s">
        <v>70</v>
      </c>
      <c r="AY487" s="246" t="s">
        <v>143</v>
      </c>
    </row>
    <row r="488" spans="1:51" s="16" customFormat="1" ht="12">
      <c r="A488" s="16"/>
      <c r="B488" s="268"/>
      <c r="C488" s="269"/>
      <c r="D488" s="227" t="s">
        <v>155</v>
      </c>
      <c r="E488" s="270" t="s">
        <v>19</v>
      </c>
      <c r="F488" s="271" t="s">
        <v>222</v>
      </c>
      <c r="G488" s="269"/>
      <c r="H488" s="272">
        <v>-668.008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78" t="s">
        <v>155</v>
      </c>
      <c r="AU488" s="278" t="s">
        <v>80</v>
      </c>
      <c r="AV488" s="16" t="s">
        <v>144</v>
      </c>
      <c r="AW488" s="16" t="s">
        <v>32</v>
      </c>
      <c r="AX488" s="16" t="s">
        <v>70</v>
      </c>
      <c r="AY488" s="278" t="s">
        <v>143</v>
      </c>
    </row>
    <row r="489" spans="1:51" s="13" customFormat="1" ht="12">
      <c r="A489" s="13"/>
      <c r="B489" s="225"/>
      <c r="C489" s="226"/>
      <c r="D489" s="227" t="s">
        <v>155</v>
      </c>
      <c r="E489" s="228" t="s">
        <v>19</v>
      </c>
      <c r="F489" s="229" t="s">
        <v>233</v>
      </c>
      <c r="G489" s="226"/>
      <c r="H489" s="228" t="s">
        <v>19</v>
      </c>
      <c r="I489" s="230"/>
      <c r="J489" s="226"/>
      <c r="K489" s="226"/>
      <c r="L489" s="231"/>
      <c r="M489" s="232"/>
      <c r="N489" s="233"/>
      <c r="O489" s="233"/>
      <c r="P489" s="233"/>
      <c r="Q489" s="233"/>
      <c r="R489" s="233"/>
      <c r="S489" s="233"/>
      <c r="T489" s="23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5" t="s">
        <v>155</v>
      </c>
      <c r="AU489" s="235" t="s">
        <v>80</v>
      </c>
      <c r="AV489" s="13" t="s">
        <v>78</v>
      </c>
      <c r="AW489" s="13" t="s">
        <v>32</v>
      </c>
      <c r="AX489" s="13" t="s">
        <v>70</v>
      </c>
      <c r="AY489" s="235" t="s">
        <v>143</v>
      </c>
    </row>
    <row r="490" spans="1:51" s="14" customFormat="1" ht="12">
      <c r="A490" s="14"/>
      <c r="B490" s="236"/>
      <c r="C490" s="237"/>
      <c r="D490" s="227" t="s">
        <v>155</v>
      </c>
      <c r="E490" s="238" t="s">
        <v>19</v>
      </c>
      <c r="F490" s="239" t="s">
        <v>234</v>
      </c>
      <c r="G490" s="237"/>
      <c r="H490" s="240">
        <v>13.568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6" t="s">
        <v>155</v>
      </c>
      <c r="AU490" s="246" t="s">
        <v>80</v>
      </c>
      <c r="AV490" s="14" t="s">
        <v>80</v>
      </c>
      <c r="AW490" s="14" t="s">
        <v>32</v>
      </c>
      <c r="AX490" s="14" t="s">
        <v>70</v>
      </c>
      <c r="AY490" s="246" t="s">
        <v>143</v>
      </c>
    </row>
    <row r="491" spans="1:51" s="14" customFormat="1" ht="12">
      <c r="A491" s="14"/>
      <c r="B491" s="236"/>
      <c r="C491" s="237"/>
      <c r="D491" s="227" t="s">
        <v>155</v>
      </c>
      <c r="E491" s="238" t="s">
        <v>19</v>
      </c>
      <c r="F491" s="239" t="s">
        <v>235</v>
      </c>
      <c r="G491" s="237"/>
      <c r="H491" s="240">
        <v>6.22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6" t="s">
        <v>155</v>
      </c>
      <c r="AU491" s="246" t="s">
        <v>80</v>
      </c>
      <c r="AV491" s="14" t="s">
        <v>80</v>
      </c>
      <c r="AW491" s="14" t="s">
        <v>32</v>
      </c>
      <c r="AX491" s="14" t="s">
        <v>70</v>
      </c>
      <c r="AY491" s="246" t="s">
        <v>143</v>
      </c>
    </row>
    <row r="492" spans="1:51" s="14" customFormat="1" ht="12">
      <c r="A492" s="14"/>
      <c r="B492" s="236"/>
      <c r="C492" s="237"/>
      <c r="D492" s="227" t="s">
        <v>155</v>
      </c>
      <c r="E492" s="238" t="s">
        <v>19</v>
      </c>
      <c r="F492" s="239" t="s">
        <v>236</v>
      </c>
      <c r="G492" s="237"/>
      <c r="H492" s="240">
        <v>11.748</v>
      </c>
      <c r="I492" s="241"/>
      <c r="J492" s="237"/>
      <c r="K492" s="237"/>
      <c r="L492" s="242"/>
      <c r="M492" s="243"/>
      <c r="N492" s="244"/>
      <c r="O492" s="244"/>
      <c r="P492" s="244"/>
      <c r="Q492" s="244"/>
      <c r="R492" s="244"/>
      <c r="S492" s="244"/>
      <c r="T492" s="24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6" t="s">
        <v>155</v>
      </c>
      <c r="AU492" s="246" t="s">
        <v>80</v>
      </c>
      <c r="AV492" s="14" t="s">
        <v>80</v>
      </c>
      <c r="AW492" s="14" t="s">
        <v>32</v>
      </c>
      <c r="AX492" s="14" t="s">
        <v>70</v>
      </c>
      <c r="AY492" s="246" t="s">
        <v>143</v>
      </c>
    </row>
    <row r="493" spans="1:51" s="14" customFormat="1" ht="12">
      <c r="A493" s="14"/>
      <c r="B493" s="236"/>
      <c r="C493" s="237"/>
      <c r="D493" s="227" t="s">
        <v>155</v>
      </c>
      <c r="E493" s="238" t="s">
        <v>19</v>
      </c>
      <c r="F493" s="239" t="s">
        <v>237</v>
      </c>
      <c r="G493" s="237"/>
      <c r="H493" s="240">
        <v>5.068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6" t="s">
        <v>155</v>
      </c>
      <c r="AU493" s="246" t="s">
        <v>80</v>
      </c>
      <c r="AV493" s="14" t="s">
        <v>80</v>
      </c>
      <c r="AW493" s="14" t="s">
        <v>32</v>
      </c>
      <c r="AX493" s="14" t="s">
        <v>70</v>
      </c>
      <c r="AY493" s="246" t="s">
        <v>143</v>
      </c>
    </row>
    <row r="494" spans="1:51" s="14" customFormat="1" ht="12">
      <c r="A494" s="14"/>
      <c r="B494" s="236"/>
      <c r="C494" s="237"/>
      <c r="D494" s="227" t="s">
        <v>155</v>
      </c>
      <c r="E494" s="238" t="s">
        <v>19</v>
      </c>
      <c r="F494" s="239" t="s">
        <v>238</v>
      </c>
      <c r="G494" s="237"/>
      <c r="H494" s="240">
        <v>30.944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6" t="s">
        <v>155</v>
      </c>
      <c r="AU494" s="246" t="s">
        <v>80</v>
      </c>
      <c r="AV494" s="14" t="s">
        <v>80</v>
      </c>
      <c r="AW494" s="14" t="s">
        <v>32</v>
      </c>
      <c r="AX494" s="14" t="s">
        <v>70</v>
      </c>
      <c r="AY494" s="246" t="s">
        <v>143</v>
      </c>
    </row>
    <row r="495" spans="1:51" s="14" customFormat="1" ht="12">
      <c r="A495" s="14"/>
      <c r="B495" s="236"/>
      <c r="C495" s="237"/>
      <c r="D495" s="227" t="s">
        <v>155</v>
      </c>
      <c r="E495" s="238" t="s">
        <v>19</v>
      </c>
      <c r="F495" s="239" t="s">
        <v>239</v>
      </c>
      <c r="G495" s="237"/>
      <c r="H495" s="240">
        <v>19.06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155</v>
      </c>
      <c r="AU495" s="246" t="s">
        <v>80</v>
      </c>
      <c r="AV495" s="14" t="s">
        <v>80</v>
      </c>
      <c r="AW495" s="14" t="s">
        <v>32</v>
      </c>
      <c r="AX495" s="14" t="s">
        <v>70</v>
      </c>
      <c r="AY495" s="246" t="s">
        <v>143</v>
      </c>
    </row>
    <row r="496" spans="1:51" s="14" customFormat="1" ht="12">
      <c r="A496" s="14"/>
      <c r="B496" s="236"/>
      <c r="C496" s="237"/>
      <c r="D496" s="227" t="s">
        <v>155</v>
      </c>
      <c r="E496" s="238" t="s">
        <v>19</v>
      </c>
      <c r="F496" s="239" t="s">
        <v>240</v>
      </c>
      <c r="G496" s="237"/>
      <c r="H496" s="240">
        <v>2.264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6" t="s">
        <v>155</v>
      </c>
      <c r="AU496" s="246" t="s">
        <v>80</v>
      </c>
      <c r="AV496" s="14" t="s">
        <v>80</v>
      </c>
      <c r="AW496" s="14" t="s">
        <v>32</v>
      </c>
      <c r="AX496" s="14" t="s">
        <v>70</v>
      </c>
      <c r="AY496" s="246" t="s">
        <v>143</v>
      </c>
    </row>
    <row r="497" spans="1:51" s="14" customFormat="1" ht="12">
      <c r="A497" s="14"/>
      <c r="B497" s="236"/>
      <c r="C497" s="237"/>
      <c r="D497" s="227" t="s">
        <v>155</v>
      </c>
      <c r="E497" s="238" t="s">
        <v>19</v>
      </c>
      <c r="F497" s="239" t="s">
        <v>241</v>
      </c>
      <c r="G497" s="237"/>
      <c r="H497" s="240">
        <v>27.496</v>
      </c>
      <c r="I497" s="241"/>
      <c r="J497" s="237"/>
      <c r="K497" s="237"/>
      <c r="L497" s="242"/>
      <c r="M497" s="243"/>
      <c r="N497" s="244"/>
      <c r="O497" s="244"/>
      <c r="P497" s="244"/>
      <c r="Q497" s="244"/>
      <c r="R497" s="244"/>
      <c r="S497" s="244"/>
      <c r="T497" s="245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6" t="s">
        <v>155</v>
      </c>
      <c r="AU497" s="246" t="s">
        <v>80</v>
      </c>
      <c r="AV497" s="14" t="s">
        <v>80</v>
      </c>
      <c r="AW497" s="14" t="s">
        <v>32</v>
      </c>
      <c r="AX497" s="14" t="s">
        <v>70</v>
      </c>
      <c r="AY497" s="246" t="s">
        <v>143</v>
      </c>
    </row>
    <row r="498" spans="1:51" s="14" customFormat="1" ht="12">
      <c r="A498" s="14"/>
      <c r="B498" s="236"/>
      <c r="C498" s="237"/>
      <c r="D498" s="227" t="s">
        <v>155</v>
      </c>
      <c r="E498" s="238" t="s">
        <v>19</v>
      </c>
      <c r="F498" s="239" t="s">
        <v>242</v>
      </c>
      <c r="G498" s="237"/>
      <c r="H498" s="240">
        <v>57.852</v>
      </c>
      <c r="I498" s="241"/>
      <c r="J498" s="237"/>
      <c r="K498" s="237"/>
      <c r="L498" s="242"/>
      <c r="M498" s="243"/>
      <c r="N498" s="244"/>
      <c r="O498" s="244"/>
      <c r="P498" s="244"/>
      <c r="Q498" s="244"/>
      <c r="R498" s="244"/>
      <c r="S498" s="244"/>
      <c r="T498" s="24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6" t="s">
        <v>155</v>
      </c>
      <c r="AU498" s="246" t="s">
        <v>80</v>
      </c>
      <c r="AV498" s="14" t="s">
        <v>80</v>
      </c>
      <c r="AW498" s="14" t="s">
        <v>32</v>
      </c>
      <c r="AX498" s="14" t="s">
        <v>70</v>
      </c>
      <c r="AY498" s="246" t="s">
        <v>143</v>
      </c>
    </row>
    <row r="499" spans="1:51" s="14" customFormat="1" ht="12">
      <c r="A499" s="14"/>
      <c r="B499" s="236"/>
      <c r="C499" s="237"/>
      <c r="D499" s="227" t="s">
        <v>155</v>
      </c>
      <c r="E499" s="238" t="s">
        <v>19</v>
      </c>
      <c r="F499" s="239" t="s">
        <v>243</v>
      </c>
      <c r="G499" s="237"/>
      <c r="H499" s="240">
        <v>16.774</v>
      </c>
      <c r="I499" s="241"/>
      <c r="J499" s="237"/>
      <c r="K499" s="237"/>
      <c r="L499" s="242"/>
      <c r="M499" s="243"/>
      <c r="N499" s="244"/>
      <c r="O499" s="244"/>
      <c r="P499" s="244"/>
      <c r="Q499" s="244"/>
      <c r="R499" s="244"/>
      <c r="S499" s="244"/>
      <c r="T499" s="24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6" t="s">
        <v>155</v>
      </c>
      <c r="AU499" s="246" t="s">
        <v>80</v>
      </c>
      <c r="AV499" s="14" t="s">
        <v>80</v>
      </c>
      <c r="AW499" s="14" t="s">
        <v>32</v>
      </c>
      <c r="AX499" s="14" t="s">
        <v>70</v>
      </c>
      <c r="AY499" s="246" t="s">
        <v>143</v>
      </c>
    </row>
    <row r="500" spans="1:51" s="14" customFormat="1" ht="12">
      <c r="A500" s="14"/>
      <c r="B500" s="236"/>
      <c r="C500" s="237"/>
      <c r="D500" s="227" t="s">
        <v>155</v>
      </c>
      <c r="E500" s="238" t="s">
        <v>19</v>
      </c>
      <c r="F500" s="239" t="s">
        <v>244</v>
      </c>
      <c r="G500" s="237"/>
      <c r="H500" s="240">
        <v>23.694</v>
      </c>
      <c r="I500" s="241"/>
      <c r="J500" s="237"/>
      <c r="K500" s="237"/>
      <c r="L500" s="242"/>
      <c r="M500" s="243"/>
      <c r="N500" s="244"/>
      <c r="O500" s="244"/>
      <c r="P500" s="244"/>
      <c r="Q500" s="244"/>
      <c r="R500" s="244"/>
      <c r="S500" s="244"/>
      <c r="T500" s="24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6" t="s">
        <v>155</v>
      </c>
      <c r="AU500" s="246" t="s">
        <v>80</v>
      </c>
      <c r="AV500" s="14" t="s">
        <v>80</v>
      </c>
      <c r="AW500" s="14" t="s">
        <v>32</v>
      </c>
      <c r="AX500" s="14" t="s">
        <v>70</v>
      </c>
      <c r="AY500" s="246" t="s">
        <v>143</v>
      </c>
    </row>
    <row r="501" spans="1:51" s="14" customFormat="1" ht="12">
      <c r="A501" s="14"/>
      <c r="B501" s="236"/>
      <c r="C501" s="237"/>
      <c r="D501" s="227" t="s">
        <v>155</v>
      </c>
      <c r="E501" s="238" t="s">
        <v>19</v>
      </c>
      <c r="F501" s="239" t="s">
        <v>245</v>
      </c>
      <c r="G501" s="237"/>
      <c r="H501" s="240">
        <v>46.17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6" t="s">
        <v>155</v>
      </c>
      <c r="AU501" s="246" t="s">
        <v>80</v>
      </c>
      <c r="AV501" s="14" t="s">
        <v>80</v>
      </c>
      <c r="AW501" s="14" t="s">
        <v>32</v>
      </c>
      <c r="AX501" s="14" t="s">
        <v>70</v>
      </c>
      <c r="AY501" s="246" t="s">
        <v>143</v>
      </c>
    </row>
    <row r="502" spans="1:51" s="16" customFormat="1" ht="12">
      <c r="A502" s="16"/>
      <c r="B502" s="268"/>
      <c r="C502" s="269"/>
      <c r="D502" s="227" t="s">
        <v>155</v>
      </c>
      <c r="E502" s="270" t="s">
        <v>19</v>
      </c>
      <c r="F502" s="271" t="s">
        <v>222</v>
      </c>
      <c r="G502" s="269"/>
      <c r="H502" s="272">
        <v>260.858</v>
      </c>
      <c r="I502" s="273"/>
      <c r="J502" s="269"/>
      <c r="K502" s="269"/>
      <c r="L502" s="274"/>
      <c r="M502" s="275"/>
      <c r="N502" s="276"/>
      <c r="O502" s="276"/>
      <c r="P502" s="276"/>
      <c r="Q502" s="276"/>
      <c r="R502" s="276"/>
      <c r="S502" s="276"/>
      <c r="T502" s="277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78" t="s">
        <v>155</v>
      </c>
      <c r="AU502" s="278" t="s">
        <v>80</v>
      </c>
      <c r="AV502" s="16" t="s">
        <v>144</v>
      </c>
      <c r="AW502" s="16" t="s">
        <v>32</v>
      </c>
      <c r="AX502" s="16" t="s">
        <v>70</v>
      </c>
      <c r="AY502" s="278" t="s">
        <v>143</v>
      </c>
    </row>
    <row r="503" spans="1:51" s="13" customFormat="1" ht="12">
      <c r="A503" s="13"/>
      <c r="B503" s="225"/>
      <c r="C503" s="226"/>
      <c r="D503" s="227" t="s">
        <v>155</v>
      </c>
      <c r="E503" s="228" t="s">
        <v>19</v>
      </c>
      <c r="F503" s="229" t="s">
        <v>246</v>
      </c>
      <c r="G503" s="226"/>
      <c r="H503" s="228" t="s">
        <v>19</v>
      </c>
      <c r="I503" s="230"/>
      <c r="J503" s="226"/>
      <c r="K503" s="226"/>
      <c r="L503" s="231"/>
      <c r="M503" s="232"/>
      <c r="N503" s="233"/>
      <c r="O503" s="233"/>
      <c r="P503" s="233"/>
      <c r="Q503" s="233"/>
      <c r="R503" s="233"/>
      <c r="S503" s="233"/>
      <c r="T503" s="23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5" t="s">
        <v>155</v>
      </c>
      <c r="AU503" s="235" t="s">
        <v>80</v>
      </c>
      <c r="AV503" s="13" t="s">
        <v>78</v>
      </c>
      <c r="AW503" s="13" t="s">
        <v>32</v>
      </c>
      <c r="AX503" s="13" t="s">
        <v>70</v>
      </c>
      <c r="AY503" s="235" t="s">
        <v>143</v>
      </c>
    </row>
    <row r="504" spans="1:51" s="13" customFormat="1" ht="12">
      <c r="A504" s="13"/>
      <c r="B504" s="225"/>
      <c r="C504" s="226"/>
      <c r="D504" s="227" t="s">
        <v>155</v>
      </c>
      <c r="E504" s="228" t="s">
        <v>19</v>
      </c>
      <c r="F504" s="229" t="s">
        <v>247</v>
      </c>
      <c r="G504" s="226"/>
      <c r="H504" s="228" t="s">
        <v>19</v>
      </c>
      <c r="I504" s="230"/>
      <c r="J504" s="226"/>
      <c r="K504" s="226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155</v>
      </c>
      <c r="AU504" s="235" t="s">
        <v>80</v>
      </c>
      <c r="AV504" s="13" t="s">
        <v>78</v>
      </c>
      <c r="AW504" s="13" t="s">
        <v>32</v>
      </c>
      <c r="AX504" s="13" t="s">
        <v>70</v>
      </c>
      <c r="AY504" s="235" t="s">
        <v>143</v>
      </c>
    </row>
    <row r="505" spans="1:51" s="14" customFormat="1" ht="12">
      <c r="A505" s="14"/>
      <c r="B505" s="236"/>
      <c r="C505" s="237"/>
      <c r="D505" s="227" t="s">
        <v>155</v>
      </c>
      <c r="E505" s="238" t="s">
        <v>19</v>
      </c>
      <c r="F505" s="239" t="s">
        <v>248</v>
      </c>
      <c r="G505" s="237"/>
      <c r="H505" s="240">
        <v>49.875</v>
      </c>
      <c r="I505" s="241"/>
      <c r="J505" s="237"/>
      <c r="K505" s="237"/>
      <c r="L505" s="242"/>
      <c r="M505" s="243"/>
      <c r="N505" s="244"/>
      <c r="O505" s="244"/>
      <c r="P505" s="244"/>
      <c r="Q505" s="244"/>
      <c r="R505" s="244"/>
      <c r="S505" s="244"/>
      <c r="T505" s="24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6" t="s">
        <v>155</v>
      </c>
      <c r="AU505" s="246" t="s">
        <v>80</v>
      </c>
      <c r="AV505" s="14" t="s">
        <v>80</v>
      </c>
      <c r="AW505" s="14" t="s">
        <v>32</v>
      </c>
      <c r="AX505" s="14" t="s">
        <v>70</v>
      </c>
      <c r="AY505" s="246" t="s">
        <v>143</v>
      </c>
    </row>
    <row r="506" spans="1:51" s="13" customFormat="1" ht="12">
      <c r="A506" s="13"/>
      <c r="B506" s="225"/>
      <c r="C506" s="226"/>
      <c r="D506" s="227" t="s">
        <v>155</v>
      </c>
      <c r="E506" s="228" t="s">
        <v>19</v>
      </c>
      <c r="F506" s="229" t="s">
        <v>249</v>
      </c>
      <c r="G506" s="226"/>
      <c r="H506" s="228" t="s">
        <v>19</v>
      </c>
      <c r="I506" s="230"/>
      <c r="J506" s="226"/>
      <c r="K506" s="226"/>
      <c r="L506" s="231"/>
      <c r="M506" s="232"/>
      <c r="N506" s="233"/>
      <c r="O506" s="233"/>
      <c r="P506" s="233"/>
      <c r="Q506" s="233"/>
      <c r="R506" s="233"/>
      <c r="S506" s="233"/>
      <c r="T506" s="23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5" t="s">
        <v>155</v>
      </c>
      <c r="AU506" s="235" t="s">
        <v>80</v>
      </c>
      <c r="AV506" s="13" t="s">
        <v>78</v>
      </c>
      <c r="AW506" s="13" t="s">
        <v>32</v>
      </c>
      <c r="AX506" s="13" t="s">
        <v>70</v>
      </c>
      <c r="AY506" s="235" t="s">
        <v>143</v>
      </c>
    </row>
    <row r="507" spans="1:51" s="14" customFormat="1" ht="12">
      <c r="A507" s="14"/>
      <c r="B507" s="236"/>
      <c r="C507" s="237"/>
      <c r="D507" s="227" t="s">
        <v>155</v>
      </c>
      <c r="E507" s="238" t="s">
        <v>19</v>
      </c>
      <c r="F507" s="239" t="s">
        <v>250</v>
      </c>
      <c r="G507" s="237"/>
      <c r="H507" s="240">
        <v>92.425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155</v>
      </c>
      <c r="AU507" s="246" t="s">
        <v>80</v>
      </c>
      <c r="AV507" s="14" t="s">
        <v>80</v>
      </c>
      <c r="AW507" s="14" t="s">
        <v>32</v>
      </c>
      <c r="AX507" s="14" t="s">
        <v>70</v>
      </c>
      <c r="AY507" s="246" t="s">
        <v>143</v>
      </c>
    </row>
    <row r="508" spans="1:51" s="13" customFormat="1" ht="12">
      <c r="A508" s="13"/>
      <c r="B508" s="225"/>
      <c r="C508" s="226"/>
      <c r="D508" s="227" t="s">
        <v>155</v>
      </c>
      <c r="E508" s="228" t="s">
        <v>19</v>
      </c>
      <c r="F508" s="229" t="s">
        <v>251</v>
      </c>
      <c r="G508" s="226"/>
      <c r="H508" s="228" t="s">
        <v>19</v>
      </c>
      <c r="I508" s="230"/>
      <c r="J508" s="226"/>
      <c r="K508" s="226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155</v>
      </c>
      <c r="AU508" s="235" t="s">
        <v>80</v>
      </c>
      <c r="AV508" s="13" t="s">
        <v>78</v>
      </c>
      <c r="AW508" s="13" t="s">
        <v>32</v>
      </c>
      <c r="AX508" s="13" t="s">
        <v>70</v>
      </c>
      <c r="AY508" s="235" t="s">
        <v>143</v>
      </c>
    </row>
    <row r="509" spans="1:51" s="14" customFormat="1" ht="12">
      <c r="A509" s="14"/>
      <c r="B509" s="236"/>
      <c r="C509" s="237"/>
      <c r="D509" s="227" t="s">
        <v>155</v>
      </c>
      <c r="E509" s="238" t="s">
        <v>19</v>
      </c>
      <c r="F509" s="239" t="s">
        <v>252</v>
      </c>
      <c r="G509" s="237"/>
      <c r="H509" s="240">
        <v>98.861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6" t="s">
        <v>155</v>
      </c>
      <c r="AU509" s="246" t="s">
        <v>80</v>
      </c>
      <c r="AV509" s="14" t="s">
        <v>80</v>
      </c>
      <c r="AW509" s="14" t="s">
        <v>32</v>
      </c>
      <c r="AX509" s="14" t="s">
        <v>70</v>
      </c>
      <c r="AY509" s="246" t="s">
        <v>143</v>
      </c>
    </row>
    <row r="510" spans="1:51" s="14" customFormat="1" ht="12">
      <c r="A510" s="14"/>
      <c r="B510" s="236"/>
      <c r="C510" s="237"/>
      <c r="D510" s="227" t="s">
        <v>155</v>
      </c>
      <c r="E510" s="238" t="s">
        <v>19</v>
      </c>
      <c r="F510" s="239" t="s">
        <v>253</v>
      </c>
      <c r="G510" s="237"/>
      <c r="H510" s="240">
        <v>95.894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6" t="s">
        <v>155</v>
      </c>
      <c r="AU510" s="246" t="s">
        <v>80</v>
      </c>
      <c r="AV510" s="14" t="s">
        <v>80</v>
      </c>
      <c r="AW510" s="14" t="s">
        <v>32</v>
      </c>
      <c r="AX510" s="14" t="s">
        <v>70</v>
      </c>
      <c r="AY510" s="246" t="s">
        <v>143</v>
      </c>
    </row>
    <row r="511" spans="1:51" s="16" customFormat="1" ht="12">
      <c r="A511" s="16"/>
      <c r="B511" s="268"/>
      <c r="C511" s="269"/>
      <c r="D511" s="227" t="s">
        <v>155</v>
      </c>
      <c r="E511" s="270" t="s">
        <v>19</v>
      </c>
      <c r="F511" s="271" t="s">
        <v>222</v>
      </c>
      <c r="G511" s="269"/>
      <c r="H511" s="272">
        <v>337.055</v>
      </c>
      <c r="I511" s="273"/>
      <c r="J511" s="269"/>
      <c r="K511" s="269"/>
      <c r="L511" s="274"/>
      <c r="M511" s="275"/>
      <c r="N511" s="276"/>
      <c r="O511" s="276"/>
      <c r="P511" s="276"/>
      <c r="Q511" s="276"/>
      <c r="R511" s="276"/>
      <c r="S511" s="276"/>
      <c r="T511" s="277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T511" s="278" t="s">
        <v>155</v>
      </c>
      <c r="AU511" s="278" t="s">
        <v>80</v>
      </c>
      <c r="AV511" s="16" t="s">
        <v>144</v>
      </c>
      <c r="AW511" s="16" t="s">
        <v>32</v>
      </c>
      <c r="AX511" s="16" t="s">
        <v>70</v>
      </c>
      <c r="AY511" s="278" t="s">
        <v>143</v>
      </c>
    </row>
    <row r="512" spans="1:51" s="15" customFormat="1" ht="12">
      <c r="A512" s="15"/>
      <c r="B512" s="257"/>
      <c r="C512" s="258"/>
      <c r="D512" s="227" t="s">
        <v>155</v>
      </c>
      <c r="E512" s="259" t="s">
        <v>19</v>
      </c>
      <c r="F512" s="260" t="s">
        <v>204</v>
      </c>
      <c r="G512" s="258"/>
      <c r="H512" s="261">
        <v>3569.819</v>
      </c>
      <c r="I512" s="262"/>
      <c r="J512" s="258"/>
      <c r="K512" s="258"/>
      <c r="L512" s="263"/>
      <c r="M512" s="264"/>
      <c r="N512" s="265"/>
      <c r="O512" s="265"/>
      <c r="P512" s="265"/>
      <c r="Q512" s="265"/>
      <c r="R512" s="265"/>
      <c r="S512" s="265"/>
      <c r="T512" s="266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7" t="s">
        <v>155</v>
      </c>
      <c r="AU512" s="267" t="s">
        <v>80</v>
      </c>
      <c r="AV512" s="15" t="s">
        <v>151</v>
      </c>
      <c r="AW512" s="15" t="s">
        <v>32</v>
      </c>
      <c r="AX512" s="15" t="s">
        <v>78</v>
      </c>
      <c r="AY512" s="267" t="s">
        <v>143</v>
      </c>
    </row>
    <row r="513" spans="1:65" s="2" customFormat="1" ht="37.8" customHeight="1">
      <c r="A513" s="41"/>
      <c r="B513" s="42"/>
      <c r="C513" s="207" t="s">
        <v>482</v>
      </c>
      <c r="D513" s="207" t="s">
        <v>146</v>
      </c>
      <c r="E513" s="208" t="s">
        <v>483</v>
      </c>
      <c r="F513" s="209" t="s">
        <v>484</v>
      </c>
      <c r="G513" s="210" t="s">
        <v>174</v>
      </c>
      <c r="H513" s="211">
        <v>2936.572</v>
      </c>
      <c r="I513" s="212"/>
      <c r="J513" s="213">
        <f>ROUND(I513*H513,2)</f>
        <v>0</v>
      </c>
      <c r="K513" s="209" t="s">
        <v>150</v>
      </c>
      <c r="L513" s="47"/>
      <c r="M513" s="214" t="s">
        <v>19</v>
      </c>
      <c r="N513" s="215" t="s">
        <v>41</v>
      </c>
      <c r="O513" s="87"/>
      <c r="P513" s="216">
        <f>O513*H513</f>
        <v>0</v>
      </c>
      <c r="Q513" s="216">
        <v>0.00285</v>
      </c>
      <c r="R513" s="216">
        <f>Q513*H513</f>
        <v>8.3692302</v>
      </c>
      <c r="S513" s="216">
        <v>0</v>
      </c>
      <c r="T513" s="217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18" t="s">
        <v>151</v>
      </c>
      <c r="AT513" s="218" t="s">
        <v>146</v>
      </c>
      <c r="AU513" s="218" t="s">
        <v>80</v>
      </c>
      <c r="AY513" s="20" t="s">
        <v>143</v>
      </c>
      <c r="BE513" s="219">
        <f>IF(N513="základní",J513,0)</f>
        <v>0</v>
      </c>
      <c r="BF513" s="219">
        <f>IF(N513="snížená",J513,0)</f>
        <v>0</v>
      </c>
      <c r="BG513" s="219">
        <f>IF(N513="zákl. přenesená",J513,0)</f>
        <v>0</v>
      </c>
      <c r="BH513" s="219">
        <f>IF(N513="sníž. přenesená",J513,0)</f>
        <v>0</v>
      </c>
      <c r="BI513" s="219">
        <f>IF(N513="nulová",J513,0)</f>
        <v>0</v>
      </c>
      <c r="BJ513" s="20" t="s">
        <v>78</v>
      </c>
      <c r="BK513" s="219">
        <f>ROUND(I513*H513,2)</f>
        <v>0</v>
      </c>
      <c r="BL513" s="20" t="s">
        <v>151</v>
      </c>
      <c r="BM513" s="218" t="s">
        <v>485</v>
      </c>
    </row>
    <row r="514" spans="1:47" s="2" customFormat="1" ht="12">
      <c r="A514" s="41"/>
      <c r="B514" s="42"/>
      <c r="C514" s="43"/>
      <c r="D514" s="220" t="s">
        <v>153</v>
      </c>
      <c r="E514" s="43"/>
      <c r="F514" s="221" t="s">
        <v>486</v>
      </c>
      <c r="G514" s="43"/>
      <c r="H514" s="43"/>
      <c r="I514" s="222"/>
      <c r="J514" s="43"/>
      <c r="K514" s="43"/>
      <c r="L514" s="47"/>
      <c r="M514" s="223"/>
      <c r="N514" s="224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20" t="s">
        <v>153</v>
      </c>
      <c r="AU514" s="20" t="s">
        <v>80</v>
      </c>
    </row>
    <row r="515" spans="1:51" s="13" customFormat="1" ht="12">
      <c r="A515" s="13"/>
      <c r="B515" s="225"/>
      <c r="C515" s="226"/>
      <c r="D515" s="227" t="s">
        <v>155</v>
      </c>
      <c r="E515" s="228" t="s">
        <v>19</v>
      </c>
      <c r="F515" s="229" t="s">
        <v>258</v>
      </c>
      <c r="G515" s="226"/>
      <c r="H515" s="228" t="s">
        <v>19</v>
      </c>
      <c r="I515" s="230"/>
      <c r="J515" s="226"/>
      <c r="K515" s="226"/>
      <c r="L515" s="231"/>
      <c r="M515" s="232"/>
      <c r="N515" s="233"/>
      <c r="O515" s="233"/>
      <c r="P515" s="233"/>
      <c r="Q515" s="233"/>
      <c r="R515" s="233"/>
      <c r="S515" s="233"/>
      <c r="T515" s="23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5" t="s">
        <v>155</v>
      </c>
      <c r="AU515" s="235" t="s">
        <v>80</v>
      </c>
      <c r="AV515" s="13" t="s">
        <v>78</v>
      </c>
      <c r="AW515" s="13" t="s">
        <v>32</v>
      </c>
      <c r="AX515" s="13" t="s">
        <v>70</v>
      </c>
      <c r="AY515" s="235" t="s">
        <v>143</v>
      </c>
    </row>
    <row r="516" spans="1:51" s="14" customFormat="1" ht="12">
      <c r="A516" s="14"/>
      <c r="B516" s="236"/>
      <c r="C516" s="237"/>
      <c r="D516" s="227" t="s">
        <v>155</v>
      </c>
      <c r="E516" s="238" t="s">
        <v>19</v>
      </c>
      <c r="F516" s="239" t="s">
        <v>259</v>
      </c>
      <c r="G516" s="237"/>
      <c r="H516" s="240">
        <v>866.079</v>
      </c>
      <c r="I516" s="241"/>
      <c r="J516" s="237"/>
      <c r="K516" s="237"/>
      <c r="L516" s="242"/>
      <c r="M516" s="243"/>
      <c r="N516" s="244"/>
      <c r="O516" s="244"/>
      <c r="P516" s="244"/>
      <c r="Q516" s="244"/>
      <c r="R516" s="244"/>
      <c r="S516" s="244"/>
      <c r="T516" s="245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6" t="s">
        <v>155</v>
      </c>
      <c r="AU516" s="246" t="s">
        <v>80</v>
      </c>
      <c r="AV516" s="14" t="s">
        <v>80</v>
      </c>
      <c r="AW516" s="14" t="s">
        <v>32</v>
      </c>
      <c r="AX516" s="14" t="s">
        <v>70</v>
      </c>
      <c r="AY516" s="246" t="s">
        <v>143</v>
      </c>
    </row>
    <row r="517" spans="1:51" s="13" customFormat="1" ht="12">
      <c r="A517" s="13"/>
      <c r="B517" s="225"/>
      <c r="C517" s="226"/>
      <c r="D517" s="227" t="s">
        <v>155</v>
      </c>
      <c r="E517" s="228" t="s">
        <v>19</v>
      </c>
      <c r="F517" s="229" t="s">
        <v>260</v>
      </c>
      <c r="G517" s="226"/>
      <c r="H517" s="228" t="s">
        <v>19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5" t="s">
        <v>155</v>
      </c>
      <c r="AU517" s="235" t="s">
        <v>80</v>
      </c>
      <c r="AV517" s="13" t="s">
        <v>78</v>
      </c>
      <c r="AW517" s="13" t="s">
        <v>32</v>
      </c>
      <c r="AX517" s="13" t="s">
        <v>70</v>
      </c>
      <c r="AY517" s="235" t="s">
        <v>143</v>
      </c>
    </row>
    <row r="518" spans="1:51" s="14" customFormat="1" ht="12">
      <c r="A518" s="14"/>
      <c r="B518" s="236"/>
      <c r="C518" s="237"/>
      <c r="D518" s="227" t="s">
        <v>155</v>
      </c>
      <c r="E518" s="238" t="s">
        <v>19</v>
      </c>
      <c r="F518" s="239" t="s">
        <v>261</v>
      </c>
      <c r="G518" s="237"/>
      <c r="H518" s="240">
        <v>258.883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6" t="s">
        <v>155</v>
      </c>
      <c r="AU518" s="246" t="s">
        <v>80</v>
      </c>
      <c r="AV518" s="14" t="s">
        <v>80</v>
      </c>
      <c r="AW518" s="14" t="s">
        <v>32</v>
      </c>
      <c r="AX518" s="14" t="s">
        <v>70</v>
      </c>
      <c r="AY518" s="246" t="s">
        <v>143</v>
      </c>
    </row>
    <row r="519" spans="1:51" s="13" customFormat="1" ht="12">
      <c r="A519" s="13"/>
      <c r="B519" s="225"/>
      <c r="C519" s="226"/>
      <c r="D519" s="227" t="s">
        <v>155</v>
      </c>
      <c r="E519" s="228" t="s">
        <v>19</v>
      </c>
      <c r="F519" s="229" t="s">
        <v>262</v>
      </c>
      <c r="G519" s="226"/>
      <c r="H519" s="228" t="s">
        <v>19</v>
      </c>
      <c r="I519" s="230"/>
      <c r="J519" s="226"/>
      <c r="K519" s="226"/>
      <c r="L519" s="231"/>
      <c r="M519" s="232"/>
      <c r="N519" s="233"/>
      <c r="O519" s="233"/>
      <c r="P519" s="233"/>
      <c r="Q519" s="233"/>
      <c r="R519" s="233"/>
      <c r="S519" s="233"/>
      <c r="T519" s="23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5" t="s">
        <v>155</v>
      </c>
      <c r="AU519" s="235" t="s">
        <v>80</v>
      </c>
      <c r="AV519" s="13" t="s">
        <v>78</v>
      </c>
      <c r="AW519" s="13" t="s">
        <v>32</v>
      </c>
      <c r="AX519" s="13" t="s">
        <v>70</v>
      </c>
      <c r="AY519" s="235" t="s">
        <v>143</v>
      </c>
    </row>
    <row r="520" spans="1:51" s="14" customFormat="1" ht="12">
      <c r="A520" s="14"/>
      <c r="B520" s="236"/>
      <c r="C520" s="237"/>
      <c r="D520" s="227" t="s">
        <v>155</v>
      </c>
      <c r="E520" s="238" t="s">
        <v>19</v>
      </c>
      <c r="F520" s="239" t="s">
        <v>263</v>
      </c>
      <c r="G520" s="237"/>
      <c r="H520" s="240">
        <v>99.26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6" t="s">
        <v>155</v>
      </c>
      <c r="AU520" s="246" t="s">
        <v>80</v>
      </c>
      <c r="AV520" s="14" t="s">
        <v>80</v>
      </c>
      <c r="AW520" s="14" t="s">
        <v>32</v>
      </c>
      <c r="AX520" s="14" t="s">
        <v>70</v>
      </c>
      <c r="AY520" s="246" t="s">
        <v>143</v>
      </c>
    </row>
    <row r="521" spans="1:51" s="13" customFormat="1" ht="12">
      <c r="A521" s="13"/>
      <c r="B521" s="225"/>
      <c r="C521" s="226"/>
      <c r="D521" s="227" t="s">
        <v>155</v>
      </c>
      <c r="E521" s="228" t="s">
        <v>19</v>
      </c>
      <c r="F521" s="229" t="s">
        <v>264</v>
      </c>
      <c r="G521" s="226"/>
      <c r="H521" s="228" t="s">
        <v>19</v>
      </c>
      <c r="I521" s="230"/>
      <c r="J521" s="226"/>
      <c r="K521" s="226"/>
      <c r="L521" s="231"/>
      <c r="M521" s="232"/>
      <c r="N521" s="233"/>
      <c r="O521" s="233"/>
      <c r="P521" s="233"/>
      <c r="Q521" s="233"/>
      <c r="R521" s="233"/>
      <c r="S521" s="233"/>
      <c r="T521" s="23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5" t="s">
        <v>155</v>
      </c>
      <c r="AU521" s="235" t="s">
        <v>80</v>
      </c>
      <c r="AV521" s="13" t="s">
        <v>78</v>
      </c>
      <c r="AW521" s="13" t="s">
        <v>32</v>
      </c>
      <c r="AX521" s="13" t="s">
        <v>70</v>
      </c>
      <c r="AY521" s="235" t="s">
        <v>143</v>
      </c>
    </row>
    <row r="522" spans="1:51" s="14" customFormat="1" ht="12">
      <c r="A522" s="14"/>
      <c r="B522" s="236"/>
      <c r="C522" s="237"/>
      <c r="D522" s="227" t="s">
        <v>155</v>
      </c>
      <c r="E522" s="238" t="s">
        <v>19</v>
      </c>
      <c r="F522" s="239" t="s">
        <v>265</v>
      </c>
      <c r="G522" s="237"/>
      <c r="H522" s="240">
        <v>209.446</v>
      </c>
      <c r="I522" s="241"/>
      <c r="J522" s="237"/>
      <c r="K522" s="237"/>
      <c r="L522" s="242"/>
      <c r="M522" s="243"/>
      <c r="N522" s="244"/>
      <c r="O522" s="244"/>
      <c r="P522" s="244"/>
      <c r="Q522" s="244"/>
      <c r="R522" s="244"/>
      <c r="S522" s="244"/>
      <c r="T522" s="24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6" t="s">
        <v>155</v>
      </c>
      <c r="AU522" s="246" t="s">
        <v>80</v>
      </c>
      <c r="AV522" s="14" t="s">
        <v>80</v>
      </c>
      <c r="AW522" s="14" t="s">
        <v>32</v>
      </c>
      <c r="AX522" s="14" t="s">
        <v>70</v>
      </c>
      <c r="AY522" s="246" t="s">
        <v>143</v>
      </c>
    </row>
    <row r="523" spans="1:51" s="13" customFormat="1" ht="12">
      <c r="A523" s="13"/>
      <c r="B523" s="225"/>
      <c r="C523" s="226"/>
      <c r="D523" s="227" t="s">
        <v>155</v>
      </c>
      <c r="E523" s="228" t="s">
        <v>19</v>
      </c>
      <c r="F523" s="229" t="s">
        <v>266</v>
      </c>
      <c r="G523" s="226"/>
      <c r="H523" s="228" t="s">
        <v>19</v>
      </c>
      <c r="I523" s="230"/>
      <c r="J523" s="226"/>
      <c r="K523" s="226"/>
      <c r="L523" s="231"/>
      <c r="M523" s="232"/>
      <c r="N523" s="233"/>
      <c r="O523" s="233"/>
      <c r="P523" s="233"/>
      <c r="Q523" s="233"/>
      <c r="R523" s="233"/>
      <c r="S523" s="233"/>
      <c r="T523" s="23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5" t="s">
        <v>155</v>
      </c>
      <c r="AU523" s="235" t="s">
        <v>80</v>
      </c>
      <c r="AV523" s="13" t="s">
        <v>78</v>
      </c>
      <c r="AW523" s="13" t="s">
        <v>32</v>
      </c>
      <c r="AX523" s="13" t="s">
        <v>70</v>
      </c>
      <c r="AY523" s="235" t="s">
        <v>143</v>
      </c>
    </row>
    <row r="524" spans="1:51" s="14" customFormat="1" ht="12">
      <c r="A524" s="14"/>
      <c r="B524" s="236"/>
      <c r="C524" s="237"/>
      <c r="D524" s="227" t="s">
        <v>155</v>
      </c>
      <c r="E524" s="238" t="s">
        <v>19</v>
      </c>
      <c r="F524" s="239" t="s">
        <v>267</v>
      </c>
      <c r="G524" s="237"/>
      <c r="H524" s="240">
        <v>862.917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6" t="s">
        <v>155</v>
      </c>
      <c r="AU524" s="246" t="s">
        <v>80</v>
      </c>
      <c r="AV524" s="14" t="s">
        <v>80</v>
      </c>
      <c r="AW524" s="14" t="s">
        <v>32</v>
      </c>
      <c r="AX524" s="14" t="s">
        <v>70</v>
      </c>
      <c r="AY524" s="246" t="s">
        <v>143</v>
      </c>
    </row>
    <row r="525" spans="1:51" s="13" customFormat="1" ht="12">
      <c r="A525" s="13"/>
      <c r="B525" s="225"/>
      <c r="C525" s="226"/>
      <c r="D525" s="227" t="s">
        <v>155</v>
      </c>
      <c r="E525" s="228" t="s">
        <v>19</v>
      </c>
      <c r="F525" s="229" t="s">
        <v>268</v>
      </c>
      <c r="G525" s="226"/>
      <c r="H525" s="228" t="s">
        <v>19</v>
      </c>
      <c r="I525" s="230"/>
      <c r="J525" s="226"/>
      <c r="K525" s="226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155</v>
      </c>
      <c r="AU525" s="235" t="s">
        <v>80</v>
      </c>
      <c r="AV525" s="13" t="s">
        <v>78</v>
      </c>
      <c r="AW525" s="13" t="s">
        <v>32</v>
      </c>
      <c r="AX525" s="13" t="s">
        <v>70</v>
      </c>
      <c r="AY525" s="235" t="s">
        <v>143</v>
      </c>
    </row>
    <row r="526" spans="1:51" s="14" customFormat="1" ht="12">
      <c r="A526" s="14"/>
      <c r="B526" s="236"/>
      <c r="C526" s="237"/>
      <c r="D526" s="227" t="s">
        <v>155</v>
      </c>
      <c r="E526" s="238" t="s">
        <v>19</v>
      </c>
      <c r="F526" s="239" t="s">
        <v>269</v>
      </c>
      <c r="G526" s="237"/>
      <c r="H526" s="240">
        <v>350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6" t="s">
        <v>155</v>
      </c>
      <c r="AU526" s="246" t="s">
        <v>80</v>
      </c>
      <c r="AV526" s="14" t="s">
        <v>80</v>
      </c>
      <c r="AW526" s="14" t="s">
        <v>32</v>
      </c>
      <c r="AX526" s="14" t="s">
        <v>70</v>
      </c>
      <c r="AY526" s="246" t="s">
        <v>143</v>
      </c>
    </row>
    <row r="527" spans="1:51" s="13" customFormat="1" ht="12">
      <c r="A527" s="13"/>
      <c r="B527" s="225"/>
      <c r="C527" s="226"/>
      <c r="D527" s="227" t="s">
        <v>155</v>
      </c>
      <c r="E527" s="228" t="s">
        <v>19</v>
      </c>
      <c r="F527" s="229" t="s">
        <v>321</v>
      </c>
      <c r="G527" s="226"/>
      <c r="H527" s="228" t="s">
        <v>19</v>
      </c>
      <c r="I527" s="230"/>
      <c r="J527" s="226"/>
      <c r="K527" s="226"/>
      <c r="L527" s="231"/>
      <c r="M527" s="232"/>
      <c r="N527" s="233"/>
      <c r="O527" s="233"/>
      <c r="P527" s="233"/>
      <c r="Q527" s="233"/>
      <c r="R527" s="233"/>
      <c r="S527" s="233"/>
      <c r="T527" s="23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5" t="s">
        <v>155</v>
      </c>
      <c r="AU527" s="235" t="s">
        <v>80</v>
      </c>
      <c r="AV527" s="13" t="s">
        <v>78</v>
      </c>
      <c r="AW527" s="13" t="s">
        <v>32</v>
      </c>
      <c r="AX527" s="13" t="s">
        <v>70</v>
      </c>
      <c r="AY527" s="235" t="s">
        <v>143</v>
      </c>
    </row>
    <row r="528" spans="1:51" s="14" customFormat="1" ht="12">
      <c r="A528" s="14"/>
      <c r="B528" s="236"/>
      <c r="C528" s="237"/>
      <c r="D528" s="227" t="s">
        <v>155</v>
      </c>
      <c r="E528" s="238" t="s">
        <v>19</v>
      </c>
      <c r="F528" s="239" t="s">
        <v>322</v>
      </c>
      <c r="G528" s="237"/>
      <c r="H528" s="240">
        <v>176.236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6" t="s">
        <v>155</v>
      </c>
      <c r="AU528" s="246" t="s">
        <v>80</v>
      </c>
      <c r="AV528" s="14" t="s">
        <v>80</v>
      </c>
      <c r="AW528" s="14" t="s">
        <v>32</v>
      </c>
      <c r="AX528" s="14" t="s">
        <v>70</v>
      </c>
      <c r="AY528" s="246" t="s">
        <v>143</v>
      </c>
    </row>
    <row r="529" spans="1:51" s="14" customFormat="1" ht="12">
      <c r="A529" s="14"/>
      <c r="B529" s="236"/>
      <c r="C529" s="237"/>
      <c r="D529" s="227" t="s">
        <v>155</v>
      </c>
      <c r="E529" s="238" t="s">
        <v>19</v>
      </c>
      <c r="F529" s="239" t="s">
        <v>323</v>
      </c>
      <c r="G529" s="237"/>
      <c r="H529" s="240">
        <v>9.165</v>
      </c>
      <c r="I529" s="241"/>
      <c r="J529" s="237"/>
      <c r="K529" s="237"/>
      <c r="L529" s="242"/>
      <c r="M529" s="243"/>
      <c r="N529" s="244"/>
      <c r="O529" s="244"/>
      <c r="P529" s="244"/>
      <c r="Q529" s="244"/>
      <c r="R529" s="244"/>
      <c r="S529" s="244"/>
      <c r="T529" s="245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6" t="s">
        <v>155</v>
      </c>
      <c r="AU529" s="246" t="s">
        <v>80</v>
      </c>
      <c r="AV529" s="14" t="s">
        <v>80</v>
      </c>
      <c r="AW529" s="14" t="s">
        <v>32</v>
      </c>
      <c r="AX529" s="14" t="s">
        <v>70</v>
      </c>
      <c r="AY529" s="246" t="s">
        <v>143</v>
      </c>
    </row>
    <row r="530" spans="1:51" s="14" customFormat="1" ht="12">
      <c r="A530" s="14"/>
      <c r="B530" s="236"/>
      <c r="C530" s="237"/>
      <c r="D530" s="227" t="s">
        <v>155</v>
      </c>
      <c r="E530" s="238" t="s">
        <v>19</v>
      </c>
      <c r="F530" s="239" t="s">
        <v>324</v>
      </c>
      <c r="G530" s="237"/>
      <c r="H530" s="240">
        <v>40.345</v>
      </c>
      <c r="I530" s="241"/>
      <c r="J530" s="237"/>
      <c r="K530" s="237"/>
      <c r="L530" s="242"/>
      <c r="M530" s="243"/>
      <c r="N530" s="244"/>
      <c r="O530" s="244"/>
      <c r="P530" s="244"/>
      <c r="Q530" s="244"/>
      <c r="R530" s="244"/>
      <c r="S530" s="244"/>
      <c r="T530" s="24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6" t="s">
        <v>155</v>
      </c>
      <c r="AU530" s="246" t="s">
        <v>80</v>
      </c>
      <c r="AV530" s="14" t="s">
        <v>80</v>
      </c>
      <c r="AW530" s="14" t="s">
        <v>32</v>
      </c>
      <c r="AX530" s="14" t="s">
        <v>70</v>
      </c>
      <c r="AY530" s="246" t="s">
        <v>143</v>
      </c>
    </row>
    <row r="531" spans="1:51" s="13" customFormat="1" ht="12">
      <c r="A531" s="13"/>
      <c r="B531" s="225"/>
      <c r="C531" s="226"/>
      <c r="D531" s="227" t="s">
        <v>155</v>
      </c>
      <c r="E531" s="228" t="s">
        <v>19</v>
      </c>
      <c r="F531" s="229" t="s">
        <v>270</v>
      </c>
      <c r="G531" s="226"/>
      <c r="H531" s="228" t="s">
        <v>19</v>
      </c>
      <c r="I531" s="230"/>
      <c r="J531" s="226"/>
      <c r="K531" s="226"/>
      <c r="L531" s="231"/>
      <c r="M531" s="232"/>
      <c r="N531" s="233"/>
      <c r="O531" s="233"/>
      <c r="P531" s="233"/>
      <c r="Q531" s="233"/>
      <c r="R531" s="233"/>
      <c r="S531" s="233"/>
      <c r="T531" s="23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5" t="s">
        <v>155</v>
      </c>
      <c r="AU531" s="235" t="s">
        <v>80</v>
      </c>
      <c r="AV531" s="13" t="s">
        <v>78</v>
      </c>
      <c r="AW531" s="13" t="s">
        <v>32</v>
      </c>
      <c r="AX531" s="13" t="s">
        <v>70</v>
      </c>
      <c r="AY531" s="235" t="s">
        <v>143</v>
      </c>
    </row>
    <row r="532" spans="1:51" s="14" customFormat="1" ht="12">
      <c r="A532" s="14"/>
      <c r="B532" s="236"/>
      <c r="C532" s="237"/>
      <c r="D532" s="227" t="s">
        <v>155</v>
      </c>
      <c r="E532" s="238" t="s">
        <v>19</v>
      </c>
      <c r="F532" s="239" t="s">
        <v>271</v>
      </c>
      <c r="G532" s="237"/>
      <c r="H532" s="240">
        <v>64.241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155</v>
      </c>
      <c r="AU532" s="246" t="s">
        <v>80</v>
      </c>
      <c r="AV532" s="14" t="s">
        <v>80</v>
      </c>
      <c r="AW532" s="14" t="s">
        <v>32</v>
      </c>
      <c r="AX532" s="14" t="s">
        <v>70</v>
      </c>
      <c r="AY532" s="246" t="s">
        <v>143</v>
      </c>
    </row>
    <row r="533" spans="1:51" s="15" customFormat="1" ht="12">
      <c r="A533" s="15"/>
      <c r="B533" s="257"/>
      <c r="C533" s="258"/>
      <c r="D533" s="227" t="s">
        <v>155</v>
      </c>
      <c r="E533" s="259" t="s">
        <v>19</v>
      </c>
      <c r="F533" s="260" t="s">
        <v>204</v>
      </c>
      <c r="G533" s="258"/>
      <c r="H533" s="261">
        <v>2936.5719999999997</v>
      </c>
      <c r="I533" s="262"/>
      <c r="J533" s="258"/>
      <c r="K533" s="258"/>
      <c r="L533" s="263"/>
      <c r="M533" s="264"/>
      <c r="N533" s="265"/>
      <c r="O533" s="265"/>
      <c r="P533" s="265"/>
      <c r="Q533" s="265"/>
      <c r="R533" s="265"/>
      <c r="S533" s="265"/>
      <c r="T533" s="266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7" t="s">
        <v>155</v>
      </c>
      <c r="AU533" s="267" t="s">
        <v>80</v>
      </c>
      <c r="AV533" s="15" t="s">
        <v>151</v>
      </c>
      <c r="AW533" s="15" t="s">
        <v>32</v>
      </c>
      <c r="AX533" s="15" t="s">
        <v>78</v>
      </c>
      <c r="AY533" s="267" t="s">
        <v>143</v>
      </c>
    </row>
    <row r="534" spans="1:65" s="2" customFormat="1" ht="24.15" customHeight="1">
      <c r="A534" s="41"/>
      <c r="B534" s="42"/>
      <c r="C534" s="207" t="s">
        <v>487</v>
      </c>
      <c r="D534" s="207" t="s">
        <v>146</v>
      </c>
      <c r="E534" s="208" t="s">
        <v>488</v>
      </c>
      <c r="F534" s="209" t="s">
        <v>489</v>
      </c>
      <c r="G534" s="210" t="s">
        <v>174</v>
      </c>
      <c r="H534" s="211">
        <v>1224.45</v>
      </c>
      <c r="I534" s="212"/>
      <c r="J534" s="213">
        <f>ROUND(I534*H534,2)</f>
        <v>0</v>
      </c>
      <c r="K534" s="209" t="s">
        <v>19</v>
      </c>
      <c r="L534" s="47"/>
      <c r="M534" s="214" t="s">
        <v>19</v>
      </c>
      <c r="N534" s="215" t="s">
        <v>41</v>
      </c>
      <c r="O534" s="87"/>
      <c r="P534" s="216">
        <f>O534*H534</f>
        <v>0</v>
      </c>
      <c r="Q534" s="216">
        <v>0</v>
      </c>
      <c r="R534" s="216">
        <f>Q534*H534</f>
        <v>0</v>
      </c>
      <c r="S534" s="216">
        <v>0</v>
      </c>
      <c r="T534" s="217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18" t="s">
        <v>151</v>
      </c>
      <c r="AT534" s="218" t="s">
        <v>146</v>
      </c>
      <c r="AU534" s="218" t="s">
        <v>80</v>
      </c>
      <c r="AY534" s="20" t="s">
        <v>143</v>
      </c>
      <c r="BE534" s="219">
        <f>IF(N534="základní",J534,0)</f>
        <v>0</v>
      </c>
      <c r="BF534" s="219">
        <f>IF(N534="snížená",J534,0)</f>
        <v>0</v>
      </c>
      <c r="BG534" s="219">
        <f>IF(N534="zákl. přenesená",J534,0)</f>
        <v>0</v>
      </c>
      <c r="BH534" s="219">
        <f>IF(N534="sníž. přenesená",J534,0)</f>
        <v>0</v>
      </c>
      <c r="BI534" s="219">
        <f>IF(N534="nulová",J534,0)</f>
        <v>0</v>
      </c>
      <c r="BJ534" s="20" t="s">
        <v>78</v>
      </c>
      <c r="BK534" s="219">
        <f>ROUND(I534*H534,2)</f>
        <v>0</v>
      </c>
      <c r="BL534" s="20" t="s">
        <v>151</v>
      </c>
      <c r="BM534" s="218" t="s">
        <v>490</v>
      </c>
    </row>
    <row r="535" spans="1:51" s="14" customFormat="1" ht="12">
      <c r="A535" s="14"/>
      <c r="B535" s="236"/>
      <c r="C535" s="237"/>
      <c r="D535" s="227" t="s">
        <v>155</v>
      </c>
      <c r="E535" s="238" t="s">
        <v>19</v>
      </c>
      <c r="F535" s="239" t="s">
        <v>491</v>
      </c>
      <c r="G535" s="237"/>
      <c r="H535" s="240">
        <v>79.2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6" t="s">
        <v>155</v>
      </c>
      <c r="AU535" s="246" t="s">
        <v>80</v>
      </c>
      <c r="AV535" s="14" t="s">
        <v>80</v>
      </c>
      <c r="AW535" s="14" t="s">
        <v>32</v>
      </c>
      <c r="AX535" s="14" t="s">
        <v>70</v>
      </c>
      <c r="AY535" s="246" t="s">
        <v>143</v>
      </c>
    </row>
    <row r="536" spans="1:51" s="14" customFormat="1" ht="12">
      <c r="A536" s="14"/>
      <c r="B536" s="236"/>
      <c r="C536" s="237"/>
      <c r="D536" s="227" t="s">
        <v>155</v>
      </c>
      <c r="E536" s="238" t="s">
        <v>19</v>
      </c>
      <c r="F536" s="239" t="s">
        <v>492</v>
      </c>
      <c r="G536" s="237"/>
      <c r="H536" s="240">
        <v>128.52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155</v>
      </c>
      <c r="AU536" s="246" t="s">
        <v>80</v>
      </c>
      <c r="AV536" s="14" t="s">
        <v>80</v>
      </c>
      <c r="AW536" s="14" t="s">
        <v>32</v>
      </c>
      <c r="AX536" s="14" t="s">
        <v>70</v>
      </c>
      <c r="AY536" s="246" t="s">
        <v>143</v>
      </c>
    </row>
    <row r="537" spans="1:51" s="14" customFormat="1" ht="12">
      <c r="A537" s="14"/>
      <c r="B537" s="236"/>
      <c r="C537" s="237"/>
      <c r="D537" s="227" t="s">
        <v>155</v>
      </c>
      <c r="E537" s="238" t="s">
        <v>19</v>
      </c>
      <c r="F537" s="239" t="s">
        <v>493</v>
      </c>
      <c r="G537" s="237"/>
      <c r="H537" s="240">
        <v>365.7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6" t="s">
        <v>155</v>
      </c>
      <c r="AU537" s="246" t="s">
        <v>80</v>
      </c>
      <c r="AV537" s="14" t="s">
        <v>80</v>
      </c>
      <c r="AW537" s="14" t="s">
        <v>32</v>
      </c>
      <c r="AX537" s="14" t="s">
        <v>70</v>
      </c>
      <c r="AY537" s="246" t="s">
        <v>143</v>
      </c>
    </row>
    <row r="538" spans="1:51" s="14" customFormat="1" ht="12">
      <c r="A538" s="14"/>
      <c r="B538" s="236"/>
      <c r="C538" s="237"/>
      <c r="D538" s="227" t="s">
        <v>155</v>
      </c>
      <c r="E538" s="238" t="s">
        <v>19</v>
      </c>
      <c r="F538" s="239" t="s">
        <v>494</v>
      </c>
      <c r="G538" s="237"/>
      <c r="H538" s="240">
        <v>125.78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6" t="s">
        <v>155</v>
      </c>
      <c r="AU538" s="246" t="s">
        <v>80</v>
      </c>
      <c r="AV538" s="14" t="s">
        <v>80</v>
      </c>
      <c r="AW538" s="14" t="s">
        <v>32</v>
      </c>
      <c r="AX538" s="14" t="s">
        <v>70</v>
      </c>
      <c r="AY538" s="246" t="s">
        <v>143</v>
      </c>
    </row>
    <row r="539" spans="1:51" s="14" customFormat="1" ht="12">
      <c r="A539" s="14"/>
      <c r="B539" s="236"/>
      <c r="C539" s="237"/>
      <c r="D539" s="227" t="s">
        <v>155</v>
      </c>
      <c r="E539" s="238" t="s">
        <v>19</v>
      </c>
      <c r="F539" s="239" t="s">
        <v>495</v>
      </c>
      <c r="G539" s="237"/>
      <c r="H539" s="240">
        <v>8.22</v>
      </c>
      <c r="I539" s="241"/>
      <c r="J539" s="237"/>
      <c r="K539" s="237"/>
      <c r="L539" s="242"/>
      <c r="M539" s="243"/>
      <c r="N539" s="244"/>
      <c r="O539" s="244"/>
      <c r="P539" s="244"/>
      <c r="Q539" s="244"/>
      <c r="R539" s="244"/>
      <c r="S539" s="244"/>
      <c r="T539" s="24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6" t="s">
        <v>155</v>
      </c>
      <c r="AU539" s="246" t="s">
        <v>80</v>
      </c>
      <c r="AV539" s="14" t="s">
        <v>80</v>
      </c>
      <c r="AW539" s="14" t="s">
        <v>32</v>
      </c>
      <c r="AX539" s="14" t="s">
        <v>70</v>
      </c>
      <c r="AY539" s="246" t="s">
        <v>143</v>
      </c>
    </row>
    <row r="540" spans="1:51" s="14" customFormat="1" ht="12">
      <c r="A540" s="14"/>
      <c r="B540" s="236"/>
      <c r="C540" s="237"/>
      <c r="D540" s="227" t="s">
        <v>155</v>
      </c>
      <c r="E540" s="238" t="s">
        <v>19</v>
      </c>
      <c r="F540" s="239" t="s">
        <v>496</v>
      </c>
      <c r="G540" s="237"/>
      <c r="H540" s="240">
        <v>27.75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6" t="s">
        <v>155</v>
      </c>
      <c r="AU540" s="246" t="s">
        <v>80</v>
      </c>
      <c r="AV540" s="14" t="s">
        <v>80</v>
      </c>
      <c r="AW540" s="14" t="s">
        <v>32</v>
      </c>
      <c r="AX540" s="14" t="s">
        <v>70</v>
      </c>
      <c r="AY540" s="246" t="s">
        <v>143</v>
      </c>
    </row>
    <row r="541" spans="1:51" s="14" customFormat="1" ht="12">
      <c r="A541" s="14"/>
      <c r="B541" s="236"/>
      <c r="C541" s="237"/>
      <c r="D541" s="227" t="s">
        <v>155</v>
      </c>
      <c r="E541" s="238" t="s">
        <v>19</v>
      </c>
      <c r="F541" s="239" t="s">
        <v>497</v>
      </c>
      <c r="G541" s="237"/>
      <c r="H541" s="240">
        <v>13.56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6" t="s">
        <v>155</v>
      </c>
      <c r="AU541" s="246" t="s">
        <v>80</v>
      </c>
      <c r="AV541" s="14" t="s">
        <v>80</v>
      </c>
      <c r="AW541" s="14" t="s">
        <v>32</v>
      </c>
      <c r="AX541" s="14" t="s">
        <v>70</v>
      </c>
      <c r="AY541" s="246" t="s">
        <v>143</v>
      </c>
    </row>
    <row r="542" spans="1:51" s="14" customFormat="1" ht="12">
      <c r="A542" s="14"/>
      <c r="B542" s="236"/>
      <c r="C542" s="237"/>
      <c r="D542" s="227" t="s">
        <v>155</v>
      </c>
      <c r="E542" s="238" t="s">
        <v>19</v>
      </c>
      <c r="F542" s="239" t="s">
        <v>498</v>
      </c>
      <c r="G542" s="237"/>
      <c r="H542" s="240">
        <v>9.16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6" t="s">
        <v>155</v>
      </c>
      <c r="AU542" s="246" t="s">
        <v>80</v>
      </c>
      <c r="AV542" s="14" t="s">
        <v>80</v>
      </c>
      <c r="AW542" s="14" t="s">
        <v>32</v>
      </c>
      <c r="AX542" s="14" t="s">
        <v>70</v>
      </c>
      <c r="AY542" s="246" t="s">
        <v>143</v>
      </c>
    </row>
    <row r="543" spans="1:51" s="14" customFormat="1" ht="12">
      <c r="A543" s="14"/>
      <c r="B543" s="236"/>
      <c r="C543" s="237"/>
      <c r="D543" s="227" t="s">
        <v>155</v>
      </c>
      <c r="E543" s="238" t="s">
        <v>19</v>
      </c>
      <c r="F543" s="239" t="s">
        <v>499</v>
      </c>
      <c r="G543" s="237"/>
      <c r="H543" s="240">
        <v>97.5</v>
      </c>
      <c r="I543" s="241"/>
      <c r="J543" s="237"/>
      <c r="K543" s="237"/>
      <c r="L543" s="242"/>
      <c r="M543" s="243"/>
      <c r="N543" s="244"/>
      <c r="O543" s="244"/>
      <c r="P543" s="244"/>
      <c r="Q543" s="244"/>
      <c r="R543" s="244"/>
      <c r="S543" s="244"/>
      <c r="T543" s="245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6" t="s">
        <v>155</v>
      </c>
      <c r="AU543" s="246" t="s">
        <v>80</v>
      </c>
      <c r="AV543" s="14" t="s">
        <v>80</v>
      </c>
      <c r="AW543" s="14" t="s">
        <v>32</v>
      </c>
      <c r="AX543" s="14" t="s">
        <v>70</v>
      </c>
      <c r="AY543" s="246" t="s">
        <v>143</v>
      </c>
    </row>
    <row r="544" spans="1:51" s="14" customFormat="1" ht="12">
      <c r="A544" s="14"/>
      <c r="B544" s="236"/>
      <c r="C544" s="237"/>
      <c r="D544" s="227" t="s">
        <v>155</v>
      </c>
      <c r="E544" s="238" t="s">
        <v>19</v>
      </c>
      <c r="F544" s="239" t="s">
        <v>500</v>
      </c>
      <c r="G544" s="237"/>
      <c r="H544" s="240">
        <v>39.63</v>
      </c>
      <c r="I544" s="241"/>
      <c r="J544" s="237"/>
      <c r="K544" s="237"/>
      <c r="L544" s="242"/>
      <c r="M544" s="243"/>
      <c r="N544" s="244"/>
      <c r="O544" s="244"/>
      <c r="P544" s="244"/>
      <c r="Q544" s="244"/>
      <c r="R544" s="244"/>
      <c r="S544" s="244"/>
      <c r="T544" s="24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6" t="s">
        <v>155</v>
      </c>
      <c r="AU544" s="246" t="s">
        <v>80</v>
      </c>
      <c r="AV544" s="14" t="s">
        <v>80</v>
      </c>
      <c r="AW544" s="14" t="s">
        <v>32</v>
      </c>
      <c r="AX544" s="14" t="s">
        <v>70</v>
      </c>
      <c r="AY544" s="246" t="s">
        <v>143</v>
      </c>
    </row>
    <row r="545" spans="1:51" s="14" customFormat="1" ht="12">
      <c r="A545" s="14"/>
      <c r="B545" s="236"/>
      <c r="C545" s="237"/>
      <c r="D545" s="227" t="s">
        <v>155</v>
      </c>
      <c r="E545" s="238" t="s">
        <v>19</v>
      </c>
      <c r="F545" s="239" t="s">
        <v>501</v>
      </c>
      <c r="G545" s="237"/>
      <c r="H545" s="240">
        <v>5.46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6" t="s">
        <v>155</v>
      </c>
      <c r="AU545" s="246" t="s">
        <v>80</v>
      </c>
      <c r="AV545" s="14" t="s">
        <v>80</v>
      </c>
      <c r="AW545" s="14" t="s">
        <v>32</v>
      </c>
      <c r="AX545" s="14" t="s">
        <v>70</v>
      </c>
      <c r="AY545" s="246" t="s">
        <v>143</v>
      </c>
    </row>
    <row r="546" spans="1:51" s="14" customFormat="1" ht="12">
      <c r="A546" s="14"/>
      <c r="B546" s="236"/>
      <c r="C546" s="237"/>
      <c r="D546" s="227" t="s">
        <v>155</v>
      </c>
      <c r="E546" s="238" t="s">
        <v>19</v>
      </c>
      <c r="F546" s="239" t="s">
        <v>502</v>
      </c>
      <c r="G546" s="237"/>
      <c r="H546" s="240">
        <v>5.55</v>
      </c>
      <c r="I546" s="241"/>
      <c r="J546" s="237"/>
      <c r="K546" s="237"/>
      <c r="L546" s="242"/>
      <c r="M546" s="243"/>
      <c r="N546" s="244"/>
      <c r="O546" s="244"/>
      <c r="P546" s="244"/>
      <c r="Q546" s="244"/>
      <c r="R546" s="244"/>
      <c r="S546" s="244"/>
      <c r="T546" s="24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6" t="s">
        <v>155</v>
      </c>
      <c r="AU546" s="246" t="s">
        <v>80</v>
      </c>
      <c r="AV546" s="14" t="s">
        <v>80</v>
      </c>
      <c r="AW546" s="14" t="s">
        <v>32</v>
      </c>
      <c r="AX546" s="14" t="s">
        <v>70</v>
      </c>
      <c r="AY546" s="246" t="s">
        <v>143</v>
      </c>
    </row>
    <row r="547" spans="1:51" s="14" customFormat="1" ht="12">
      <c r="A547" s="14"/>
      <c r="B547" s="236"/>
      <c r="C547" s="237"/>
      <c r="D547" s="227" t="s">
        <v>155</v>
      </c>
      <c r="E547" s="238" t="s">
        <v>19</v>
      </c>
      <c r="F547" s="239" t="s">
        <v>503</v>
      </c>
      <c r="G547" s="237"/>
      <c r="H547" s="240">
        <v>64.44</v>
      </c>
      <c r="I547" s="241"/>
      <c r="J547" s="237"/>
      <c r="K547" s="237"/>
      <c r="L547" s="242"/>
      <c r="M547" s="243"/>
      <c r="N547" s="244"/>
      <c r="O547" s="244"/>
      <c r="P547" s="244"/>
      <c r="Q547" s="244"/>
      <c r="R547" s="244"/>
      <c r="S547" s="244"/>
      <c r="T547" s="24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6" t="s">
        <v>155</v>
      </c>
      <c r="AU547" s="246" t="s">
        <v>80</v>
      </c>
      <c r="AV547" s="14" t="s">
        <v>80</v>
      </c>
      <c r="AW547" s="14" t="s">
        <v>32</v>
      </c>
      <c r="AX547" s="14" t="s">
        <v>70</v>
      </c>
      <c r="AY547" s="246" t="s">
        <v>143</v>
      </c>
    </row>
    <row r="548" spans="1:51" s="14" customFormat="1" ht="12">
      <c r="A548" s="14"/>
      <c r="B548" s="236"/>
      <c r="C548" s="237"/>
      <c r="D548" s="227" t="s">
        <v>155</v>
      </c>
      <c r="E548" s="238" t="s">
        <v>19</v>
      </c>
      <c r="F548" s="239" t="s">
        <v>504</v>
      </c>
      <c r="G548" s="237"/>
      <c r="H548" s="240">
        <v>19.8</v>
      </c>
      <c r="I548" s="241"/>
      <c r="J548" s="237"/>
      <c r="K548" s="237"/>
      <c r="L548" s="242"/>
      <c r="M548" s="243"/>
      <c r="N548" s="244"/>
      <c r="O548" s="244"/>
      <c r="P548" s="244"/>
      <c r="Q548" s="244"/>
      <c r="R548" s="244"/>
      <c r="S548" s="244"/>
      <c r="T548" s="24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6" t="s">
        <v>155</v>
      </c>
      <c r="AU548" s="246" t="s">
        <v>80</v>
      </c>
      <c r="AV548" s="14" t="s">
        <v>80</v>
      </c>
      <c r="AW548" s="14" t="s">
        <v>32</v>
      </c>
      <c r="AX548" s="14" t="s">
        <v>70</v>
      </c>
      <c r="AY548" s="246" t="s">
        <v>143</v>
      </c>
    </row>
    <row r="549" spans="1:51" s="14" customFormat="1" ht="12">
      <c r="A549" s="14"/>
      <c r="B549" s="236"/>
      <c r="C549" s="237"/>
      <c r="D549" s="227" t="s">
        <v>155</v>
      </c>
      <c r="E549" s="238" t="s">
        <v>19</v>
      </c>
      <c r="F549" s="239" t="s">
        <v>505</v>
      </c>
      <c r="G549" s="237"/>
      <c r="H549" s="240">
        <v>158.4</v>
      </c>
      <c r="I549" s="241"/>
      <c r="J549" s="237"/>
      <c r="K549" s="237"/>
      <c r="L549" s="242"/>
      <c r="M549" s="243"/>
      <c r="N549" s="244"/>
      <c r="O549" s="244"/>
      <c r="P549" s="244"/>
      <c r="Q549" s="244"/>
      <c r="R549" s="244"/>
      <c r="S549" s="244"/>
      <c r="T549" s="24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6" t="s">
        <v>155</v>
      </c>
      <c r="AU549" s="246" t="s">
        <v>80</v>
      </c>
      <c r="AV549" s="14" t="s">
        <v>80</v>
      </c>
      <c r="AW549" s="14" t="s">
        <v>32</v>
      </c>
      <c r="AX549" s="14" t="s">
        <v>70</v>
      </c>
      <c r="AY549" s="246" t="s">
        <v>143</v>
      </c>
    </row>
    <row r="550" spans="1:51" s="14" customFormat="1" ht="12">
      <c r="A550" s="14"/>
      <c r="B550" s="236"/>
      <c r="C550" s="237"/>
      <c r="D550" s="227" t="s">
        <v>155</v>
      </c>
      <c r="E550" s="238" t="s">
        <v>19</v>
      </c>
      <c r="F550" s="239" t="s">
        <v>506</v>
      </c>
      <c r="G550" s="237"/>
      <c r="H550" s="240">
        <v>20.7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155</v>
      </c>
      <c r="AU550" s="246" t="s">
        <v>80</v>
      </c>
      <c r="AV550" s="14" t="s">
        <v>80</v>
      </c>
      <c r="AW550" s="14" t="s">
        <v>32</v>
      </c>
      <c r="AX550" s="14" t="s">
        <v>70</v>
      </c>
      <c r="AY550" s="246" t="s">
        <v>143</v>
      </c>
    </row>
    <row r="551" spans="1:51" s="14" customFormat="1" ht="12">
      <c r="A551" s="14"/>
      <c r="B551" s="236"/>
      <c r="C551" s="237"/>
      <c r="D551" s="227" t="s">
        <v>155</v>
      </c>
      <c r="E551" s="238" t="s">
        <v>19</v>
      </c>
      <c r="F551" s="239" t="s">
        <v>507</v>
      </c>
      <c r="G551" s="237"/>
      <c r="H551" s="240">
        <v>55.08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6" t="s">
        <v>155</v>
      </c>
      <c r="AU551" s="246" t="s">
        <v>80</v>
      </c>
      <c r="AV551" s="14" t="s">
        <v>80</v>
      </c>
      <c r="AW551" s="14" t="s">
        <v>32</v>
      </c>
      <c r="AX551" s="14" t="s">
        <v>70</v>
      </c>
      <c r="AY551" s="246" t="s">
        <v>143</v>
      </c>
    </row>
    <row r="552" spans="1:51" s="15" customFormat="1" ht="12">
      <c r="A552" s="15"/>
      <c r="B552" s="257"/>
      <c r="C552" s="258"/>
      <c r="D552" s="227" t="s">
        <v>155</v>
      </c>
      <c r="E552" s="259" t="s">
        <v>19</v>
      </c>
      <c r="F552" s="260" t="s">
        <v>204</v>
      </c>
      <c r="G552" s="258"/>
      <c r="H552" s="261">
        <v>1224.45</v>
      </c>
      <c r="I552" s="262"/>
      <c r="J552" s="258"/>
      <c r="K552" s="258"/>
      <c r="L552" s="263"/>
      <c r="M552" s="264"/>
      <c r="N552" s="265"/>
      <c r="O552" s="265"/>
      <c r="P552" s="265"/>
      <c r="Q552" s="265"/>
      <c r="R552" s="265"/>
      <c r="S552" s="265"/>
      <c r="T552" s="266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7" t="s">
        <v>155</v>
      </c>
      <c r="AU552" s="267" t="s">
        <v>80</v>
      </c>
      <c r="AV552" s="15" t="s">
        <v>151</v>
      </c>
      <c r="AW552" s="15" t="s">
        <v>32</v>
      </c>
      <c r="AX552" s="15" t="s">
        <v>78</v>
      </c>
      <c r="AY552" s="267" t="s">
        <v>143</v>
      </c>
    </row>
    <row r="553" spans="1:65" s="2" customFormat="1" ht="16.5" customHeight="1">
      <c r="A553" s="41"/>
      <c r="B553" s="42"/>
      <c r="C553" s="207" t="s">
        <v>508</v>
      </c>
      <c r="D553" s="207" t="s">
        <v>146</v>
      </c>
      <c r="E553" s="208" t="s">
        <v>509</v>
      </c>
      <c r="F553" s="209" t="s">
        <v>510</v>
      </c>
      <c r="G553" s="210" t="s">
        <v>185</v>
      </c>
      <c r="H553" s="211">
        <v>114.579</v>
      </c>
      <c r="I553" s="212"/>
      <c r="J553" s="213">
        <f>ROUND(I553*H553,2)</f>
        <v>0</v>
      </c>
      <c r="K553" s="209" t="s">
        <v>19</v>
      </c>
      <c r="L553" s="47"/>
      <c r="M553" s="214" t="s">
        <v>19</v>
      </c>
      <c r="N553" s="215" t="s">
        <v>41</v>
      </c>
      <c r="O553" s="87"/>
      <c r="P553" s="216">
        <f>O553*H553</f>
        <v>0</v>
      </c>
      <c r="Q553" s="216">
        <v>0</v>
      </c>
      <c r="R553" s="216">
        <f>Q553*H553</f>
        <v>0</v>
      </c>
      <c r="S553" s="216">
        <v>0</v>
      </c>
      <c r="T553" s="217">
        <f>S553*H553</f>
        <v>0</v>
      </c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R553" s="218" t="s">
        <v>151</v>
      </c>
      <c r="AT553" s="218" t="s">
        <v>146</v>
      </c>
      <c r="AU553" s="218" t="s">
        <v>80</v>
      </c>
      <c r="AY553" s="20" t="s">
        <v>143</v>
      </c>
      <c r="BE553" s="219">
        <f>IF(N553="základní",J553,0)</f>
        <v>0</v>
      </c>
      <c r="BF553" s="219">
        <f>IF(N553="snížená",J553,0)</f>
        <v>0</v>
      </c>
      <c r="BG553" s="219">
        <f>IF(N553="zákl. přenesená",J553,0)</f>
        <v>0</v>
      </c>
      <c r="BH553" s="219">
        <f>IF(N553="sníž. přenesená",J553,0)</f>
        <v>0</v>
      </c>
      <c r="BI553" s="219">
        <f>IF(N553="nulová",J553,0)</f>
        <v>0</v>
      </c>
      <c r="BJ553" s="20" t="s">
        <v>78</v>
      </c>
      <c r="BK553" s="219">
        <f>ROUND(I553*H553,2)</f>
        <v>0</v>
      </c>
      <c r="BL553" s="20" t="s">
        <v>151</v>
      </c>
      <c r="BM553" s="218" t="s">
        <v>511</v>
      </c>
    </row>
    <row r="554" spans="1:51" s="14" customFormat="1" ht="12">
      <c r="A554" s="14"/>
      <c r="B554" s="236"/>
      <c r="C554" s="237"/>
      <c r="D554" s="227" t="s">
        <v>155</v>
      </c>
      <c r="E554" s="238" t="s">
        <v>19</v>
      </c>
      <c r="F554" s="239" t="s">
        <v>512</v>
      </c>
      <c r="G554" s="237"/>
      <c r="H554" s="240">
        <v>114.579</v>
      </c>
      <c r="I554" s="241"/>
      <c r="J554" s="237"/>
      <c r="K554" s="237"/>
      <c r="L554" s="242"/>
      <c r="M554" s="243"/>
      <c r="N554" s="244"/>
      <c r="O554" s="244"/>
      <c r="P554" s="244"/>
      <c r="Q554" s="244"/>
      <c r="R554" s="244"/>
      <c r="S554" s="244"/>
      <c r="T554" s="24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6" t="s">
        <v>155</v>
      </c>
      <c r="AU554" s="246" t="s">
        <v>80</v>
      </c>
      <c r="AV554" s="14" t="s">
        <v>80</v>
      </c>
      <c r="AW554" s="14" t="s">
        <v>32</v>
      </c>
      <c r="AX554" s="14" t="s">
        <v>78</v>
      </c>
      <c r="AY554" s="246" t="s">
        <v>143</v>
      </c>
    </row>
    <row r="555" spans="1:65" s="2" customFormat="1" ht="21.75" customHeight="1">
      <c r="A555" s="41"/>
      <c r="B555" s="42"/>
      <c r="C555" s="207" t="s">
        <v>513</v>
      </c>
      <c r="D555" s="207" t="s">
        <v>146</v>
      </c>
      <c r="E555" s="208" t="s">
        <v>514</v>
      </c>
      <c r="F555" s="209" t="s">
        <v>515</v>
      </c>
      <c r="G555" s="210" t="s">
        <v>185</v>
      </c>
      <c r="H555" s="211">
        <v>1304.29</v>
      </c>
      <c r="I555" s="212"/>
      <c r="J555" s="213">
        <f>ROUND(I555*H555,2)</f>
        <v>0</v>
      </c>
      <c r="K555" s="209" t="s">
        <v>19</v>
      </c>
      <c r="L555" s="47"/>
      <c r="M555" s="214" t="s">
        <v>19</v>
      </c>
      <c r="N555" s="215" t="s">
        <v>41</v>
      </c>
      <c r="O555" s="87"/>
      <c r="P555" s="216">
        <f>O555*H555</f>
        <v>0</v>
      </c>
      <c r="Q555" s="216">
        <v>0</v>
      </c>
      <c r="R555" s="216">
        <f>Q555*H555</f>
        <v>0</v>
      </c>
      <c r="S555" s="216">
        <v>0</v>
      </c>
      <c r="T555" s="217">
        <f>S555*H555</f>
        <v>0</v>
      </c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R555" s="218" t="s">
        <v>151</v>
      </c>
      <c r="AT555" s="218" t="s">
        <v>146</v>
      </c>
      <c r="AU555" s="218" t="s">
        <v>80</v>
      </c>
      <c r="AY555" s="20" t="s">
        <v>143</v>
      </c>
      <c r="BE555" s="219">
        <f>IF(N555="základní",J555,0)</f>
        <v>0</v>
      </c>
      <c r="BF555" s="219">
        <f>IF(N555="snížená",J555,0)</f>
        <v>0</v>
      </c>
      <c r="BG555" s="219">
        <f>IF(N555="zákl. přenesená",J555,0)</f>
        <v>0</v>
      </c>
      <c r="BH555" s="219">
        <f>IF(N555="sníž. přenesená",J555,0)</f>
        <v>0</v>
      </c>
      <c r="BI555" s="219">
        <f>IF(N555="nulová",J555,0)</f>
        <v>0</v>
      </c>
      <c r="BJ555" s="20" t="s">
        <v>78</v>
      </c>
      <c r="BK555" s="219">
        <f>ROUND(I555*H555,2)</f>
        <v>0</v>
      </c>
      <c r="BL555" s="20" t="s">
        <v>151</v>
      </c>
      <c r="BM555" s="218" t="s">
        <v>516</v>
      </c>
    </row>
    <row r="556" spans="1:51" s="14" customFormat="1" ht="12">
      <c r="A556" s="14"/>
      <c r="B556" s="236"/>
      <c r="C556" s="237"/>
      <c r="D556" s="227" t="s">
        <v>155</v>
      </c>
      <c r="E556" s="238" t="s">
        <v>19</v>
      </c>
      <c r="F556" s="239" t="s">
        <v>278</v>
      </c>
      <c r="G556" s="237"/>
      <c r="H556" s="240">
        <v>67.84</v>
      </c>
      <c r="I556" s="241"/>
      <c r="J556" s="237"/>
      <c r="K556" s="237"/>
      <c r="L556" s="242"/>
      <c r="M556" s="243"/>
      <c r="N556" s="244"/>
      <c r="O556" s="244"/>
      <c r="P556" s="244"/>
      <c r="Q556" s="244"/>
      <c r="R556" s="244"/>
      <c r="S556" s="244"/>
      <c r="T556" s="24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6" t="s">
        <v>155</v>
      </c>
      <c r="AU556" s="246" t="s">
        <v>80</v>
      </c>
      <c r="AV556" s="14" t="s">
        <v>80</v>
      </c>
      <c r="AW556" s="14" t="s">
        <v>32</v>
      </c>
      <c r="AX556" s="14" t="s">
        <v>70</v>
      </c>
      <c r="AY556" s="246" t="s">
        <v>143</v>
      </c>
    </row>
    <row r="557" spans="1:51" s="14" customFormat="1" ht="12">
      <c r="A557" s="14"/>
      <c r="B557" s="236"/>
      <c r="C557" s="237"/>
      <c r="D557" s="227" t="s">
        <v>155</v>
      </c>
      <c r="E557" s="238" t="s">
        <v>19</v>
      </c>
      <c r="F557" s="239" t="s">
        <v>279</v>
      </c>
      <c r="G557" s="237"/>
      <c r="H557" s="240">
        <v>31.1</v>
      </c>
      <c r="I557" s="241"/>
      <c r="J557" s="237"/>
      <c r="K557" s="237"/>
      <c r="L557" s="242"/>
      <c r="M557" s="243"/>
      <c r="N557" s="244"/>
      <c r="O557" s="244"/>
      <c r="P557" s="244"/>
      <c r="Q557" s="244"/>
      <c r="R557" s="244"/>
      <c r="S557" s="244"/>
      <c r="T557" s="245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6" t="s">
        <v>155</v>
      </c>
      <c r="AU557" s="246" t="s">
        <v>80</v>
      </c>
      <c r="AV557" s="14" t="s">
        <v>80</v>
      </c>
      <c r="AW557" s="14" t="s">
        <v>32</v>
      </c>
      <c r="AX557" s="14" t="s">
        <v>70</v>
      </c>
      <c r="AY557" s="246" t="s">
        <v>143</v>
      </c>
    </row>
    <row r="558" spans="1:51" s="14" customFormat="1" ht="12">
      <c r="A558" s="14"/>
      <c r="B558" s="236"/>
      <c r="C558" s="237"/>
      <c r="D558" s="227" t="s">
        <v>155</v>
      </c>
      <c r="E558" s="238" t="s">
        <v>19</v>
      </c>
      <c r="F558" s="239" t="s">
        <v>280</v>
      </c>
      <c r="G558" s="237"/>
      <c r="H558" s="240">
        <v>58.74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155</v>
      </c>
      <c r="AU558" s="246" t="s">
        <v>80</v>
      </c>
      <c r="AV558" s="14" t="s">
        <v>80</v>
      </c>
      <c r="AW558" s="14" t="s">
        <v>32</v>
      </c>
      <c r="AX558" s="14" t="s">
        <v>70</v>
      </c>
      <c r="AY558" s="246" t="s">
        <v>143</v>
      </c>
    </row>
    <row r="559" spans="1:51" s="14" customFormat="1" ht="12">
      <c r="A559" s="14"/>
      <c r="B559" s="236"/>
      <c r="C559" s="237"/>
      <c r="D559" s="227" t="s">
        <v>155</v>
      </c>
      <c r="E559" s="238" t="s">
        <v>19</v>
      </c>
      <c r="F559" s="239" t="s">
        <v>281</v>
      </c>
      <c r="G559" s="237"/>
      <c r="H559" s="240">
        <v>25.34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6" t="s">
        <v>155</v>
      </c>
      <c r="AU559" s="246" t="s">
        <v>80</v>
      </c>
      <c r="AV559" s="14" t="s">
        <v>80</v>
      </c>
      <c r="AW559" s="14" t="s">
        <v>32</v>
      </c>
      <c r="AX559" s="14" t="s">
        <v>70</v>
      </c>
      <c r="AY559" s="246" t="s">
        <v>143</v>
      </c>
    </row>
    <row r="560" spans="1:51" s="14" customFormat="1" ht="12">
      <c r="A560" s="14"/>
      <c r="B560" s="236"/>
      <c r="C560" s="237"/>
      <c r="D560" s="227" t="s">
        <v>155</v>
      </c>
      <c r="E560" s="238" t="s">
        <v>19</v>
      </c>
      <c r="F560" s="239" t="s">
        <v>282</v>
      </c>
      <c r="G560" s="237"/>
      <c r="H560" s="240">
        <v>154.72</v>
      </c>
      <c r="I560" s="241"/>
      <c r="J560" s="237"/>
      <c r="K560" s="237"/>
      <c r="L560" s="242"/>
      <c r="M560" s="243"/>
      <c r="N560" s="244"/>
      <c r="O560" s="244"/>
      <c r="P560" s="244"/>
      <c r="Q560" s="244"/>
      <c r="R560" s="244"/>
      <c r="S560" s="244"/>
      <c r="T560" s="24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6" t="s">
        <v>155</v>
      </c>
      <c r="AU560" s="246" t="s">
        <v>80</v>
      </c>
      <c r="AV560" s="14" t="s">
        <v>80</v>
      </c>
      <c r="AW560" s="14" t="s">
        <v>32</v>
      </c>
      <c r="AX560" s="14" t="s">
        <v>70</v>
      </c>
      <c r="AY560" s="246" t="s">
        <v>143</v>
      </c>
    </row>
    <row r="561" spans="1:51" s="14" customFormat="1" ht="12">
      <c r="A561" s="14"/>
      <c r="B561" s="236"/>
      <c r="C561" s="237"/>
      <c r="D561" s="227" t="s">
        <v>155</v>
      </c>
      <c r="E561" s="238" t="s">
        <v>19</v>
      </c>
      <c r="F561" s="239" t="s">
        <v>283</v>
      </c>
      <c r="G561" s="237"/>
      <c r="H561" s="240">
        <v>95.3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6" t="s">
        <v>155</v>
      </c>
      <c r="AU561" s="246" t="s">
        <v>80</v>
      </c>
      <c r="AV561" s="14" t="s">
        <v>80</v>
      </c>
      <c r="AW561" s="14" t="s">
        <v>32</v>
      </c>
      <c r="AX561" s="14" t="s">
        <v>70</v>
      </c>
      <c r="AY561" s="246" t="s">
        <v>143</v>
      </c>
    </row>
    <row r="562" spans="1:51" s="14" customFormat="1" ht="12">
      <c r="A562" s="14"/>
      <c r="B562" s="236"/>
      <c r="C562" s="237"/>
      <c r="D562" s="227" t="s">
        <v>155</v>
      </c>
      <c r="E562" s="238" t="s">
        <v>19</v>
      </c>
      <c r="F562" s="239" t="s">
        <v>284</v>
      </c>
      <c r="G562" s="237"/>
      <c r="H562" s="240">
        <v>11.32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6" t="s">
        <v>155</v>
      </c>
      <c r="AU562" s="246" t="s">
        <v>80</v>
      </c>
      <c r="AV562" s="14" t="s">
        <v>80</v>
      </c>
      <c r="AW562" s="14" t="s">
        <v>32</v>
      </c>
      <c r="AX562" s="14" t="s">
        <v>70</v>
      </c>
      <c r="AY562" s="246" t="s">
        <v>143</v>
      </c>
    </row>
    <row r="563" spans="1:51" s="14" customFormat="1" ht="12">
      <c r="A563" s="14"/>
      <c r="B563" s="236"/>
      <c r="C563" s="237"/>
      <c r="D563" s="227" t="s">
        <v>155</v>
      </c>
      <c r="E563" s="238" t="s">
        <v>19</v>
      </c>
      <c r="F563" s="239" t="s">
        <v>285</v>
      </c>
      <c r="G563" s="237"/>
      <c r="H563" s="240">
        <v>137.48</v>
      </c>
      <c r="I563" s="241"/>
      <c r="J563" s="237"/>
      <c r="K563" s="237"/>
      <c r="L563" s="242"/>
      <c r="M563" s="243"/>
      <c r="N563" s="244"/>
      <c r="O563" s="244"/>
      <c r="P563" s="244"/>
      <c r="Q563" s="244"/>
      <c r="R563" s="244"/>
      <c r="S563" s="244"/>
      <c r="T563" s="245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6" t="s">
        <v>155</v>
      </c>
      <c r="AU563" s="246" t="s">
        <v>80</v>
      </c>
      <c r="AV563" s="14" t="s">
        <v>80</v>
      </c>
      <c r="AW563" s="14" t="s">
        <v>32</v>
      </c>
      <c r="AX563" s="14" t="s">
        <v>70</v>
      </c>
      <c r="AY563" s="246" t="s">
        <v>143</v>
      </c>
    </row>
    <row r="564" spans="1:51" s="14" customFormat="1" ht="12">
      <c r="A564" s="14"/>
      <c r="B564" s="236"/>
      <c r="C564" s="237"/>
      <c r="D564" s="227" t="s">
        <v>155</v>
      </c>
      <c r="E564" s="238" t="s">
        <v>19</v>
      </c>
      <c r="F564" s="239" t="s">
        <v>286</v>
      </c>
      <c r="G564" s="237"/>
      <c r="H564" s="240">
        <v>289.26</v>
      </c>
      <c r="I564" s="241"/>
      <c r="J564" s="237"/>
      <c r="K564" s="237"/>
      <c r="L564" s="242"/>
      <c r="M564" s="243"/>
      <c r="N564" s="244"/>
      <c r="O564" s="244"/>
      <c r="P564" s="244"/>
      <c r="Q564" s="244"/>
      <c r="R564" s="244"/>
      <c r="S564" s="244"/>
      <c r="T564" s="24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6" t="s">
        <v>155</v>
      </c>
      <c r="AU564" s="246" t="s">
        <v>80</v>
      </c>
      <c r="AV564" s="14" t="s">
        <v>80</v>
      </c>
      <c r="AW564" s="14" t="s">
        <v>32</v>
      </c>
      <c r="AX564" s="14" t="s">
        <v>70</v>
      </c>
      <c r="AY564" s="246" t="s">
        <v>143</v>
      </c>
    </row>
    <row r="565" spans="1:51" s="14" customFormat="1" ht="12">
      <c r="A565" s="14"/>
      <c r="B565" s="236"/>
      <c r="C565" s="237"/>
      <c r="D565" s="227" t="s">
        <v>155</v>
      </c>
      <c r="E565" s="238" t="s">
        <v>19</v>
      </c>
      <c r="F565" s="239" t="s">
        <v>287</v>
      </c>
      <c r="G565" s="237"/>
      <c r="H565" s="240">
        <v>83.87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6" t="s">
        <v>155</v>
      </c>
      <c r="AU565" s="246" t="s">
        <v>80</v>
      </c>
      <c r="AV565" s="14" t="s">
        <v>80</v>
      </c>
      <c r="AW565" s="14" t="s">
        <v>32</v>
      </c>
      <c r="AX565" s="14" t="s">
        <v>70</v>
      </c>
      <c r="AY565" s="246" t="s">
        <v>143</v>
      </c>
    </row>
    <row r="566" spans="1:51" s="14" customFormat="1" ht="12">
      <c r="A566" s="14"/>
      <c r="B566" s="236"/>
      <c r="C566" s="237"/>
      <c r="D566" s="227" t="s">
        <v>155</v>
      </c>
      <c r="E566" s="238" t="s">
        <v>19</v>
      </c>
      <c r="F566" s="239" t="s">
        <v>288</v>
      </c>
      <c r="G566" s="237"/>
      <c r="H566" s="240">
        <v>118.47</v>
      </c>
      <c r="I566" s="241"/>
      <c r="J566" s="237"/>
      <c r="K566" s="237"/>
      <c r="L566" s="242"/>
      <c r="M566" s="243"/>
      <c r="N566" s="244"/>
      <c r="O566" s="244"/>
      <c r="P566" s="244"/>
      <c r="Q566" s="244"/>
      <c r="R566" s="244"/>
      <c r="S566" s="244"/>
      <c r="T566" s="24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6" t="s">
        <v>155</v>
      </c>
      <c r="AU566" s="246" t="s">
        <v>80</v>
      </c>
      <c r="AV566" s="14" t="s">
        <v>80</v>
      </c>
      <c r="AW566" s="14" t="s">
        <v>32</v>
      </c>
      <c r="AX566" s="14" t="s">
        <v>70</v>
      </c>
      <c r="AY566" s="246" t="s">
        <v>143</v>
      </c>
    </row>
    <row r="567" spans="1:51" s="14" customFormat="1" ht="12">
      <c r="A567" s="14"/>
      <c r="B567" s="236"/>
      <c r="C567" s="237"/>
      <c r="D567" s="227" t="s">
        <v>155</v>
      </c>
      <c r="E567" s="238" t="s">
        <v>19</v>
      </c>
      <c r="F567" s="239" t="s">
        <v>289</v>
      </c>
      <c r="G567" s="237"/>
      <c r="H567" s="240">
        <v>230.85</v>
      </c>
      <c r="I567" s="241"/>
      <c r="J567" s="237"/>
      <c r="K567" s="237"/>
      <c r="L567" s="242"/>
      <c r="M567" s="243"/>
      <c r="N567" s="244"/>
      <c r="O567" s="244"/>
      <c r="P567" s="244"/>
      <c r="Q567" s="244"/>
      <c r="R567" s="244"/>
      <c r="S567" s="244"/>
      <c r="T567" s="245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6" t="s">
        <v>155</v>
      </c>
      <c r="AU567" s="246" t="s">
        <v>80</v>
      </c>
      <c r="AV567" s="14" t="s">
        <v>80</v>
      </c>
      <c r="AW567" s="14" t="s">
        <v>32</v>
      </c>
      <c r="AX567" s="14" t="s">
        <v>70</v>
      </c>
      <c r="AY567" s="246" t="s">
        <v>143</v>
      </c>
    </row>
    <row r="568" spans="1:51" s="15" customFormat="1" ht="12">
      <c r="A568" s="15"/>
      <c r="B568" s="257"/>
      <c r="C568" s="258"/>
      <c r="D568" s="227" t="s">
        <v>155</v>
      </c>
      <c r="E568" s="259" t="s">
        <v>19</v>
      </c>
      <c r="F568" s="260" t="s">
        <v>204</v>
      </c>
      <c r="G568" s="258"/>
      <c r="H568" s="261">
        <v>1304.29</v>
      </c>
      <c r="I568" s="262"/>
      <c r="J568" s="258"/>
      <c r="K568" s="258"/>
      <c r="L568" s="263"/>
      <c r="M568" s="264"/>
      <c r="N568" s="265"/>
      <c r="O568" s="265"/>
      <c r="P568" s="265"/>
      <c r="Q568" s="265"/>
      <c r="R568" s="265"/>
      <c r="S568" s="265"/>
      <c r="T568" s="266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7" t="s">
        <v>155</v>
      </c>
      <c r="AU568" s="267" t="s">
        <v>80</v>
      </c>
      <c r="AV568" s="15" t="s">
        <v>151</v>
      </c>
      <c r="AW568" s="15" t="s">
        <v>32</v>
      </c>
      <c r="AX568" s="15" t="s">
        <v>78</v>
      </c>
      <c r="AY568" s="267" t="s">
        <v>143</v>
      </c>
    </row>
    <row r="569" spans="1:65" s="2" customFormat="1" ht="16.5" customHeight="1">
      <c r="A569" s="41"/>
      <c r="B569" s="42"/>
      <c r="C569" s="207" t="s">
        <v>517</v>
      </c>
      <c r="D569" s="207" t="s">
        <v>146</v>
      </c>
      <c r="E569" s="208" t="s">
        <v>518</v>
      </c>
      <c r="F569" s="209" t="s">
        <v>519</v>
      </c>
      <c r="G569" s="210" t="s">
        <v>185</v>
      </c>
      <c r="H569" s="211">
        <v>55</v>
      </c>
      <c r="I569" s="212"/>
      <c r="J569" s="213">
        <f>ROUND(I569*H569,2)</f>
        <v>0</v>
      </c>
      <c r="K569" s="209" t="s">
        <v>19</v>
      </c>
      <c r="L569" s="47"/>
      <c r="M569" s="214" t="s">
        <v>19</v>
      </c>
      <c r="N569" s="215" t="s">
        <v>41</v>
      </c>
      <c r="O569" s="87"/>
      <c r="P569" s="216">
        <f>O569*H569</f>
        <v>0</v>
      </c>
      <c r="Q569" s="216">
        <v>0</v>
      </c>
      <c r="R569" s="216">
        <f>Q569*H569</f>
        <v>0</v>
      </c>
      <c r="S569" s="216">
        <v>0</v>
      </c>
      <c r="T569" s="217">
        <f>S569*H569</f>
        <v>0</v>
      </c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R569" s="218" t="s">
        <v>151</v>
      </c>
      <c r="AT569" s="218" t="s">
        <v>146</v>
      </c>
      <c r="AU569" s="218" t="s">
        <v>80</v>
      </c>
      <c r="AY569" s="20" t="s">
        <v>143</v>
      </c>
      <c r="BE569" s="219">
        <f>IF(N569="základní",J569,0)</f>
        <v>0</v>
      </c>
      <c r="BF569" s="219">
        <f>IF(N569="snížená",J569,0)</f>
        <v>0</v>
      </c>
      <c r="BG569" s="219">
        <f>IF(N569="zákl. přenesená",J569,0)</f>
        <v>0</v>
      </c>
      <c r="BH569" s="219">
        <f>IF(N569="sníž. přenesená",J569,0)</f>
        <v>0</v>
      </c>
      <c r="BI569" s="219">
        <f>IF(N569="nulová",J569,0)</f>
        <v>0</v>
      </c>
      <c r="BJ569" s="20" t="s">
        <v>78</v>
      </c>
      <c r="BK569" s="219">
        <f>ROUND(I569*H569,2)</f>
        <v>0</v>
      </c>
      <c r="BL569" s="20" t="s">
        <v>151</v>
      </c>
      <c r="BM569" s="218" t="s">
        <v>520</v>
      </c>
    </row>
    <row r="570" spans="1:65" s="2" customFormat="1" ht="37.8" customHeight="1">
      <c r="A570" s="41"/>
      <c r="B570" s="42"/>
      <c r="C570" s="207" t="s">
        <v>521</v>
      </c>
      <c r="D570" s="207" t="s">
        <v>146</v>
      </c>
      <c r="E570" s="208" t="s">
        <v>522</v>
      </c>
      <c r="F570" s="209" t="s">
        <v>523</v>
      </c>
      <c r="G570" s="210" t="s">
        <v>174</v>
      </c>
      <c r="H570" s="211">
        <v>1062.812</v>
      </c>
      <c r="I570" s="212"/>
      <c r="J570" s="213">
        <f>ROUND(I570*H570,2)</f>
        <v>0</v>
      </c>
      <c r="K570" s="209" t="s">
        <v>150</v>
      </c>
      <c r="L570" s="47"/>
      <c r="M570" s="214" t="s">
        <v>19</v>
      </c>
      <c r="N570" s="215" t="s">
        <v>41</v>
      </c>
      <c r="O570" s="87"/>
      <c r="P570" s="216">
        <f>O570*H570</f>
        <v>0</v>
      </c>
      <c r="Q570" s="216">
        <v>0</v>
      </c>
      <c r="R570" s="216">
        <f>Q570*H570</f>
        <v>0</v>
      </c>
      <c r="S570" s="216">
        <v>0</v>
      </c>
      <c r="T570" s="217">
        <f>S570*H570</f>
        <v>0</v>
      </c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R570" s="218" t="s">
        <v>151</v>
      </c>
      <c r="AT570" s="218" t="s">
        <v>146</v>
      </c>
      <c r="AU570" s="218" t="s">
        <v>80</v>
      </c>
      <c r="AY570" s="20" t="s">
        <v>143</v>
      </c>
      <c r="BE570" s="219">
        <f>IF(N570="základní",J570,0)</f>
        <v>0</v>
      </c>
      <c r="BF570" s="219">
        <f>IF(N570="snížená",J570,0)</f>
        <v>0</v>
      </c>
      <c r="BG570" s="219">
        <f>IF(N570="zákl. přenesená",J570,0)</f>
        <v>0</v>
      </c>
      <c r="BH570" s="219">
        <f>IF(N570="sníž. přenesená",J570,0)</f>
        <v>0</v>
      </c>
      <c r="BI570" s="219">
        <f>IF(N570="nulová",J570,0)</f>
        <v>0</v>
      </c>
      <c r="BJ570" s="20" t="s">
        <v>78</v>
      </c>
      <c r="BK570" s="219">
        <f>ROUND(I570*H570,2)</f>
        <v>0</v>
      </c>
      <c r="BL570" s="20" t="s">
        <v>151</v>
      </c>
      <c r="BM570" s="218" t="s">
        <v>524</v>
      </c>
    </row>
    <row r="571" spans="1:47" s="2" customFormat="1" ht="12">
      <c r="A571" s="41"/>
      <c r="B571" s="42"/>
      <c r="C571" s="43"/>
      <c r="D571" s="220" t="s">
        <v>153</v>
      </c>
      <c r="E571" s="43"/>
      <c r="F571" s="221" t="s">
        <v>525</v>
      </c>
      <c r="G571" s="43"/>
      <c r="H571" s="43"/>
      <c r="I571" s="222"/>
      <c r="J571" s="43"/>
      <c r="K571" s="43"/>
      <c r="L571" s="47"/>
      <c r="M571" s="223"/>
      <c r="N571" s="224"/>
      <c r="O571" s="87"/>
      <c r="P571" s="87"/>
      <c r="Q571" s="87"/>
      <c r="R571" s="87"/>
      <c r="S571" s="87"/>
      <c r="T571" s="88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T571" s="20" t="s">
        <v>153</v>
      </c>
      <c r="AU571" s="20" t="s">
        <v>80</v>
      </c>
    </row>
    <row r="572" spans="1:51" s="13" customFormat="1" ht="12">
      <c r="A572" s="13"/>
      <c r="B572" s="225"/>
      <c r="C572" s="226"/>
      <c r="D572" s="227" t="s">
        <v>155</v>
      </c>
      <c r="E572" s="228" t="s">
        <v>19</v>
      </c>
      <c r="F572" s="229" t="s">
        <v>277</v>
      </c>
      <c r="G572" s="226"/>
      <c r="H572" s="228" t="s">
        <v>19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155</v>
      </c>
      <c r="AU572" s="235" t="s">
        <v>80</v>
      </c>
      <c r="AV572" s="13" t="s">
        <v>78</v>
      </c>
      <c r="AW572" s="13" t="s">
        <v>32</v>
      </c>
      <c r="AX572" s="13" t="s">
        <v>70</v>
      </c>
      <c r="AY572" s="235" t="s">
        <v>143</v>
      </c>
    </row>
    <row r="573" spans="1:51" s="14" customFormat="1" ht="12">
      <c r="A573" s="14"/>
      <c r="B573" s="236"/>
      <c r="C573" s="237"/>
      <c r="D573" s="227" t="s">
        <v>155</v>
      </c>
      <c r="E573" s="238" t="s">
        <v>19</v>
      </c>
      <c r="F573" s="239" t="s">
        <v>526</v>
      </c>
      <c r="G573" s="237"/>
      <c r="H573" s="240">
        <v>50.551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6" t="s">
        <v>155</v>
      </c>
      <c r="AU573" s="246" t="s">
        <v>80</v>
      </c>
      <c r="AV573" s="14" t="s">
        <v>80</v>
      </c>
      <c r="AW573" s="14" t="s">
        <v>32</v>
      </c>
      <c r="AX573" s="14" t="s">
        <v>70</v>
      </c>
      <c r="AY573" s="246" t="s">
        <v>143</v>
      </c>
    </row>
    <row r="574" spans="1:51" s="14" customFormat="1" ht="12">
      <c r="A574" s="14"/>
      <c r="B574" s="236"/>
      <c r="C574" s="237"/>
      <c r="D574" s="227" t="s">
        <v>155</v>
      </c>
      <c r="E574" s="238" t="s">
        <v>19</v>
      </c>
      <c r="F574" s="239" t="s">
        <v>527</v>
      </c>
      <c r="G574" s="237"/>
      <c r="H574" s="240">
        <v>31.321</v>
      </c>
      <c r="I574" s="241"/>
      <c r="J574" s="237"/>
      <c r="K574" s="237"/>
      <c r="L574" s="242"/>
      <c r="M574" s="243"/>
      <c r="N574" s="244"/>
      <c r="O574" s="244"/>
      <c r="P574" s="244"/>
      <c r="Q574" s="244"/>
      <c r="R574" s="244"/>
      <c r="S574" s="244"/>
      <c r="T574" s="24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6" t="s">
        <v>155</v>
      </c>
      <c r="AU574" s="246" t="s">
        <v>80</v>
      </c>
      <c r="AV574" s="14" t="s">
        <v>80</v>
      </c>
      <c r="AW574" s="14" t="s">
        <v>32</v>
      </c>
      <c r="AX574" s="14" t="s">
        <v>70</v>
      </c>
      <c r="AY574" s="246" t="s">
        <v>143</v>
      </c>
    </row>
    <row r="575" spans="1:51" s="14" customFormat="1" ht="12">
      <c r="A575" s="14"/>
      <c r="B575" s="236"/>
      <c r="C575" s="237"/>
      <c r="D575" s="227" t="s">
        <v>155</v>
      </c>
      <c r="E575" s="238" t="s">
        <v>19</v>
      </c>
      <c r="F575" s="239" t="s">
        <v>528</v>
      </c>
      <c r="G575" s="237"/>
      <c r="H575" s="240">
        <v>13.108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155</v>
      </c>
      <c r="AU575" s="246" t="s">
        <v>80</v>
      </c>
      <c r="AV575" s="14" t="s">
        <v>80</v>
      </c>
      <c r="AW575" s="14" t="s">
        <v>32</v>
      </c>
      <c r="AX575" s="14" t="s">
        <v>70</v>
      </c>
      <c r="AY575" s="246" t="s">
        <v>143</v>
      </c>
    </row>
    <row r="576" spans="1:51" s="14" customFormat="1" ht="12">
      <c r="A576" s="14"/>
      <c r="B576" s="236"/>
      <c r="C576" s="237"/>
      <c r="D576" s="227" t="s">
        <v>155</v>
      </c>
      <c r="E576" s="238" t="s">
        <v>19</v>
      </c>
      <c r="F576" s="239" t="s">
        <v>529</v>
      </c>
      <c r="G576" s="237"/>
      <c r="H576" s="240">
        <v>117.707</v>
      </c>
      <c r="I576" s="241"/>
      <c r="J576" s="237"/>
      <c r="K576" s="237"/>
      <c r="L576" s="242"/>
      <c r="M576" s="243"/>
      <c r="N576" s="244"/>
      <c r="O576" s="244"/>
      <c r="P576" s="244"/>
      <c r="Q576" s="244"/>
      <c r="R576" s="244"/>
      <c r="S576" s="244"/>
      <c r="T576" s="245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6" t="s">
        <v>155</v>
      </c>
      <c r="AU576" s="246" t="s">
        <v>80</v>
      </c>
      <c r="AV576" s="14" t="s">
        <v>80</v>
      </c>
      <c r="AW576" s="14" t="s">
        <v>32</v>
      </c>
      <c r="AX576" s="14" t="s">
        <v>70</v>
      </c>
      <c r="AY576" s="246" t="s">
        <v>143</v>
      </c>
    </row>
    <row r="577" spans="1:51" s="14" customFormat="1" ht="12">
      <c r="A577" s="14"/>
      <c r="B577" s="236"/>
      <c r="C577" s="237"/>
      <c r="D577" s="227" t="s">
        <v>155</v>
      </c>
      <c r="E577" s="238" t="s">
        <v>19</v>
      </c>
      <c r="F577" s="239" t="s">
        <v>530</v>
      </c>
      <c r="G577" s="237"/>
      <c r="H577" s="240">
        <v>5.088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6" t="s">
        <v>155</v>
      </c>
      <c r="AU577" s="246" t="s">
        <v>80</v>
      </c>
      <c r="AV577" s="14" t="s">
        <v>80</v>
      </c>
      <c r="AW577" s="14" t="s">
        <v>32</v>
      </c>
      <c r="AX577" s="14" t="s">
        <v>70</v>
      </c>
      <c r="AY577" s="246" t="s">
        <v>143</v>
      </c>
    </row>
    <row r="578" spans="1:51" s="14" customFormat="1" ht="12">
      <c r="A578" s="14"/>
      <c r="B578" s="236"/>
      <c r="C578" s="237"/>
      <c r="D578" s="227" t="s">
        <v>155</v>
      </c>
      <c r="E578" s="238" t="s">
        <v>19</v>
      </c>
      <c r="F578" s="239" t="s">
        <v>531</v>
      </c>
      <c r="G578" s="237"/>
      <c r="H578" s="240">
        <v>73.381</v>
      </c>
      <c r="I578" s="241"/>
      <c r="J578" s="237"/>
      <c r="K578" s="237"/>
      <c r="L578" s="242"/>
      <c r="M578" s="243"/>
      <c r="N578" s="244"/>
      <c r="O578" s="244"/>
      <c r="P578" s="244"/>
      <c r="Q578" s="244"/>
      <c r="R578" s="244"/>
      <c r="S578" s="244"/>
      <c r="T578" s="24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6" t="s">
        <v>155</v>
      </c>
      <c r="AU578" s="246" t="s">
        <v>80</v>
      </c>
      <c r="AV578" s="14" t="s">
        <v>80</v>
      </c>
      <c r="AW578" s="14" t="s">
        <v>32</v>
      </c>
      <c r="AX578" s="14" t="s">
        <v>70</v>
      </c>
      <c r="AY578" s="246" t="s">
        <v>143</v>
      </c>
    </row>
    <row r="579" spans="1:51" s="14" customFormat="1" ht="12">
      <c r="A579" s="14"/>
      <c r="B579" s="236"/>
      <c r="C579" s="237"/>
      <c r="D579" s="227" t="s">
        <v>155</v>
      </c>
      <c r="E579" s="238" t="s">
        <v>19</v>
      </c>
      <c r="F579" s="239" t="s">
        <v>532</v>
      </c>
      <c r="G579" s="237"/>
      <c r="H579" s="240">
        <v>151.73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6" t="s">
        <v>155</v>
      </c>
      <c r="AU579" s="246" t="s">
        <v>80</v>
      </c>
      <c r="AV579" s="14" t="s">
        <v>80</v>
      </c>
      <c r="AW579" s="14" t="s">
        <v>32</v>
      </c>
      <c r="AX579" s="14" t="s">
        <v>70</v>
      </c>
      <c r="AY579" s="246" t="s">
        <v>143</v>
      </c>
    </row>
    <row r="580" spans="1:51" s="14" customFormat="1" ht="12">
      <c r="A580" s="14"/>
      <c r="B580" s="236"/>
      <c r="C580" s="237"/>
      <c r="D580" s="227" t="s">
        <v>155</v>
      </c>
      <c r="E580" s="238" t="s">
        <v>19</v>
      </c>
      <c r="F580" s="239" t="s">
        <v>533</v>
      </c>
      <c r="G580" s="237"/>
      <c r="H580" s="240">
        <v>102.898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6" t="s">
        <v>155</v>
      </c>
      <c r="AU580" s="246" t="s">
        <v>80</v>
      </c>
      <c r="AV580" s="14" t="s">
        <v>80</v>
      </c>
      <c r="AW580" s="14" t="s">
        <v>32</v>
      </c>
      <c r="AX580" s="14" t="s">
        <v>70</v>
      </c>
      <c r="AY580" s="246" t="s">
        <v>143</v>
      </c>
    </row>
    <row r="581" spans="1:51" s="14" customFormat="1" ht="12">
      <c r="A581" s="14"/>
      <c r="B581" s="236"/>
      <c r="C581" s="237"/>
      <c r="D581" s="227" t="s">
        <v>155</v>
      </c>
      <c r="E581" s="238" t="s">
        <v>19</v>
      </c>
      <c r="F581" s="239" t="s">
        <v>534</v>
      </c>
      <c r="G581" s="237"/>
      <c r="H581" s="240">
        <v>122.224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6" t="s">
        <v>155</v>
      </c>
      <c r="AU581" s="246" t="s">
        <v>80</v>
      </c>
      <c r="AV581" s="14" t="s">
        <v>80</v>
      </c>
      <c r="AW581" s="14" t="s">
        <v>32</v>
      </c>
      <c r="AX581" s="14" t="s">
        <v>70</v>
      </c>
      <c r="AY581" s="246" t="s">
        <v>143</v>
      </c>
    </row>
    <row r="582" spans="1:51" s="16" customFormat="1" ht="12">
      <c r="A582" s="16"/>
      <c r="B582" s="268"/>
      <c r="C582" s="269"/>
      <c r="D582" s="227" t="s">
        <v>155</v>
      </c>
      <c r="E582" s="270" t="s">
        <v>19</v>
      </c>
      <c r="F582" s="271" t="s">
        <v>222</v>
      </c>
      <c r="G582" s="269"/>
      <c r="H582" s="272">
        <v>668.008</v>
      </c>
      <c r="I582" s="273"/>
      <c r="J582" s="269"/>
      <c r="K582" s="269"/>
      <c r="L582" s="274"/>
      <c r="M582" s="275"/>
      <c r="N582" s="276"/>
      <c r="O582" s="276"/>
      <c r="P582" s="276"/>
      <c r="Q582" s="276"/>
      <c r="R582" s="276"/>
      <c r="S582" s="276"/>
      <c r="T582" s="277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T582" s="278" t="s">
        <v>155</v>
      </c>
      <c r="AU582" s="278" t="s">
        <v>80</v>
      </c>
      <c r="AV582" s="16" t="s">
        <v>144</v>
      </c>
      <c r="AW582" s="16" t="s">
        <v>32</v>
      </c>
      <c r="AX582" s="16" t="s">
        <v>70</v>
      </c>
      <c r="AY582" s="278" t="s">
        <v>143</v>
      </c>
    </row>
    <row r="583" spans="1:51" s="13" customFormat="1" ht="12">
      <c r="A583" s="13"/>
      <c r="B583" s="225"/>
      <c r="C583" s="226"/>
      <c r="D583" s="227" t="s">
        <v>155</v>
      </c>
      <c r="E583" s="228" t="s">
        <v>19</v>
      </c>
      <c r="F583" s="229" t="s">
        <v>290</v>
      </c>
      <c r="G583" s="226"/>
      <c r="H583" s="228" t="s">
        <v>19</v>
      </c>
      <c r="I583" s="230"/>
      <c r="J583" s="226"/>
      <c r="K583" s="226"/>
      <c r="L583" s="231"/>
      <c r="M583" s="232"/>
      <c r="N583" s="233"/>
      <c r="O583" s="233"/>
      <c r="P583" s="233"/>
      <c r="Q583" s="233"/>
      <c r="R583" s="233"/>
      <c r="S583" s="233"/>
      <c r="T583" s="23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5" t="s">
        <v>155</v>
      </c>
      <c r="AU583" s="235" t="s">
        <v>80</v>
      </c>
      <c r="AV583" s="13" t="s">
        <v>78</v>
      </c>
      <c r="AW583" s="13" t="s">
        <v>32</v>
      </c>
      <c r="AX583" s="13" t="s">
        <v>70</v>
      </c>
      <c r="AY583" s="235" t="s">
        <v>143</v>
      </c>
    </row>
    <row r="584" spans="1:51" s="14" customFormat="1" ht="12">
      <c r="A584" s="14"/>
      <c r="B584" s="236"/>
      <c r="C584" s="237"/>
      <c r="D584" s="227" t="s">
        <v>155</v>
      </c>
      <c r="E584" s="238" t="s">
        <v>19</v>
      </c>
      <c r="F584" s="239" t="s">
        <v>535</v>
      </c>
      <c r="G584" s="237"/>
      <c r="H584" s="240">
        <v>95.239</v>
      </c>
      <c r="I584" s="241"/>
      <c r="J584" s="237"/>
      <c r="K584" s="237"/>
      <c r="L584" s="242"/>
      <c r="M584" s="243"/>
      <c r="N584" s="244"/>
      <c r="O584" s="244"/>
      <c r="P584" s="244"/>
      <c r="Q584" s="244"/>
      <c r="R584" s="244"/>
      <c r="S584" s="244"/>
      <c r="T584" s="245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6" t="s">
        <v>155</v>
      </c>
      <c r="AU584" s="246" t="s">
        <v>80</v>
      </c>
      <c r="AV584" s="14" t="s">
        <v>80</v>
      </c>
      <c r="AW584" s="14" t="s">
        <v>32</v>
      </c>
      <c r="AX584" s="14" t="s">
        <v>70</v>
      </c>
      <c r="AY584" s="246" t="s">
        <v>143</v>
      </c>
    </row>
    <row r="585" spans="1:51" s="13" customFormat="1" ht="12">
      <c r="A585" s="13"/>
      <c r="B585" s="225"/>
      <c r="C585" s="226"/>
      <c r="D585" s="227" t="s">
        <v>155</v>
      </c>
      <c r="E585" s="228" t="s">
        <v>19</v>
      </c>
      <c r="F585" s="229" t="s">
        <v>293</v>
      </c>
      <c r="G585" s="226"/>
      <c r="H585" s="228" t="s">
        <v>19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5" t="s">
        <v>155</v>
      </c>
      <c r="AU585" s="235" t="s">
        <v>80</v>
      </c>
      <c r="AV585" s="13" t="s">
        <v>78</v>
      </c>
      <c r="AW585" s="13" t="s">
        <v>32</v>
      </c>
      <c r="AX585" s="13" t="s">
        <v>70</v>
      </c>
      <c r="AY585" s="235" t="s">
        <v>143</v>
      </c>
    </row>
    <row r="586" spans="1:51" s="14" customFormat="1" ht="12">
      <c r="A586" s="14"/>
      <c r="B586" s="236"/>
      <c r="C586" s="237"/>
      <c r="D586" s="227" t="s">
        <v>155</v>
      </c>
      <c r="E586" s="238" t="s">
        <v>19</v>
      </c>
      <c r="F586" s="239" t="s">
        <v>536</v>
      </c>
      <c r="G586" s="237"/>
      <c r="H586" s="240">
        <v>115.047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155</v>
      </c>
      <c r="AU586" s="246" t="s">
        <v>80</v>
      </c>
      <c r="AV586" s="14" t="s">
        <v>80</v>
      </c>
      <c r="AW586" s="14" t="s">
        <v>32</v>
      </c>
      <c r="AX586" s="14" t="s">
        <v>70</v>
      </c>
      <c r="AY586" s="246" t="s">
        <v>143</v>
      </c>
    </row>
    <row r="587" spans="1:51" s="14" customFormat="1" ht="12">
      <c r="A587" s="14"/>
      <c r="B587" s="236"/>
      <c r="C587" s="237"/>
      <c r="D587" s="227" t="s">
        <v>155</v>
      </c>
      <c r="E587" s="238" t="s">
        <v>19</v>
      </c>
      <c r="F587" s="239" t="s">
        <v>537</v>
      </c>
      <c r="G587" s="237"/>
      <c r="H587" s="240">
        <v>13.952</v>
      </c>
      <c r="I587" s="241"/>
      <c r="J587" s="237"/>
      <c r="K587" s="237"/>
      <c r="L587" s="242"/>
      <c r="M587" s="243"/>
      <c r="N587" s="244"/>
      <c r="O587" s="244"/>
      <c r="P587" s="244"/>
      <c r="Q587" s="244"/>
      <c r="R587" s="244"/>
      <c r="S587" s="244"/>
      <c r="T587" s="24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6" t="s">
        <v>155</v>
      </c>
      <c r="AU587" s="246" t="s">
        <v>80</v>
      </c>
      <c r="AV587" s="14" t="s">
        <v>80</v>
      </c>
      <c r="AW587" s="14" t="s">
        <v>32</v>
      </c>
      <c r="AX587" s="14" t="s">
        <v>70</v>
      </c>
      <c r="AY587" s="246" t="s">
        <v>143</v>
      </c>
    </row>
    <row r="588" spans="1:51" s="14" customFormat="1" ht="12">
      <c r="A588" s="14"/>
      <c r="B588" s="236"/>
      <c r="C588" s="237"/>
      <c r="D588" s="227" t="s">
        <v>155</v>
      </c>
      <c r="E588" s="238" t="s">
        <v>19</v>
      </c>
      <c r="F588" s="239" t="s">
        <v>538</v>
      </c>
      <c r="G588" s="237"/>
      <c r="H588" s="240">
        <v>27.232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6" t="s">
        <v>155</v>
      </c>
      <c r="AU588" s="246" t="s">
        <v>80</v>
      </c>
      <c r="AV588" s="14" t="s">
        <v>80</v>
      </c>
      <c r="AW588" s="14" t="s">
        <v>32</v>
      </c>
      <c r="AX588" s="14" t="s">
        <v>70</v>
      </c>
      <c r="AY588" s="246" t="s">
        <v>143</v>
      </c>
    </row>
    <row r="589" spans="1:51" s="14" customFormat="1" ht="12">
      <c r="A589" s="14"/>
      <c r="B589" s="236"/>
      <c r="C589" s="237"/>
      <c r="D589" s="227" t="s">
        <v>155</v>
      </c>
      <c r="E589" s="238" t="s">
        <v>19</v>
      </c>
      <c r="F589" s="239" t="s">
        <v>539</v>
      </c>
      <c r="G589" s="237"/>
      <c r="H589" s="240">
        <v>103.755</v>
      </c>
      <c r="I589" s="241"/>
      <c r="J589" s="237"/>
      <c r="K589" s="237"/>
      <c r="L589" s="242"/>
      <c r="M589" s="243"/>
      <c r="N589" s="244"/>
      <c r="O589" s="244"/>
      <c r="P589" s="244"/>
      <c r="Q589" s="244"/>
      <c r="R589" s="244"/>
      <c r="S589" s="244"/>
      <c r="T589" s="24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6" t="s">
        <v>155</v>
      </c>
      <c r="AU589" s="246" t="s">
        <v>80</v>
      </c>
      <c r="AV589" s="14" t="s">
        <v>80</v>
      </c>
      <c r="AW589" s="14" t="s">
        <v>32</v>
      </c>
      <c r="AX589" s="14" t="s">
        <v>70</v>
      </c>
      <c r="AY589" s="246" t="s">
        <v>143</v>
      </c>
    </row>
    <row r="590" spans="1:51" s="14" customFormat="1" ht="12">
      <c r="A590" s="14"/>
      <c r="B590" s="236"/>
      <c r="C590" s="237"/>
      <c r="D590" s="227" t="s">
        <v>155</v>
      </c>
      <c r="E590" s="238" t="s">
        <v>19</v>
      </c>
      <c r="F590" s="239" t="s">
        <v>540</v>
      </c>
      <c r="G590" s="237"/>
      <c r="H590" s="240">
        <v>39.579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6" t="s">
        <v>155</v>
      </c>
      <c r="AU590" s="246" t="s">
        <v>80</v>
      </c>
      <c r="AV590" s="14" t="s">
        <v>80</v>
      </c>
      <c r="AW590" s="14" t="s">
        <v>32</v>
      </c>
      <c r="AX590" s="14" t="s">
        <v>70</v>
      </c>
      <c r="AY590" s="246" t="s">
        <v>143</v>
      </c>
    </row>
    <row r="591" spans="1:51" s="16" customFormat="1" ht="12">
      <c r="A591" s="16"/>
      <c r="B591" s="268"/>
      <c r="C591" s="269"/>
      <c r="D591" s="227" t="s">
        <v>155</v>
      </c>
      <c r="E591" s="270" t="s">
        <v>19</v>
      </c>
      <c r="F591" s="271" t="s">
        <v>222</v>
      </c>
      <c r="G591" s="269"/>
      <c r="H591" s="272">
        <v>394.804</v>
      </c>
      <c r="I591" s="273"/>
      <c r="J591" s="269"/>
      <c r="K591" s="269"/>
      <c r="L591" s="274"/>
      <c r="M591" s="275"/>
      <c r="N591" s="276"/>
      <c r="O591" s="276"/>
      <c r="P591" s="276"/>
      <c r="Q591" s="276"/>
      <c r="R591" s="276"/>
      <c r="S591" s="276"/>
      <c r="T591" s="277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T591" s="278" t="s">
        <v>155</v>
      </c>
      <c r="AU591" s="278" t="s">
        <v>80</v>
      </c>
      <c r="AV591" s="16" t="s">
        <v>144</v>
      </c>
      <c r="AW591" s="16" t="s">
        <v>32</v>
      </c>
      <c r="AX591" s="16" t="s">
        <v>70</v>
      </c>
      <c r="AY591" s="278" t="s">
        <v>143</v>
      </c>
    </row>
    <row r="592" spans="1:51" s="15" customFormat="1" ht="12">
      <c r="A592" s="15"/>
      <c r="B592" s="257"/>
      <c r="C592" s="258"/>
      <c r="D592" s="227" t="s">
        <v>155</v>
      </c>
      <c r="E592" s="259" t="s">
        <v>19</v>
      </c>
      <c r="F592" s="260" t="s">
        <v>204</v>
      </c>
      <c r="G592" s="258"/>
      <c r="H592" s="261">
        <v>1062.812</v>
      </c>
      <c r="I592" s="262"/>
      <c r="J592" s="258"/>
      <c r="K592" s="258"/>
      <c r="L592" s="263"/>
      <c r="M592" s="264"/>
      <c r="N592" s="265"/>
      <c r="O592" s="265"/>
      <c r="P592" s="265"/>
      <c r="Q592" s="265"/>
      <c r="R592" s="265"/>
      <c r="S592" s="265"/>
      <c r="T592" s="266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7" t="s">
        <v>155</v>
      </c>
      <c r="AU592" s="267" t="s">
        <v>80</v>
      </c>
      <c r="AV592" s="15" t="s">
        <v>151</v>
      </c>
      <c r="AW592" s="15" t="s">
        <v>32</v>
      </c>
      <c r="AX592" s="15" t="s">
        <v>78</v>
      </c>
      <c r="AY592" s="267" t="s">
        <v>143</v>
      </c>
    </row>
    <row r="593" spans="1:65" s="2" customFormat="1" ht="16.5" customHeight="1">
      <c r="A593" s="41"/>
      <c r="B593" s="42"/>
      <c r="C593" s="207" t="s">
        <v>541</v>
      </c>
      <c r="D593" s="207" t="s">
        <v>146</v>
      </c>
      <c r="E593" s="208" t="s">
        <v>542</v>
      </c>
      <c r="F593" s="209" t="s">
        <v>543</v>
      </c>
      <c r="G593" s="210" t="s">
        <v>174</v>
      </c>
      <c r="H593" s="211">
        <v>5801.928</v>
      </c>
      <c r="I593" s="212"/>
      <c r="J593" s="213">
        <f>ROUND(I593*H593,2)</f>
        <v>0</v>
      </c>
      <c r="K593" s="209" t="s">
        <v>150</v>
      </c>
      <c r="L593" s="47"/>
      <c r="M593" s="214" t="s">
        <v>19</v>
      </c>
      <c r="N593" s="215" t="s">
        <v>41</v>
      </c>
      <c r="O593" s="87"/>
      <c r="P593" s="216">
        <f>O593*H593</f>
        <v>0</v>
      </c>
      <c r="Q593" s="216">
        <v>0</v>
      </c>
      <c r="R593" s="216">
        <f>Q593*H593</f>
        <v>0</v>
      </c>
      <c r="S593" s="216">
        <v>0</v>
      </c>
      <c r="T593" s="217">
        <f>S593*H593</f>
        <v>0</v>
      </c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R593" s="218" t="s">
        <v>151</v>
      </c>
      <c r="AT593" s="218" t="s">
        <v>146</v>
      </c>
      <c r="AU593" s="218" t="s">
        <v>80</v>
      </c>
      <c r="AY593" s="20" t="s">
        <v>143</v>
      </c>
      <c r="BE593" s="219">
        <f>IF(N593="základní",J593,0)</f>
        <v>0</v>
      </c>
      <c r="BF593" s="219">
        <f>IF(N593="snížená",J593,0)</f>
        <v>0</v>
      </c>
      <c r="BG593" s="219">
        <f>IF(N593="zákl. přenesená",J593,0)</f>
        <v>0</v>
      </c>
      <c r="BH593" s="219">
        <f>IF(N593="sníž. přenesená",J593,0)</f>
        <v>0</v>
      </c>
      <c r="BI593" s="219">
        <f>IF(N593="nulová",J593,0)</f>
        <v>0</v>
      </c>
      <c r="BJ593" s="20" t="s">
        <v>78</v>
      </c>
      <c r="BK593" s="219">
        <f>ROUND(I593*H593,2)</f>
        <v>0</v>
      </c>
      <c r="BL593" s="20" t="s">
        <v>151</v>
      </c>
      <c r="BM593" s="218" t="s">
        <v>544</v>
      </c>
    </row>
    <row r="594" spans="1:47" s="2" customFormat="1" ht="12">
      <c r="A594" s="41"/>
      <c r="B594" s="42"/>
      <c r="C594" s="43"/>
      <c r="D594" s="220" t="s">
        <v>153</v>
      </c>
      <c r="E594" s="43"/>
      <c r="F594" s="221" t="s">
        <v>545</v>
      </c>
      <c r="G594" s="43"/>
      <c r="H594" s="43"/>
      <c r="I594" s="222"/>
      <c r="J594" s="43"/>
      <c r="K594" s="43"/>
      <c r="L594" s="47"/>
      <c r="M594" s="223"/>
      <c r="N594" s="224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20" t="s">
        <v>153</v>
      </c>
      <c r="AU594" s="20" t="s">
        <v>80</v>
      </c>
    </row>
    <row r="595" spans="1:51" s="13" customFormat="1" ht="12">
      <c r="A595" s="13"/>
      <c r="B595" s="225"/>
      <c r="C595" s="226"/>
      <c r="D595" s="227" t="s">
        <v>155</v>
      </c>
      <c r="E595" s="228" t="s">
        <v>19</v>
      </c>
      <c r="F595" s="229" t="s">
        <v>546</v>
      </c>
      <c r="G595" s="226"/>
      <c r="H595" s="228" t="s">
        <v>19</v>
      </c>
      <c r="I595" s="230"/>
      <c r="J595" s="226"/>
      <c r="K595" s="226"/>
      <c r="L595" s="231"/>
      <c r="M595" s="232"/>
      <c r="N595" s="233"/>
      <c r="O595" s="233"/>
      <c r="P595" s="233"/>
      <c r="Q595" s="233"/>
      <c r="R595" s="233"/>
      <c r="S595" s="233"/>
      <c r="T595" s="23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5" t="s">
        <v>155</v>
      </c>
      <c r="AU595" s="235" t="s">
        <v>80</v>
      </c>
      <c r="AV595" s="13" t="s">
        <v>78</v>
      </c>
      <c r="AW595" s="13" t="s">
        <v>32</v>
      </c>
      <c r="AX595" s="13" t="s">
        <v>70</v>
      </c>
      <c r="AY595" s="235" t="s">
        <v>143</v>
      </c>
    </row>
    <row r="596" spans="1:51" s="14" customFormat="1" ht="12">
      <c r="A596" s="14"/>
      <c r="B596" s="236"/>
      <c r="C596" s="237"/>
      <c r="D596" s="227" t="s">
        <v>155</v>
      </c>
      <c r="E596" s="238" t="s">
        <v>19</v>
      </c>
      <c r="F596" s="239" t="s">
        <v>469</v>
      </c>
      <c r="G596" s="237"/>
      <c r="H596" s="240">
        <v>3569.819</v>
      </c>
      <c r="I596" s="241"/>
      <c r="J596" s="237"/>
      <c r="K596" s="237"/>
      <c r="L596" s="242"/>
      <c r="M596" s="243"/>
      <c r="N596" s="244"/>
      <c r="O596" s="244"/>
      <c r="P596" s="244"/>
      <c r="Q596" s="244"/>
      <c r="R596" s="244"/>
      <c r="S596" s="244"/>
      <c r="T596" s="245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6" t="s">
        <v>155</v>
      </c>
      <c r="AU596" s="246" t="s">
        <v>80</v>
      </c>
      <c r="AV596" s="14" t="s">
        <v>80</v>
      </c>
      <c r="AW596" s="14" t="s">
        <v>32</v>
      </c>
      <c r="AX596" s="14" t="s">
        <v>70</v>
      </c>
      <c r="AY596" s="246" t="s">
        <v>143</v>
      </c>
    </row>
    <row r="597" spans="1:51" s="13" customFormat="1" ht="12">
      <c r="A597" s="13"/>
      <c r="B597" s="225"/>
      <c r="C597" s="226"/>
      <c r="D597" s="227" t="s">
        <v>155</v>
      </c>
      <c r="E597" s="228" t="s">
        <v>19</v>
      </c>
      <c r="F597" s="229" t="s">
        <v>415</v>
      </c>
      <c r="G597" s="226"/>
      <c r="H597" s="228" t="s">
        <v>19</v>
      </c>
      <c r="I597" s="230"/>
      <c r="J597" s="226"/>
      <c r="K597" s="226"/>
      <c r="L597" s="231"/>
      <c r="M597" s="232"/>
      <c r="N597" s="233"/>
      <c r="O597" s="233"/>
      <c r="P597" s="233"/>
      <c r="Q597" s="233"/>
      <c r="R597" s="233"/>
      <c r="S597" s="233"/>
      <c r="T597" s="23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5" t="s">
        <v>155</v>
      </c>
      <c r="AU597" s="235" t="s">
        <v>80</v>
      </c>
      <c r="AV597" s="13" t="s">
        <v>78</v>
      </c>
      <c r="AW597" s="13" t="s">
        <v>32</v>
      </c>
      <c r="AX597" s="13" t="s">
        <v>70</v>
      </c>
      <c r="AY597" s="235" t="s">
        <v>143</v>
      </c>
    </row>
    <row r="598" spans="1:51" s="14" customFormat="1" ht="12">
      <c r="A598" s="14"/>
      <c r="B598" s="236"/>
      <c r="C598" s="237"/>
      <c r="D598" s="227" t="s">
        <v>155</v>
      </c>
      <c r="E598" s="238" t="s">
        <v>19</v>
      </c>
      <c r="F598" s="239" t="s">
        <v>547</v>
      </c>
      <c r="G598" s="237"/>
      <c r="H598" s="240">
        <v>2232.109</v>
      </c>
      <c r="I598" s="241"/>
      <c r="J598" s="237"/>
      <c r="K598" s="237"/>
      <c r="L598" s="242"/>
      <c r="M598" s="243"/>
      <c r="N598" s="244"/>
      <c r="O598" s="244"/>
      <c r="P598" s="244"/>
      <c r="Q598" s="244"/>
      <c r="R598" s="244"/>
      <c r="S598" s="244"/>
      <c r="T598" s="24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6" t="s">
        <v>155</v>
      </c>
      <c r="AU598" s="246" t="s">
        <v>80</v>
      </c>
      <c r="AV598" s="14" t="s">
        <v>80</v>
      </c>
      <c r="AW598" s="14" t="s">
        <v>32</v>
      </c>
      <c r="AX598" s="14" t="s">
        <v>70</v>
      </c>
      <c r="AY598" s="246" t="s">
        <v>143</v>
      </c>
    </row>
    <row r="599" spans="1:51" s="15" customFormat="1" ht="12">
      <c r="A599" s="15"/>
      <c r="B599" s="257"/>
      <c r="C599" s="258"/>
      <c r="D599" s="227" t="s">
        <v>155</v>
      </c>
      <c r="E599" s="259" t="s">
        <v>19</v>
      </c>
      <c r="F599" s="260" t="s">
        <v>204</v>
      </c>
      <c r="G599" s="258"/>
      <c r="H599" s="261">
        <v>5801.928</v>
      </c>
      <c r="I599" s="262"/>
      <c r="J599" s="258"/>
      <c r="K599" s="258"/>
      <c r="L599" s="263"/>
      <c r="M599" s="264"/>
      <c r="N599" s="265"/>
      <c r="O599" s="265"/>
      <c r="P599" s="265"/>
      <c r="Q599" s="265"/>
      <c r="R599" s="265"/>
      <c r="S599" s="265"/>
      <c r="T599" s="266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7" t="s">
        <v>155</v>
      </c>
      <c r="AU599" s="267" t="s">
        <v>80</v>
      </c>
      <c r="AV599" s="15" t="s">
        <v>151</v>
      </c>
      <c r="AW599" s="15" t="s">
        <v>32</v>
      </c>
      <c r="AX599" s="15" t="s">
        <v>78</v>
      </c>
      <c r="AY599" s="267" t="s">
        <v>143</v>
      </c>
    </row>
    <row r="600" spans="1:63" s="12" customFormat="1" ht="22.8" customHeight="1">
      <c r="A600" s="12"/>
      <c r="B600" s="191"/>
      <c r="C600" s="192"/>
      <c r="D600" s="193" t="s">
        <v>69</v>
      </c>
      <c r="E600" s="205" t="s">
        <v>272</v>
      </c>
      <c r="F600" s="205" t="s">
        <v>548</v>
      </c>
      <c r="G600" s="192"/>
      <c r="H600" s="192"/>
      <c r="I600" s="195"/>
      <c r="J600" s="206">
        <f>BK600</f>
        <v>0</v>
      </c>
      <c r="K600" s="192"/>
      <c r="L600" s="197"/>
      <c r="M600" s="198"/>
      <c r="N600" s="199"/>
      <c r="O600" s="199"/>
      <c r="P600" s="200">
        <f>SUM(P601:P735)</f>
        <v>0</v>
      </c>
      <c r="Q600" s="199"/>
      <c r="R600" s="200">
        <f>SUM(R601:R735)</f>
        <v>0</v>
      </c>
      <c r="S600" s="199"/>
      <c r="T600" s="201">
        <f>SUM(T601:T735)</f>
        <v>284.89690099999996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02" t="s">
        <v>78</v>
      </c>
      <c r="AT600" s="203" t="s">
        <v>69</v>
      </c>
      <c r="AU600" s="203" t="s">
        <v>78</v>
      </c>
      <c r="AY600" s="202" t="s">
        <v>143</v>
      </c>
      <c r="BK600" s="204">
        <f>SUM(BK601:BK735)</f>
        <v>0</v>
      </c>
    </row>
    <row r="601" spans="1:65" s="2" customFormat="1" ht="44.25" customHeight="1">
      <c r="A601" s="41"/>
      <c r="B601" s="42"/>
      <c r="C601" s="207" t="s">
        <v>549</v>
      </c>
      <c r="D601" s="207" t="s">
        <v>146</v>
      </c>
      <c r="E601" s="208" t="s">
        <v>550</v>
      </c>
      <c r="F601" s="209" t="s">
        <v>551</v>
      </c>
      <c r="G601" s="210" t="s">
        <v>174</v>
      </c>
      <c r="H601" s="211">
        <v>6646.065</v>
      </c>
      <c r="I601" s="212"/>
      <c r="J601" s="213">
        <f>ROUND(I601*H601,2)</f>
        <v>0</v>
      </c>
      <c r="K601" s="209" t="s">
        <v>150</v>
      </c>
      <c r="L601" s="47"/>
      <c r="M601" s="214" t="s">
        <v>19</v>
      </c>
      <c r="N601" s="215" t="s">
        <v>41</v>
      </c>
      <c r="O601" s="87"/>
      <c r="P601" s="216">
        <f>O601*H601</f>
        <v>0</v>
      </c>
      <c r="Q601" s="216">
        <v>0</v>
      </c>
      <c r="R601" s="216">
        <f>Q601*H601</f>
        <v>0</v>
      </c>
      <c r="S601" s="216">
        <v>0</v>
      </c>
      <c r="T601" s="217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18" t="s">
        <v>151</v>
      </c>
      <c r="AT601" s="218" t="s">
        <v>146</v>
      </c>
      <c r="AU601" s="218" t="s">
        <v>80</v>
      </c>
      <c r="AY601" s="20" t="s">
        <v>143</v>
      </c>
      <c r="BE601" s="219">
        <f>IF(N601="základní",J601,0)</f>
        <v>0</v>
      </c>
      <c r="BF601" s="219">
        <f>IF(N601="snížená",J601,0)</f>
        <v>0</v>
      </c>
      <c r="BG601" s="219">
        <f>IF(N601="zákl. přenesená",J601,0)</f>
        <v>0</v>
      </c>
      <c r="BH601" s="219">
        <f>IF(N601="sníž. přenesená",J601,0)</f>
        <v>0</v>
      </c>
      <c r="BI601" s="219">
        <f>IF(N601="nulová",J601,0)</f>
        <v>0</v>
      </c>
      <c r="BJ601" s="20" t="s">
        <v>78</v>
      </c>
      <c r="BK601" s="219">
        <f>ROUND(I601*H601,2)</f>
        <v>0</v>
      </c>
      <c r="BL601" s="20" t="s">
        <v>151</v>
      </c>
      <c r="BM601" s="218" t="s">
        <v>552</v>
      </c>
    </row>
    <row r="602" spans="1:47" s="2" customFormat="1" ht="12">
      <c r="A602" s="41"/>
      <c r="B602" s="42"/>
      <c r="C602" s="43"/>
      <c r="D602" s="220" t="s">
        <v>153</v>
      </c>
      <c r="E602" s="43"/>
      <c r="F602" s="221" t="s">
        <v>553</v>
      </c>
      <c r="G602" s="43"/>
      <c r="H602" s="43"/>
      <c r="I602" s="222"/>
      <c r="J602" s="43"/>
      <c r="K602" s="43"/>
      <c r="L602" s="47"/>
      <c r="M602" s="223"/>
      <c r="N602" s="224"/>
      <c r="O602" s="87"/>
      <c r="P602" s="87"/>
      <c r="Q602" s="87"/>
      <c r="R602" s="87"/>
      <c r="S602" s="87"/>
      <c r="T602" s="88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T602" s="20" t="s">
        <v>153</v>
      </c>
      <c r="AU602" s="20" t="s">
        <v>80</v>
      </c>
    </row>
    <row r="603" spans="1:51" s="13" customFormat="1" ht="12">
      <c r="A603" s="13"/>
      <c r="B603" s="225"/>
      <c r="C603" s="226"/>
      <c r="D603" s="227" t="s">
        <v>155</v>
      </c>
      <c r="E603" s="228" t="s">
        <v>19</v>
      </c>
      <c r="F603" s="229" t="s">
        <v>156</v>
      </c>
      <c r="G603" s="226"/>
      <c r="H603" s="228" t="s">
        <v>19</v>
      </c>
      <c r="I603" s="230"/>
      <c r="J603" s="226"/>
      <c r="K603" s="226"/>
      <c r="L603" s="231"/>
      <c r="M603" s="232"/>
      <c r="N603" s="233"/>
      <c r="O603" s="233"/>
      <c r="P603" s="233"/>
      <c r="Q603" s="233"/>
      <c r="R603" s="233"/>
      <c r="S603" s="233"/>
      <c r="T603" s="23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5" t="s">
        <v>155</v>
      </c>
      <c r="AU603" s="235" t="s">
        <v>80</v>
      </c>
      <c r="AV603" s="13" t="s">
        <v>78</v>
      </c>
      <c r="AW603" s="13" t="s">
        <v>32</v>
      </c>
      <c r="AX603" s="13" t="s">
        <v>70</v>
      </c>
      <c r="AY603" s="235" t="s">
        <v>143</v>
      </c>
    </row>
    <row r="604" spans="1:51" s="14" customFormat="1" ht="12">
      <c r="A604" s="14"/>
      <c r="B604" s="236"/>
      <c r="C604" s="237"/>
      <c r="D604" s="227" t="s">
        <v>155</v>
      </c>
      <c r="E604" s="238" t="s">
        <v>19</v>
      </c>
      <c r="F604" s="239" t="s">
        <v>554</v>
      </c>
      <c r="G604" s="237"/>
      <c r="H604" s="240">
        <v>806.273</v>
      </c>
      <c r="I604" s="241"/>
      <c r="J604" s="237"/>
      <c r="K604" s="237"/>
      <c r="L604" s="242"/>
      <c r="M604" s="243"/>
      <c r="N604" s="244"/>
      <c r="O604" s="244"/>
      <c r="P604" s="244"/>
      <c r="Q604" s="244"/>
      <c r="R604" s="244"/>
      <c r="S604" s="244"/>
      <c r="T604" s="24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6" t="s">
        <v>155</v>
      </c>
      <c r="AU604" s="246" t="s">
        <v>80</v>
      </c>
      <c r="AV604" s="14" t="s">
        <v>80</v>
      </c>
      <c r="AW604" s="14" t="s">
        <v>32</v>
      </c>
      <c r="AX604" s="14" t="s">
        <v>70</v>
      </c>
      <c r="AY604" s="246" t="s">
        <v>143</v>
      </c>
    </row>
    <row r="605" spans="1:51" s="13" customFormat="1" ht="12">
      <c r="A605" s="13"/>
      <c r="B605" s="225"/>
      <c r="C605" s="226"/>
      <c r="D605" s="227" t="s">
        <v>155</v>
      </c>
      <c r="E605" s="228" t="s">
        <v>19</v>
      </c>
      <c r="F605" s="229" t="s">
        <v>555</v>
      </c>
      <c r="G605" s="226"/>
      <c r="H605" s="228" t="s">
        <v>19</v>
      </c>
      <c r="I605" s="230"/>
      <c r="J605" s="226"/>
      <c r="K605" s="226"/>
      <c r="L605" s="231"/>
      <c r="M605" s="232"/>
      <c r="N605" s="233"/>
      <c r="O605" s="233"/>
      <c r="P605" s="233"/>
      <c r="Q605" s="233"/>
      <c r="R605" s="233"/>
      <c r="S605" s="233"/>
      <c r="T605" s="23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5" t="s">
        <v>155</v>
      </c>
      <c r="AU605" s="235" t="s">
        <v>80</v>
      </c>
      <c r="AV605" s="13" t="s">
        <v>78</v>
      </c>
      <c r="AW605" s="13" t="s">
        <v>32</v>
      </c>
      <c r="AX605" s="13" t="s">
        <v>70</v>
      </c>
      <c r="AY605" s="235" t="s">
        <v>143</v>
      </c>
    </row>
    <row r="606" spans="1:51" s="14" customFormat="1" ht="12">
      <c r="A606" s="14"/>
      <c r="B606" s="236"/>
      <c r="C606" s="237"/>
      <c r="D606" s="227" t="s">
        <v>155</v>
      </c>
      <c r="E606" s="238" t="s">
        <v>19</v>
      </c>
      <c r="F606" s="239" t="s">
        <v>556</v>
      </c>
      <c r="G606" s="237"/>
      <c r="H606" s="240">
        <v>232.823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6" t="s">
        <v>155</v>
      </c>
      <c r="AU606" s="246" t="s">
        <v>80</v>
      </c>
      <c r="AV606" s="14" t="s">
        <v>80</v>
      </c>
      <c r="AW606" s="14" t="s">
        <v>32</v>
      </c>
      <c r="AX606" s="14" t="s">
        <v>70</v>
      </c>
      <c r="AY606" s="246" t="s">
        <v>143</v>
      </c>
    </row>
    <row r="607" spans="1:51" s="13" customFormat="1" ht="12">
      <c r="A607" s="13"/>
      <c r="B607" s="225"/>
      <c r="C607" s="226"/>
      <c r="D607" s="227" t="s">
        <v>155</v>
      </c>
      <c r="E607" s="228" t="s">
        <v>19</v>
      </c>
      <c r="F607" s="229" t="s">
        <v>202</v>
      </c>
      <c r="G607" s="226"/>
      <c r="H607" s="228" t="s">
        <v>19</v>
      </c>
      <c r="I607" s="230"/>
      <c r="J607" s="226"/>
      <c r="K607" s="226"/>
      <c r="L607" s="231"/>
      <c r="M607" s="232"/>
      <c r="N607" s="233"/>
      <c r="O607" s="233"/>
      <c r="P607" s="233"/>
      <c r="Q607" s="233"/>
      <c r="R607" s="233"/>
      <c r="S607" s="233"/>
      <c r="T607" s="234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5" t="s">
        <v>155</v>
      </c>
      <c r="AU607" s="235" t="s">
        <v>80</v>
      </c>
      <c r="AV607" s="13" t="s">
        <v>78</v>
      </c>
      <c r="AW607" s="13" t="s">
        <v>32</v>
      </c>
      <c r="AX607" s="13" t="s">
        <v>70</v>
      </c>
      <c r="AY607" s="235" t="s">
        <v>143</v>
      </c>
    </row>
    <row r="608" spans="1:51" s="14" customFormat="1" ht="12">
      <c r="A608" s="14"/>
      <c r="B608" s="236"/>
      <c r="C608" s="237"/>
      <c r="D608" s="227" t="s">
        <v>155</v>
      </c>
      <c r="E608" s="238" t="s">
        <v>19</v>
      </c>
      <c r="F608" s="239" t="s">
        <v>557</v>
      </c>
      <c r="G608" s="237"/>
      <c r="H608" s="240">
        <v>160.107</v>
      </c>
      <c r="I608" s="241"/>
      <c r="J608" s="237"/>
      <c r="K608" s="237"/>
      <c r="L608" s="242"/>
      <c r="M608" s="243"/>
      <c r="N608" s="244"/>
      <c r="O608" s="244"/>
      <c r="P608" s="244"/>
      <c r="Q608" s="244"/>
      <c r="R608" s="244"/>
      <c r="S608" s="244"/>
      <c r="T608" s="245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6" t="s">
        <v>155</v>
      </c>
      <c r="AU608" s="246" t="s">
        <v>80</v>
      </c>
      <c r="AV608" s="14" t="s">
        <v>80</v>
      </c>
      <c r="AW608" s="14" t="s">
        <v>32</v>
      </c>
      <c r="AX608" s="14" t="s">
        <v>70</v>
      </c>
      <c r="AY608" s="246" t="s">
        <v>143</v>
      </c>
    </row>
    <row r="609" spans="1:51" s="13" customFormat="1" ht="12">
      <c r="A609" s="13"/>
      <c r="B609" s="225"/>
      <c r="C609" s="226"/>
      <c r="D609" s="227" t="s">
        <v>155</v>
      </c>
      <c r="E609" s="228" t="s">
        <v>19</v>
      </c>
      <c r="F609" s="229" t="s">
        <v>558</v>
      </c>
      <c r="G609" s="226"/>
      <c r="H609" s="228" t="s">
        <v>19</v>
      </c>
      <c r="I609" s="230"/>
      <c r="J609" s="226"/>
      <c r="K609" s="226"/>
      <c r="L609" s="231"/>
      <c r="M609" s="232"/>
      <c r="N609" s="233"/>
      <c r="O609" s="233"/>
      <c r="P609" s="233"/>
      <c r="Q609" s="233"/>
      <c r="R609" s="233"/>
      <c r="S609" s="233"/>
      <c r="T609" s="23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5" t="s">
        <v>155</v>
      </c>
      <c r="AU609" s="235" t="s">
        <v>80</v>
      </c>
      <c r="AV609" s="13" t="s">
        <v>78</v>
      </c>
      <c r="AW609" s="13" t="s">
        <v>32</v>
      </c>
      <c r="AX609" s="13" t="s">
        <v>70</v>
      </c>
      <c r="AY609" s="235" t="s">
        <v>143</v>
      </c>
    </row>
    <row r="610" spans="1:51" s="14" customFormat="1" ht="12">
      <c r="A610" s="14"/>
      <c r="B610" s="236"/>
      <c r="C610" s="237"/>
      <c r="D610" s="227" t="s">
        <v>155</v>
      </c>
      <c r="E610" s="238" t="s">
        <v>19</v>
      </c>
      <c r="F610" s="239" t="s">
        <v>559</v>
      </c>
      <c r="G610" s="237"/>
      <c r="H610" s="240">
        <v>829.786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6" t="s">
        <v>155</v>
      </c>
      <c r="AU610" s="246" t="s">
        <v>80</v>
      </c>
      <c r="AV610" s="14" t="s">
        <v>80</v>
      </c>
      <c r="AW610" s="14" t="s">
        <v>32</v>
      </c>
      <c r="AX610" s="14" t="s">
        <v>70</v>
      </c>
      <c r="AY610" s="246" t="s">
        <v>143</v>
      </c>
    </row>
    <row r="611" spans="1:51" s="14" customFormat="1" ht="12">
      <c r="A611" s="14"/>
      <c r="B611" s="236"/>
      <c r="C611" s="237"/>
      <c r="D611" s="227" t="s">
        <v>155</v>
      </c>
      <c r="E611" s="238" t="s">
        <v>19</v>
      </c>
      <c r="F611" s="239" t="s">
        <v>560</v>
      </c>
      <c r="G611" s="237"/>
      <c r="H611" s="240">
        <v>656.482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6" t="s">
        <v>155</v>
      </c>
      <c r="AU611" s="246" t="s">
        <v>80</v>
      </c>
      <c r="AV611" s="14" t="s">
        <v>80</v>
      </c>
      <c r="AW611" s="14" t="s">
        <v>32</v>
      </c>
      <c r="AX611" s="14" t="s">
        <v>70</v>
      </c>
      <c r="AY611" s="246" t="s">
        <v>143</v>
      </c>
    </row>
    <row r="612" spans="1:51" s="14" customFormat="1" ht="12">
      <c r="A612" s="14"/>
      <c r="B612" s="236"/>
      <c r="C612" s="237"/>
      <c r="D612" s="227" t="s">
        <v>155</v>
      </c>
      <c r="E612" s="238" t="s">
        <v>19</v>
      </c>
      <c r="F612" s="239" t="s">
        <v>561</v>
      </c>
      <c r="G612" s="237"/>
      <c r="H612" s="240">
        <v>1078.143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6" t="s">
        <v>155</v>
      </c>
      <c r="AU612" s="246" t="s">
        <v>80</v>
      </c>
      <c r="AV612" s="14" t="s">
        <v>80</v>
      </c>
      <c r="AW612" s="14" t="s">
        <v>32</v>
      </c>
      <c r="AX612" s="14" t="s">
        <v>70</v>
      </c>
      <c r="AY612" s="246" t="s">
        <v>143</v>
      </c>
    </row>
    <row r="613" spans="1:51" s="14" customFormat="1" ht="12">
      <c r="A613" s="14"/>
      <c r="B613" s="236"/>
      <c r="C613" s="237"/>
      <c r="D613" s="227" t="s">
        <v>155</v>
      </c>
      <c r="E613" s="238" t="s">
        <v>19</v>
      </c>
      <c r="F613" s="239" t="s">
        <v>562</v>
      </c>
      <c r="G613" s="237"/>
      <c r="H613" s="240">
        <v>2462.451</v>
      </c>
      <c r="I613" s="241"/>
      <c r="J613" s="237"/>
      <c r="K613" s="237"/>
      <c r="L613" s="242"/>
      <c r="M613" s="243"/>
      <c r="N613" s="244"/>
      <c r="O613" s="244"/>
      <c r="P613" s="244"/>
      <c r="Q613" s="244"/>
      <c r="R613" s="244"/>
      <c r="S613" s="244"/>
      <c r="T613" s="24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6" t="s">
        <v>155</v>
      </c>
      <c r="AU613" s="246" t="s">
        <v>80</v>
      </c>
      <c r="AV613" s="14" t="s">
        <v>80</v>
      </c>
      <c r="AW613" s="14" t="s">
        <v>32</v>
      </c>
      <c r="AX613" s="14" t="s">
        <v>70</v>
      </c>
      <c r="AY613" s="246" t="s">
        <v>143</v>
      </c>
    </row>
    <row r="614" spans="1:51" s="13" customFormat="1" ht="12">
      <c r="A614" s="13"/>
      <c r="B614" s="225"/>
      <c r="C614" s="226"/>
      <c r="D614" s="227" t="s">
        <v>155</v>
      </c>
      <c r="E614" s="228" t="s">
        <v>19</v>
      </c>
      <c r="F614" s="229" t="s">
        <v>268</v>
      </c>
      <c r="G614" s="226"/>
      <c r="H614" s="228" t="s">
        <v>19</v>
      </c>
      <c r="I614" s="230"/>
      <c r="J614" s="226"/>
      <c r="K614" s="226"/>
      <c r="L614" s="231"/>
      <c r="M614" s="232"/>
      <c r="N614" s="233"/>
      <c r="O614" s="233"/>
      <c r="P614" s="233"/>
      <c r="Q614" s="233"/>
      <c r="R614" s="233"/>
      <c r="S614" s="233"/>
      <c r="T614" s="23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5" t="s">
        <v>155</v>
      </c>
      <c r="AU614" s="235" t="s">
        <v>80</v>
      </c>
      <c r="AV614" s="13" t="s">
        <v>78</v>
      </c>
      <c r="AW614" s="13" t="s">
        <v>32</v>
      </c>
      <c r="AX614" s="13" t="s">
        <v>70</v>
      </c>
      <c r="AY614" s="235" t="s">
        <v>143</v>
      </c>
    </row>
    <row r="615" spans="1:51" s="14" customFormat="1" ht="12">
      <c r="A615" s="14"/>
      <c r="B615" s="236"/>
      <c r="C615" s="237"/>
      <c r="D615" s="227" t="s">
        <v>155</v>
      </c>
      <c r="E615" s="238" t="s">
        <v>19</v>
      </c>
      <c r="F615" s="239" t="s">
        <v>563</v>
      </c>
      <c r="G615" s="237"/>
      <c r="H615" s="240">
        <v>420</v>
      </c>
      <c r="I615" s="241"/>
      <c r="J615" s="237"/>
      <c r="K615" s="237"/>
      <c r="L615" s="242"/>
      <c r="M615" s="243"/>
      <c r="N615" s="244"/>
      <c r="O615" s="244"/>
      <c r="P615" s="244"/>
      <c r="Q615" s="244"/>
      <c r="R615" s="244"/>
      <c r="S615" s="244"/>
      <c r="T615" s="245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6" t="s">
        <v>155</v>
      </c>
      <c r="AU615" s="246" t="s">
        <v>80</v>
      </c>
      <c r="AV615" s="14" t="s">
        <v>80</v>
      </c>
      <c r="AW615" s="14" t="s">
        <v>32</v>
      </c>
      <c r="AX615" s="14" t="s">
        <v>70</v>
      </c>
      <c r="AY615" s="246" t="s">
        <v>143</v>
      </c>
    </row>
    <row r="616" spans="1:51" s="15" customFormat="1" ht="12">
      <c r="A616" s="15"/>
      <c r="B616" s="257"/>
      <c r="C616" s="258"/>
      <c r="D616" s="227" t="s">
        <v>155</v>
      </c>
      <c r="E616" s="259" t="s">
        <v>19</v>
      </c>
      <c r="F616" s="260" t="s">
        <v>204</v>
      </c>
      <c r="G616" s="258"/>
      <c r="H616" s="261">
        <v>6646.065</v>
      </c>
      <c r="I616" s="262"/>
      <c r="J616" s="258"/>
      <c r="K616" s="258"/>
      <c r="L616" s="263"/>
      <c r="M616" s="264"/>
      <c r="N616" s="265"/>
      <c r="O616" s="265"/>
      <c r="P616" s="265"/>
      <c r="Q616" s="265"/>
      <c r="R616" s="265"/>
      <c r="S616" s="265"/>
      <c r="T616" s="266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67" t="s">
        <v>155</v>
      </c>
      <c r="AU616" s="267" t="s">
        <v>80</v>
      </c>
      <c r="AV616" s="15" t="s">
        <v>151</v>
      </c>
      <c r="AW616" s="15" t="s">
        <v>32</v>
      </c>
      <c r="AX616" s="15" t="s">
        <v>78</v>
      </c>
      <c r="AY616" s="267" t="s">
        <v>143</v>
      </c>
    </row>
    <row r="617" spans="1:65" s="2" customFormat="1" ht="49.05" customHeight="1">
      <c r="A617" s="41"/>
      <c r="B617" s="42"/>
      <c r="C617" s="207" t="s">
        <v>564</v>
      </c>
      <c r="D617" s="207" t="s">
        <v>146</v>
      </c>
      <c r="E617" s="208" t="s">
        <v>565</v>
      </c>
      <c r="F617" s="209" t="s">
        <v>566</v>
      </c>
      <c r="G617" s="210" t="s">
        <v>174</v>
      </c>
      <c r="H617" s="211">
        <v>598145.85</v>
      </c>
      <c r="I617" s="212"/>
      <c r="J617" s="213">
        <f>ROUND(I617*H617,2)</f>
        <v>0</v>
      </c>
      <c r="K617" s="209" t="s">
        <v>150</v>
      </c>
      <c r="L617" s="47"/>
      <c r="M617" s="214" t="s">
        <v>19</v>
      </c>
      <c r="N617" s="215" t="s">
        <v>41</v>
      </c>
      <c r="O617" s="87"/>
      <c r="P617" s="216">
        <f>O617*H617</f>
        <v>0</v>
      </c>
      <c r="Q617" s="216">
        <v>0</v>
      </c>
      <c r="R617" s="216">
        <f>Q617*H617</f>
        <v>0</v>
      </c>
      <c r="S617" s="216">
        <v>0</v>
      </c>
      <c r="T617" s="217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18" t="s">
        <v>151</v>
      </c>
      <c r="AT617" s="218" t="s">
        <v>146</v>
      </c>
      <c r="AU617" s="218" t="s">
        <v>80</v>
      </c>
      <c r="AY617" s="20" t="s">
        <v>143</v>
      </c>
      <c r="BE617" s="219">
        <f>IF(N617="základní",J617,0)</f>
        <v>0</v>
      </c>
      <c r="BF617" s="219">
        <f>IF(N617="snížená",J617,0)</f>
        <v>0</v>
      </c>
      <c r="BG617" s="219">
        <f>IF(N617="zákl. přenesená",J617,0)</f>
        <v>0</v>
      </c>
      <c r="BH617" s="219">
        <f>IF(N617="sníž. přenesená",J617,0)</f>
        <v>0</v>
      </c>
      <c r="BI617" s="219">
        <f>IF(N617="nulová",J617,0)</f>
        <v>0</v>
      </c>
      <c r="BJ617" s="20" t="s">
        <v>78</v>
      </c>
      <c r="BK617" s="219">
        <f>ROUND(I617*H617,2)</f>
        <v>0</v>
      </c>
      <c r="BL617" s="20" t="s">
        <v>151</v>
      </c>
      <c r="BM617" s="218" t="s">
        <v>567</v>
      </c>
    </row>
    <row r="618" spans="1:47" s="2" customFormat="1" ht="12">
      <c r="A618" s="41"/>
      <c r="B618" s="42"/>
      <c r="C618" s="43"/>
      <c r="D618" s="220" t="s">
        <v>153</v>
      </c>
      <c r="E618" s="43"/>
      <c r="F618" s="221" t="s">
        <v>568</v>
      </c>
      <c r="G618" s="43"/>
      <c r="H618" s="43"/>
      <c r="I618" s="222"/>
      <c r="J618" s="43"/>
      <c r="K618" s="43"/>
      <c r="L618" s="47"/>
      <c r="M618" s="223"/>
      <c r="N618" s="224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20" t="s">
        <v>153</v>
      </c>
      <c r="AU618" s="20" t="s">
        <v>80</v>
      </c>
    </row>
    <row r="619" spans="1:51" s="14" customFormat="1" ht="12">
      <c r="A619" s="14"/>
      <c r="B619" s="236"/>
      <c r="C619" s="237"/>
      <c r="D619" s="227" t="s">
        <v>155</v>
      </c>
      <c r="E619" s="238" t="s">
        <v>19</v>
      </c>
      <c r="F619" s="239" t="s">
        <v>569</v>
      </c>
      <c r="G619" s="237"/>
      <c r="H619" s="240">
        <v>598145.85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155</v>
      </c>
      <c r="AU619" s="246" t="s">
        <v>80</v>
      </c>
      <c r="AV619" s="14" t="s">
        <v>80</v>
      </c>
      <c r="AW619" s="14" t="s">
        <v>32</v>
      </c>
      <c r="AX619" s="14" t="s">
        <v>78</v>
      </c>
      <c r="AY619" s="246" t="s">
        <v>143</v>
      </c>
    </row>
    <row r="620" spans="1:65" s="2" customFormat="1" ht="44.25" customHeight="1">
      <c r="A620" s="41"/>
      <c r="B620" s="42"/>
      <c r="C620" s="207" t="s">
        <v>570</v>
      </c>
      <c r="D620" s="207" t="s">
        <v>146</v>
      </c>
      <c r="E620" s="208" t="s">
        <v>571</v>
      </c>
      <c r="F620" s="209" t="s">
        <v>572</v>
      </c>
      <c r="G620" s="210" t="s">
        <v>174</v>
      </c>
      <c r="H620" s="211">
        <v>6646.065</v>
      </c>
      <c r="I620" s="212"/>
      <c r="J620" s="213">
        <f>ROUND(I620*H620,2)</f>
        <v>0</v>
      </c>
      <c r="K620" s="209" t="s">
        <v>150</v>
      </c>
      <c r="L620" s="47"/>
      <c r="M620" s="214" t="s">
        <v>19</v>
      </c>
      <c r="N620" s="215" t="s">
        <v>41</v>
      </c>
      <c r="O620" s="87"/>
      <c r="P620" s="216">
        <f>O620*H620</f>
        <v>0</v>
      </c>
      <c r="Q620" s="216">
        <v>0</v>
      </c>
      <c r="R620" s="216">
        <f>Q620*H620</f>
        <v>0</v>
      </c>
      <c r="S620" s="216">
        <v>0</v>
      </c>
      <c r="T620" s="217">
        <f>S620*H620</f>
        <v>0</v>
      </c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R620" s="218" t="s">
        <v>151</v>
      </c>
      <c r="AT620" s="218" t="s">
        <v>146</v>
      </c>
      <c r="AU620" s="218" t="s">
        <v>80</v>
      </c>
      <c r="AY620" s="20" t="s">
        <v>143</v>
      </c>
      <c r="BE620" s="219">
        <f>IF(N620="základní",J620,0)</f>
        <v>0</v>
      </c>
      <c r="BF620" s="219">
        <f>IF(N620="snížená",J620,0)</f>
        <v>0</v>
      </c>
      <c r="BG620" s="219">
        <f>IF(N620="zákl. přenesená",J620,0)</f>
        <v>0</v>
      </c>
      <c r="BH620" s="219">
        <f>IF(N620="sníž. přenesená",J620,0)</f>
        <v>0</v>
      </c>
      <c r="BI620" s="219">
        <f>IF(N620="nulová",J620,0)</f>
        <v>0</v>
      </c>
      <c r="BJ620" s="20" t="s">
        <v>78</v>
      </c>
      <c r="BK620" s="219">
        <f>ROUND(I620*H620,2)</f>
        <v>0</v>
      </c>
      <c r="BL620" s="20" t="s">
        <v>151</v>
      </c>
      <c r="BM620" s="218" t="s">
        <v>573</v>
      </c>
    </row>
    <row r="621" spans="1:47" s="2" customFormat="1" ht="12">
      <c r="A621" s="41"/>
      <c r="B621" s="42"/>
      <c r="C621" s="43"/>
      <c r="D621" s="220" t="s">
        <v>153</v>
      </c>
      <c r="E621" s="43"/>
      <c r="F621" s="221" t="s">
        <v>574</v>
      </c>
      <c r="G621" s="43"/>
      <c r="H621" s="43"/>
      <c r="I621" s="222"/>
      <c r="J621" s="43"/>
      <c r="K621" s="43"/>
      <c r="L621" s="47"/>
      <c r="M621" s="223"/>
      <c r="N621" s="224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20" t="s">
        <v>153</v>
      </c>
      <c r="AU621" s="20" t="s">
        <v>80</v>
      </c>
    </row>
    <row r="622" spans="1:65" s="2" customFormat="1" ht="24.15" customHeight="1">
      <c r="A622" s="41"/>
      <c r="B622" s="42"/>
      <c r="C622" s="207" t="s">
        <v>575</v>
      </c>
      <c r="D622" s="207" t="s">
        <v>146</v>
      </c>
      <c r="E622" s="208" t="s">
        <v>576</v>
      </c>
      <c r="F622" s="209" t="s">
        <v>577</v>
      </c>
      <c r="G622" s="210" t="s">
        <v>174</v>
      </c>
      <c r="H622" s="211">
        <v>6646.065</v>
      </c>
      <c r="I622" s="212"/>
      <c r="J622" s="213">
        <f>ROUND(I622*H622,2)</f>
        <v>0</v>
      </c>
      <c r="K622" s="209" t="s">
        <v>150</v>
      </c>
      <c r="L622" s="47"/>
      <c r="M622" s="214" t="s">
        <v>19</v>
      </c>
      <c r="N622" s="215" t="s">
        <v>41</v>
      </c>
      <c r="O622" s="87"/>
      <c r="P622" s="216">
        <f>O622*H622</f>
        <v>0</v>
      </c>
      <c r="Q622" s="216">
        <v>0</v>
      </c>
      <c r="R622" s="216">
        <f>Q622*H622</f>
        <v>0</v>
      </c>
      <c r="S622" s="216">
        <v>0</v>
      </c>
      <c r="T622" s="217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18" t="s">
        <v>151</v>
      </c>
      <c r="AT622" s="218" t="s">
        <v>146</v>
      </c>
      <c r="AU622" s="218" t="s">
        <v>80</v>
      </c>
      <c r="AY622" s="20" t="s">
        <v>143</v>
      </c>
      <c r="BE622" s="219">
        <f>IF(N622="základní",J622,0)</f>
        <v>0</v>
      </c>
      <c r="BF622" s="219">
        <f>IF(N622="snížená",J622,0)</f>
        <v>0</v>
      </c>
      <c r="BG622" s="219">
        <f>IF(N622="zákl. přenesená",J622,0)</f>
        <v>0</v>
      </c>
      <c r="BH622" s="219">
        <f>IF(N622="sníž. přenesená",J622,0)</f>
        <v>0</v>
      </c>
      <c r="BI622" s="219">
        <f>IF(N622="nulová",J622,0)</f>
        <v>0</v>
      </c>
      <c r="BJ622" s="20" t="s">
        <v>78</v>
      </c>
      <c r="BK622" s="219">
        <f>ROUND(I622*H622,2)</f>
        <v>0</v>
      </c>
      <c r="BL622" s="20" t="s">
        <v>151</v>
      </c>
      <c r="BM622" s="218" t="s">
        <v>578</v>
      </c>
    </row>
    <row r="623" spans="1:47" s="2" customFormat="1" ht="12">
      <c r="A623" s="41"/>
      <c r="B623" s="42"/>
      <c r="C623" s="43"/>
      <c r="D623" s="220" t="s">
        <v>153</v>
      </c>
      <c r="E623" s="43"/>
      <c r="F623" s="221" t="s">
        <v>579</v>
      </c>
      <c r="G623" s="43"/>
      <c r="H623" s="43"/>
      <c r="I623" s="222"/>
      <c r="J623" s="43"/>
      <c r="K623" s="43"/>
      <c r="L623" s="47"/>
      <c r="M623" s="223"/>
      <c r="N623" s="224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20" t="s">
        <v>153</v>
      </c>
      <c r="AU623" s="20" t="s">
        <v>80</v>
      </c>
    </row>
    <row r="624" spans="1:65" s="2" customFormat="1" ht="33" customHeight="1">
      <c r="A624" s="41"/>
      <c r="B624" s="42"/>
      <c r="C624" s="207" t="s">
        <v>580</v>
      </c>
      <c r="D624" s="207" t="s">
        <v>146</v>
      </c>
      <c r="E624" s="208" t="s">
        <v>581</v>
      </c>
      <c r="F624" s="209" t="s">
        <v>582</v>
      </c>
      <c r="G624" s="210" t="s">
        <v>174</v>
      </c>
      <c r="H624" s="211">
        <v>598145.85</v>
      </c>
      <c r="I624" s="212"/>
      <c r="J624" s="213">
        <f>ROUND(I624*H624,2)</f>
        <v>0</v>
      </c>
      <c r="K624" s="209" t="s">
        <v>150</v>
      </c>
      <c r="L624" s="47"/>
      <c r="M624" s="214" t="s">
        <v>19</v>
      </c>
      <c r="N624" s="215" t="s">
        <v>41</v>
      </c>
      <c r="O624" s="87"/>
      <c r="P624" s="216">
        <f>O624*H624</f>
        <v>0</v>
      </c>
      <c r="Q624" s="216">
        <v>0</v>
      </c>
      <c r="R624" s="216">
        <f>Q624*H624</f>
        <v>0</v>
      </c>
      <c r="S624" s="216">
        <v>0</v>
      </c>
      <c r="T624" s="217">
        <f>S624*H624</f>
        <v>0</v>
      </c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R624" s="218" t="s">
        <v>151</v>
      </c>
      <c r="AT624" s="218" t="s">
        <v>146</v>
      </c>
      <c r="AU624" s="218" t="s">
        <v>80</v>
      </c>
      <c r="AY624" s="20" t="s">
        <v>143</v>
      </c>
      <c r="BE624" s="219">
        <f>IF(N624="základní",J624,0)</f>
        <v>0</v>
      </c>
      <c r="BF624" s="219">
        <f>IF(N624="snížená",J624,0)</f>
        <v>0</v>
      </c>
      <c r="BG624" s="219">
        <f>IF(N624="zákl. přenesená",J624,0)</f>
        <v>0</v>
      </c>
      <c r="BH624" s="219">
        <f>IF(N624="sníž. přenesená",J624,0)</f>
        <v>0</v>
      </c>
      <c r="BI624" s="219">
        <f>IF(N624="nulová",J624,0)</f>
        <v>0</v>
      </c>
      <c r="BJ624" s="20" t="s">
        <v>78</v>
      </c>
      <c r="BK624" s="219">
        <f>ROUND(I624*H624,2)</f>
        <v>0</v>
      </c>
      <c r="BL624" s="20" t="s">
        <v>151</v>
      </c>
      <c r="BM624" s="218" t="s">
        <v>583</v>
      </c>
    </row>
    <row r="625" spans="1:47" s="2" customFormat="1" ht="12">
      <c r="A625" s="41"/>
      <c r="B625" s="42"/>
      <c r="C625" s="43"/>
      <c r="D625" s="220" t="s">
        <v>153</v>
      </c>
      <c r="E625" s="43"/>
      <c r="F625" s="221" t="s">
        <v>584</v>
      </c>
      <c r="G625" s="43"/>
      <c r="H625" s="43"/>
      <c r="I625" s="222"/>
      <c r="J625" s="43"/>
      <c r="K625" s="43"/>
      <c r="L625" s="47"/>
      <c r="M625" s="223"/>
      <c r="N625" s="224"/>
      <c r="O625" s="87"/>
      <c r="P625" s="87"/>
      <c r="Q625" s="87"/>
      <c r="R625" s="87"/>
      <c r="S625" s="87"/>
      <c r="T625" s="88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T625" s="20" t="s">
        <v>153</v>
      </c>
      <c r="AU625" s="20" t="s">
        <v>80</v>
      </c>
    </row>
    <row r="626" spans="1:51" s="14" customFormat="1" ht="12">
      <c r="A626" s="14"/>
      <c r="B626" s="236"/>
      <c r="C626" s="237"/>
      <c r="D626" s="227" t="s">
        <v>155</v>
      </c>
      <c r="E626" s="238" t="s">
        <v>19</v>
      </c>
      <c r="F626" s="239" t="s">
        <v>569</v>
      </c>
      <c r="G626" s="237"/>
      <c r="H626" s="240">
        <v>598145.85</v>
      </c>
      <c r="I626" s="241"/>
      <c r="J626" s="237"/>
      <c r="K626" s="237"/>
      <c r="L626" s="242"/>
      <c r="M626" s="243"/>
      <c r="N626" s="244"/>
      <c r="O626" s="244"/>
      <c r="P626" s="244"/>
      <c r="Q626" s="244"/>
      <c r="R626" s="244"/>
      <c r="S626" s="244"/>
      <c r="T626" s="245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6" t="s">
        <v>155</v>
      </c>
      <c r="AU626" s="246" t="s">
        <v>80</v>
      </c>
      <c r="AV626" s="14" t="s">
        <v>80</v>
      </c>
      <c r="AW626" s="14" t="s">
        <v>32</v>
      </c>
      <c r="AX626" s="14" t="s">
        <v>78</v>
      </c>
      <c r="AY626" s="246" t="s">
        <v>143</v>
      </c>
    </row>
    <row r="627" spans="1:65" s="2" customFormat="1" ht="24.15" customHeight="1">
      <c r="A627" s="41"/>
      <c r="B627" s="42"/>
      <c r="C627" s="207" t="s">
        <v>585</v>
      </c>
      <c r="D627" s="207" t="s">
        <v>146</v>
      </c>
      <c r="E627" s="208" t="s">
        <v>586</v>
      </c>
      <c r="F627" s="209" t="s">
        <v>587</v>
      </c>
      <c r="G627" s="210" t="s">
        <v>174</v>
      </c>
      <c r="H627" s="211">
        <v>6646.065</v>
      </c>
      <c r="I627" s="212"/>
      <c r="J627" s="213">
        <f>ROUND(I627*H627,2)</f>
        <v>0</v>
      </c>
      <c r="K627" s="209" t="s">
        <v>150</v>
      </c>
      <c r="L627" s="47"/>
      <c r="M627" s="214" t="s">
        <v>19</v>
      </c>
      <c r="N627" s="215" t="s">
        <v>41</v>
      </c>
      <c r="O627" s="87"/>
      <c r="P627" s="216">
        <f>O627*H627</f>
        <v>0</v>
      </c>
      <c r="Q627" s="216">
        <v>0</v>
      </c>
      <c r="R627" s="216">
        <f>Q627*H627</f>
        <v>0</v>
      </c>
      <c r="S627" s="216">
        <v>0</v>
      </c>
      <c r="T627" s="217">
        <f>S627*H627</f>
        <v>0</v>
      </c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R627" s="218" t="s">
        <v>151</v>
      </c>
      <c r="AT627" s="218" t="s">
        <v>146</v>
      </c>
      <c r="AU627" s="218" t="s">
        <v>80</v>
      </c>
      <c r="AY627" s="20" t="s">
        <v>143</v>
      </c>
      <c r="BE627" s="219">
        <f>IF(N627="základní",J627,0)</f>
        <v>0</v>
      </c>
      <c r="BF627" s="219">
        <f>IF(N627="snížená",J627,0)</f>
        <v>0</v>
      </c>
      <c r="BG627" s="219">
        <f>IF(N627="zákl. přenesená",J627,0)</f>
        <v>0</v>
      </c>
      <c r="BH627" s="219">
        <f>IF(N627="sníž. přenesená",J627,0)</f>
        <v>0</v>
      </c>
      <c r="BI627" s="219">
        <f>IF(N627="nulová",J627,0)</f>
        <v>0</v>
      </c>
      <c r="BJ627" s="20" t="s">
        <v>78</v>
      </c>
      <c r="BK627" s="219">
        <f>ROUND(I627*H627,2)</f>
        <v>0</v>
      </c>
      <c r="BL627" s="20" t="s">
        <v>151</v>
      </c>
      <c r="BM627" s="218" t="s">
        <v>588</v>
      </c>
    </row>
    <row r="628" spans="1:47" s="2" customFormat="1" ht="12">
      <c r="A628" s="41"/>
      <c r="B628" s="42"/>
      <c r="C628" s="43"/>
      <c r="D628" s="220" t="s">
        <v>153</v>
      </c>
      <c r="E628" s="43"/>
      <c r="F628" s="221" t="s">
        <v>589</v>
      </c>
      <c r="G628" s="43"/>
      <c r="H628" s="43"/>
      <c r="I628" s="222"/>
      <c r="J628" s="43"/>
      <c r="K628" s="43"/>
      <c r="L628" s="47"/>
      <c r="M628" s="223"/>
      <c r="N628" s="224"/>
      <c r="O628" s="87"/>
      <c r="P628" s="87"/>
      <c r="Q628" s="87"/>
      <c r="R628" s="87"/>
      <c r="S628" s="87"/>
      <c r="T628" s="88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T628" s="20" t="s">
        <v>153</v>
      </c>
      <c r="AU628" s="20" t="s">
        <v>80</v>
      </c>
    </row>
    <row r="629" spans="1:65" s="2" customFormat="1" ht="24.15" customHeight="1">
      <c r="A629" s="41"/>
      <c r="B629" s="42"/>
      <c r="C629" s="207" t="s">
        <v>590</v>
      </c>
      <c r="D629" s="207" t="s">
        <v>146</v>
      </c>
      <c r="E629" s="208" t="s">
        <v>591</v>
      </c>
      <c r="F629" s="209" t="s">
        <v>592</v>
      </c>
      <c r="G629" s="210" t="s">
        <v>185</v>
      </c>
      <c r="H629" s="211">
        <v>380.843</v>
      </c>
      <c r="I629" s="212"/>
      <c r="J629" s="213">
        <f>ROUND(I629*H629,2)</f>
        <v>0</v>
      </c>
      <c r="K629" s="209" t="s">
        <v>150</v>
      </c>
      <c r="L629" s="47"/>
      <c r="M629" s="214" t="s">
        <v>19</v>
      </c>
      <c r="N629" s="215" t="s">
        <v>41</v>
      </c>
      <c r="O629" s="87"/>
      <c r="P629" s="216">
        <f>O629*H629</f>
        <v>0</v>
      </c>
      <c r="Q629" s="216">
        <v>0</v>
      </c>
      <c r="R629" s="216">
        <f>Q629*H629</f>
        <v>0</v>
      </c>
      <c r="S629" s="216">
        <v>0</v>
      </c>
      <c r="T629" s="217">
        <f>S629*H629</f>
        <v>0</v>
      </c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R629" s="218" t="s">
        <v>151</v>
      </c>
      <c r="AT629" s="218" t="s">
        <v>146</v>
      </c>
      <c r="AU629" s="218" t="s">
        <v>80</v>
      </c>
      <c r="AY629" s="20" t="s">
        <v>143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20" t="s">
        <v>78</v>
      </c>
      <c r="BK629" s="219">
        <f>ROUND(I629*H629,2)</f>
        <v>0</v>
      </c>
      <c r="BL629" s="20" t="s">
        <v>151</v>
      </c>
      <c r="BM629" s="218" t="s">
        <v>593</v>
      </c>
    </row>
    <row r="630" spans="1:47" s="2" customFormat="1" ht="12">
      <c r="A630" s="41"/>
      <c r="B630" s="42"/>
      <c r="C630" s="43"/>
      <c r="D630" s="220" t="s">
        <v>153</v>
      </c>
      <c r="E630" s="43"/>
      <c r="F630" s="221" t="s">
        <v>594</v>
      </c>
      <c r="G630" s="43"/>
      <c r="H630" s="43"/>
      <c r="I630" s="222"/>
      <c r="J630" s="43"/>
      <c r="K630" s="43"/>
      <c r="L630" s="47"/>
      <c r="M630" s="223"/>
      <c r="N630" s="224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20" t="s">
        <v>153</v>
      </c>
      <c r="AU630" s="20" t="s">
        <v>80</v>
      </c>
    </row>
    <row r="631" spans="1:51" s="13" customFormat="1" ht="12">
      <c r="A631" s="13"/>
      <c r="B631" s="225"/>
      <c r="C631" s="226"/>
      <c r="D631" s="227" t="s">
        <v>155</v>
      </c>
      <c r="E631" s="228" t="s">
        <v>19</v>
      </c>
      <c r="F631" s="229" t="s">
        <v>156</v>
      </c>
      <c r="G631" s="226"/>
      <c r="H631" s="228" t="s">
        <v>19</v>
      </c>
      <c r="I631" s="230"/>
      <c r="J631" s="226"/>
      <c r="K631" s="226"/>
      <c r="L631" s="231"/>
      <c r="M631" s="232"/>
      <c r="N631" s="233"/>
      <c r="O631" s="233"/>
      <c r="P631" s="233"/>
      <c r="Q631" s="233"/>
      <c r="R631" s="233"/>
      <c r="S631" s="233"/>
      <c r="T631" s="23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5" t="s">
        <v>155</v>
      </c>
      <c r="AU631" s="235" t="s">
        <v>80</v>
      </c>
      <c r="AV631" s="13" t="s">
        <v>78</v>
      </c>
      <c r="AW631" s="13" t="s">
        <v>32</v>
      </c>
      <c r="AX631" s="13" t="s">
        <v>70</v>
      </c>
      <c r="AY631" s="235" t="s">
        <v>143</v>
      </c>
    </row>
    <row r="632" spans="1:51" s="14" customFormat="1" ht="12">
      <c r="A632" s="14"/>
      <c r="B632" s="236"/>
      <c r="C632" s="237"/>
      <c r="D632" s="227" t="s">
        <v>155</v>
      </c>
      <c r="E632" s="238" t="s">
        <v>19</v>
      </c>
      <c r="F632" s="239" t="s">
        <v>595</v>
      </c>
      <c r="G632" s="237"/>
      <c r="H632" s="240">
        <v>86.536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6" t="s">
        <v>155</v>
      </c>
      <c r="AU632" s="246" t="s">
        <v>80</v>
      </c>
      <c r="AV632" s="14" t="s">
        <v>80</v>
      </c>
      <c r="AW632" s="14" t="s">
        <v>32</v>
      </c>
      <c r="AX632" s="14" t="s">
        <v>70</v>
      </c>
      <c r="AY632" s="246" t="s">
        <v>143</v>
      </c>
    </row>
    <row r="633" spans="1:51" s="13" customFormat="1" ht="12">
      <c r="A633" s="13"/>
      <c r="B633" s="225"/>
      <c r="C633" s="226"/>
      <c r="D633" s="227" t="s">
        <v>155</v>
      </c>
      <c r="E633" s="228" t="s">
        <v>19</v>
      </c>
      <c r="F633" s="229" t="s">
        <v>555</v>
      </c>
      <c r="G633" s="226"/>
      <c r="H633" s="228" t="s">
        <v>19</v>
      </c>
      <c r="I633" s="230"/>
      <c r="J633" s="226"/>
      <c r="K633" s="226"/>
      <c r="L633" s="231"/>
      <c r="M633" s="232"/>
      <c r="N633" s="233"/>
      <c r="O633" s="233"/>
      <c r="P633" s="233"/>
      <c r="Q633" s="233"/>
      <c r="R633" s="233"/>
      <c r="S633" s="233"/>
      <c r="T633" s="23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5" t="s">
        <v>155</v>
      </c>
      <c r="AU633" s="235" t="s">
        <v>80</v>
      </c>
      <c r="AV633" s="13" t="s">
        <v>78</v>
      </c>
      <c r="AW633" s="13" t="s">
        <v>32</v>
      </c>
      <c r="AX633" s="13" t="s">
        <v>70</v>
      </c>
      <c r="AY633" s="235" t="s">
        <v>143</v>
      </c>
    </row>
    <row r="634" spans="1:51" s="14" customFormat="1" ht="12">
      <c r="A634" s="14"/>
      <c r="B634" s="236"/>
      <c r="C634" s="237"/>
      <c r="D634" s="227" t="s">
        <v>155</v>
      </c>
      <c r="E634" s="238" t="s">
        <v>19</v>
      </c>
      <c r="F634" s="239" t="s">
        <v>596</v>
      </c>
      <c r="G634" s="237"/>
      <c r="H634" s="240">
        <v>26.299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6" t="s">
        <v>155</v>
      </c>
      <c r="AU634" s="246" t="s">
        <v>80</v>
      </c>
      <c r="AV634" s="14" t="s">
        <v>80</v>
      </c>
      <c r="AW634" s="14" t="s">
        <v>32</v>
      </c>
      <c r="AX634" s="14" t="s">
        <v>70</v>
      </c>
      <c r="AY634" s="246" t="s">
        <v>143</v>
      </c>
    </row>
    <row r="635" spans="1:51" s="13" customFormat="1" ht="12">
      <c r="A635" s="13"/>
      <c r="B635" s="225"/>
      <c r="C635" s="226"/>
      <c r="D635" s="227" t="s">
        <v>155</v>
      </c>
      <c r="E635" s="228" t="s">
        <v>19</v>
      </c>
      <c r="F635" s="229" t="s">
        <v>558</v>
      </c>
      <c r="G635" s="226"/>
      <c r="H635" s="228" t="s">
        <v>19</v>
      </c>
      <c r="I635" s="230"/>
      <c r="J635" s="226"/>
      <c r="K635" s="226"/>
      <c r="L635" s="231"/>
      <c r="M635" s="232"/>
      <c r="N635" s="233"/>
      <c r="O635" s="233"/>
      <c r="P635" s="233"/>
      <c r="Q635" s="233"/>
      <c r="R635" s="233"/>
      <c r="S635" s="233"/>
      <c r="T635" s="23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5" t="s">
        <v>155</v>
      </c>
      <c r="AU635" s="235" t="s">
        <v>80</v>
      </c>
      <c r="AV635" s="13" t="s">
        <v>78</v>
      </c>
      <c r="AW635" s="13" t="s">
        <v>32</v>
      </c>
      <c r="AX635" s="13" t="s">
        <v>70</v>
      </c>
      <c r="AY635" s="235" t="s">
        <v>143</v>
      </c>
    </row>
    <row r="636" spans="1:51" s="14" customFormat="1" ht="12">
      <c r="A636" s="14"/>
      <c r="B636" s="236"/>
      <c r="C636" s="237"/>
      <c r="D636" s="227" t="s">
        <v>155</v>
      </c>
      <c r="E636" s="238" t="s">
        <v>19</v>
      </c>
      <c r="F636" s="239" t="s">
        <v>597</v>
      </c>
      <c r="G636" s="237"/>
      <c r="H636" s="240">
        <v>47.493</v>
      </c>
      <c r="I636" s="241"/>
      <c r="J636" s="237"/>
      <c r="K636" s="237"/>
      <c r="L636" s="242"/>
      <c r="M636" s="243"/>
      <c r="N636" s="244"/>
      <c r="O636" s="244"/>
      <c r="P636" s="244"/>
      <c r="Q636" s="244"/>
      <c r="R636" s="244"/>
      <c r="S636" s="244"/>
      <c r="T636" s="24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6" t="s">
        <v>155</v>
      </c>
      <c r="AU636" s="246" t="s">
        <v>80</v>
      </c>
      <c r="AV636" s="14" t="s">
        <v>80</v>
      </c>
      <c r="AW636" s="14" t="s">
        <v>32</v>
      </c>
      <c r="AX636" s="14" t="s">
        <v>70</v>
      </c>
      <c r="AY636" s="246" t="s">
        <v>143</v>
      </c>
    </row>
    <row r="637" spans="1:51" s="14" customFormat="1" ht="12">
      <c r="A637" s="14"/>
      <c r="B637" s="236"/>
      <c r="C637" s="237"/>
      <c r="D637" s="227" t="s">
        <v>155</v>
      </c>
      <c r="E637" s="238" t="s">
        <v>19</v>
      </c>
      <c r="F637" s="239" t="s">
        <v>598</v>
      </c>
      <c r="G637" s="237"/>
      <c r="H637" s="240">
        <v>94.367</v>
      </c>
      <c r="I637" s="241"/>
      <c r="J637" s="237"/>
      <c r="K637" s="237"/>
      <c r="L637" s="242"/>
      <c r="M637" s="243"/>
      <c r="N637" s="244"/>
      <c r="O637" s="244"/>
      <c r="P637" s="244"/>
      <c r="Q637" s="244"/>
      <c r="R637" s="244"/>
      <c r="S637" s="244"/>
      <c r="T637" s="24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6" t="s">
        <v>155</v>
      </c>
      <c r="AU637" s="246" t="s">
        <v>80</v>
      </c>
      <c r="AV637" s="14" t="s">
        <v>80</v>
      </c>
      <c r="AW637" s="14" t="s">
        <v>32</v>
      </c>
      <c r="AX637" s="14" t="s">
        <v>70</v>
      </c>
      <c r="AY637" s="246" t="s">
        <v>143</v>
      </c>
    </row>
    <row r="638" spans="1:51" s="14" customFormat="1" ht="12">
      <c r="A638" s="14"/>
      <c r="B638" s="236"/>
      <c r="C638" s="237"/>
      <c r="D638" s="227" t="s">
        <v>155</v>
      </c>
      <c r="E638" s="238" t="s">
        <v>19</v>
      </c>
      <c r="F638" s="239" t="s">
        <v>599</v>
      </c>
      <c r="G638" s="237"/>
      <c r="H638" s="240">
        <v>126.148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6" t="s">
        <v>155</v>
      </c>
      <c r="AU638" s="246" t="s">
        <v>80</v>
      </c>
      <c r="AV638" s="14" t="s">
        <v>80</v>
      </c>
      <c r="AW638" s="14" t="s">
        <v>32</v>
      </c>
      <c r="AX638" s="14" t="s">
        <v>70</v>
      </c>
      <c r="AY638" s="246" t="s">
        <v>143</v>
      </c>
    </row>
    <row r="639" spans="1:51" s="15" customFormat="1" ht="12">
      <c r="A639" s="15"/>
      <c r="B639" s="257"/>
      <c r="C639" s="258"/>
      <c r="D639" s="227" t="s">
        <v>155</v>
      </c>
      <c r="E639" s="259" t="s">
        <v>19</v>
      </c>
      <c r="F639" s="260" t="s">
        <v>204</v>
      </c>
      <c r="G639" s="258"/>
      <c r="H639" s="261">
        <v>380.843</v>
      </c>
      <c r="I639" s="262"/>
      <c r="J639" s="258"/>
      <c r="K639" s="258"/>
      <c r="L639" s="263"/>
      <c r="M639" s="264"/>
      <c r="N639" s="265"/>
      <c r="O639" s="265"/>
      <c r="P639" s="265"/>
      <c r="Q639" s="265"/>
      <c r="R639" s="265"/>
      <c r="S639" s="265"/>
      <c r="T639" s="266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7" t="s">
        <v>155</v>
      </c>
      <c r="AU639" s="267" t="s">
        <v>80</v>
      </c>
      <c r="AV639" s="15" t="s">
        <v>151</v>
      </c>
      <c r="AW639" s="15" t="s">
        <v>32</v>
      </c>
      <c r="AX639" s="15" t="s">
        <v>78</v>
      </c>
      <c r="AY639" s="267" t="s">
        <v>143</v>
      </c>
    </row>
    <row r="640" spans="1:65" s="2" customFormat="1" ht="37.8" customHeight="1">
      <c r="A640" s="41"/>
      <c r="B640" s="42"/>
      <c r="C640" s="207" t="s">
        <v>600</v>
      </c>
      <c r="D640" s="207" t="s">
        <v>146</v>
      </c>
      <c r="E640" s="208" t="s">
        <v>601</v>
      </c>
      <c r="F640" s="209" t="s">
        <v>602</v>
      </c>
      <c r="G640" s="210" t="s">
        <v>185</v>
      </c>
      <c r="H640" s="211">
        <v>34275.87</v>
      </c>
      <c r="I640" s="212"/>
      <c r="J640" s="213">
        <f>ROUND(I640*H640,2)</f>
        <v>0</v>
      </c>
      <c r="K640" s="209" t="s">
        <v>150</v>
      </c>
      <c r="L640" s="47"/>
      <c r="M640" s="214" t="s">
        <v>19</v>
      </c>
      <c r="N640" s="215" t="s">
        <v>41</v>
      </c>
      <c r="O640" s="87"/>
      <c r="P640" s="216">
        <f>O640*H640</f>
        <v>0</v>
      </c>
      <c r="Q640" s="216">
        <v>0</v>
      </c>
      <c r="R640" s="216">
        <f>Q640*H640</f>
        <v>0</v>
      </c>
      <c r="S640" s="216">
        <v>0</v>
      </c>
      <c r="T640" s="217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18" t="s">
        <v>151</v>
      </c>
      <c r="AT640" s="218" t="s">
        <v>146</v>
      </c>
      <c r="AU640" s="218" t="s">
        <v>80</v>
      </c>
      <c r="AY640" s="20" t="s">
        <v>143</v>
      </c>
      <c r="BE640" s="219">
        <f>IF(N640="základní",J640,0)</f>
        <v>0</v>
      </c>
      <c r="BF640" s="219">
        <f>IF(N640="snížená",J640,0)</f>
        <v>0</v>
      </c>
      <c r="BG640" s="219">
        <f>IF(N640="zákl. přenesená",J640,0)</f>
        <v>0</v>
      </c>
      <c r="BH640" s="219">
        <f>IF(N640="sníž. přenesená",J640,0)</f>
        <v>0</v>
      </c>
      <c r="BI640" s="219">
        <f>IF(N640="nulová",J640,0)</f>
        <v>0</v>
      </c>
      <c r="BJ640" s="20" t="s">
        <v>78</v>
      </c>
      <c r="BK640" s="219">
        <f>ROUND(I640*H640,2)</f>
        <v>0</v>
      </c>
      <c r="BL640" s="20" t="s">
        <v>151</v>
      </c>
      <c r="BM640" s="218" t="s">
        <v>603</v>
      </c>
    </row>
    <row r="641" spans="1:47" s="2" customFormat="1" ht="12">
      <c r="A641" s="41"/>
      <c r="B641" s="42"/>
      <c r="C641" s="43"/>
      <c r="D641" s="220" t="s">
        <v>153</v>
      </c>
      <c r="E641" s="43"/>
      <c r="F641" s="221" t="s">
        <v>604</v>
      </c>
      <c r="G641" s="43"/>
      <c r="H641" s="43"/>
      <c r="I641" s="222"/>
      <c r="J641" s="43"/>
      <c r="K641" s="43"/>
      <c r="L641" s="47"/>
      <c r="M641" s="223"/>
      <c r="N641" s="224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20" t="s">
        <v>153</v>
      </c>
      <c r="AU641" s="20" t="s">
        <v>80</v>
      </c>
    </row>
    <row r="642" spans="1:51" s="14" customFormat="1" ht="12">
      <c r="A642" s="14"/>
      <c r="B642" s="236"/>
      <c r="C642" s="237"/>
      <c r="D642" s="227" t="s">
        <v>155</v>
      </c>
      <c r="E642" s="238" t="s">
        <v>19</v>
      </c>
      <c r="F642" s="239" t="s">
        <v>605</v>
      </c>
      <c r="G642" s="237"/>
      <c r="H642" s="240">
        <v>34275.87</v>
      </c>
      <c r="I642" s="241"/>
      <c r="J642" s="237"/>
      <c r="K642" s="237"/>
      <c r="L642" s="242"/>
      <c r="M642" s="243"/>
      <c r="N642" s="244"/>
      <c r="O642" s="244"/>
      <c r="P642" s="244"/>
      <c r="Q642" s="244"/>
      <c r="R642" s="244"/>
      <c r="S642" s="244"/>
      <c r="T642" s="245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6" t="s">
        <v>155</v>
      </c>
      <c r="AU642" s="246" t="s">
        <v>80</v>
      </c>
      <c r="AV642" s="14" t="s">
        <v>80</v>
      </c>
      <c r="AW642" s="14" t="s">
        <v>32</v>
      </c>
      <c r="AX642" s="14" t="s">
        <v>78</v>
      </c>
      <c r="AY642" s="246" t="s">
        <v>143</v>
      </c>
    </row>
    <row r="643" spans="1:65" s="2" customFormat="1" ht="24.15" customHeight="1">
      <c r="A643" s="41"/>
      <c r="B643" s="42"/>
      <c r="C643" s="207" t="s">
        <v>606</v>
      </c>
      <c r="D643" s="207" t="s">
        <v>146</v>
      </c>
      <c r="E643" s="208" t="s">
        <v>607</v>
      </c>
      <c r="F643" s="209" t="s">
        <v>608</v>
      </c>
      <c r="G643" s="210" t="s">
        <v>185</v>
      </c>
      <c r="H643" s="211">
        <v>380.843</v>
      </c>
      <c r="I643" s="212"/>
      <c r="J643" s="213">
        <f>ROUND(I643*H643,2)</f>
        <v>0</v>
      </c>
      <c r="K643" s="209" t="s">
        <v>150</v>
      </c>
      <c r="L643" s="47"/>
      <c r="M643" s="214" t="s">
        <v>19</v>
      </c>
      <c r="N643" s="215" t="s">
        <v>41</v>
      </c>
      <c r="O643" s="87"/>
      <c r="P643" s="216">
        <f>O643*H643</f>
        <v>0</v>
      </c>
      <c r="Q643" s="216">
        <v>0</v>
      </c>
      <c r="R643" s="216">
        <f>Q643*H643</f>
        <v>0</v>
      </c>
      <c r="S643" s="216">
        <v>0</v>
      </c>
      <c r="T643" s="217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18" t="s">
        <v>151</v>
      </c>
      <c r="AT643" s="218" t="s">
        <v>146</v>
      </c>
      <c r="AU643" s="218" t="s">
        <v>80</v>
      </c>
      <c r="AY643" s="20" t="s">
        <v>143</v>
      </c>
      <c r="BE643" s="219">
        <f>IF(N643="základní",J643,0)</f>
        <v>0</v>
      </c>
      <c r="BF643" s="219">
        <f>IF(N643="snížená",J643,0)</f>
        <v>0</v>
      </c>
      <c r="BG643" s="219">
        <f>IF(N643="zákl. přenesená",J643,0)</f>
        <v>0</v>
      </c>
      <c r="BH643" s="219">
        <f>IF(N643="sníž. přenesená",J643,0)</f>
        <v>0</v>
      </c>
      <c r="BI643" s="219">
        <f>IF(N643="nulová",J643,0)</f>
        <v>0</v>
      </c>
      <c r="BJ643" s="20" t="s">
        <v>78</v>
      </c>
      <c r="BK643" s="219">
        <f>ROUND(I643*H643,2)</f>
        <v>0</v>
      </c>
      <c r="BL643" s="20" t="s">
        <v>151</v>
      </c>
      <c r="BM643" s="218" t="s">
        <v>609</v>
      </c>
    </row>
    <row r="644" spans="1:47" s="2" customFormat="1" ht="12">
      <c r="A644" s="41"/>
      <c r="B644" s="42"/>
      <c r="C644" s="43"/>
      <c r="D644" s="220" t="s">
        <v>153</v>
      </c>
      <c r="E644" s="43"/>
      <c r="F644" s="221" t="s">
        <v>610</v>
      </c>
      <c r="G644" s="43"/>
      <c r="H644" s="43"/>
      <c r="I644" s="222"/>
      <c r="J644" s="43"/>
      <c r="K644" s="43"/>
      <c r="L644" s="47"/>
      <c r="M644" s="223"/>
      <c r="N644" s="224"/>
      <c r="O644" s="87"/>
      <c r="P644" s="87"/>
      <c r="Q644" s="87"/>
      <c r="R644" s="87"/>
      <c r="S644" s="87"/>
      <c r="T644" s="88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T644" s="20" t="s">
        <v>153</v>
      </c>
      <c r="AU644" s="20" t="s">
        <v>80</v>
      </c>
    </row>
    <row r="645" spans="1:65" s="2" customFormat="1" ht="44.25" customHeight="1">
      <c r="A645" s="41"/>
      <c r="B645" s="42"/>
      <c r="C645" s="207" t="s">
        <v>611</v>
      </c>
      <c r="D645" s="207" t="s">
        <v>146</v>
      </c>
      <c r="E645" s="208" t="s">
        <v>612</v>
      </c>
      <c r="F645" s="209" t="s">
        <v>613</v>
      </c>
      <c r="G645" s="210" t="s">
        <v>149</v>
      </c>
      <c r="H645" s="211">
        <v>1.984</v>
      </c>
      <c r="I645" s="212"/>
      <c r="J645" s="213">
        <f>ROUND(I645*H645,2)</f>
        <v>0</v>
      </c>
      <c r="K645" s="209" t="s">
        <v>150</v>
      </c>
      <c r="L645" s="47"/>
      <c r="M645" s="214" t="s">
        <v>19</v>
      </c>
      <c r="N645" s="215" t="s">
        <v>41</v>
      </c>
      <c r="O645" s="87"/>
      <c r="P645" s="216">
        <f>O645*H645</f>
        <v>0</v>
      </c>
      <c r="Q645" s="216">
        <v>0</v>
      </c>
      <c r="R645" s="216">
        <f>Q645*H645</f>
        <v>0</v>
      </c>
      <c r="S645" s="216">
        <v>1.8</v>
      </c>
      <c r="T645" s="217">
        <f>S645*H645</f>
        <v>3.5712</v>
      </c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R645" s="218" t="s">
        <v>151</v>
      </c>
      <c r="AT645" s="218" t="s">
        <v>146</v>
      </c>
      <c r="AU645" s="218" t="s">
        <v>80</v>
      </c>
      <c r="AY645" s="20" t="s">
        <v>143</v>
      </c>
      <c r="BE645" s="219">
        <f>IF(N645="základní",J645,0)</f>
        <v>0</v>
      </c>
      <c r="BF645" s="219">
        <f>IF(N645="snížená",J645,0)</f>
        <v>0</v>
      </c>
      <c r="BG645" s="219">
        <f>IF(N645="zákl. přenesená",J645,0)</f>
        <v>0</v>
      </c>
      <c r="BH645" s="219">
        <f>IF(N645="sníž. přenesená",J645,0)</f>
        <v>0</v>
      </c>
      <c r="BI645" s="219">
        <f>IF(N645="nulová",J645,0)</f>
        <v>0</v>
      </c>
      <c r="BJ645" s="20" t="s">
        <v>78</v>
      </c>
      <c r="BK645" s="219">
        <f>ROUND(I645*H645,2)</f>
        <v>0</v>
      </c>
      <c r="BL645" s="20" t="s">
        <v>151</v>
      </c>
      <c r="BM645" s="218" t="s">
        <v>614</v>
      </c>
    </row>
    <row r="646" spans="1:47" s="2" customFormat="1" ht="12">
      <c r="A646" s="41"/>
      <c r="B646" s="42"/>
      <c r="C646" s="43"/>
      <c r="D646" s="220" t="s">
        <v>153</v>
      </c>
      <c r="E646" s="43"/>
      <c r="F646" s="221" t="s">
        <v>615</v>
      </c>
      <c r="G646" s="43"/>
      <c r="H646" s="43"/>
      <c r="I646" s="222"/>
      <c r="J646" s="43"/>
      <c r="K646" s="43"/>
      <c r="L646" s="47"/>
      <c r="M646" s="223"/>
      <c r="N646" s="224"/>
      <c r="O646" s="87"/>
      <c r="P646" s="87"/>
      <c r="Q646" s="87"/>
      <c r="R646" s="87"/>
      <c r="S646" s="87"/>
      <c r="T646" s="88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T646" s="20" t="s">
        <v>153</v>
      </c>
      <c r="AU646" s="20" t="s">
        <v>80</v>
      </c>
    </row>
    <row r="647" spans="1:51" s="13" customFormat="1" ht="12">
      <c r="A647" s="13"/>
      <c r="B647" s="225"/>
      <c r="C647" s="226"/>
      <c r="D647" s="227" t="s">
        <v>155</v>
      </c>
      <c r="E647" s="228" t="s">
        <v>19</v>
      </c>
      <c r="F647" s="229" t="s">
        <v>156</v>
      </c>
      <c r="G647" s="226"/>
      <c r="H647" s="228" t="s">
        <v>19</v>
      </c>
      <c r="I647" s="230"/>
      <c r="J647" s="226"/>
      <c r="K647" s="226"/>
      <c r="L647" s="231"/>
      <c r="M647" s="232"/>
      <c r="N647" s="233"/>
      <c r="O647" s="233"/>
      <c r="P647" s="233"/>
      <c r="Q647" s="233"/>
      <c r="R647" s="233"/>
      <c r="S647" s="233"/>
      <c r="T647" s="23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5" t="s">
        <v>155</v>
      </c>
      <c r="AU647" s="235" t="s">
        <v>80</v>
      </c>
      <c r="AV647" s="13" t="s">
        <v>78</v>
      </c>
      <c r="AW647" s="13" t="s">
        <v>32</v>
      </c>
      <c r="AX647" s="13" t="s">
        <v>70</v>
      </c>
      <c r="AY647" s="235" t="s">
        <v>143</v>
      </c>
    </row>
    <row r="648" spans="1:51" s="14" customFormat="1" ht="12">
      <c r="A648" s="14"/>
      <c r="B648" s="236"/>
      <c r="C648" s="237"/>
      <c r="D648" s="227" t="s">
        <v>155</v>
      </c>
      <c r="E648" s="238" t="s">
        <v>19</v>
      </c>
      <c r="F648" s="239" t="s">
        <v>616</v>
      </c>
      <c r="G648" s="237"/>
      <c r="H648" s="240">
        <v>1.024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6" t="s">
        <v>155</v>
      </c>
      <c r="AU648" s="246" t="s">
        <v>80</v>
      </c>
      <c r="AV648" s="14" t="s">
        <v>80</v>
      </c>
      <c r="AW648" s="14" t="s">
        <v>32</v>
      </c>
      <c r="AX648" s="14" t="s">
        <v>70</v>
      </c>
      <c r="AY648" s="246" t="s">
        <v>143</v>
      </c>
    </row>
    <row r="649" spans="1:51" s="13" customFormat="1" ht="12">
      <c r="A649" s="13"/>
      <c r="B649" s="225"/>
      <c r="C649" s="226"/>
      <c r="D649" s="227" t="s">
        <v>155</v>
      </c>
      <c r="E649" s="228" t="s">
        <v>19</v>
      </c>
      <c r="F649" s="229" t="s">
        <v>617</v>
      </c>
      <c r="G649" s="226"/>
      <c r="H649" s="228" t="s">
        <v>19</v>
      </c>
      <c r="I649" s="230"/>
      <c r="J649" s="226"/>
      <c r="K649" s="226"/>
      <c r="L649" s="231"/>
      <c r="M649" s="232"/>
      <c r="N649" s="233"/>
      <c r="O649" s="233"/>
      <c r="P649" s="233"/>
      <c r="Q649" s="233"/>
      <c r="R649" s="233"/>
      <c r="S649" s="233"/>
      <c r="T649" s="23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5" t="s">
        <v>155</v>
      </c>
      <c r="AU649" s="235" t="s">
        <v>80</v>
      </c>
      <c r="AV649" s="13" t="s">
        <v>78</v>
      </c>
      <c r="AW649" s="13" t="s">
        <v>32</v>
      </c>
      <c r="AX649" s="13" t="s">
        <v>70</v>
      </c>
      <c r="AY649" s="235" t="s">
        <v>143</v>
      </c>
    </row>
    <row r="650" spans="1:51" s="14" customFormat="1" ht="12">
      <c r="A650" s="14"/>
      <c r="B650" s="236"/>
      <c r="C650" s="237"/>
      <c r="D650" s="227" t="s">
        <v>155</v>
      </c>
      <c r="E650" s="238" t="s">
        <v>19</v>
      </c>
      <c r="F650" s="239" t="s">
        <v>618</v>
      </c>
      <c r="G650" s="237"/>
      <c r="H650" s="240">
        <v>0.96</v>
      </c>
      <c r="I650" s="241"/>
      <c r="J650" s="237"/>
      <c r="K650" s="237"/>
      <c r="L650" s="242"/>
      <c r="M650" s="243"/>
      <c r="N650" s="244"/>
      <c r="O650" s="244"/>
      <c r="P650" s="244"/>
      <c r="Q650" s="244"/>
      <c r="R650" s="244"/>
      <c r="S650" s="244"/>
      <c r="T650" s="24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6" t="s">
        <v>155</v>
      </c>
      <c r="AU650" s="246" t="s">
        <v>80</v>
      </c>
      <c r="AV650" s="14" t="s">
        <v>80</v>
      </c>
      <c r="AW650" s="14" t="s">
        <v>32</v>
      </c>
      <c r="AX650" s="14" t="s">
        <v>70</v>
      </c>
      <c r="AY650" s="246" t="s">
        <v>143</v>
      </c>
    </row>
    <row r="651" spans="1:51" s="15" customFormat="1" ht="12">
      <c r="A651" s="15"/>
      <c r="B651" s="257"/>
      <c r="C651" s="258"/>
      <c r="D651" s="227" t="s">
        <v>155</v>
      </c>
      <c r="E651" s="259" t="s">
        <v>19</v>
      </c>
      <c r="F651" s="260" t="s">
        <v>204</v>
      </c>
      <c r="G651" s="258"/>
      <c r="H651" s="261">
        <v>1.984</v>
      </c>
      <c r="I651" s="262"/>
      <c r="J651" s="258"/>
      <c r="K651" s="258"/>
      <c r="L651" s="263"/>
      <c r="M651" s="264"/>
      <c r="N651" s="265"/>
      <c r="O651" s="265"/>
      <c r="P651" s="265"/>
      <c r="Q651" s="265"/>
      <c r="R651" s="265"/>
      <c r="S651" s="265"/>
      <c r="T651" s="266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7" t="s">
        <v>155</v>
      </c>
      <c r="AU651" s="267" t="s">
        <v>80</v>
      </c>
      <c r="AV651" s="15" t="s">
        <v>151</v>
      </c>
      <c r="AW651" s="15" t="s">
        <v>32</v>
      </c>
      <c r="AX651" s="15" t="s">
        <v>78</v>
      </c>
      <c r="AY651" s="267" t="s">
        <v>143</v>
      </c>
    </row>
    <row r="652" spans="1:65" s="2" customFormat="1" ht="37.8" customHeight="1">
      <c r="A652" s="41"/>
      <c r="B652" s="42"/>
      <c r="C652" s="207" t="s">
        <v>619</v>
      </c>
      <c r="D652" s="207" t="s">
        <v>146</v>
      </c>
      <c r="E652" s="208" t="s">
        <v>620</v>
      </c>
      <c r="F652" s="209" t="s">
        <v>621</v>
      </c>
      <c r="G652" s="210" t="s">
        <v>174</v>
      </c>
      <c r="H652" s="211">
        <v>3.103</v>
      </c>
      <c r="I652" s="212"/>
      <c r="J652" s="213">
        <f>ROUND(I652*H652,2)</f>
        <v>0</v>
      </c>
      <c r="K652" s="209" t="s">
        <v>150</v>
      </c>
      <c r="L652" s="47"/>
      <c r="M652" s="214" t="s">
        <v>19</v>
      </c>
      <c r="N652" s="215" t="s">
        <v>41</v>
      </c>
      <c r="O652" s="87"/>
      <c r="P652" s="216">
        <f>O652*H652</f>
        <v>0</v>
      </c>
      <c r="Q652" s="216">
        <v>0</v>
      </c>
      <c r="R652" s="216">
        <f>Q652*H652</f>
        <v>0</v>
      </c>
      <c r="S652" s="216">
        <v>0.048</v>
      </c>
      <c r="T652" s="217">
        <f>S652*H652</f>
        <v>0.14894400000000002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18" t="s">
        <v>151</v>
      </c>
      <c r="AT652" s="218" t="s">
        <v>146</v>
      </c>
      <c r="AU652" s="218" t="s">
        <v>80</v>
      </c>
      <c r="AY652" s="20" t="s">
        <v>143</v>
      </c>
      <c r="BE652" s="219">
        <f>IF(N652="základní",J652,0)</f>
        <v>0</v>
      </c>
      <c r="BF652" s="219">
        <f>IF(N652="snížená",J652,0)</f>
        <v>0</v>
      </c>
      <c r="BG652" s="219">
        <f>IF(N652="zákl. přenesená",J652,0)</f>
        <v>0</v>
      </c>
      <c r="BH652" s="219">
        <f>IF(N652="sníž. přenesená",J652,0)</f>
        <v>0</v>
      </c>
      <c r="BI652" s="219">
        <f>IF(N652="nulová",J652,0)</f>
        <v>0</v>
      </c>
      <c r="BJ652" s="20" t="s">
        <v>78</v>
      </c>
      <c r="BK652" s="219">
        <f>ROUND(I652*H652,2)</f>
        <v>0</v>
      </c>
      <c r="BL652" s="20" t="s">
        <v>151</v>
      </c>
      <c r="BM652" s="218" t="s">
        <v>622</v>
      </c>
    </row>
    <row r="653" spans="1:47" s="2" customFormat="1" ht="12">
      <c r="A653" s="41"/>
      <c r="B653" s="42"/>
      <c r="C653" s="43"/>
      <c r="D653" s="220" t="s">
        <v>153</v>
      </c>
      <c r="E653" s="43"/>
      <c r="F653" s="221" t="s">
        <v>623</v>
      </c>
      <c r="G653" s="43"/>
      <c r="H653" s="43"/>
      <c r="I653" s="222"/>
      <c r="J653" s="43"/>
      <c r="K653" s="43"/>
      <c r="L653" s="47"/>
      <c r="M653" s="223"/>
      <c r="N653" s="224"/>
      <c r="O653" s="87"/>
      <c r="P653" s="87"/>
      <c r="Q653" s="87"/>
      <c r="R653" s="87"/>
      <c r="S653" s="87"/>
      <c r="T653" s="88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T653" s="20" t="s">
        <v>153</v>
      </c>
      <c r="AU653" s="20" t="s">
        <v>80</v>
      </c>
    </row>
    <row r="654" spans="1:51" s="14" customFormat="1" ht="12">
      <c r="A654" s="14"/>
      <c r="B654" s="236"/>
      <c r="C654" s="237"/>
      <c r="D654" s="227" t="s">
        <v>155</v>
      </c>
      <c r="E654" s="238" t="s">
        <v>19</v>
      </c>
      <c r="F654" s="239" t="s">
        <v>624</v>
      </c>
      <c r="G654" s="237"/>
      <c r="H654" s="240">
        <v>3.103</v>
      </c>
      <c r="I654" s="241"/>
      <c r="J654" s="237"/>
      <c r="K654" s="237"/>
      <c r="L654" s="242"/>
      <c r="M654" s="243"/>
      <c r="N654" s="244"/>
      <c r="O654" s="244"/>
      <c r="P654" s="244"/>
      <c r="Q654" s="244"/>
      <c r="R654" s="244"/>
      <c r="S654" s="244"/>
      <c r="T654" s="24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6" t="s">
        <v>155</v>
      </c>
      <c r="AU654" s="246" t="s">
        <v>80</v>
      </c>
      <c r="AV654" s="14" t="s">
        <v>80</v>
      </c>
      <c r="AW654" s="14" t="s">
        <v>32</v>
      </c>
      <c r="AX654" s="14" t="s">
        <v>78</v>
      </c>
      <c r="AY654" s="246" t="s">
        <v>143</v>
      </c>
    </row>
    <row r="655" spans="1:65" s="2" customFormat="1" ht="37.8" customHeight="1">
      <c r="A655" s="41"/>
      <c r="B655" s="42"/>
      <c r="C655" s="207" t="s">
        <v>625</v>
      </c>
      <c r="D655" s="207" t="s">
        <v>146</v>
      </c>
      <c r="E655" s="208" t="s">
        <v>626</v>
      </c>
      <c r="F655" s="209" t="s">
        <v>627</v>
      </c>
      <c r="G655" s="210" t="s">
        <v>174</v>
      </c>
      <c r="H655" s="211">
        <v>10.603</v>
      </c>
      <c r="I655" s="212"/>
      <c r="J655" s="213">
        <f>ROUND(I655*H655,2)</f>
        <v>0</v>
      </c>
      <c r="K655" s="209" t="s">
        <v>150</v>
      </c>
      <c r="L655" s="47"/>
      <c r="M655" s="214" t="s">
        <v>19</v>
      </c>
      <c r="N655" s="215" t="s">
        <v>41</v>
      </c>
      <c r="O655" s="87"/>
      <c r="P655" s="216">
        <f>O655*H655</f>
        <v>0</v>
      </c>
      <c r="Q655" s="216">
        <v>0</v>
      </c>
      <c r="R655" s="216">
        <f>Q655*H655</f>
        <v>0</v>
      </c>
      <c r="S655" s="216">
        <v>0.038</v>
      </c>
      <c r="T655" s="217">
        <f>S655*H655</f>
        <v>0.402914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18" t="s">
        <v>151</v>
      </c>
      <c r="AT655" s="218" t="s">
        <v>146</v>
      </c>
      <c r="AU655" s="218" t="s">
        <v>80</v>
      </c>
      <c r="AY655" s="20" t="s">
        <v>143</v>
      </c>
      <c r="BE655" s="219">
        <f>IF(N655="základní",J655,0)</f>
        <v>0</v>
      </c>
      <c r="BF655" s="219">
        <f>IF(N655="snížená",J655,0)</f>
        <v>0</v>
      </c>
      <c r="BG655" s="219">
        <f>IF(N655="zákl. přenesená",J655,0)</f>
        <v>0</v>
      </c>
      <c r="BH655" s="219">
        <f>IF(N655="sníž. přenesená",J655,0)</f>
        <v>0</v>
      </c>
      <c r="BI655" s="219">
        <f>IF(N655="nulová",J655,0)</f>
        <v>0</v>
      </c>
      <c r="BJ655" s="20" t="s">
        <v>78</v>
      </c>
      <c r="BK655" s="219">
        <f>ROUND(I655*H655,2)</f>
        <v>0</v>
      </c>
      <c r="BL655" s="20" t="s">
        <v>151</v>
      </c>
      <c r="BM655" s="218" t="s">
        <v>628</v>
      </c>
    </row>
    <row r="656" spans="1:47" s="2" customFormat="1" ht="12">
      <c r="A656" s="41"/>
      <c r="B656" s="42"/>
      <c r="C656" s="43"/>
      <c r="D656" s="220" t="s">
        <v>153</v>
      </c>
      <c r="E656" s="43"/>
      <c r="F656" s="221" t="s">
        <v>629</v>
      </c>
      <c r="G656" s="43"/>
      <c r="H656" s="43"/>
      <c r="I656" s="222"/>
      <c r="J656" s="43"/>
      <c r="K656" s="43"/>
      <c r="L656" s="47"/>
      <c r="M656" s="223"/>
      <c r="N656" s="224"/>
      <c r="O656" s="87"/>
      <c r="P656" s="87"/>
      <c r="Q656" s="87"/>
      <c r="R656" s="87"/>
      <c r="S656" s="87"/>
      <c r="T656" s="88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T656" s="20" t="s">
        <v>153</v>
      </c>
      <c r="AU656" s="20" t="s">
        <v>80</v>
      </c>
    </row>
    <row r="657" spans="1:51" s="14" customFormat="1" ht="12">
      <c r="A657" s="14"/>
      <c r="B657" s="236"/>
      <c r="C657" s="237"/>
      <c r="D657" s="227" t="s">
        <v>155</v>
      </c>
      <c r="E657" s="238" t="s">
        <v>19</v>
      </c>
      <c r="F657" s="239" t="s">
        <v>630</v>
      </c>
      <c r="G657" s="237"/>
      <c r="H657" s="240">
        <v>10.603</v>
      </c>
      <c r="I657" s="241"/>
      <c r="J657" s="237"/>
      <c r="K657" s="237"/>
      <c r="L657" s="242"/>
      <c r="M657" s="243"/>
      <c r="N657" s="244"/>
      <c r="O657" s="244"/>
      <c r="P657" s="244"/>
      <c r="Q657" s="244"/>
      <c r="R657" s="244"/>
      <c r="S657" s="244"/>
      <c r="T657" s="24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6" t="s">
        <v>155</v>
      </c>
      <c r="AU657" s="246" t="s">
        <v>80</v>
      </c>
      <c r="AV657" s="14" t="s">
        <v>80</v>
      </c>
      <c r="AW657" s="14" t="s">
        <v>32</v>
      </c>
      <c r="AX657" s="14" t="s">
        <v>70</v>
      </c>
      <c r="AY657" s="246" t="s">
        <v>143</v>
      </c>
    </row>
    <row r="658" spans="1:51" s="15" customFormat="1" ht="12">
      <c r="A658" s="15"/>
      <c r="B658" s="257"/>
      <c r="C658" s="258"/>
      <c r="D658" s="227" t="s">
        <v>155</v>
      </c>
      <c r="E658" s="259" t="s">
        <v>19</v>
      </c>
      <c r="F658" s="260" t="s">
        <v>204</v>
      </c>
      <c r="G658" s="258"/>
      <c r="H658" s="261">
        <v>10.603</v>
      </c>
      <c r="I658" s="262"/>
      <c r="J658" s="258"/>
      <c r="K658" s="258"/>
      <c r="L658" s="263"/>
      <c r="M658" s="264"/>
      <c r="N658" s="265"/>
      <c r="O658" s="265"/>
      <c r="P658" s="265"/>
      <c r="Q658" s="265"/>
      <c r="R658" s="265"/>
      <c r="S658" s="265"/>
      <c r="T658" s="266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7" t="s">
        <v>155</v>
      </c>
      <c r="AU658" s="267" t="s">
        <v>80</v>
      </c>
      <c r="AV658" s="15" t="s">
        <v>151</v>
      </c>
      <c r="AW658" s="15" t="s">
        <v>32</v>
      </c>
      <c r="AX658" s="15" t="s">
        <v>78</v>
      </c>
      <c r="AY658" s="267" t="s">
        <v>143</v>
      </c>
    </row>
    <row r="659" spans="1:65" s="2" customFormat="1" ht="37.8" customHeight="1">
      <c r="A659" s="41"/>
      <c r="B659" s="42"/>
      <c r="C659" s="207" t="s">
        <v>631</v>
      </c>
      <c r="D659" s="207" t="s">
        <v>146</v>
      </c>
      <c r="E659" s="208" t="s">
        <v>632</v>
      </c>
      <c r="F659" s="209" t="s">
        <v>633</v>
      </c>
      <c r="G659" s="210" t="s">
        <v>174</v>
      </c>
      <c r="H659" s="211">
        <v>513.251</v>
      </c>
      <c r="I659" s="212"/>
      <c r="J659" s="213">
        <f>ROUND(I659*H659,2)</f>
        <v>0</v>
      </c>
      <c r="K659" s="209" t="s">
        <v>150</v>
      </c>
      <c r="L659" s="47"/>
      <c r="M659" s="214" t="s">
        <v>19</v>
      </c>
      <c r="N659" s="215" t="s">
        <v>41</v>
      </c>
      <c r="O659" s="87"/>
      <c r="P659" s="216">
        <f>O659*H659</f>
        <v>0</v>
      </c>
      <c r="Q659" s="216">
        <v>0</v>
      </c>
      <c r="R659" s="216">
        <f>Q659*H659</f>
        <v>0</v>
      </c>
      <c r="S659" s="216">
        <v>0.034</v>
      </c>
      <c r="T659" s="217">
        <f>S659*H659</f>
        <v>17.450534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18" t="s">
        <v>151</v>
      </c>
      <c r="AT659" s="218" t="s">
        <v>146</v>
      </c>
      <c r="AU659" s="218" t="s">
        <v>80</v>
      </c>
      <c r="AY659" s="20" t="s">
        <v>143</v>
      </c>
      <c r="BE659" s="219">
        <f>IF(N659="základní",J659,0)</f>
        <v>0</v>
      </c>
      <c r="BF659" s="219">
        <f>IF(N659="snížená",J659,0)</f>
        <v>0</v>
      </c>
      <c r="BG659" s="219">
        <f>IF(N659="zákl. přenesená",J659,0)</f>
        <v>0</v>
      </c>
      <c r="BH659" s="219">
        <f>IF(N659="sníž. přenesená",J659,0)</f>
        <v>0</v>
      </c>
      <c r="BI659" s="219">
        <f>IF(N659="nulová",J659,0)</f>
        <v>0</v>
      </c>
      <c r="BJ659" s="20" t="s">
        <v>78</v>
      </c>
      <c r="BK659" s="219">
        <f>ROUND(I659*H659,2)</f>
        <v>0</v>
      </c>
      <c r="BL659" s="20" t="s">
        <v>151</v>
      </c>
      <c r="BM659" s="218" t="s">
        <v>634</v>
      </c>
    </row>
    <row r="660" spans="1:47" s="2" customFormat="1" ht="12">
      <c r="A660" s="41"/>
      <c r="B660" s="42"/>
      <c r="C660" s="43"/>
      <c r="D660" s="220" t="s">
        <v>153</v>
      </c>
      <c r="E660" s="43"/>
      <c r="F660" s="221" t="s">
        <v>635</v>
      </c>
      <c r="G660" s="43"/>
      <c r="H660" s="43"/>
      <c r="I660" s="222"/>
      <c r="J660" s="43"/>
      <c r="K660" s="43"/>
      <c r="L660" s="47"/>
      <c r="M660" s="223"/>
      <c r="N660" s="224"/>
      <c r="O660" s="87"/>
      <c r="P660" s="87"/>
      <c r="Q660" s="87"/>
      <c r="R660" s="87"/>
      <c r="S660" s="87"/>
      <c r="T660" s="88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T660" s="20" t="s">
        <v>153</v>
      </c>
      <c r="AU660" s="20" t="s">
        <v>80</v>
      </c>
    </row>
    <row r="661" spans="1:51" s="14" customFormat="1" ht="12">
      <c r="A661" s="14"/>
      <c r="B661" s="236"/>
      <c r="C661" s="237"/>
      <c r="D661" s="227" t="s">
        <v>155</v>
      </c>
      <c r="E661" s="238" t="s">
        <v>19</v>
      </c>
      <c r="F661" s="239" t="s">
        <v>636</v>
      </c>
      <c r="G661" s="237"/>
      <c r="H661" s="240">
        <v>52.449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6" t="s">
        <v>155</v>
      </c>
      <c r="AU661" s="246" t="s">
        <v>80</v>
      </c>
      <c r="AV661" s="14" t="s">
        <v>80</v>
      </c>
      <c r="AW661" s="14" t="s">
        <v>32</v>
      </c>
      <c r="AX661" s="14" t="s">
        <v>70</v>
      </c>
      <c r="AY661" s="246" t="s">
        <v>143</v>
      </c>
    </row>
    <row r="662" spans="1:51" s="14" customFormat="1" ht="12">
      <c r="A662" s="14"/>
      <c r="B662" s="236"/>
      <c r="C662" s="237"/>
      <c r="D662" s="227" t="s">
        <v>155</v>
      </c>
      <c r="E662" s="238" t="s">
        <v>19</v>
      </c>
      <c r="F662" s="239" t="s">
        <v>637</v>
      </c>
      <c r="G662" s="237"/>
      <c r="H662" s="240">
        <v>133.992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6" t="s">
        <v>155</v>
      </c>
      <c r="AU662" s="246" t="s">
        <v>80</v>
      </c>
      <c r="AV662" s="14" t="s">
        <v>80</v>
      </c>
      <c r="AW662" s="14" t="s">
        <v>32</v>
      </c>
      <c r="AX662" s="14" t="s">
        <v>70</v>
      </c>
      <c r="AY662" s="246" t="s">
        <v>143</v>
      </c>
    </row>
    <row r="663" spans="1:51" s="14" customFormat="1" ht="12">
      <c r="A663" s="14"/>
      <c r="B663" s="236"/>
      <c r="C663" s="237"/>
      <c r="D663" s="227" t="s">
        <v>155</v>
      </c>
      <c r="E663" s="238" t="s">
        <v>19</v>
      </c>
      <c r="F663" s="239" t="s">
        <v>638</v>
      </c>
      <c r="G663" s="237"/>
      <c r="H663" s="240">
        <v>271.37</v>
      </c>
      <c r="I663" s="241"/>
      <c r="J663" s="237"/>
      <c r="K663" s="237"/>
      <c r="L663" s="242"/>
      <c r="M663" s="243"/>
      <c r="N663" s="244"/>
      <c r="O663" s="244"/>
      <c r="P663" s="244"/>
      <c r="Q663" s="244"/>
      <c r="R663" s="244"/>
      <c r="S663" s="244"/>
      <c r="T663" s="245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6" t="s">
        <v>155</v>
      </c>
      <c r="AU663" s="246" t="s">
        <v>80</v>
      </c>
      <c r="AV663" s="14" t="s">
        <v>80</v>
      </c>
      <c r="AW663" s="14" t="s">
        <v>32</v>
      </c>
      <c r="AX663" s="14" t="s">
        <v>70</v>
      </c>
      <c r="AY663" s="246" t="s">
        <v>143</v>
      </c>
    </row>
    <row r="664" spans="1:51" s="14" customFormat="1" ht="12">
      <c r="A664" s="14"/>
      <c r="B664" s="236"/>
      <c r="C664" s="237"/>
      <c r="D664" s="227" t="s">
        <v>155</v>
      </c>
      <c r="E664" s="238" t="s">
        <v>19</v>
      </c>
      <c r="F664" s="239" t="s">
        <v>639</v>
      </c>
      <c r="G664" s="237"/>
      <c r="H664" s="240">
        <v>55.44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6" t="s">
        <v>155</v>
      </c>
      <c r="AU664" s="246" t="s">
        <v>80</v>
      </c>
      <c r="AV664" s="14" t="s">
        <v>80</v>
      </c>
      <c r="AW664" s="14" t="s">
        <v>32</v>
      </c>
      <c r="AX664" s="14" t="s">
        <v>70</v>
      </c>
      <c r="AY664" s="246" t="s">
        <v>143</v>
      </c>
    </row>
    <row r="665" spans="1:51" s="15" customFormat="1" ht="12">
      <c r="A665" s="15"/>
      <c r="B665" s="257"/>
      <c r="C665" s="258"/>
      <c r="D665" s="227" t="s">
        <v>155</v>
      </c>
      <c r="E665" s="259" t="s">
        <v>19</v>
      </c>
      <c r="F665" s="260" t="s">
        <v>204</v>
      </c>
      <c r="G665" s="258"/>
      <c r="H665" s="261">
        <v>513.251</v>
      </c>
      <c r="I665" s="262"/>
      <c r="J665" s="258"/>
      <c r="K665" s="258"/>
      <c r="L665" s="263"/>
      <c r="M665" s="264"/>
      <c r="N665" s="265"/>
      <c r="O665" s="265"/>
      <c r="P665" s="265"/>
      <c r="Q665" s="265"/>
      <c r="R665" s="265"/>
      <c r="S665" s="265"/>
      <c r="T665" s="266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67" t="s">
        <v>155</v>
      </c>
      <c r="AU665" s="267" t="s">
        <v>80</v>
      </c>
      <c r="AV665" s="15" t="s">
        <v>151</v>
      </c>
      <c r="AW665" s="15" t="s">
        <v>32</v>
      </c>
      <c r="AX665" s="15" t="s">
        <v>78</v>
      </c>
      <c r="AY665" s="267" t="s">
        <v>143</v>
      </c>
    </row>
    <row r="666" spans="1:65" s="2" customFormat="1" ht="44.25" customHeight="1">
      <c r="A666" s="41"/>
      <c r="B666" s="42"/>
      <c r="C666" s="207" t="s">
        <v>640</v>
      </c>
      <c r="D666" s="207" t="s">
        <v>146</v>
      </c>
      <c r="E666" s="208" t="s">
        <v>641</v>
      </c>
      <c r="F666" s="209" t="s">
        <v>642</v>
      </c>
      <c r="G666" s="210" t="s">
        <v>174</v>
      </c>
      <c r="H666" s="211">
        <v>96.386</v>
      </c>
      <c r="I666" s="212"/>
      <c r="J666" s="213">
        <f>ROUND(I666*H666,2)</f>
        <v>0</v>
      </c>
      <c r="K666" s="209" t="s">
        <v>150</v>
      </c>
      <c r="L666" s="47"/>
      <c r="M666" s="214" t="s">
        <v>19</v>
      </c>
      <c r="N666" s="215" t="s">
        <v>41</v>
      </c>
      <c r="O666" s="87"/>
      <c r="P666" s="216">
        <f>O666*H666</f>
        <v>0</v>
      </c>
      <c r="Q666" s="216">
        <v>0</v>
      </c>
      <c r="R666" s="216">
        <f>Q666*H666</f>
        <v>0</v>
      </c>
      <c r="S666" s="216">
        <v>0.032</v>
      </c>
      <c r="T666" s="217">
        <f>S666*H666</f>
        <v>3.084352</v>
      </c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R666" s="218" t="s">
        <v>151</v>
      </c>
      <c r="AT666" s="218" t="s">
        <v>146</v>
      </c>
      <c r="AU666" s="218" t="s">
        <v>80</v>
      </c>
      <c r="AY666" s="20" t="s">
        <v>143</v>
      </c>
      <c r="BE666" s="219">
        <f>IF(N666="základní",J666,0)</f>
        <v>0</v>
      </c>
      <c r="BF666" s="219">
        <f>IF(N666="snížená",J666,0)</f>
        <v>0</v>
      </c>
      <c r="BG666" s="219">
        <f>IF(N666="zákl. přenesená",J666,0)</f>
        <v>0</v>
      </c>
      <c r="BH666" s="219">
        <f>IF(N666="sníž. přenesená",J666,0)</f>
        <v>0</v>
      </c>
      <c r="BI666" s="219">
        <f>IF(N666="nulová",J666,0)</f>
        <v>0</v>
      </c>
      <c r="BJ666" s="20" t="s">
        <v>78</v>
      </c>
      <c r="BK666" s="219">
        <f>ROUND(I666*H666,2)</f>
        <v>0</v>
      </c>
      <c r="BL666" s="20" t="s">
        <v>151</v>
      </c>
      <c r="BM666" s="218" t="s">
        <v>643</v>
      </c>
    </row>
    <row r="667" spans="1:47" s="2" customFormat="1" ht="12">
      <c r="A667" s="41"/>
      <c r="B667" s="42"/>
      <c r="C667" s="43"/>
      <c r="D667" s="220" t="s">
        <v>153</v>
      </c>
      <c r="E667" s="43"/>
      <c r="F667" s="221" t="s">
        <v>644</v>
      </c>
      <c r="G667" s="43"/>
      <c r="H667" s="43"/>
      <c r="I667" s="222"/>
      <c r="J667" s="43"/>
      <c r="K667" s="43"/>
      <c r="L667" s="47"/>
      <c r="M667" s="223"/>
      <c r="N667" s="224"/>
      <c r="O667" s="87"/>
      <c r="P667" s="87"/>
      <c r="Q667" s="87"/>
      <c r="R667" s="87"/>
      <c r="S667" s="87"/>
      <c r="T667" s="88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T667" s="20" t="s">
        <v>153</v>
      </c>
      <c r="AU667" s="20" t="s">
        <v>80</v>
      </c>
    </row>
    <row r="668" spans="1:51" s="14" customFormat="1" ht="12">
      <c r="A668" s="14"/>
      <c r="B668" s="236"/>
      <c r="C668" s="237"/>
      <c r="D668" s="227" t="s">
        <v>155</v>
      </c>
      <c r="E668" s="238" t="s">
        <v>19</v>
      </c>
      <c r="F668" s="239" t="s">
        <v>645</v>
      </c>
      <c r="G668" s="237"/>
      <c r="H668" s="240">
        <v>96.386</v>
      </c>
      <c r="I668" s="241"/>
      <c r="J668" s="237"/>
      <c r="K668" s="237"/>
      <c r="L668" s="242"/>
      <c r="M668" s="243"/>
      <c r="N668" s="244"/>
      <c r="O668" s="244"/>
      <c r="P668" s="244"/>
      <c r="Q668" s="244"/>
      <c r="R668" s="244"/>
      <c r="S668" s="244"/>
      <c r="T668" s="24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6" t="s">
        <v>155</v>
      </c>
      <c r="AU668" s="246" t="s">
        <v>80</v>
      </c>
      <c r="AV668" s="14" t="s">
        <v>80</v>
      </c>
      <c r="AW668" s="14" t="s">
        <v>32</v>
      </c>
      <c r="AX668" s="14" t="s">
        <v>78</v>
      </c>
      <c r="AY668" s="246" t="s">
        <v>143</v>
      </c>
    </row>
    <row r="669" spans="1:65" s="2" customFormat="1" ht="44.25" customHeight="1">
      <c r="A669" s="41"/>
      <c r="B669" s="42"/>
      <c r="C669" s="207" t="s">
        <v>646</v>
      </c>
      <c r="D669" s="207" t="s">
        <v>146</v>
      </c>
      <c r="E669" s="208" t="s">
        <v>647</v>
      </c>
      <c r="F669" s="209" t="s">
        <v>648</v>
      </c>
      <c r="G669" s="210" t="s">
        <v>174</v>
      </c>
      <c r="H669" s="211">
        <v>24.408</v>
      </c>
      <c r="I669" s="212"/>
      <c r="J669" s="213">
        <f>ROUND(I669*H669,2)</f>
        <v>0</v>
      </c>
      <c r="K669" s="209" t="s">
        <v>150</v>
      </c>
      <c r="L669" s="47"/>
      <c r="M669" s="214" t="s">
        <v>19</v>
      </c>
      <c r="N669" s="215" t="s">
        <v>41</v>
      </c>
      <c r="O669" s="87"/>
      <c r="P669" s="216">
        <f>O669*H669</f>
        <v>0</v>
      </c>
      <c r="Q669" s="216">
        <v>0</v>
      </c>
      <c r="R669" s="216">
        <f>Q669*H669</f>
        <v>0</v>
      </c>
      <c r="S669" s="216">
        <v>0.053</v>
      </c>
      <c r="T669" s="217">
        <f>S669*H669</f>
        <v>1.293624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18" t="s">
        <v>151</v>
      </c>
      <c r="AT669" s="218" t="s">
        <v>146</v>
      </c>
      <c r="AU669" s="218" t="s">
        <v>80</v>
      </c>
      <c r="AY669" s="20" t="s">
        <v>143</v>
      </c>
      <c r="BE669" s="219">
        <f>IF(N669="základní",J669,0)</f>
        <v>0</v>
      </c>
      <c r="BF669" s="219">
        <f>IF(N669="snížená",J669,0)</f>
        <v>0</v>
      </c>
      <c r="BG669" s="219">
        <f>IF(N669="zákl. přenesená",J669,0)</f>
        <v>0</v>
      </c>
      <c r="BH669" s="219">
        <f>IF(N669="sníž. přenesená",J669,0)</f>
        <v>0</v>
      </c>
      <c r="BI669" s="219">
        <f>IF(N669="nulová",J669,0)</f>
        <v>0</v>
      </c>
      <c r="BJ669" s="20" t="s">
        <v>78</v>
      </c>
      <c r="BK669" s="219">
        <f>ROUND(I669*H669,2)</f>
        <v>0</v>
      </c>
      <c r="BL669" s="20" t="s">
        <v>151</v>
      </c>
      <c r="BM669" s="218" t="s">
        <v>649</v>
      </c>
    </row>
    <row r="670" spans="1:47" s="2" customFormat="1" ht="12">
      <c r="A670" s="41"/>
      <c r="B670" s="42"/>
      <c r="C670" s="43"/>
      <c r="D670" s="220" t="s">
        <v>153</v>
      </c>
      <c r="E670" s="43"/>
      <c r="F670" s="221" t="s">
        <v>650</v>
      </c>
      <c r="G670" s="43"/>
      <c r="H670" s="43"/>
      <c r="I670" s="222"/>
      <c r="J670" s="43"/>
      <c r="K670" s="43"/>
      <c r="L670" s="47"/>
      <c r="M670" s="223"/>
      <c r="N670" s="224"/>
      <c r="O670" s="87"/>
      <c r="P670" s="87"/>
      <c r="Q670" s="87"/>
      <c r="R670" s="87"/>
      <c r="S670" s="87"/>
      <c r="T670" s="88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T670" s="20" t="s">
        <v>153</v>
      </c>
      <c r="AU670" s="20" t="s">
        <v>80</v>
      </c>
    </row>
    <row r="671" spans="1:51" s="14" customFormat="1" ht="12">
      <c r="A671" s="14"/>
      <c r="B671" s="236"/>
      <c r="C671" s="237"/>
      <c r="D671" s="227" t="s">
        <v>155</v>
      </c>
      <c r="E671" s="238" t="s">
        <v>19</v>
      </c>
      <c r="F671" s="239" t="s">
        <v>651</v>
      </c>
      <c r="G671" s="237"/>
      <c r="H671" s="240">
        <v>24.408</v>
      </c>
      <c r="I671" s="241"/>
      <c r="J671" s="237"/>
      <c r="K671" s="237"/>
      <c r="L671" s="242"/>
      <c r="M671" s="243"/>
      <c r="N671" s="244"/>
      <c r="O671" s="244"/>
      <c r="P671" s="244"/>
      <c r="Q671" s="244"/>
      <c r="R671" s="244"/>
      <c r="S671" s="244"/>
      <c r="T671" s="245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6" t="s">
        <v>155</v>
      </c>
      <c r="AU671" s="246" t="s">
        <v>80</v>
      </c>
      <c r="AV671" s="14" t="s">
        <v>80</v>
      </c>
      <c r="AW671" s="14" t="s">
        <v>32</v>
      </c>
      <c r="AX671" s="14" t="s">
        <v>70</v>
      </c>
      <c r="AY671" s="246" t="s">
        <v>143</v>
      </c>
    </row>
    <row r="672" spans="1:51" s="15" customFormat="1" ht="12">
      <c r="A672" s="15"/>
      <c r="B672" s="257"/>
      <c r="C672" s="258"/>
      <c r="D672" s="227" t="s">
        <v>155</v>
      </c>
      <c r="E672" s="259" t="s">
        <v>19</v>
      </c>
      <c r="F672" s="260" t="s">
        <v>204</v>
      </c>
      <c r="G672" s="258"/>
      <c r="H672" s="261">
        <v>24.408</v>
      </c>
      <c r="I672" s="262"/>
      <c r="J672" s="258"/>
      <c r="K672" s="258"/>
      <c r="L672" s="263"/>
      <c r="M672" s="264"/>
      <c r="N672" s="265"/>
      <c r="O672" s="265"/>
      <c r="P672" s="265"/>
      <c r="Q672" s="265"/>
      <c r="R672" s="265"/>
      <c r="S672" s="265"/>
      <c r="T672" s="266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67" t="s">
        <v>155</v>
      </c>
      <c r="AU672" s="267" t="s">
        <v>80</v>
      </c>
      <c r="AV672" s="15" t="s">
        <v>151</v>
      </c>
      <c r="AW672" s="15" t="s">
        <v>32</v>
      </c>
      <c r="AX672" s="15" t="s">
        <v>78</v>
      </c>
      <c r="AY672" s="267" t="s">
        <v>143</v>
      </c>
    </row>
    <row r="673" spans="1:65" s="2" customFormat="1" ht="37.8" customHeight="1">
      <c r="A673" s="41"/>
      <c r="B673" s="42"/>
      <c r="C673" s="207" t="s">
        <v>652</v>
      </c>
      <c r="D673" s="207" t="s">
        <v>146</v>
      </c>
      <c r="E673" s="208" t="s">
        <v>653</v>
      </c>
      <c r="F673" s="209" t="s">
        <v>654</v>
      </c>
      <c r="G673" s="210" t="s">
        <v>174</v>
      </c>
      <c r="H673" s="211">
        <v>5.625</v>
      </c>
      <c r="I673" s="212"/>
      <c r="J673" s="213">
        <f>ROUND(I673*H673,2)</f>
        <v>0</v>
      </c>
      <c r="K673" s="209" t="s">
        <v>150</v>
      </c>
      <c r="L673" s="47"/>
      <c r="M673" s="214" t="s">
        <v>19</v>
      </c>
      <c r="N673" s="215" t="s">
        <v>41</v>
      </c>
      <c r="O673" s="87"/>
      <c r="P673" s="216">
        <f>O673*H673</f>
        <v>0</v>
      </c>
      <c r="Q673" s="216">
        <v>0</v>
      </c>
      <c r="R673" s="216">
        <f>Q673*H673</f>
        <v>0</v>
      </c>
      <c r="S673" s="216">
        <v>0.076</v>
      </c>
      <c r="T673" s="217">
        <f>S673*H673</f>
        <v>0.4275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18" t="s">
        <v>151</v>
      </c>
      <c r="AT673" s="218" t="s">
        <v>146</v>
      </c>
      <c r="AU673" s="218" t="s">
        <v>80</v>
      </c>
      <c r="AY673" s="20" t="s">
        <v>143</v>
      </c>
      <c r="BE673" s="219">
        <f>IF(N673="základní",J673,0)</f>
        <v>0</v>
      </c>
      <c r="BF673" s="219">
        <f>IF(N673="snížená",J673,0)</f>
        <v>0</v>
      </c>
      <c r="BG673" s="219">
        <f>IF(N673="zákl. přenesená",J673,0)</f>
        <v>0</v>
      </c>
      <c r="BH673" s="219">
        <f>IF(N673="sníž. přenesená",J673,0)</f>
        <v>0</v>
      </c>
      <c r="BI673" s="219">
        <f>IF(N673="nulová",J673,0)</f>
        <v>0</v>
      </c>
      <c r="BJ673" s="20" t="s">
        <v>78</v>
      </c>
      <c r="BK673" s="219">
        <f>ROUND(I673*H673,2)</f>
        <v>0</v>
      </c>
      <c r="BL673" s="20" t="s">
        <v>151</v>
      </c>
      <c r="BM673" s="218" t="s">
        <v>655</v>
      </c>
    </row>
    <row r="674" spans="1:47" s="2" customFormat="1" ht="12">
      <c r="A674" s="41"/>
      <c r="B674" s="42"/>
      <c r="C674" s="43"/>
      <c r="D674" s="220" t="s">
        <v>153</v>
      </c>
      <c r="E674" s="43"/>
      <c r="F674" s="221" t="s">
        <v>656</v>
      </c>
      <c r="G674" s="43"/>
      <c r="H674" s="43"/>
      <c r="I674" s="222"/>
      <c r="J674" s="43"/>
      <c r="K674" s="43"/>
      <c r="L674" s="47"/>
      <c r="M674" s="223"/>
      <c r="N674" s="224"/>
      <c r="O674" s="87"/>
      <c r="P674" s="87"/>
      <c r="Q674" s="87"/>
      <c r="R674" s="87"/>
      <c r="S674" s="87"/>
      <c r="T674" s="88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20" t="s">
        <v>153</v>
      </c>
      <c r="AU674" s="20" t="s">
        <v>80</v>
      </c>
    </row>
    <row r="675" spans="1:51" s="13" customFormat="1" ht="12">
      <c r="A675" s="13"/>
      <c r="B675" s="225"/>
      <c r="C675" s="226"/>
      <c r="D675" s="227" t="s">
        <v>155</v>
      </c>
      <c r="E675" s="228" t="s">
        <v>19</v>
      </c>
      <c r="F675" s="229" t="s">
        <v>657</v>
      </c>
      <c r="G675" s="226"/>
      <c r="H675" s="228" t="s">
        <v>19</v>
      </c>
      <c r="I675" s="230"/>
      <c r="J675" s="226"/>
      <c r="K675" s="226"/>
      <c r="L675" s="231"/>
      <c r="M675" s="232"/>
      <c r="N675" s="233"/>
      <c r="O675" s="233"/>
      <c r="P675" s="233"/>
      <c r="Q675" s="233"/>
      <c r="R675" s="233"/>
      <c r="S675" s="233"/>
      <c r="T675" s="23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5" t="s">
        <v>155</v>
      </c>
      <c r="AU675" s="235" t="s">
        <v>80</v>
      </c>
      <c r="AV675" s="13" t="s">
        <v>78</v>
      </c>
      <c r="AW675" s="13" t="s">
        <v>32</v>
      </c>
      <c r="AX675" s="13" t="s">
        <v>70</v>
      </c>
      <c r="AY675" s="235" t="s">
        <v>143</v>
      </c>
    </row>
    <row r="676" spans="1:51" s="14" customFormat="1" ht="12">
      <c r="A676" s="14"/>
      <c r="B676" s="236"/>
      <c r="C676" s="237"/>
      <c r="D676" s="227" t="s">
        <v>155</v>
      </c>
      <c r="E676" s="238" t="s">
        <v>19</v>
      </c>
      <c r="F676" s="239" t="s">
        <v>658</v>
      </c>
      <c r="G676" s="237"/>
      <c r="H676" s="240">
        <v>5.625</v>
      </c>
      <c r="I676" s="241"/>
      <c r="J676" s="237"/>
      <c r="K676" s="237"/>
      <c r="L676" s="242"/>
      <c r="M676" s="243"/>
      <c r="N676" s="244"/>
      <c r="O676" s="244"/>
      <c r="P676" s="244"/>
      <c r="Q676" s="244"/>
      <c r="R676" s="244"/>
      <c r="S676" s="244"/>
      <c r="T676" s="24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6" t="s">
        <v>155</v>
      </c>
      <c r="AU676" s="246" t="s">
        <v>80</v>
      </c>
      <c r="AV676" s="14" t="s">
        <v>80</v>
      </c>
      <c r="AW676" s="14" t="s">
        <v>32</v>
      </c>
      <c r="AX676" s="14" t="s">
        <v>78</v>
      </c>
      <c r="AY676" s="246" t="s">
        <v>143</v>
      </c>
    </row>
    <row r="677" spans="1:65" s="2" customFormat="1" ht="37.8" customHeight="1">
      <c r="A677" s="41"/>
      <c r="B677" s="42"/>
      <c r="C677" s="207" t="s">
        <v>659</v>
      </c>
      <c r="D677" s="207" t="s">
        <v>146</v>
      </c>
      <c r="E677" s="208" t="s">
        <v>660</v>
      </c>
      <c r="F677" s="209" t="s">
        <v>661</v>
      </c>
      <c r="G677" s="210" t="s">
        <v>174</v>
      </c>
      <c r="H677" s="211">
        <v>16.855</v>
      </c>
      <c r="I677" s="212"/>
      <c r="J677" s="213">
        <f>ROUND(I677*H677,2)</f>
        <v>0</v>
      </c>
      <c r="K677" s="209" t="s">
        <v>150</v>
      </c>
      <c r="L677" s="47"/>
      <c r="M677" s="214" t="s">
        <v>19</v>
      </c>
      <c r="N677" s="215" t="s">
        <v>41</v>
      </c>
      <c r="O677" s="87"/>
      <c r="P677" s="216">
        <f>O677*H677</f>
        <v>0</v>
      </c>
      <c r="Q677" s="216">
        <v>0</v>
      </c>
      <c r="R677" s="216">
        <f>Q677*H677</f>
        <v>0</v>
      </c>
      <c r="S677" s="216">
        <v>0.063</v>
      </c>
      <c r="T677" s="217">
        <f>S677*H677</f>
        <v>1.061865</v>
      </c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R677" s="218" t="s">
        <v>151</v>
      </c>
      <c r="AT677" s="218" t="s">
        <v>146</v>
      </c>
      <c r="AU677" s="218" t="s">
        <v>80</v>
      </c>
      <c r="AY677" s="20" t="s">
        <v>143</v>
      </c>
      <c r="BE677" s="219">
        <f>IF(N677="základní",J677,0)</f>
        <v>0</v>
      </c>
      <c r="BF677" s="219">
        <f>IF(N677="snížená",J677,0)</f>
        <v>0</v>
      </c>
      <c r="BG677" s="219">
        <f>IF(N677="zákl. přenesená",J677,0)</f>
        <v>0</v>
      </c>
      <c r="BH677" s="219">
        <f>IF(N677="sníž. přenesená",J677,0)</f>
        <v>0</v>
      </c>
      <c r="BI677" s="219">
        <f>IF(N677="nulová",J677,0)</f>
        <v>0</v>
      </c>
      <c r="BJ677" s="20" t="s">
        <v>78</v>
      </c>
      <c r="BK677" s="219">
        <f>ROUND(I677*H677,2)</f>
        <v>0</v>
      </c>
      <c r="BL677" s="20" t="s">
        <v>151</v>
      </c>
      <c r="BM677" s="218" t="s">
        <v>662</v>
      </c>
    </row>
    <row r="678" spans="1:47" s="2" customFormat="1" ht="12">
      <c r="A678" s="41"/>
      <c r="B678" s="42"/>
      <c r="C678" s="43"/>
      <c r="D678" s="220" t="s">
        <v>153</v>
      </c>
      <c r="E678" s="43"/>
      <c r="F678" s="221" t="s">
        <v>663</v>
      </c>
      <c r="G678" s="43"/>
      <c r="H678" s="43"/>
      <c r="I678" s="222"/>
      <c r="J678" s="43"/>
      <c r="K678" s="43"/>
      <c r="L678" s="47"/>
      <c r="M678" s="223"/>
      <c r="N678" s="224"/>
      <c r="O678" s="87"/>
      <c r="P678" s="87"/>
      <c r="Q678" s="87"/>
      <c r="R678" s="87"/>
      <c r="S678" s="87"/>
      <c r="T678" s="88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T678" s="20" t="s">
        <v>153</v>
      </c>
      <c r="AU678" s="20" t="s">
        <v>80</v>
      </c>
    </row>
    <row r="679" spans="1:51" s="13" customFormat="1" ht="12">
      <c r="A679" s="13"/>
      <c r="B679" s="225"/>
      <c r="C679" s="226"/>
      <c r="D679" s="227" t="s">
        <v>155</v>
      </c>
      <c r="E679" s="228" t="s">
        <v>19</v>
      </c>
      <c r="F679" s="229" t="s">
        <v>657</v>
      </c>
      <c r="G679" s="226"/>
      <c r="H679" s="228" t="s">
        <v>19</v>
      </c>
      <c r="I679" s="230"/>
      <c r="J679" s="226"/>
      <c r="K679" s="226"/>
      <c r="L679" s="231"/>
      <c r="M679" s="232"/>
      <c r="N679" s="233"/>
      <c r="O679" s="233"/>
      <c r="P679" s="233"/>
      <c r="Q679" s="233"/>
      <c r="R679" s="233"/>
      <c r="S679" s="233"/>
      <c r="T679" s="23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5" t="s">
        <v>155</v>
      </c>
      <c r="AU679" s="235" t="s">
        <v>80</v>
      </c>
      <c r="AV679" s="13" t="s">
        <v>78</v>
      </c>
      <c r="AW679" s="13" t="s">
        <v>32</v>
      </c>
      <c r="AX679" s="13" t="s">
        <v>70</v>
      </c>
      <c r="AY679" s="235" t="s">
        <v>143</v>
      </c>
    </row>
    <row r="680" spans="1:51" s="14" customFormat="1" ht="12">
      <c r="A680" s="14"/>
      <c r="B680" s="236"/>
      <c r="C680" s="237"/>
      <c r="D680" s="227" t="s">
        <v>155</v>
      </c>
      <c r="E680" s="238" t="s">
        <v>19</v>
      </c>
      <c r="F680" s="239" t="s">
        <v>664</v>
      </c>
      <c r="G680" s="237"/>
      <c r="H680" s="240">
        <v>16.855</v>
      </c>
      <c r="I680" s="241"/>
      <c r="J680" s="237"/>
      <c r="K680" s="237"/>
      <c r="L680" s="242"/>
      <c r="M680" s="243"/>
      <c r="N680" s="244"/>
      <c r="O680" s="244"/>
      <c r="P680" s="244"/>
      <c r="Q680" s="244"/>
      <c r="R680" s="244"/>
      <c r="S680" s="244"/>
      <c r="T680" s="245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6" t="s">
        <v>155</v>
      </c>
      <c r="AU680" s="246" t="s">
        <v>80</v>
      </c>
      <c r="AV680" s="14" t="s">
        <v>80</v>
      </c>
      <c r="AW680" s="14" t="s">
        <v>32</v>
      </c>
      <c r="AX680" s="14" t="s">
        <v>78</v>
      </c>
      <c r="AY680" s="246" t="s">
        <v>143</v>
      </c>
    </row>
    <row r="681" spans="1:65" s="2" customFormat="1" ht="49.05" customHeight="1">
      <c r="A681" s="41"/>
      <c r="B681" s="42"/>
      <c r="C681" s="207" t="s">
        <v>665</v>
      </c>
      <c r="D681" s="207" t="s">
        <v>146</v>
      </c>
      <c r="E681" s="208" t="s">
        <v>666</v>
      </c>
      <c r="F681" s="209" t="s">
        <v>667</v>
      </c>
      <c r="G681" s="210" t="s">
        <v>185</v>
      </c>
      <c r="H681" s="211">
        <v>6.6</v>
      </c>
      <c r="I681" s="212"/>
      <c r="J681" s="213">
        <f>ROUND(I681*H681,2)</f>
        <v>0</v>
      </c>
      <c r="K681" s="209" t="s">
        <v>150</v>
      </c>
      <c r="L681" s="47"/>
      <c r="M681" s="214" t="s">
        <v>19</v>
      </c>
      <c r="N681" s="215" t="s">
        <v>41</v>
      </c>
      <c r="O681" s="87"/>
      <c r="P681" s="216">
        <f>O681*H681</f>
        <v>0</v>
      </c>
      <c r="Q681" s="216">
        <v>0</v>
      </c>
      <c r="R681" s="216">
        <f>Q681*H681</f>
        <v>0</v>
      </c>
      <c r="S681" s="216">
        <v>0.065</v>
      </c>
      <c r="T681" s="217">
        <f>S681*H681</f>
        <v>0.429</v>
      </c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R681" s="218" t="s">
        <v>151</v>
      </c>
      <c r="AT681" s="218" t="s">
        <v>146</v>
      </c>
      <c r="AU681" s="218" t="s">
        <v>80</v>
      </c>
      <c r="AY681" s="20" t="s">
        <v>143</v>
      </c>
      <c r="BE681" s="219">
        <f>IF(N681="základní",J681,0)</f>
        <v>0</v>
      </c>
      <c r="BF681" s="219">
        <f>IF(N681="snížená",J681,0)</f>
        <v>0</v>
      </c>
      <c r="BG681" s="219">
        <f>IF(N681="zákl. přenesená",J681,0)</f>
        <v>0</v>
      </c>
      <c r="BH681" s="219">
        <f>IF(N681="sníž. přenesená",J681,0)</f>
        <v>0</v>
      </c>
      <c r="BI681" s="219">
        <f>IF(N681="nulová",J681,0)</f>
        <v>0</v>
      </c>
      <c r="BJ681" s="20" t="s">
        <v>78</v>
      </c>
      <c r="BK681" s="219">
        <f>ROUND(I681*H681,2)</f>
        <v>0</v>
      </c>
      <c r="BL681" s="20" t="s">
        <v>151</v>
      </c>
      <c r="BM681" s="218" t="s">
        <v>668</v>
      </c>
    </row>
    <row r="682" spans="1:47" s="2" customFormat="1" ht="12">
      <c r="A682" s="41"/>
      <c r="B682" s="42"/>
      <c r="C682" s="43"/>
      <c r="D682" s="220" t="s">
        <v>153</v>
      </c>
      <c r="E682" s="43"/>
      <c r="F682" s="221" t="s">
        <v>669</v>
      </c>
      <c r="G682" s="43"/>
      <c r="H682" s="43"/>
      <c r="I682" s="222"/>
      <c r="J682" s="43"/>
      <c r="K682" s="43"/>
      <c r="L682" s="47"/>
      <c r="M682" s="223"/>
      <c r="N682" s="224"/>
      <c r="O682" s="87"/>
      <c r="P682" s="87"/>
      <c r="Q682" s="87"/>
      <c r="R682" s="87"/>
      <c r="S682" s="87"/>
      <c r="T682" s="88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T682" s="20" t="s">
        <v>153</v>
      </c>
      <c r="AU682" s="20" t="s">
        <v>80</v>
      </c>
    </row>
    <row r="683" spans="1:51" s="13" customFormat="1" ht="12">
      <c r="A683" s="13"/>
      <c r="B683" s="225"/>
      <c r="C683" s="226"/>
      <c r="D683" s="227" t="s">
        <v>155</v>
      </c>
      <c r="E683" s="228" t="s">
        <v>19</v>
      </c>
      <c r="F683" s="229" t="s">
        <v>156</v>
      </c>
      <c r="G683" s="226"/>
      <c r="H683" s="228" t="s">
        <v>19</v>
      </c>
      <c r="I683" s="230"/>
      <c r="J683" s="226"/>
      <c r="K683" s="226"/>
      <c r="L683" s="231"/>
      <c r="M683" s="232"/>
      <c r="N683" s="233"/>
      <c r="O683" s="233"/>
      <c r="P683" s="233"/>
      <c r="Q683" s="233"/>
      <c r="R683" s="233"/>
      <c r="S683" s="233"/>
      <c r="T683" s="23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5" t="s">
        <v>155</v>
      </c>
      <c r="AU683" s="235" t="s">
        <v>80</v>
      </c>
      <c r="AV683" s="13" t="s">
        <v>78</v>
      </c>
      <c r="AW683" s="13" t="s">
        <v>32</v>
      </c>
      <c r="AX683" s="13" t="s">
        <v>70</v>
      </c>
      <c r="AY683" s="235" t="s">
        <v>143</v>
      </c>
    </row>
    <row r="684" spans="1:51" s="14" customFormat="1" ht="12">
      <c r="A684" s="14"/>
      <c r="B684" s="236"/>
      <c r="C684" s="237"/>
      <c r="D684" s="227" t="s">
        <v>155</v>
      </c>
      <c r="E684" s="238" t="s">
        <v>19</v>
      </c>
      <c r="F684" s="239" t="s">
        <v>670</v>
      </c>
      <c r="G684" s="237"/>
      <c r="H684" s="240">
        <v>6.6</v>
      </c>
      <c r="I684" s="241"/>
      <c r="J684" s="237"/>
      <c r="K684" s="237"/>
      <c r="L684" s="242"/>
      <c r="M684" s="243"/>
      <c r="N684" s="244"/>
      <c r="O684" s="244"/>
      <c r="P684" s="244"/>
      <c r="Q684" s="244"/>
      <c r="R684" s="244"/>
      <c r="S684" s="244"/>
      <c r="T684" s="24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6" t="s">
        <v>155</v>
      </c>
      <c r="AU684" s="246" t="s">
        <v>80</v>
      </c>
      <c r="AV684" s="14" t="s">
        <v>80</v>
      </c>
      <c r="AW684" s="14" t="s">
        <v>32</v>
      </c>
      <c r="AX684" s="14" t="s">
        <v>78</v>
      </c>
      <c r="AY684" s="246" t="s">
        <v>143</v>
      </c>
    </row>
    <row r="685" spans="1:65" s="2" customFormat="1" ht="44.25" customHeight="1">
      <c r="A685" s="41"/>
      <c r="B685" s="42"/>
      <c r="C685" s="207" t="s">
        <v>671</v>
      </c>
      <c r="D685" s="207" t="s">
        <v>146</v>
      </c>
      <c r="E685" s="208" t="s">
        <v>672</v>
      </c>
      <c r="F685" s="209" t="s">
        <v>673</v>
      </c>
      <c r="G685" s="210" t="s">
        <v>174</v>
      </c>
      <c r="H685" s="211">
        <v>3569.819</v>
      </c>
      <c r="I685" s="212"/>
      <c r="J685" s="213">
        <f>ROUND(I685*H685,2)</f>
        <v>0</v>
      </c>
      <c r="K685" s="209" t="s">
        <v>150</v>
      </c>
      <c r="L685" s="47"/>
      <c r="M685" s="214" t="s">
        <v>19</v>
      </c>
      <c r="N685" s="215" t="s">
        <v>41</v>
      </c>
      <c r="O685" s="87"/>
      <c r="P685" s="216">
        <f>O685*H685</f>
        <v>0</v>
      </c>
      <c r="Q685" s="216">
        <v>0</v>
      </c>
      <c r="R685" s="216">
        <f>Q685*H685</f>
        <v>0</v>
      </c>
      <c r="S685" s="216">
        <v>0.072</v>
      </c>
      <c r="T685" s="217">
        <f>S685*H685</f>
        <v>257.02696799999995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18" t="s">
        <v>151</v>
      </c>
      <c r="AT685" s="218" t="s">
        <v>146</v>
      </c>
      <c r="AU685" s="218" t="s">
        <v>80</v>
      </c>
      <c r="AY685" s="20" t="s">
        <v>143</v>
      </c>
      <c r="BE685" s="219">
        <f>IF(N685="základní",J685,0)</f>
        <v>0</v>
      </c>
      <c r="BF685" s="219">
        <f>IF(N685="snížená",J685,0)</f>
        <v>0</v>
      </c>
      <c r="BG685" s="219">
        <f>IF(N685="zákl. přenesená",J685,0)</f>
        <v>0</v>
      </c>
      <c r="BH685" s="219">
        <f>IF(N685="sníž. přenesená",J685,0)</f>
        <v>0</v>
      </c>
      <c r="BI685" s="219">
        <f>IF(N685="nulová",J685,0)</f>
        <v>0</v>
      </c>
      <c r="BJ685" s="20" t="s">
        <v>78</v>
      </c>
      <c r="BK685" s="219">
        <f>ROUND(I685*H685,2)</f>
        <v>0</v>
      </c>
      <c r="BL685" s="20" t="s">
        <v>151</v>
      </c>
      <c r="BM685" s="218" t="s">
        <v>674</v>
      </c>
    </row>
    <row r="686" spans="1:47" s="2" customFormat="1" ht="12">
      <c r="A686" s="41"/>
      <c r="B686" s="42"/>
      <c r="C686" s="43"/>
      <c r="D686" s="220" t="s">
        <v>153</v>
      </c>
      <c r="E686" s="43"/>
      <c r="F686" s="221" t="s">
        <v>675</v>
      </c>
      <c r="G686" s="43"/>
      <c r="H686" s="43"/>
      <c r="I686" s="222"/>
      <c r="J686" s="43"/>
      <c r="K686" s="43"/>
      <c r="L686" s="47"/>
      <c r="M686" s="223"/>
      <c r="N686" s="224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20" t="s">
        <v>153</v>
      </c>
      <c r="AU686" s="20" t="s">
        <v>80</v>
      </c>
    </row>
    <row r="687" spans="1:51" s="14" customFormat="1" ht="12">
      <c r="A687" s="14"/>
      <c r="B687" s="236"/>
      <c r="C687" s="237"/>
      <c r="D687" s="227" t="s">
        <v>155</v>
      </c>
      <c r="E687" s="238" t="s">
        <v>19</v>
      </c>
      <c r="F687" s="239" t="s">
        <v>213</v>
      </c>
      <c r="G687" s="237"/>
      <c r="H687" s="240">
        <v>274.824</v>
      </c>
      <c r="I687" s="241"/>
      <c r="J687" s="237"/>
      <c r="K687" s="237"/>
      <c r="L687" s="242"/>
      <c r="M687" s="243"/>
      <c r="N687" s="244"/>
      <c r="O687" s="244"/>
      <c r="P687" s="244"/>
      <c r="Q687" s="244"/>
      <c r="R687" s="244"/>
      <c r="S687" s="244"/>
      <c r="T687" s="24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6" t="s">
        <v>155</v>
      </c>
      <c r="AU687" s="246" t="s">
        <v>80</v>
      </c>
      <c r="AV687" s="14" t="s">
        <v>80</v>
      </c>
      <c r="AW687" s="14" t="s">
        <v>32</v>
      </c>
      <c r="AX687" s="14" t="s">
        <v>70</v>
      </c>
      <c r="AY687" s="246" t="s">
        <v>143</v>
      </c>
    </row>
    <row r="688" spans="1:51" s="14" customFormat="1" ht="12">
      <c r="A688" s="14"/>
      <c r="B688" s="236"/>
      <c r="C688" s="237"/>
      <c r="D688" s="227" t="s">
        <v>155</v>
      </c>
      <c r="E688" s="238" t="s">
        <v>19</v>
      </c>
      <c r="F688" s="239" t="s">
        <v>214</v>
      </c>
      <c r="G688" s="237"/>
      <c r="H688" s="240">
        <v>172.502</v>
      </c>
      <c r="I688" s="241"/>
      <c r="J688" s="237"/>
      <c r="K688" s="237"/>
      <c r="L688" s="242"/>
      <c r="M688" s="243"/>
      <c r="N688" s="244"/>
      <c r="O688" s="244"/>
      <c r="P688" s="244"/>
      <c r="Q688" s="244"/>
      <c r="R688" s="244"/>
      <c r="S688" s="244"/>
      <c r="T688" s="24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6" t="s">
        <v>155</v>
      </c>
      <c r="AU688" s="246" t="s">
        <v>80</v>
      </c>
      <c r="AV688" s="14" t="s">
        <v>80</v>
      </c>
      <c r="AW688" s="14" t="s">
        <v>32</v>
      </c>
      <c r="AX688" s="14" t="s">
        <v>70</v>
      </c>
      <c r="AY688" s="246" t="s">
        <v>143</v>
      </c>
    </row>
    <row r="689" spans="1:51" s="14" customFormat="1" ht="12">
      <c r="A689" s="14"/>
      <c r="B689" s="236"/>
      <c r="C689" s="237"/>
      <c r="D689" s="227" t="s">
        <v>155</v>
      </c>
      <c r="E689" s="238" t="s">
        <v>19</v>
      </c>
      <c r="F689" s="239" t="s">
        <v>215</v>
      </c>
      <c r="G689" s="237"/>
      <c r="H689" s="240">
        <v>200.352</v>
      </c>
      <c r="I689" s="241"/>
      <c r="J689" s="237"/>
      <c r="K689" s="237"/>
      <c r="L689" s="242"/>
      <c r="M689" s="243"/>
      <c r="N689" s="244"/>
      <c r="O689" s="244"/>
      <c r="P689" s="244"/>
      <c r="Q689" s="244"/>
      <c r="R689" s="244"/>
      <c r="S689" s="244"/>
      <c r="T689" s="245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6" t="s">
        <v>155</v>
      </c>
      <c r="AU689" s="246" t="s">
        <v>80</v>
      </c>
      <c r="AV689" s="14" t="s">
        <v>80</v>
      </c>
      <c r="AW689" s="14" t="s">
        <v>32</v>
      </c>
      <c r="AX689" s="14" t="s">
        <v>70</v>
      </c>
      <c r="AY689" s="246" t="s">
        <v>143</v>
      </c>
    </row>
    <row r="690" spans="1:51" s="14" customFormat="1" ht="12">
      <c r="A690" s="14"/>
      <c r="B690" s="236"/>
      <c r="C690" s="237"/>
      <c r="D690" s="227" t="s">
        <v>155</v>
      </c>
      <c r="E690" s="238" t="s">
        <v>19</v>
      </c>
      <c r="F690" s="239" t="s">
        <v>216</v>
      </c>
      <c r="G690" s="237"/>
      <c r="H690" s="240">
        <v>673.592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6" t="s">
        <v>155</v>
      </c>
      <c r="AU690" s="246" t="s">
        <v>80</v>
      </c>
      <c r="AV690" s="14" t="s">
        <v>80</v>
      </c>
      <c r="AW690" s="14" t="s">
        <v>32</v>
      </c>
      <c r="AX690" s="14" t="s">
        <v>70</v>
      </c>
      <c r="AY690" s="246" t="s">
        <v>143</v>
      </c>
    </row>
    <row r="691" spans="1:51" s="14" customFormat="1" ht="12">
      <c r="A691" s="14"/>
      <c r="B691" s="236"/>
      <c r="C691" s="237"/>
      <c r="D691" s="227" t="s">
        <v>155</v>
      </c>
      <c r="E691" s="238" t="s">
        <v>19</v>
      </c>
      <c r="F691" s="239" t="s">
        <v>217</v>
      </c>
      <c r="G691" s="237"/>
      <c r="H691" s="240">
        <v>141.673</v>
      </c>
      <c r="I691" s="241"/>
      <c r="J691" s="237"/>
      <c r="K691" s="237"/>
      <c r="L691" s="242"/>
      <c r="M691" s="243"/>
      <c r="N691" s="244"/>
      <c r="O691" s="244"/>
      <c r="P691" s="244"/>
      <c r="Q691" s="244"/>
      <c r="R691" s="244"/>
      <c r="S691" s="244"/>
      <c r="T691" s="245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6" t="s">
        <v>155</v>
      </c>
      <c r="AU691" s="246" t="s">
        <v>80</v>
      </c>
      <c r="AV691" s="14" t="s">
        <v>80</v>
      </c>
      <c r="AW691" s="14" t="s">
        <v>32</v>
      </c>
      <c r="AX691" s="14" t="s">
        <v>70</v>
      </c>
      <c r="AY691" s="246" t="s">
        <v>143</v>
      </c>
    </row>
    <row r="692" spans="1:51" s="14" customFormat="1" ht="12">
      <c r="A692" s="14"/>
      <c r="B692" s="236"/>
      <c r="C692" s="237"/>
      <c r="D692" s="227" t="s">
        <v>155</v>
      </c>
      <c r="E692" s="238" t="s">
        <v>19</v>
      </c>
      <c r="F692" s="239" t="s">
        <v>218</v>
      </c>
      <c r="G692" s="237"/>
      <c r="H692" s="240">
        <v>358.498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6" t="s">
        <v>155</v>
      </c>
      <c r="AU692" s="246" t="s">
        <v>80</v>
      </c>
      <c r="AV692" s="14" t="s">
        <v>80</v>
      </c>
      <c r="AW692" s="14" t="s">
        <v>32</v>
      </c>
      <c r="AX692" s="14" t="s">
        <v>70</v>
      </c>
      <c r="AY692" s="246" t="s">
        <v>143</v>
      </c>
    </row>
    <row r="693" spans="1:51" s="14" customFormat="1" ht="12">
      <c r="A693" s="14"/>
      <c r="B693" s="236"/>
      <c r="C693" s="237"/>
      <c r="D693" s="227" t="s">
        <v>155</v>
      </c>
      <c r="E693" s="238" t="s">
        <v>19</v>
      </c>
      <c r="F693" s="239" t="s">
        <v>219</v>
      </c>
      <c r="G693" s="237"/>
      <c r="H693" s="240">
        <v>612.365</v>
      </c>
      <c r="I693" s="241"/>
      <c r="J693" s="237"/>
      <c r="K693" s="237"/>
      <c r="L693" s="242"/>
      <c r="M693" s="243"/>
      <c r="N693" s="244"/>
      <c r="O693" s="244"/>
      <c r="P693" s="244"/>
      <c r="Q693" s="244"/>
      <c r="R693" s="244"/>
      <c r="S693" s="244"/>
      <c r="T693" s="245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6" t="s">
        <v>155</v>
      </c>
      <c r="AU693" s="246" t="s">
        <v>80</v>
      </c>
      <c r="AV693" s="14" t="s">
        <v>80</v>
      </c>
      <c r="AW693" s="14" t="s">
        <v>32</v>
      </c>
      <c r="AX693" s="14" t="s">
        <v>70</v>
      </c>
      <c r="AY693" s="246" t="s">
        <v>143</v>
      </c>
    </row>
    <row r="694" spans="1:51" s="14" customFormat="1" ht="12">
      <c r="A694" s="14"/>
      <c r="B694" s="236"/>
      <c r="C694" s="237"/>
      <c r="D694" s="227" t="s">
        <v>155</v>
      </c>
      <c r="E694" s="238" t="s">
        <v>19</v>
      </c>
      <c r="F694" s="239" t="s">
        <v>220</v>
      </c>
      <c r="G694" s="237"/>
      <c r="H694" s="240">
        <v>716.598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6" t="s">
        <v>155</v>
      </c>
      <c r="AU694" s="246" t="s">
        <v>80</v>
      </c>
      <c r="AV694" s="14" t="s">
        <v>80</v>
      </c>
      <c r="AW694" s="14" t="s">
        <v>32</v>
      </c>
      <c r="AX694" s="14" t="s">
        <v>70</v>
      </c>
      <c r="AY694" s="246" t="s">
        <v>143</v>
      </c>
    </row>
    <row r="695" spans="1:51" s="14" customFormat="1" ht="12">
      <c r="A695" s="14"/>
      <c r="B695" s="236"/>
      <c r="C695" s="237"/>
      <c r="D695" s="227" t="s">
        <v>155</v>
      </c>
      <c r="E695" s="238" t="s">
        <v>19</v>
      </c>
      <c r="F695" s="239" t="s">
        <v>221</v>
      </c>
      <c r="G695" s="237"/>
      <c r="H695" s="240">
        <v>489.51</v>
      </c>
      <c r="I695" s="241"/>
      <c r="J695" s="237"/>
      <c r="K695" s="237"/>
      <c r="L695" s="242"/>
      <c r="M695" s="243"/>
      <c r="N695" s="244"/>
      <c r="O695" s="244"/>
      <c r="P695" s="244"/>
      <c r="Q695" s="244"/>
      <c r="R695" s="244"/>
      <c r="S695" s="244"/>
      <c r="T695" s="24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6" t="s">
        <v>155</v>
      </c>
      <c r="AU695" s="246" t="s">
        <v>80</v>
      </c>
      <c r="AV695" s="14" t="s">
        <v>80</v>
      </c>
      <c r="AW695" s="14" t="s">
        <v>32</v>
      </c>
      <c r="AX695" s="14" t="s">
        <v>70</v>
      </c>
      <c r="AY695" s="246" t="s">
        <v>143</v>
      </c>
    </row>
    <row r="696" spans="1:51" s="16" customFormat="1" ht="12">
      <c r="A696" s="16"/>
      <c r="B696" s="268"/>
      <c r="C696" s="269"/>
      <c r="D696" s="227" t="s">
        <v>155</v>
      </c>
      <c r="E696" s="270" t="s">
        <v>19</v>
      </c>
      <c r="F696" s="271" t="s">
        <v>222</v>
      </c>
      <c r="G696" s="269"/>
      <c r="H696" s="272">
        <v>3639.914</v>
      </c>
      <c r="I696" s="273"/>
      <c r="J696" s="269"/>
      <c r="K696" s="269"/>
      <c r="L696" s="274"/>
      <c r="M696" s="275"/>
      <c r="N696" s="276"/>
      <c r="O696" s="276"/>
      <c r="P696" s="276"/>
      <c r="Q696" s="276"/>
      <c r="R696" s="276"/>
      <c r="S696" s="276"/>
      <c r="T696" s="277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T696" s="278" t="s">
        <v>155</v>
      </c>
      <c r="AU696" s="278" t="s">
        <v>80</v>
      </c>
      <c r="AV696" s="16" t="s">
        <v>144</v>
      </c>
      <c r="AW696" s="16" t="s">
        <v>32</v>
      </c>
      <c r="AX696" s="16" t="s">
        <v>70</v>
      </c>
      <c r="AY696" s="278" t="s">
        <v>143</v>
      </c>
    </row>
    <row r="697" spans="1:51" s="13" customFormat="1" ht="12">
      <c r="A697" s="13"/>
      <c r="B697" s="225"/>
      <c r="C697" s="226"/>
      <c r="D697" s="227" t="s">
        <v>155</v>
      </c>
      <c r="E697" s="228" t="s">
        <v>19</v>
      </c>
      <c r="F697" s="229" t="s">
        <v>223</v>
      </c>
      <c r="G697" s="226"/>
      <c r="H697" s="228" t="s">
        <v>19</v>
      </c>
      <c r="I697" s="230"/>
      <c r="J697" s="226"/>
      <c r="K697" s="226"/>
      <c r="L697" s="231"/>
      <c r="M697" s="232"/>
      <c r="N697" s="233"/>
      <c r="O697" s="233"/>
      <c r="P697" s="233"/>
      <c r="Q697" s="233"/>
      <c r="R697" s="233"/>
      <c r="S697" s="233"/>
      <c r="T697" s="23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5" t="s">
        <v>155</v>
      </c>
      <c r="AU697" s="235" t="s">
        <v>80</v>
      </c>
      <c r="AV697" s="13" t="s">
        <v>78</v>
      </c>
      <c r="AW697" s="13" t="s">
        <v>32</v>
      </c>
      <c r="AX697" s="13" t="s">
        <v>70</v>
      </c>
      <c r="AY697" s="235" t="s">
        <v>143</v>
      </c>
    </row>
    <row r="698" spans="1:51" s="14" customFormat="1" ht="12">
      <c r="A698" s="14"/>
      <c r="B698" s="236"/>
      <c r="C698" s="237"/>
      <c r="D698" s="227" t="s">
        <v>155</v>
      </c>
      <c r="E698" s="238" t="s">
        <v>19</v>
      </c>
      <c r="F698" s="239" t="s">
        <v>224</v>
      </c>
      <c r="G698" s="237"/>
      <c r="H698" s="240">
        <v>-50.551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6" t="s">
        <v>155</v>
      </c>
      <c r="AU698" s="246" t="s">
        <v>80</v>
      </c>
      <c r="AV698" s="14" t="s">
        <v>80</v>
      </c>
      <c r="AW698" s="14" t="s">
        <v>32</v>
      </c>
      <c r="AX698" s="14" t="s">
        <v>70</v>
      </c>
      <c r="AY698" s="246" t="s">
        <v>143</v>
      </c>
    </row>
    <row r="699" spans="1:51" s="14" customFormat="1" ht="12">
      <c r="A699" s="14"/>
      <c r="B699" s="236"/>
      <c r="C699" s="237"/>
      <c r="D699" s="227" t="s">
        <v>155</v>
      </c>
      <c r="E699" s="238" t="s">
        <v>19</v>
      </c>
      <c r="F699" s="239" t="s">
        <v>225</v>
      </c>
      <c r="G699" s="237"/>
      <c r="H699" s="240">
        <v>-31.321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6" t="s">
        <v>155</v>
      </c>
      <c r="AU699" s="246" t="s">
        <v>80</v>
      </c>
      <c r="AV699" s="14" t="s">
        <v>80</v>
      </c>
      <c r="AW699" s="14" t="s">
        <v>32</v>
      </c>
      <c r="AX699" s="14" t="s">
        <v>70</v>
      </c>
      <c r="AY699" s="246" t="s">
        <v>143</v>
      </c>
    </row>
    <row r="700" spans="1:51" s="14" customFormat="1" ht="12">
      <c r="A700" s="14"/>
      <c r="B700" s="236"/>
      <c r="C700" s="237"/>
      <c r="D700" s="227" t="s">
        <v>155</v>
      </c>
      <c r="E700" s="238" t="s">
        <v>19</v>
      </c>
      <c r="F700" s="239" t="s">
        <v>226</v>
      </c>
      <c r="G700" s="237"/>
      <c r="H700" s="240">
        <v>-13.108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6" t="s">
        <v>155</v>
      </c>
      <c r="AU700" s="246" t="s">
        <v>80</v>
      </c>
      <c r="AV700" s="14" t="s">
        <v>80</v>
      </c>
      <c r="AW700" s="14" t="s">
        <v>32</v>
      </c>
      <c r="AX700" s="14" t="s">
        <v>70</v>
      </c>
      <c r="AY700" s="246" t="s">
        <v>143</v>
      </c>
    </row>
    <row r="701" spans="1:51" s="14" customFormat="1" ht="12">
      <c r="A701" s="14"/>
      <c r="B701" s="236"/>
      <c r="C701" s="237"/>
      <c r="D701" s="227" t="s">
        <v>155</v>
      </c>
      <c r="E701" s="238" t="s">
        <v>19</v>
      </c>
      <c r="F701" s="239" t="s">
        <v>227</v>
      </c>
      <c r="G701" s="237"/>
      <c r="H701" s="240">
        <v>-117.707</v>
      </c>
      <c r="I701" s="241"/>
      <c r="J701" s="237"/>
      <c r="K701" s="237"/>
      <c r="L701" s="242"/>
      <c r="M701" s="243"/>
      <c r="N701" s="244"/>
      <c r="O701" s="244"/>
      <c r="P701" s="244"/>
      <c r="Q701" s="244"/>
      <c r="R701" s="244"/>
      <c r="S701" s="244"/>
      <c r="T701" s="245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6" t="s">
        <v>155</v>
      </c>
      <c r="AU701" s="246" t="s">
        <v>80</v>
      </c>
      <c r="AV701" s="14" t="s">
        <v>80</v>
      </c>
      <c r="AW701" s="14" t="s">
        <v>32</v>
      </c>
      <c r="AX701" s="14" t="s">
        <v>70</v>
      </c>
      <c r="AY701" s="246" t="s">
        <v>143</v>
      </c>
    </row>
    <row r="702" spans="1:51" s="14" customFormat="1" ht="12">
      <c r="A702" s="14"/>
      <c r="B702" s="236"/>
      <c r="C702" s="237"/>
      <c r="D702" s="227" t="s">
        <v>155</v>
      </c>
      <c r="E702" s="238" t="s">
        <v>19</v>
      </c>
      <c r="F702" s="239" t="s">
        <v>228</v>
      </c>
      <c r="G702" s="237"/>
      <c r="H702" s="240">
        <v>-5.088</v>
      </c>
      <c r="I702" s="241"/>
      <c r="J702" s="237"/>
      <c r="K702" s="237"/>
      <c r="L702" s="242"/>
      <c r="M702" s="243"/>
      <c r="N702" s="244"/>
      <c r="O702" s="244"/>
      <c r="P702" s="244"/>
      <c r="Q702" s="244"/>
      <c r="R702" s="244"/>
      <c r="S702" s="244"/>
      <c r="T702" s="245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6" t="s">
        <v>155</v>
      </c>
      <c r="AU702" s="246" t="s">
        <v>80</v>
      </c>
      <c r="AV702" s="14" t="s">
        <v>80</v>
      </c>
      <c r="AW702" s="14" t="s">
        <v>32</v>
      </c>
      <c r="AX702" s="14" t="s">
        <v>70</v>
      </c>
      <c r="AY702" s="246" t="s">
        <v>143</v>
      </c>
    </row>
    <row r="703" spans="1:51" s="14" customFormat="1" ht="12">
      <c r="A703" s="14"/>
      <c r="B703" s="236"/>
      <c r="C703" s="237"/>
      <c r="D703" s="227" t="s">
        <v>155</v>
      </c>
      <c r="E703" s="238" t="s">
        <v>19</v>
      </c>
      <c r="F703" s="239" t="s">
        <v>229</v>
      </c>
      <c r="G703" s="237"/>
      <c r="H703" s="240">
        <v>-73.381</v>
      </c>
      <c r="I703" s="241"/>
      <c r="J703" s="237"/>
      <c r="K703" s="237"/>
      <c r="L703" s="242"/>
      <c r="M703" s="243"/>
      <c r="N703" s="244"/>
      <c r="O703" s="244"/>
      <c r="P703" s="244"/>
      <c r="Q703" s="244"/>
      <c r="R703" s="244"/>
      <c r="S703" s="244"/>
      <c r="T703" s="24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6" t="s">
        <v>155</v>
      </c>
      <c r="AU703" s="246" t="s">
        <v>80</v>
      </c>
      <c r="AV703" s="14" t="s">
        <v>80</v>
      </c>
      <c r="AW703" s="14" t="s">
        <v>32</v>
      </c>
      <c r="AX703" s="14" t="s">
        <v>70</v>
      </c>
      <c r="AY703" s="246" t="s">
        <v>143</v>
      </c>
    </row>
    <row r="704" spans="1:51" s="14" customFormat="1" ht="12">
      <c r="A704" s="14"/>
      <c r="B704" s="236"/>
      <c r="C704" s="237"/>
      <c r="D704" s="227" t="s">
        <v>155</v>
      </c>
      <c r="E704" s="238" t="s">
        <v>19</v>
      </c>
      <c r="F704" s="239" t="s">
        <v>230</v>
      </c>
      <c r="G704" s="237"/>
      <c r="H704" s="240">
        <v>-151.73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6" t="s">
        <v>155</v>
      </c>
      <c r="AU704" s="246" t="s">
        <v>80</v>
      </c>
      <c r="AV704" s="14" t="s">
        <v>80</v>
      </c>
      <c r="AW704" s="14" t="s">
        <v>32</v>
      </c>
      <c r="AX704" s="14" t="s">
        <v>70</v>
      </c>
      <c r="AY704" s="246" t="s">
        <v>143</v>
      </c>
    </row>
    <row r="705" spans="1:51" s="14" customFormat="1" ht="12">
      <c r="A705" s="14"/>
      <c r="B705" s="236"/>
      <c r="C705" s="237"/>
      <c r="D705" s="227" t="s">
        <v>155</v>
      </c>
      <c r="E705" s="238" t="s">
        <v>19</v>
      </c>
      <c r="F705" s="239" t="s">
        <v>231</v>
      </c>
      <c r="G705" s="237"/>
      <c r="H705" s="240">
        <v>-102.898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6" t="s">
        <v>155</v>
      </c>
      <c r="AU705" s="246" t="s">
        <v>80</v>
      </c>
      <c r="AV705" s="14" t="s">
        <v>80</v>
      </c>
      <c r="AW705" s="14" t="s">
        <v>32</v>
      </c>
      <c r="AX705" s="14" t="s">
        <v>70</v>
      </c>
      <c r="AY705" s="246" t="s">
        <v>143</v>
      </c>
    </row>
    <row r="706" spans="1:51" s="14" customFormat="1" ht="12">
      <c r="A706" s="14"/>
      <c r="B706" s="236"/>
      <c r="C706" s="237"/>
      <c r="D706" s="227" t="s">
        <v>155</v>
      </c>
      <c r="E706" s="238" t="s">
        <v>19</v>
      </c>
      <c r="F706" s="239" t="s">
        <v>232</v>
      </c>
      <c r="G706" s="237"/>
      <c r="H706" s="240">
        <v>-122.224</v>
      </c>
      <c r="I706" s="241"/>
      <c r="J706" s="237"/>
      <c r="K706" s="237"/>
      <c r="L706" s="242"/>
      <c r="M706" s="243"/>
      <c r="N706" s="244"/>
      <c r="O706" s="244"/>
      <c r="P706" s="244"/>
      <c r="Q706" s="244"/>
      <c r="R706" s="244"/>
      <c r="S706" s="244"/>
      <c r="T706" s="24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6" t="s">
        <v>155</v>
      </c>
      <c r="AU706" s="246" t="s">
        <v>80</v>
      </c>
      <c r="AV706" s="14" t="s">
        <v>80</v>
      </c>
      <c r="AW706" s="14" t="s">
        <v>32</v>
      </c>
      <c r="AX706" s="14" t="s">
        <v>70</v>
      </c>
      <c r="AY706" s="246" t="s">
        <v>143</v>
      </c>
    </row>
    <row r="707" spans="1:51" s="16" customFormat="1" ht="12">
      <c r="A707" s="16"/>
      <c r="B707" s="268"/>
      <c r="C707" s="269"/>
      <c r="D707" s="227" t="s">
        <v>155</v>
      </c>
      <c r="E707" s="270" t="s">
        <v>19</v>
      </c>
      <c r="F707" s="271" t="s">
        <v>222</v>
      </c>
      <c r="G707" s="269"/>
      <c r="H707" s="272">
        <v>-668.008</v>
      </c>
      <c r="I707" s="273"/>
      <c r="J707" s="269"/>
      <c r="K707" s="269"/>
      <c r="L707" s="274"/>
      <c r="M707" s="275"/>
      <c r="N707" s="276"/>
      <c r="O707" s="276"/>
      <c r="P707" s="276"/>
      <c r="Q707" s="276"/>
      <c r="R707" s="276"/>
      <c r="S707" s="276"/>
      <c r="T707" s="277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T707" s="278" t="s">
        <v>155</v>
      </c>
      <c r="AU707" s="278" t="s">
        <v>80</v>
      </c>
      <c r="AV707" s="16" t="s">
        <v>144</v>
      </c>
      <c r="AW707" s="16" t="s">
        <v>32</v>
      </c>
      <c r="AX707" s="16" t="s">
        <v>70</v>
      </c>
      <c r="AY707" s="278" t="s">
        <v>143</v>
      </c>
    </row>
    <row r="708" spans="1:51" s="13" customFormat="1" ht="12">
      <c r="A708" s="13"/>
      <c r="B708" s="225"/>
      <c r="C708" s="226"/>
      <c r="D708" s="227" t="s">
        <v>155</v>
      </c>
      <c r="E708" s="228" t="s">
        <v>19</v>
      </c>
      <c r="F708" s="229" t="s">
        <v>233</v>
      </c>
      <c r="G708" s="226"/>
      <c r="H708" s="228" t="s">
        <v>19</v>
      </c>
      <c r="I708" s="230"/>
      <c r="J708" s="226"/>
      <c r="K708" s="226"/>
      <c r="L708" s="231"/>
      <c r="M708" s="232"/>
      <c r="N708" s="233"/>
      <c r="O708" s="233"/>
      <c r="P708" s="233"/>
      <c r="Q708" s="233"/>
      <c r="R708" s="233"/>
      <c r="S708" s="233"/>
      <c r="T708" s="23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5" t="s">
        <v>155</v>
      </c>
      <c r="AU708" s="235" t="s">
        <v>80</v>
      </c>
      <c r="AV708" s="13" t="s">
        <v>78</v>
      </c>
      <c r="AW708" s="13" t="s">
        <v>32</v>
      </c>
      <c r="AX708" s="13" t="s">
        <v>70</v>
      </c>
      <c r="AY708" s="235" t="s">
        <v>143</v>
      </c>
    </row>
    <row r="709" spans="1:51" s="14" customFormat="1" ht="12">
      <c r="A709" s="14"/>
      <c r="B709" s="236"/>
      <c r="C709" s="237"/>
      <c r="D709" s="227" t="s">
        <v>155</v>
      </c>
      <c r="E709" s="238" t="s">
        <v>19</v>
      </c>
      <c r="F709" s="239" t="s">
        <v>234</v>
      </c>
      <c r="G709" s="237"/>
      <c r="H709" s="240">
        <v>13.568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6" t="s">
        <v>155</v>
      </c>
      <c r="AU709" s="246" t="s">
        <v>80</v>
      </c>
      <c r="AV709" s="14" t="s">
        <v>80</v>
      </c>
      <c r="AW709" s="14" t="s">
        <v>32</v>
      </c>
      <c r="AX709" s="14" t="s">
        <v>70</v>
      </c>
      <c r="AY709" s="246" t="s">
        <v>143</v>
      </c>
    </row>
    <row r="710" spans="1:51" s="14" customFormat="1" ht="12">
      <c r="A710" s="14"/>
      <c r="B710" s="236"/>
      <c r="C710" s="237"/>
      <c r="D710" s="227" t="s">
        <v>155</v>
      </c>
      <c r="E710" s="238" t="s">
        <v>19</v>
      </c>
      <c r="F710" s="239" t="s">
        <v>235</v>
      </c>
      <c r="G710" s="237"/>
      <c r="H710" s="240">
        <v>6.22</v>
      </c>
      <c r="I710" s="241"/>
      <c r="J710" s="237"/>
      <c r="K710" s="237"/>
      <c r="L710" s="242"/>
      <c r="M710" s="243"/>
      <c r="N710" s="244"/>
      <c r="O710" s="244"/>
      <c r="P710" s="244"/>
      <c r="Q710" s="244"/>
      <c r="R710" s="244"/>
      <c r="S710" s="244"/>
      <c r="T710" s="24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6" t="s">
        <v>155</v>
      </c>
      <c r="AU710" s="246" t="s">
        <v>80</v>
      </c>
      <c r="AV710" s="14" t="s">
        <v>80</v>
      </c>
      <c r="AW710" s="14" t="s">
        <v>32</v>
      </c>
      <c r="AX710" s="14" t="s">
        <v>70</v>
      </c>
      <c r="AY710" s="246" t="s">
        <v>143</v>
      </c>
    </row>
    <row r="711" spans="1:51" s="14" customFormat="1" ht="12">
      <c r="A711" s="14"/>
      <c r="B711" s="236"/>
      <c r="C711" s="237"/>
      <c r="D711" s="227" t="s">
        <v>155</v>
      </c>
      <c r="E711" s="238" t="s">
        <v>19</v>
      </c>
      <c r="F711" s="239" t="s">
        <v>236</v>
      </c>
      <c r="G711" s="237"/>
      <c r="H711" s="240">
        <v>11.748</v>
      </c>
      <c r="I711" s="241"/>
      <c r="J711" s="237"/>
      <c r="K711" s="237"/>
      <c r="L711" s="242"/>
      <c r="M711" s="243"/>
      <c r="N711" s="244"/>
      <c r="O711" s="244"/>
      <c r="P711" s="244"/>
      <c r="Q711" s="244"/>
      <c r="R711" s="244"/>
      <c r="S711" s="244"/>
      <c r="T711" s="24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6" t="s">
        <v>155</v>
      </c>
      <c r="AU711" s="246" t="s">
        <v>80</v>
      </c>
      <c r="AV711" s="14" t="s">
        <v>80</v>
      </c>
      <c r="AW711" s="14" t="s">
        <v>32</v>
      </c>
      <c r="AX711" s="14" t="s">
        <v>70</v>
      </c>
      <c r="AY711" s="246" t="s">
        <v>143</v>
      </c>
    </row>
    <row r="712" spans="1:51" s="14" customFormat="1" ht="12">
      <c r="A712" s="14"/>
      <c r="B712" s="236"/>
      <c r="C712" s="237"/>
      <c r="D712" s="227" t="s">
        <v>155</v>
      </c>
      <c r="E712" s="238" t="s">
        <v>19</v>
      </c>
      <c r="F712" s="239" t="s">
        <v>237</v>
      </c>
      <c r="G712" s="237"/>
      <c r="H712" s="240">
        <v>5.068</v>
      </c>
      <c r="I712" s="241"/>
      <c r="J712" s="237"/>
      <c r="K712" s="237"/>
      <c r="L712" s="242"/>
      <c r="M712" s="243"/>
      <c r="N712" s="244"/>
      <c r="O712" s="244"/>
      <c r="P712" s="244"/>
      <c r="Q712" s="244"/>
      <c r="R712" s="244"/>
      <c r="S712" s="244"/>
      <c r="T712" s="245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6" t="s">
        <v>155</v>
      </c>
      <c r="AU712" s="246" t="s">
        <v>80</v>
      </c>
      <c r="AV712" s="14" t="s">
        <v>80</v>
      </c>
      <c r="AW712" s="14" t="s">
        <v>32</v>
      </c>
      <c r="AX712" s="14" t="s">
        <v>70</v>
      </c>
      <c r="AY712" s="246" t="s">
        <v>143</v>
      </c>
    </row>
    <row r="713" spans="1:51" s="14" customFormat="1" ht="12">
      <c r="A713" s="14"/>
      <c r="B713" s="236"/>
      <c r="C713" s="237"/>
      <c r="D713" s="227" t="s">
        <v>155</v>
      </c>
      <c r="E713" s="238" t="s">
        <v>19</v>
      </c>
      <c r="F713" s="239" t="s">
        <v>238</v>
      </c>
      <c r="G713" s="237"/>
      <c r="H713" s="240">
        <v>30.944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6" t="s">
        <v>155</v>
      </c>
      <c r="AU713" s="246" t="s">
        <v>80</v>
      </c>
      <c r="AV713" s="14" t="s">
        <v>80</v>
      </c>
      <c r="AW713" s="14" t="s">
        <v>32</v>
      </c>
      <c r="AX713" s="14" t="s">
        <v>70</v>
      </c>
      <c r="AY713" s="246" t="s">
        <v>143</v>
      </c>
    </row>
    <row r="714" spans="1:51" s="14" customFormat="1" ht="12">
      <c r="A714" s="14"/>
      <c r="B714" s="236"/>
      <c r="C714" s="237"/>
      <c r="D714" s="227" t="s">
        <v>155</v>
      </c>
      <c r="E714" s="238" t="s">
        <v>19</v>
      </c>
      <c r="F714" s="239" t="s">
        <v>239</v>
      </c>
      <c r="G714" s="237"/>
      <c r="H714" s="240">
        <v>19.06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6" t="s">
        <v>155</v>
      </c>
      <c r="AU714" s="246" t="s">
        <v>80</v>
      </c>
      <c r="AV714" s="14" t="s">
        <v>80</v>
      </c>
      <c r="AW714" s="14" t="s">
        <v>32</v>
      </c>
      <c r="AX714" s="14" t="s">
        <v>70</v>
      </c>
      <c r="AY714" s="246" t="s">
        <v>143</v>
      </c>
    </row>
    <row r="715" spans="1:51" s="14" customFormat="1" ht="12">
      <c r="A715" s="14"/>
      <c r="B715" s="236"/>
      <c r="C715" s="237"/>
      <c r="D715" s="227" t="s">
        <v>155</v>
      </c>
      <c r="E715" s="238" t="s">
        <v>19</v>
      </c>
      <c r="F715" s="239" t="s">
        <v>240</v>
      </c>
      <c r="G715" s="237"/>
      <c r="H715" s="240">
        <v>2.264</v>
      </c>
      <c r="I715" s="241"/>
      <c r="J715" s="237"/>
      <c r="K715" s="237"/>
      <c r="L715" s="242"/>
      <c r="M715" s="243"/>
      <c r="N715" s="244"/>
      <c r="O715" s="244"/>
      <c r="P715" s="244"/>
      <c r="Q715" s="244"/>
      <c r="R715" s="244"/>
      <c r="S715" s="244"/>
      <c r="T715" s="24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6" t="s">
        <v>155</v>
      </c>
      <c r="AU715" s="246" t="s">
        <v>80</v>
      </c>
      <c r="AV715" s="14" t="s">
        <v>80</v>
      </c>
      <c r="AW715" s="14" t="s">
        <v>32</v>
      </c>
      <c r="AX715" s="14" t="s">
        <v>70</v>
      </c>
      <c r="AY715" s="246" t="s">
        <v>143</v>
      </c>
    </row>
    <row r="716" spans="1:51" s="14" customFormat="1" ht="12">
      <c r="A716" s="14"/>
      <c r="B716" s="236"/>
      <c r="C716" s="237"/>
      <c r="D716" s="227" t="s">
        <v>155</v>
      </c>
      <c r="E716" s="238" t="s">
        <v>19</v>
      </c>
      <c r="F716" s="239" t="s">
        <v>241</v>
      </c>
      <c r="G716" s="237"/>
      <c r="H716" s="240">
        <v>27.496</v>
      </c>
      <c r="I716" s="241"/>
      <c r="J716" s="237"/>
      <c r="K716" s="237"/>
      <c r="L716" s="242"/>
      <c r="M716" s="243"/>
      <c r="N716" s="244"/>
      <c r="O716" s="244"/>
      <c r="P716" s="244"/>
      <c r="Q716" s="244"/>
      <c r="R716" s="244"/>
      <c r="S716" s="244"/>
      <c r="T716" s="24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6" t="s">
        <v>155</v>
      </c>
      <c r="AU716" s="246" t="s">
        <v>80</v>
      </c>
      <c r="AV716" s="14" t="s">
        <v>80</v>
      </c>
      <c r="AW716" s="14" t="s">
        <v>32</v>
      </c>
      <c r="AX716" s="14" t="s">
        <v>70</v>
      </c>
      <c r="AY716" s="246" t="s">
        <v>143</v>
      </c>
    </row>
    <row r="717" spans="1:51" s="14" customFormat="1" ht="12">
      <c r="A717" s="14"/>
      <c r="B717" s="236"/>
      <c r="C717" s="237"/>
      <c r="D717" s="227" t="s">
        <v>155</v>
      </c>
      <c r="E717" s="238" t="s">
        <v>19</v>
      </c>
      <c r="F717" s="239" t="s">
        <v>242</v>
      </c>
      <c r="G717" s="237"/>
      <c r="H717" s="240">
        <v>57.852</v>
      </c>
      <c r="I717" s="241"/>
      <c r="J717" s="237"/>
      <c r="K717" s="237"/>
      <c r="L717" s="242"/>
      <c r="M717" s="243"/>
      <c r="N717" s="244"/>
      <c r="O717" s="244"/>
      <c r="P717" s="244"/>
      <c r="Q717" s="244"/>
      <c r="R717" s="244"/>
      <c r="S717" s="244"/>
      <c r="T717" s="245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6" t="s">
        <v>155</v>
      </c>
      <c r="AU717" s="246" t="s">
        <v>80</v>
      </c>
      <c r="AV717" s="14" t="s">
        <v>80</v>
      </c>
      <c r="AW717" s="14" t="s">
        <v>32</v>
      </c>
      <c r="AX717" s="14" t="s">
        <v>70</v>
      </c>
      <c r="AY717" s="246" t="s">
        <v>143</v>
      </c>
    </row>
    <row r="718" spans="1:51" s="14" customFormat="1" ht="12">
      <c r="A718" s="14"/>
      <c r="B718" s="236"/>
      <c r="C718" s="237"/>
      <c r="D718" s="227" t="s">
        <v>155</v>
      </c>
      <c r="E718" s="238" t="s">
        <v>19</v>
      </c>
      <c r="F718" s="239" t="s">
        <v>243</v>
      </c>
      <c r="G718" s="237"/>
      <c r="H718" s="240">
        <v>16.774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6" t="s">
        <v>155</v>
      </c>
      <c r="AU718" s="246" t="s">
        <v>80</v>
      </c>
      <c r="AV718" s="14" t="s">
        <v>80</v>
      </c>
      <c r="AW718" s="14" t="s">
        <v>32</v>
      </c>
      <c r="AX718" s="14" t="s">
        <v>70</v>
      </c>
      <c r="AY718" s="246" t="s">
        <v>143</v>
      </c>
    </row>
    <row r="719" spans="1:51" s="14" customFormat="1" ht="12">
      <c r="A719" s="14"/>
      <c r="B719" s="236"/>
      <c r="C719" s="237"/>
      <c r="D719" s="227" t="s">
        <v>155</v>
      </c>
      <c r="E719" s="238" t="s">
        <v>19</v>
      </c>
      <c r="F719" s="239" t="s">
        <v>244</v>
      </c>
      <c r="G719" s="237"/>
      <c r="H719" s="240">
        <v>23.694</v>
      </c>
      <c r="I719" s="241"/>
      <c r="J719" s="237"/>
      <c r="K719" s="237"/>
      <c r="L719" s="242"/>
      <c r="M719" s="243"/>
      <c r="N719" s="244"/>
      <c r="O719" s="244"/>
      <c r="P719" s="244"/>
      <c r="Q719" s="244"/>
      <c r="R719" s="244"/>
      <c r="S719" s="244"/>
      <c r="T719" s="24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6" t="s">
        <v>155</v>
      </c>
      <c r="AU719" s="246" t="s">
        <v>80</v>
      </c>
      <c r="AV719" s="14" t="s">
        <v>80</v>
      </c>
      <c r="AW719" s="14" t="s">
        <v>32</v>
      </c>
      <c r="AX719" s="14" t="s">
        <v>70</v>
      </c>
      <c r="AY719" s="246" t="s">
        <v>143</v>
      </c>
    </row>
    <row r="720" spans="1:51" s="14" customFormat="1" ht="12">
      <c r="A720" s="14"/>
      <c r="B720" s="236"/>
      <c r="C720" s="237"/>
      <c r="D720" s="227" t="s">
        <v>155</v>
      </c>
      <c r="E720" s="238" t="s">
        <v>19</v>
      </c>
      <c r="F720" s="239" t="s">
        <v>245</v>
      </c>
      <c r="G720" s="237"/>
      <c r="H720" s="240">
        <v>46.17</v>
      </c>
      <c r="I720" s="241"/>
      <c r="J720" s="237"/>
      <c r="K720" s="237"/>
      <c r="L720" s="242"/>
      <c r="M720" s="243"/>
      <c r="N720" s="244"/>
      <c r="O720" s="244"/>
      <c r="P720" s="244"/>
      <c r="Q720" s="244"/>
      <c r="R720" s="244"/>
      <c r="S720" s="244"/>
      <c r="T720" s="24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6" t="s">
        <v>155</v>
      </c>
      <c r="AU720" s="246" t="s">
        <v>80</v>
      </c>
      <c r="AV720" s="14" t="s">
        <v>80</v>
      </c>
      <c r="AW720" s="14" t="s">
        <v>32</v>
      </c>
      <c r="AX720" s="14" t="s">
        <v>70</v>
      </c>
      <c r="AY720" s="246" t="s">
        <v>143</v>
      </c>
    </row>
    <row r="721" spans="1:51" s="16" customFormat="1" ht="12">
      <c r="A721" s="16"/>
      <c r="B721" s="268"/>
      <c r="C721" s="269"/>
      <c r="D721" s="227" t="s">
        <v>155</v>
      </c>
      <c r="E721" s="270" t="s">
        <v>19</v>
      </c>
      <c r="F721" s="271" t="s">
        <v>222</v>
      </c>
      <c r="G721" s="269"/>
      <c r="H721" s="272">
        <v>260.858</v>
      </c>
      <c r="I721" s="273"/>
      <c r="J721" s="269"/>
      <c r="K721" s="269"/>
      <c r="L721" s="274"/>
      <c r="M721" s="275"/>
      <c r="N721" s="276"/>
      <c r="O721" s="276"/>
      <c r="P721" s="276"/>
      <c r="Q721" s="276"/>
      <c r="R721" s="276"/>
      <c r="S721" s="276"/>
      <c r="T721" s="277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T721" s="278" t="s">
        <v>155</v>
      </c>
      <c r="AU721" s="278" t="s">
        <v>80</v>
      </c>
      <c r="AV721" s="16" t="s">
        <v>144</v>
      </c>
      <c r="AW721" s="16" t="s">
        <v>32</v>
      </c>
      <c r="AX721" s="16" t="s">
        <v>70</v>
      </c>
      <c r="AY721" s="278" t="s">
        <v>143</v>
      </c>
    </row>
    <row r="722" spans="1:51" s="13" customFormat="1" ht="12">
      <c r="A722" s="13"/>
      <c r="B722" s="225"/>
      <c r="C722" s="226"/>
      <c r="D722" s="227" t="s">
        <v>155</v>
      </c>
      <c r="E722" s="228" t="s">
        <v>19</v>
      </c>
      <c r="F722" s="229" t="s">
        <v>246</v>
      </c>
      <c r="G722" s="226"/>
      <c r="H722" s="228" t="s">
        <v>19</v>
      </c>
      <c r="I722" s="230"/>
      <c r="J722" s="226"/>
      <c r="K722" s="226"/>
      <c r="L722" s="231"/>
      <c r="M722" s="232"/>
      <c r="N722" s="233"/>
      <c r="O722" s="233"/>
      <c r="P722" s="233"/>
      <c r="Q722" s="233"/>
      <c r="R722" s="233"/>
      <c r="S722" s="233"/>
      <c r="T722" s="23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5" t="s">
        <v>155</v>
      </c>
      <c r="AU722" s="235" t="s">
        <v>80</v>
      </c>
      <c r="AV722" s="13" t="s">
        <v>78</v>
      </c>
      <c r="AW722" s="13" t="s">
        <v>32</v>
      </c>
      <c r="AX722" s="13" t="s">
        <v>70</v>
      </c>
      <c r="AY722" s="235" t="s">
        <v>143</v>
      </c>
    </row>
    <row r="723" spans="1:51" s="13" customFormat="1" ht="12">
      <c r="A723" s="13"/>
      <c r="B723" s="225"/>
      <c r="C723" s="226"/>
      <c r="D723" s="227" t="s">
        <v>155</v>
      </c>
      <c r="E723" s="228" t="s">
        <v>19</v>
      </c>
      <c r="F723" s="229" t="s">
        <v>247</v>
      </c>
      <c r="G723" s="226"/>
      <c r="H723" s="228" t="s">
        <v>19</v>
      </c>
      <c r="I723" s="230"/>
      <c r="J723" s="226"/>
      <c r="K723" s="226"/>
      <c r="L723" s="231"/>
      <c r="M723" s="232"/>
      <c r="N723" s="233"/>
      <c r="O723" s="233"/>
      <c r="P723" s="233"/>
      <c r="Q723" s="233"/>
      <c r="R723" s="233"/>
      <c r="S723" s="233"/>
      <c r="T723" s="23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5" t="s">
        <v>155</v>
      </c>
      <c r="AU723" s="235" t="s">
        <v>80</v>
      </c>
      <c r="AV723" s="13" t="s">
        <v>78</v>
      </c>
      <c r="AW723" s="13" t="s">
        <v>32</v>
      </c>
      <c r="AX723" s="13" t="s">
        <v>70</v>
      </c>
      <c r="AY723" s="235" t="s">
        <v>143</v>
      </c>
    </row>
    <row r="724" spans="1:51" s="14" customFormat="1" ht="12">
      <c r="A724" s="14"/>
      <c r="B724" s="236"/>
      <c r="C724" s="237"/>
      <c r="D724" s="227" t="s">
        <v>155</v>
      </c>
      <c r="E724" s="238" t="s">
        <v>19</v>
      </c>
      <c r="F724" s="239" t="s">
        <v>248</v>
      </c>
      <c r="G724" s="237"/>
      <c r="H724" s="240">
        <v>49.875</v>
      </c>
      <c r="I724" s="241"/>
      <c r="J724" s="237"/>
      <c r="K724" s="237"/>
      <c r="L724" s="242"/>
      <c r="M724" s="243"/>
      <c r="N724" s="244"/>
      <c r="O724" s="244"/>
      <c r="P724" s="244"/>
      <c r="Q724" s="244"/>
      <c r="R724" s="244"/>
      <c r="S724" s="244"/>
      <c r="T724" s="24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6" t="s">
        <v>155</v>
      </c>
      <c r="AU724" s="246" t="s">
        <v>80</v>
      </c>
      <c r="AV724" s="14" t="s">
        <v>80</v>
      </c>
      <c r="AW724" s="14" t="s">
        <v>32</v>
      </c>
      <c r="AX724" s="14" t="s">
        <v>70</v>
      </c>
      <c r="AY724" s="246" t="s">
        <v>143</v>
      </c>
    </row>
    <row r="725" spans="1:51" s="13" customFormat="1" ht="12">
      <c r="A725" s="13"/>
      <c r="B725" s="225"/>
      <c r="C725" s="226"/>
      <c r="D725" s="227" t="s">
        <v>155</v>
      </c>
      <c r="E725" s="228" t="s">
        <v>19</v>
      </c>
      <c r="F725" s="229" t="s">
        <v>249</v>
      </c>
      <c r="G725" s="226"/>
      <c r="H725" s="228" t="s">
        <v>19</v>
      </c>
      <c r="I725" s="230"/>
      <c r="J725" s="226"/>
      <c r="K725" s="226"/>
      <c r="L725" s="231"/>
      <c r="M725" s="232"/>
      <c r="N725" s="233"/>
      <c r="O725" s="233"/>
      <c r="P725" s="233"/>
      <c r="Q725" s="233"/>
      <c r="R725" s="233"/>
      <c r="S725" s="233"/>
      <c r="T725" s="23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5" t="s">
        <v>155</v>
      </c>
      <c r="AU725" s="235" t="s">
        <v>80</v>
      </c>
      <c r="AV725" s="13" t="s">
        <v>78</v>
      </c>
      <c r="AW725" s="13" t="s">
        <v>32</v>
      </c>
      <c r="AX725" s="13" t="s">
        <v>70</v>
      </c>
      <c r="AY725" s="235" t="s">
        <v>143</v>
      </c>
    </row>
    <row r="726" spans="1:51" s="14" customFormat="1" ht="12">
      <c r="A726" s="14"/>
      <c r="B726" s="236"/>
      <c r="C726" s="237"/>
      <c r="D726" s="227" t="s">
        <v>155</v>
      </c>
      <c r="E726" s="238" t="s">
        <v>19</v>
      </c>
      <c r="F726" s="239" t="s">
        <v>250</v>
      </c>
      <c r="G726" s="237"/>
      <c r="H726" s="240">
        <v>92.425</v>
      </c>
      <c r="I726" s="241"/>
      <c r="J726" s="237"/>
      <c r="K726" s="237"/>
      <c r="L726" s="242"/>
      <c r="M726" s="243"/>
      <c r="N726" s="244"/>
      <c r="O726" s="244"/>
      <c r="P726" s="244"/>
      <c r="Q726" s="244"/>
      <c r="R726" s="244"/>
      <c r="S726" s="244"/>
      <c r="T726" s="245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6" t="s">
        <v>155</v>
      </c>
      <c r="AU726" s="246" t="s">
        <v>80</v>
      </c>
      <c r="AV726" s="14" t="s">
        <v>80</v>
      </c>
      <c r="AW726" s="14" t="s">
        <v>32</v>
      </c>
      <c r="AX726" s="14" t="s">
        <v>70</v>
      </c>
      <c r="AY726" s="246" t="s">
        <v>143</v>
      </c>
    </row>
    <row r="727" spans="1:51" s="13" customFormat="1" ht="12">
      <c r="A727" s="13"/>
      <c r="B727" s="225"/>
      <c r="C727" s="226"/>
      <c r="D727" s="227" t="s">
        <v>155</v>
      </c>
      <c r="E727" s="228" t="s">
        <v>19</v>
      </c>
      <c r="F727" s="229" t="s">
        <v>251</v>
      </c>
      <c r="G727" s="226"/>
      <c r="H727" s="228" t="s">
        <v>19</v>
      </c>
      <c r="I727" s="230"/>
      <c r="J727" s="226"/>
      <c r="K727" s="226"/>
      <c r="L727" s="231"/>
      <c r="M727" s="232"/>
      <c r="N727" s="233"/>
      <c r="O727" s="233"/>
      <c r="P727" s="233"/>
      <c r="Q727" s="233"/>
      <c r="R727" s="233"/>
      <c r="S727" s="233"/>
      <c r="T727" s="23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5" t="s">
        <v>155</v>
      </c>
      <c r="AU727" s="235" t="s">
        <v>80</v>
      </c>
      <c r="AV727" s="13" t="s">
        <v>78</v>
      </c>
      <c r="AW727" s="13" t="s">
        <v>32</v>
      </c>
      <c r="AX727" s="13" t="s">
        <v>70</v>
      </c>
      <c r="AY727" s="235" t="s">
        <v>143</v>
      </c>
    </row>
    <row r="728" spans="1:51" s="14" customFormat="1" ht="12">
      <c r="A728" s="14"/>
      <c r="B728" s="236"/>
      <c r="C728" s="237"/>
      <c r="D728" s="227" t="s">
        <v>155</v>
      </c>
      <c r="E728" s="238" t="s">
        <v>19</v>
      </c>
      <c r="F728" s="239" t="s">
        <v>252</v>
      </c>
      <c r="G728" s="237"/>
      <c r="H728" s="240">
        <v>98.861</v>
      </c>
      <c r="I728" s="241"/>
      <c r="J728" s="237"/>
      <c r="K728" s="237"/>
      <c r="L728" s="242"/>
      <c r="M728" s="243"/>
      <c r="N728" s="244"/>
      <c r="O728" s="244"/>
      <c r="P728" s="244"/>
      <c r="Q728" s="244"/>
      <c r="R728" s="244"/>
      <c r="S728" s="244"/>
      <c r="T728" s="245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6" t="s">
        <v>155</v>
      </c>
      <c r="AU728" s="246" t="s">
        <v>80</v>
      </c>
      <c r="AV728" s="14" t="s">
        <v>80</v>
      </c>
      <c r="AW728" s="14" t="s">
        <v>32</v>
      </c>
      <c r="AX728" s="14" t="s">
        <v>70</v>
      </c>
      <c r="AY728" s="246" t="s">
        <v>143</v>
      </c>
    </row>
    <row r="729" spans="1:51" s="14" customFormat="1" ht="12">
      <c r="A729" s="14"/>
      <c r="B729" s="236"/>
      <c r="C729" s="237"/>
      <c r="D729" s="227" t="s">
        <v>155</v>
      </c>
      <c r="E729" s="238" t="s">
        <v>19</v>
      </c>
      <c r="F729" s="239" t="s">
        <v>253</v>
      </c>
      <c r="G729" s="237"/>
      <c r="H729" s="240">
        <v>95.894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6" t="s">
        <v>155</v>
      </c>
      <c r="AU729" s="246" t="s">
        <v>80</v>
      </c>
      <c r="AV729" s="14" t="s">
        <v>80</v>
      </c>
      <c r="AW729" s="14" t="s">
        <v>32</v>
      </c>
      <c r="AX729" s="14" t="s">
        <v>70</v>
      </c>
      <c r="AY729" s="246" t="s">
        <v>143</v>
      </c>
    </row>
    <row r="730" spans="1:51" s="16" customFormat="1" ht="12">
      <c r="A730" s="16"/>
      <c r="B730" s="268"/>
      <c r="C730" s="269"/>
      <c r="D730" s="227" t="s">
        <v>155</v>
      </c>
      <c r="E730" s="270" t="s">
        <v>19</v>
      </c>
      <c r="F730" s="271" t="s">
        <v>222</v>
      </c>
      <c r="G730" s="269"/>
      <c r="H730" s="272">
        <v>337.055</v>
      </c>
      <c r="I730" s="273"/>
      <c r="J730" s="269"/>
      <c r="K730" s="269"/>
      <c r="L730" s="274"/>
      <c r="M730" s="275"/>
      <c r="N730" s="276"/>
      <c r="O730" s="276"/>
      <c r="P730" s="276"/>
      <c r="Q730" s="276"/>
      <c r="R730" s="276"/>
      <c r="S730" s="276"/>
      <c r="T730" s="277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T730" s="278" t="s">
        <v>155</v>
      </c>
      <c r="AU730" s="278" t="s">
        <v>80</v>
      </c>
      <c r="AV730" s="16" t="s">
        <v>144</v>
      </c>
      <c r="AW730" s="16" t="s">
        <v>32</v>
      </c>
      <c r="AX730" s="16" t="s">
        <v>70</v>
      </c>
      <c r="AY730" s="278" t="s">
        <v>143</v>
      </c>
    </row>
    <row r="731" spans="1:51" s="15" customFormat="1" ht="12">
      <c r="A731" s="15"/>
      <c r="B731" s="257"/>
      <c r="C731" s="258"/>
      <c r="D731" s="227" t="s">
        <v>155</v>
      </c>
      <c r="E731" s="259" t="s">
        <v>19</v>
      </c>
      <c r="F731" s="260" t="s">
        <v>204</v>
      </c>
      <c r="G731" s="258"/>
      <c r="H731" s="261">
        <v>3569.819</v>
      </c>
      <c r="I731" s="262"/>
      <c r="J731" s="258"/>
      <c r="K731" s="258"/>
      <c r="L731" s="263"/>
      <c r="M731" s="264"/>
      <c r="N731" s="265"/>
      <c r="O731" s="265"/>
      <c r="P731" s="265"/>
      <c r="Q731" s="265"/>
      <c r="R731" s="265"/>
      <c r="S731" s="265"/>
      <c r="T731" s="266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67" t="s">
        <v>155</v>
      </c>
      <c r="AU731" s="267" t="s">
        <v>80</v>
      </c>
      <c r="AV731" s="15" t="s">
        <v>151</v>
      </c>
      <c r="AW731" s="15" t="s">
        <v>32</v>
      </c>
      <c r="AX731" s="15" t="s">
        <v>78</v>
      </c>
      <c r="AY731" s="267" t="s">
        <v>143</v>
      </c>
    </row>
    <row r="732" spans="1:65" s="2" customFormat="1" ht="24.15" customHeight="1">
      <c r="A732" s="41"/>
      <c r="B732" s="42"/>
      <c r="C732" s="207" t="s">
        <v>676</v>
      </c>
      <c r="D732" s="207" t="s">
        <v>146</v>
      </c>
      <c r="E732" s="208" t="s">
        <v>677</v>
      </c>
      <c r="F732" s="209" t="s">
        <v>678</v>
      </c>
      <c r="G732" s="210" t="s">
        <v>174</v>
      </c>
      <c r="H732" s="211">
        <v>350</v>
      </c>
      <c r="I732" s="212"/>
      <c r="J732" s="213">
        <f>ROUND(I732*H732,2)</f>
        <v>0</v>
      </c>
      <c r="K732" s="209" t="s">
        <v>150</v>
      </c>
      <c r="L732" s="47"/>
      <c r="M732" s="214" t="s">
        <v>19</v>
      </c>
      <c r="N732" s="215" t="s">
        <v>41</v>
      </c>
      <c r="O732" s="87"/>
      <c r="P732" s="216">
        <f>O732*H732</f>
        <v>0</v>
      </c>
      <c r="Q732" s="216">
        <v>0</v>
      </c>
      <c r="R732" s="216">
        <f>Q732*H732</f>
        <v>0</v>
      </c>
      <c r="S732" s="216">
        <v>0</v>
      </c>
      <c r="T732" s="217">
        <f>S732*H732</f>
        <v>0</v>
      </c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R732" s="218" t="s">
        <v>151</v>
      </c>
      <c r="AT732" s="218" t="s">
        <v>146</v>
      </c>
      <c r="AU732" s="218" t="s">
        <v>80</v>
      </c>
      <c r="AY732" s="20" t="s">
        <v>143</v>
      </c>
      <c r="BE732" s="219">
        <f>IF(N732="základní",J732,0)</f>
        <v>0</v>
      </c>
      <c r="BF732" s="219">
        <f>IF(N732="snížená",J732,0)</f>
        <v>0</v>
      </c>
      <c r="BG732" s="219">
        <f>IF(N732="zákl. přenesená",J732,0)</f>
        <v>0</v>
      </c>
      <c r="BH732" s="219">
        <f>IF(N732="sníž. přenesená",J732,0)</f>
        <v>0</v>
      </c>
      <c r="BI732" s="219">
        <f>IF(N732="nulová",J732,0)</f>
        <v>0</v>
      </c>
      <c r="BJ732" s="20" t="s">
        <v>78</v>
      </c>
      <c r="BK732" s="219">
        <f>ROUND(I732*H732,2)</f>
        <v>0</v>
      </c>
      <c r="BL732" s="20" t="s">
        <v>151</v>
      </c>
      <c r="BM732" s="218" t="s">
        <v>679</v>
      </c>
    </row>
    <row r="733" spans="1:47" s="2" customFormat="1" ht="12">
      <c r="A733" s="41"/>
      <c r="B733" s="42"/>
      <c r="C733" s="43"/>
      <c r="D733" s="220" t="s">
        <v>153</v>
      </c>
      <c r="E733" s="43"/>
      <c r="F733" s="221" t="s">
        <v>680</v>
      </c>
      <c r="G733" s="43"/>
      <c r="H733" s="43"/>
      <c r="I733" s="222"/>
      <c r="J733" s="43"/>
      <c r="K733" s="43"/>
      <c r="L733" s="47"/>
      <c r="M733" s="223"/>
      <c r="N733" s="224"/>
      <c r="O733" s="87"/>
      <c r="P733" s="87"/>
      <c r="Q733" s="87"/>
      <c r="R733" s="87"/>
      <c r="S733" s="87"/>
      <c r="T733" s="88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T733" s="20" t="s">
        <v>153</v>
      </c>
      <c r="AU733" s="20" t="s">
        <v>80</v>
      </c>
    </row>
    <row r="734" spans="1:51" s="13" customFormat="1" ht="12">
      <c r="A734" s="13"/>
      <c r="B734" s="225"/>
      <c r="C734" s="226"/>
      <c r="D734" s="227" t="s">
        <v>155</v>
      </c>
      <c r="E734" s="228" t="s">
        <v>19</v>
      </c>
      <c r="F734" s="229" t="s">
        <v>681</v>
      </c>
      <c r="G734" s="226"/>
      <c r="H734" s="228" t="s">
        <v>19</v>
      </c>
      <c r="I734" s="230"/>
      <c r="J734" s="226"/>
      <c r="K734" s="226"/>
      <c r="L734" s="231"/>
      <c r="M734" s="232"/>
      <c r="N734" s="233"/>
      <c r="O734" s="233"/>
      <c r="P734" s="233"/>
      <c r="Q734" s="233"/>
      <c r="R734" s="233"/>
      <c r="S734" s="233"/>
      <c r="T734" s="23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5" t="s">
        <v>155</v>
      </c>
      <c r="AU734" s="235" t="s">
        <v>80</v>
      </c>
      <c r="AV734" s="13" t="s">
        <v>78</v>
      </c>
      <c r="AW734" s="13" t="s">
        <v>32</v>
      </c>
      <c r="AX734" s="13" t="s">
        <v>70</v>
      </c>
      <c r="AY734" s="235" t="s">
        <v>143</v>
      </c>
    </row>
    <row r="735" spans="1:51" s="14" customFormat="1" ht="12">
      <c r="A735" s="14"/>
      <c r="B735" s="236"/>
      <c r="C735" s="237"/>
      <c r="D735" s="227" t="s">
        <v>155</v>
      </c>
      <c r="E735" s="238" t="s">
        <v>19</v>
      </c>
      <c r="F735" s="239" t="s">
        <v>269</v>
      </c>
      <c r="G735" s="237"/>
      <c r="H735" s="240">
        <v>350</v>
      </c>
      <c r="I735" s="241"/>
      <c r="J735" s="237"/>
      <c r="K735" s="237"/>
      <c r="L735" s="242"/>
      <c r="M735" s="243"/>
      <c r="N735" s="244"/>
      <c r="O735" s="244"/>
      <c r="P735" s="244"/>
      <c r="Q735" s="244"/>
      <c r="R735" s="244"/>
      <c r="S735" s="244"/>
      <c r="T735" s="245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6" t="s">
        <v>155</v>
      </c>
      <c r="AU735" s="246" t="s">
        <v>80</v>
      </c>
      <c r="AV735" s="14" t="s">
        <v>80</v>
      </c>
      <c r="AW735" s="14" t="s">
        <v>32</v>
      </c>
      <c r="AX735" s="14" t="s">
        <v>78</v>
      </c>
      <c r="AY735" s="246" t="s">
        <v>143</v>
      </c>
    </row>
    <row r="736" spans="1:63" s="12" customFormat="1" ht="22.8" customHeight="1">
      <c r="A736" s="12"/>
      <c r="B736" s="191"/>
      <c r="C736" s="192"/>
      <c r="D736" s="193" t="s">
        <v>69</v>
      </c>
      <c r="E736" s="205" t="s">
        <v>682</v>
      </c>
      <c r="F736" s="205" t="s">
        <v>683</v>
      </c>
      <c r="G736" s="192"/>
      <c r="H736" s="192"/>
      <c r="I736" s="195"/>
      <c r="J736" s="206">
        <f>BK736</f>
        <v>0</v>
      </c>
      <c r="K736" s="192"/>
      <c r="L736" s="197"/>
      <c r="M736" s="198"/>
      <c r="N736" s="199"/>
      <c r="O736" s="199"/>
      <c r="P736" s="200">
        <f>SUM(P737:P747)</f>
        <v>0</v>
      </c>
      <c r="Q736" s="199"/>
      <c r="R736" s="200">
        <f>SUM(R737:R747)</f>
        <v>0</v>
      </c>
      <c r="S736" s="199"/>
      <c r="T736" s="201">
        <f>SUM(T737:T747)</f>
        <v>0</v>
      </c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R736" s="202" t="s">
        <v>78</v>
      </c>
      <c r="AT736" s="203" t="s">
        <v>69</v>
      </c>
      <c r="AU736" s="203" t="s">
        <v>78</v>
      </c>
      <c r="AY736" s="202" t="s">
        <v>143</v>
      </c>
      <c r="BK736" s="204">
        <f>SUM(BK737:BK747)</f>
        <v>0</v>
      </c>
    </row>
    <row r="737" spans="1:65" s="2" customFormat="1" ht="44.25" customHeight="1">
      <c r="A737" s="41"/>
      <c r="B737" s="42"/>
      <c r="C737" s="207" t="s">
        <v>684</v>
      </c>
      <c r="D737" s="207" t="s">
        <v>146</v>
      </c>
      <c r="E737" s="208" t="s">
        <v>685</v>
      </c>
      <c r="F737" s="209" t="s">
        <v>686</v>
      </c>
      <c r="G737" s="210" t="s">
        <v>160</v>
      </c>
      <c r="H737" s="211">
        <v>294.858</v>
      </c>
      <c r="I737" s="212"/>
      <c r="J737" s="213">
        <f>ROUND(I737*H737,2)</f>
        <v>0</v>
      </c>
      <c r="K737" s="209" t="s">
        <v>150</v>
      </c>
      <c r="L737" s="47"/>
      <c r="M737" s="214" t="s">
        <v>19</v>
      </c>
      <c r="N737" s="215" t="s">
        <v>41</v>
      </c>
      <c r="O737" s="87"/>
      <c r="P737" s="216">
        <f>O737*H737</f>
        <v>0</v>
      </c>
      <c r="Q737" s="216">
        <v>0</v>
      </c>
      <c r="R737" s="216">
        <f>Q737*H737</f>
        <v>0</v>
      </c>
      <c r="S737" s="216">
        <v>0</v>
      </c>
      <c r="T737" s="217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18" t="s">
        <v>151</v>
      </c>
      <c r="AT737" s="218" t="s">
        <v>146</v>
      </c>
      <c r="AU737" s="218" t="s">
        <v>80</v>
      </c>
      <c r="AY737" s="20" t="s">
        <v>143</v>
      </c>
      <c r="BE737" s="219">
        <f>IF(N737="základní",J737,0)</f>
        <v>0</v>
      </c>
      <c r="BF737" s="219">
        <f>IF(N737="snížená",J737,0)</f>
        <v>0</v>
      </c>
      <c r="BG737" s="219">
        <f>IF(N737="zákl. přenesená",J737,0)</f>
        <v>0</v>
      </c>
      <c r="BH737" s="219">
        <f>IF(N737="sníž. přenesená",J737,0)</f>
        <v>0</v>
      </c>
      <c r="BI737" s="219">
        <f>IF(N737="nulová",J737,0)</f>
        <v>0</v>
      </c>
      <c r="BJ737" s="20" t="s">
        <v>78</v>
      </c>
      <c r="BK737" s="219">
        <f>ROUND(I737*H737,2)</f>
        <v>0</v>
      </c>
      <c r="BL737" s="20" t="s">
        <v>151</v>
      </c>
      <c r="BM737" s="218" t="s">
        <v>687</v>
      </c>
    </row>
    <row r="738" spans="1:47" s="2" customFormat="1" ht="12">
      <c r="A738" s="41"/>
      <c r="B738" s="42"/>
      <c r="C738" s="43"/>
      <c r="D738" s="220" t="s">
        <v>153</v>
      </c>
      <c r="E738" s="43"/>
      <c r="F738" s="221" t="s">
        <v>688</v>
      </c>
      <c r="G738" s="43"/>
      <c r="H738" s="43"/>
      <c r="I738" s="222"/>
      <c r="J738" s="43"/>
      <c r="K738" s="43"/>
      <c r="L738" s="47"/>
      <c r="M738" s="223"/>
      <c r="N738" s="224"/>
      <c r="O738" s="87"/>
      <c r="P738" s="87"/>
      <c r="Q738" s="87"/>
      <c r="R738" s="87"/>
      <c r="S738" s="87"/>
      <c r="T738" s="88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T738" s="20" t="s">
        <v>153</v>
      </c>
      <c r="AU738" s="20" t="s">
        <v>80</v>
      </c>
    </row>
    <row r="739" spans="1:65" s="2" customFormat="1" ht="62.7" customHeight="1">
      <c r="A739" s="41"/>
      <c r="B739" s="42"/>
      <c r="C739" s="207" t="s">
        <v>689</v>
      </c>
      <c r="D739" s="207" t="s">
        <v>146</v>
      </c>
      <c r="E739" s="208" t="s">
        <v>690</v>
      </c>
      <c r="F739" s="209" t="s">
        <v>691</v>
      </c>
      <c r="G739" s="210" t="s">
        <v>160</v>
      </c>
      <c r="H739" s="211">
        <v>589.716</v>
      </c>
      <c r="I739" s="212"/>
      <c r="J739" s="213">
        <f>ROUND(I739*H739,2)</f>
        <v>0</v>
      </c>
      <c r="K739" s="209" t="s">
        <v>150</v>
      </c>
      <c r="L739" s="47"/>
      <c r="M739" s="214" t="s">
        <v>19</v>
      </c>
      <c r="N739" s="215" t="s">
        <v>41</v>
      </c>
      <c r="O739" s="87"/>
      <c r="P739" s="216">
        <f>O739*H739</f>
        <v>0</v>
      </c>
      <c r="Q739" s="216">
        <v>0</v>
      </c>
      <c r="R739" s="216">
        <f>Q739*H739</f>
        <v>0</v>
      </c>
      <c r="S739" s="216">
        <v>0</v>
      </c>
      <c r="T739" s="217">
        <f>S739*H739</f>
        <v>0</v>
      </c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R739" s="218" t="s">
        <v>151</v>
      </c>
      <c r="AT739" s="218" t="s">
        <v>146</v>
      </c>
      <c r="AU739" s="218" t="s">
        <v>80</v>
      </c>
      <c r="AY739" s="20" t="s">
        <v>143</v>
      </c>
      <c r="BE739" s="219">
        <f>IF(N739="základní",J739,0)</f>
        <v>0</v>
      </c>
      <c r="BF739" s="219">
        <f>IF(N739="snížená",J739,0)</f>
        <v>0</v>
      </c>
      <c r="BG739" s="219">
        <f>IF(N739="zákl. přenesená",J739,0)</f>
        <v>0</v>
      </c>
      <c r="BH739" s="219">
        <f>IF(N739="sníž. přenesená",J739,0)</f>
        <v>0</v>
      </c>
      <c r="BI739" s="219">
        <f>IF(N739="nulová",J739,0)</f>
        <v>0</v>
      </c>
      <c r="BJ739" s="20" t="s">
        <v>78</v>
      </c>
      <c r="BK739" s="219">
        <f>ROUND(I739*H739,2)</f>
        <v>0</v>
      </c>
      <c r="BL739" s="20" t="s">
        <v>151</v>
      </c>
      <c r="BM739" s="218" t="s">
        <v>692</v>
      </c>
    </row>
    <row r="740" spans="1:47" s="2" customFormat="1" ht="12">
      <c r="A740" s="41"/>
      <c r="B740" s="42"/>
      <c r="C740" s="43"/>
      <c r="D740" s="220" t="s">
        <v>153</v>
      </c>
      <c r="E740" s="43"/>
      <c r="F740" s="221" t="s">
        <v>693</v>
      </c>
      <c r="G740" s="43"/>
      <c r="H740" s="43"/>
      <c r="I740" s="222"/>
      <c r="J740" s="43"/>
      <c r="K740" s="43"/>
      <c r="L740" s="47"/>
      <c r="M740" s="223"/>
      <c r="N740" s="224"/>
      <c r="O740" s="87"/>
      <c r="P740" s="87"/>
      <c r="Q740" s="87"/>
      <c r="R740" s="87"/>
      <c r="S740" s="87"/>
      <c r="T740" s="88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T740" s="20" t="s">
        <v>153</v>
      </c>
      <c r="AU740" s="20" t="s">
        <v>80</v>
      </c>
    </row>
    <row r="741" spans="1:51" s="14" customFormat="1" ht="12">
      <c r="A741" s="14"/>
      <c r="B741" s="236"/>
      <c r="C741" s="237"/>
      <c r="D741" s="227" t="s">
        <v>155</v>
      </c>
      <c r="E741" s="237"/>
      <c r="F741" s="239" t="s">
        <v>694</v>
      </c>
      <c r="G741" s="237"/>
      <c r="H741" s="240">
        <v>589.716</v>
      </c>
      <c r="I741" s="241"/>
      <c r="J741" s="237"/>
      <c r="K741" s="237"/>
      <c r="L741" s="242"/>
      <c r="M741" s="243"/>
      <c r="N741" s="244"/>
      <c r="O741" s="244"/>
      <c r="P741" s="244"/>
      <c r="Q741" s="244"/>
      <c r="R741" s="244"/>
      <c r="S741" s="244"/>
      <c r="T741" s="24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6" t="s">
        <v>155</v>
      </c>
      <c r="AU741" s="246" t="s">
        <v>80</v>
      </c>
      <c r="AV741" s="14" t="s">
        <v>80</v>
      </c>
      <c r="AW741" s="14" t="s">
        <v>4</v>
      </c>
      <c r="AX741" s="14" t="s">
        <v>78</v>
      </c>
      <c r="AY741" s="246" t="s">
        <v>143</v>
      </c>
    </row>
    <row r="742" spans="1:65" s="2" customFormat="1" ht="33" customHeight="1">
      <c r="A742" s="41"/>
      <c r="B742" s="42"/>
      <c r="C742" s="207" t="s">
        <v>695</v>
      </c>
      <c r="D742" s="207" t="s">
        <v>146</v>
      </c>
      <c r="E742" s="208" t="s">
        <v>696</v>
      </c>
      <c r="F742" s="209" t="s">
        <v>697</v>
      </c>
      <c r="G742" s="210" t="s">
        <v>160</v>
      </c>
      <c r="H742" s="211">
        <v>294.858</v>
      </c>
      <c r="I742" s="212"/>
      <c r="J742" s="213">
        <f>ROUND(I742*H742,2)</f>
        <v>0</v>
      </c>
      <c r="K742" s="209" t="s">
        <v>150</v>
      </c>
      <c r="L742" s="47"/>
      <c r="M742" s="214" t="s">
        <v>19</v>
      </c>
      <c r="N742" s="215" t="s">
        <v>41</v>
      </c>
      <c r="O742" s="87"/>
      <c r="P742" s="216">
        <f>O742*H742</f>
        <v>0</v>
      </c>
      <c r="Q742" s="216">
        <v>0</v>
      </c>
      <c r="R742" s="216">
        <f>Q742*H742</f>
        <v>0</v>
      </c>
      <c r="S742" s="216">
        <v>0</v>
      </c>
      <c r="T742" s="217">
        <f>S742*H742</f>
        <v>0</v>
      </c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R742" s="218" t="s">
        <v>151</v>
      </c>
      <c r="AT742" s="218" t="s">
        <v>146</v>
      </c>
      <c r="AU742" s="218" t="s">
        <v>80</v>
      </c>
      <c r="AY742" s="20" t="s">
        <v>143</v>
      </c>
      <c r="BE742" s="219">
        <f>IF(N742="základní",J742,0)</f>
        <v>0</v>
      </c>
      <c r="BF742" s="219">
        <f>IF(N742="snížená",J742,0)</f>
        <v>0</v>
      </c>
      <c r="BG742" s="219">
        <f>IF(N742="zákl. přenesená",J742,0)</f>
        <v>0</v>
      </c>
      <c r="BH742" s="219">
        <f>IF(N742="sníž. přenesená",J742,0)</f>
        <v>0</v>
      </c>
      <c r="BI742" s="219">
        <f>IF(N742="nulová",J742,0)</f>
        <v>0</v>
      </c>
      <c r="BJ742" s="20" t="s">
        <v>78</v>
      </c>
      <c r="BK742" s="219">
        <f>ROUND(I742*H742,2)</f>
        <v>0</v>
      </c>
      <c r="BL742" s="20" t="s">
        <v>151</v>
      </c>
      <c r="BM742" s="218" t="s">
        <v>698</v>
      </c>
    </row>
    <row r="743" spans="1:47" s="2" customFormat="1" ht="12">
      <c r="A743" s="41"/>
      <c r="B743" s="42"/>
      <c r="C743" s="43"/>
      <c r="D743" s="220" t="s">
        <v>153</v>
      </c>
      <c r="E743" s="43"/>
      <c r="F743" s="221" t="s">
        <v>699</v>
      </c>
      <c r="G743" s="43"/>
      <c r="H743" s="43"/>
      <c r="I743" s="222"/>
      <c r="J743" s="43"/>
      <c r="K743" s="43"/>
      <c r="L743" s="47"/>
      <c r="M743" s="223"/>
      <c r="N743" s="224"/>
      <c r="O743" s="87"/>
      <c r="P743" s="87"/>
      <c r="Q743" s="87"/>
      <c r="R743" s="87"/>
      <c r="S743" s="87"/>
      <c r="T743" s="88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T743" s="20" t="s">
        <v>153</v>
      </c>
      <c r="AU743" s="20" t="s">
        <v>80</v>
      </c>
    </row>
    <row r="744" spans="1:65" s="2" customFormat="1" ht="44.25" customHeight="1">
      <c r="A744" s="41"/>
      <c r="B744" s="42"/>
      <c r="C744" s="207" t="s">
        <v>700</v>
      </c>
      <c r="D744" s="207" t="s">
        <v>146</v>
      </c>
      <c r="E744" s="208" t="s">
        <v>701</v>
      </c>
      <c r="F744" s="209" t="s">
        <v>702</v>
      </c>
      <c r="G744" s="210" t="s">
        <v>160</v>
      </c>
      <c r="H744" s="211">
        <v>294.858</v>
      </c>
      <c r="I744" s="212"/>
      <c r="J744" s="213">
        <f>ROUND(I744*H744,2)</f>
        <v>0</v>
      </c>
      <c r="K744" s="209" t="s">
        <v>150</v>
      </c>
      <c r="L744" s="47"/>
      <c r="M744" s="214" t="s">
        <v>19</v>
      </c>
      <c r="N744" s="215" t="s">
        <v>41</v>
      </c>
      <c r="O744" s="87"/>
      <c r="P744" s="216">
        <f>O744*H744</f>
        <v>0</v>
      </c>
      <c r="Q744" s="216">
        <v>0</v>
      </c>
      <c r="R744" s="216">
        <f>Q744*H744</f>
        <v>0</v>
      </c>
      <c r="S744" s="216">
        <v>0</v>
      </c>
      <c r="T744" s="217">
        <f>S744*H744</f>
        <v>0</v>
      </c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R744" s="218" t="s">
        <v>151</v>
      </c>
      <c r="AT744" s="218" t="s">
        <v>146</v>
      </c>
      <c r="AU744" s="218" t="s">
        <v>80</v>
      </c>
      <c r="AY744" s="20" t="s">
        <v>143</v>
      </c>
      <c r="BE744" s="219">
        <f>IF(N744="základní",J744,0)</f>
        <v>0</v>
      </c>
      <c r="BF744" s="219">
        <f>IF(N744="snížená",J744,0)</f>
        <v>0</v>
      </c>
      <c r="BG744" s="219">
        <f>IF(N744="zákl. přenesená",J744,0)</f>
        <v>0</v>
      </c>
      <c r="BH744" s="219">
        <f>IF(N744="sníž. přenesená",J744,0)</f>
        <v>0</v>
      </c>
      <c r="BI744" s="219">
        <f>IF(N744="nulová",J744,0)</f>
        <v>0</v>
      </c>
      <c r="BJ744" s="20" t="s">
        <v>78</v>
      </c>
      <c r="BK744" s="219">
        <f>ROUND(I744*H744,2)</f>
        <v>0</v>
      </c>
      <c r="BL744" s="20" t="s">
        <v>151</v>
      </c>
      <c r="BM744" s="218" t="s">
        <v>703</v>
      </c>
    </row>
    <row r="745" spans="1:47" s="2" customFormat="1" ht="12">
      <c r="A745" s="41"/>
      <c r="B745" s="42"/>
      <c r="C745" s="43"/>
      <c r="D745" s="220" t="s">
        <v>153</v>
      </c>
      <c r="E745" s="43"/>
      <c r="F745" s="221" t="s">
        <v>704</v>
      </c>
      <c r="G745" s="43"/>
      <c r="H745" s="43"/>
      <c r="I745" s="222"/>
      <c r="J745" s="43"/>
      <c r="K745" s="43"/>
      <c r="L745" s="47"/>
      <c r="M745" s="223"/>
      <c r="N745" s="224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153</v>
      </c>
      <c r="AU745" s="20" t="s">
        <v>80</v>
      </c>
    </row>
    <row r="746" spans="1:65" s="2" customFormat="1" ht="44.25" customHeight="1">
      <c r="A746" s="41"/>
      <c r="B746" s="42"/>
      <c r="C746" s="207" t="s">
        <v>705</v>
      </c>
      <c r="D746" s="207" t="s">
        <v>146</v>
      </c>
      <c r="E746" s="208" t="s">
        <v>706</v>
      </c>
      <c r="F746" s="209" t="s">
        <v>707</v>
      </c>
      <c r="G746" s="210" t="s">
        <v>160</v>
      </c>
      <c r="H746" s="211">
        <v>294.634</v>
      </c>
      <c r="I746" s="212"/>
      <c r="J746" s="213">
        <f>ROUND(I746*H746,2)</f>
        <v>0</v>
      </c>
      <c r="K746" s="209" t="s">
        <v>150</v>
      </c>
      <c r="L746" s="47"/>
      <c r="M746" s="214" t="s">
        <v>19</v>
      </c>
      <c r="N746" s="215" t="s">
        <v>41</v>
      </c>
      <c r="O746" s="87"/>
      <c r="P746" s="216">
        <f>O746*H746</f>
        <v>0</v>
      </c>
      <c r="Q746" s="216">
        <v>0</v>
      </c>
      <c r="R746" s="216">
        <f>Q746*H746</f>
        <v>0</v>
      </c>
      <c r="S746" s="216">
        <v>0</v>
      </c>
      <c r="T746" s="217">
        <f>S746*H746</f>
        <v>0</v>
      </c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R746" s="218" t="s">
        <v>151</v>
      </c>
      <c r="AT746" s="218" t="s">
        <v>146</v>
      </c>
      <c r="AU746" s="218" t="s">
        <v>80</v>
      </c>
      <c r="AY746" s="20" t="s">
        <v>143</v>
      </c>
      <c r="BE746" s="219">
        <f>IF(N746="základní",J746,0)</f>
        <v>0</v>
      </c>
      <c r="BF746" s="219">
        <f>IF(N746="snížená",J746,0)</f>
        <v>0</v>
      </c>
      <c r="BG746" s="219">
        <f>IF(N746="zákl. přenesená",J746,0)</f>
        <v>0</v>
      </c>
      <c r="BH746" s="219">
        <f>IF(N746="sníž. přenesená",J746,0)</f>
        <v>0</v>
      </c>
      <c r="BI746" s="219">
        <f>IF(N746="nulová",J746,0)</f>
        <v>0</v>
      </c>
      <c r="BJ746" s="20" t="s">
        <v>78</v>
      </c>
      <c r="BK746" s="219">
        <f>ROUND(I746*H746,2)</f>
        <v>0</v>
      </c>
      <c r="BL746" s="20" t="s">
        <v>151</v>
      </c>
      <c r="BM746" s="218" t="s">
        <v>708</v>
      </c>
    </row>
    <row r="747" spans="1:47" s="2" customFormat="1" ht="12">
      <c r="A747" s="41"/>
      <c r="B747" s="42"/>
      <c r="C747" s="43"/>
      <c r="D747" s="220" t="s">
        <v>153</v>
      </c>
      <c r="E747" s="43"/>
      <c r="F747" s="221" t="s">
        <v>709</v>
      </c>
      <c r="G747" s="43"/>
      <c r="H747" s="43"/>
      <c r="I747" s="222"/>
      <c r="J747" s="43"/>
      <c r="K747" s="43"/>
      <c r="L747" s="47"/>
      <c r="M747" s="223"/>
      <c r="N747" s="224"/>
      <c r="O747" s="87"/>
      <c r="P747" s="87"/>
      <c r="Q747" s="87"/>
      <c r="R747" s="87"/>
      <c r="S747" s="87"/>
      <c r="T747" s="88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T747" s="20" t="s">
        <v>153</v>
      </c>
      <c r="AU747" s="20" t="s">
        <v>80</v>
      </c>
    </row>
    <row r="748" spans="1:63" s="12" customFormat="1" ht="22.8" customHeight="1">
      <c r="A748" s="12"/>
      <c r="B748" s="191"/>
      <c r="C748" s="192"/>
      <c r="D748" s="193" t="s">
        <v>69</v>
      </c>
      <c r="E748" s="205" t="s">
        <v>710</v>
      </c>
      <c r="F748" s="205" t="s">
        <v>711</v>
      </c>
      <c r="G748" s="192"/>
      <c r="H748" s="192"/>
      <c r="I748" s="195"/>
      <c r="J748" s="206">
        <f>BK748</f>
        <v>0</v>
      </c>
      <c r="K748" s="192"/>
      <c r="L748" s="197"/>
      <c r="M748" s="198"/>
      <c r="N748" s="199"/>
      <c r="O748" s="199"/>
      <c r="P748" s="200">
        <f>SUM(P749:P750)</f>
        <v>0</v>
      </c>
      <c r="Q748" s="199"/>
      <c r="R748" s="200">
        <f>SUM(R749:R750)</f>
        <v>0</v>
      </c>
      <c r="S748" s="199"/>
      <c r="T748" s="201">
        <f>SUM(T749:T750)</f>
        <v>0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202" t="s">
        <v>78</v>
      </c>
      <c r="AT748" s="203" t="s">
        <v>69</v>
      </c>
      <c r="AU748" s="203" t="s">
        <v>78</v>
      </c>
      <c r="AY748" s="202" t="s">
        <v>143</v>
      </c>
      <c r="BK748" s="204">
        <f>SUM(BK749:BK750)</f>
        <v>0</v>
      </c>
    </row>
    <row r="749" spans="1:65" s="2" customFormat="1" ht="55.5" customHeight="1">
      <c r="A749" s="41"/>
      <c r="B749" s="42"/>
      <c r="C749" s="207" t="s">
        <v>712</v>
      </c>
      <c r="D749" s="207" t="s">
        <v>146</v>
      </c>
      <c r="E749" s="208" t="s">
        <v>713</v>
      </c>
      <c r="F749" s="209" t="s">
        <v>714</v>
      </c>
      <c r="G749" s="210" t="s">
        <v>160</v>
      </c>
      <c r="H749" s="211">
        <v>472.122</v>
      </c>
      <c r="I749" s="212"/>
      <c r="J749" s="213">
        <f>ROUND(I749*H749,2)</f>
        <v>0</v>
      </c>
      <c r="K749" s="209" t="s">
        <v>150</v>
      </c>
      <c r="L749" s="47"/>
      <c r="M749" s="214" t="s">
        <v>19</v>
      </c>
      <c r="N749" s="215" t="s">
        <v>41</v>
      </c>
      <c r="O749" s="87"/>
      <c r="P749" s="216">
        <f>O749*H749</f>
        <v>0</v>
      </c>
      <c r="Q749" s="216">
        <v>0</v>
      </c>
      <c r="R749" s="216">
        <f>Q749*H749</f>
        <v>0</v>
      </c>
      <c r="S749" s="216">
        <v>0</v>
      </c>
      <c r="T749" s="217">
        <f>S749*H749</f>
        <v>0</v>
      </c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R749" s="218" t="s">
        <v>151</v>
      </c>
      <c r="AT749" s="218" t="s">
        <v>146</v>
      </c>
      <c r="AU749" s="218" t="s">
        <v>80</v>
      </c>
      <c r="AY749" s="20" t="s">
        <v>143</v>
      </c>
      <c r="BE749" s="219">
        <f>IF(N749="základní",J749,0)</f>
        <v>0</v>
      </c>
      <c r="BF749" s="219">
        <f>IF(N749="snížená",J749,0)</f>
        <v>0</v>
      </c>
      <c r="BG749" s="219">
        <f>IF(N749="zákl. přenesená",J749,0)</f>
        <v>0</v>
      </c>
      <c r="BH749" s="219">
        <f>IF(N749="sníž. přenesená",J749,0)</f>
        <v>0</v>
      </c>
      <c r="BI749" s="219">
        <f>IF(N749="nulová",J749,0)</f>
        <v>0</v>
      </c>
      <c r="BJ749" s="20" t="s">
        <v>78</v>
      </c>
      <c r="BK749" s="219">
        <f>ROUND(I749*H749,2)</f>
        <v>0</v>
      </c>
      <c r="BL749" s="20" t="s">
        <v>151</v>
      </c>
      <c r="BM749" s="218" t="s">
        <v>715</v>
      </c>
    </row>
    <row r="750" spans="1:47" s="2" customFormat="1" ht="12">
      <c r="A750" s="41"/>
      <c r="B750" s="42"/>
      <c r="C750" s="43"/>
      <c r="D750" s="220" t="s">
        <v>153</v>
      </c>
      <c r="E750" s="43"/>
      <c r="F750" s="221" t="s">
        <v>716</v>
      </c>
      <c r="G750" s="43"/>
      <c r="H750" s="43"/>
      <c r="I750" s="222"/>
      <c r="J750" s="43"/>
      <c r="K750" s="43"/>
      <c r="L750" s="47"/>
      <c r="M750" s="223"/>
      <c r="N750" s="224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20" t="s">
        <v>153</v>
      </c>
      <c r="AU750" s="20" t="s">
        <v>80</v>
      </c>
    </row>
    <row r="751" spans="1:63" s="12" customFormat="1" ht="25.9" customHeight="1">
      <c r="A751" s="12"/>
      <c r="B751" s="191"/>
      <c r="C751" s="192"/>
      <c r="D751" s="193" t="s">
        <v>69</v>
      </c>
      <c r="E751" s="194" t="s">
        <v>717</v>
      </c>
      <c r="F751" s="194" t="s">
        <v>718</v>
      </c>
      <c r="G751" s="192"/>
      <c r="H751" s="192"/>
      <c r="I751" s="195"/>
      <c r="J751" s="196">
        <f>BK751</f>
        <v>0</v>
      </c>
      <c r="K751" s="192"/>
      <c r="L751" s="197"/>
      <c r="M751" s="198"/>
      <c r="N751" s="199"/>
      <c r="O751" s="199"/>
      <c r="P751" s="200">
        <f>P752+P765+P889+P904+P945+P968+P1016</f>
        <v>0</v>
      </c>
      <c r="Q751" s="199"/>
      <c r="R751" s="200">
        <f>R752+R765+R889+R904+R945+R968+R1016</f>
        <v>15.68474889</v>
      </c>
      <c r="S751" s="199"/>
      <c r="T751" s="201">
        <f>T752+T765+T889+T904+T945+T968+T1016</f>
        <v>9.960932150000001</v>
      </c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R751" s="202" t="s">
        <v>80</v>
      </c>
      <c r="AT751" s="203" t="s">
        <v>69</v>
      </c>
      <c r="AU751" s="203" t="s">
        <v>70</v>
      </c>
      <c r="AY751" s="202" t="s">
        <v>143</v>
      </c>
      <c r="BK751" s="204">
        <f>BK752+BK765+BK889+BK904+BK945+BK968+BK1016</f>
        <v>0</v>
      </c>
    </row>
    <row r="752" spans="1:63" s="12" customFormat="1" ht="22.8" customHeight="1">
      <c r="A752" s="12"/>
      <c r="B752" s="191"/>
      <c r="C752" s="192"/>
      <c r="D752" s="193" t="s">
        <v>69</v>
      </c>
      <c r="E752" s="205" t="s">
        <v>719</v>
      </c>
      <c r="F752" s="205" t="s">
        <v>720</v>
      </c>
      <c r="G752" s="192"/>
      <c r="H752" s="192"/>
      <c r="I752" s="195"/>
      <c r="J752" s="206">
        <f>BK752</f>
        <v>0</v>
      </c>
      <c r="K752" s="192"/>
      <c r="L752" s="197"/>
      <c r="M752" s="198"/>
      <c r="N752" s="199"/>
      <c r="O752" s="199"/>
      <c r="P752" s="200">
        <f>SUM(P753:P764)</f>
        <v>0</v>
      </c>
      <c r="Q752" s="199"/>
      <c r="R752" s="200">
        <f>SUM(R753:R764)</f>
        <v>7.956615</v>
      </c>
      <c r="S752" s="199"/>
      <c r="T752" s="201">
        <f>SUM(T753:T764)</f>
        <v>2.169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R752" s="202" t="s">
        <v>80</v>
      </c>
      <c r="AT752" s="203" t="s">
        <v>69</v>
      </c>
      <c r="AU752" s="203" t="s">
        <v>78</v>
      </c>
      <c r="AY752" s="202" t="s">
        <v>143</v>
      </c>
      <c r="BK752" s="204">
        <f>SUM(BK753:BK764)</f>
        <v>0</v>
      </c>
    </row>
    <row r="753" spans="1:65" s="2" customFormat="1" ht="44.25" customHeight="1">
      <c r="A753" s="41"/>
      <c r="B753" s="42"/>
      <c r="C753" s="207" t="s">
        <v>721</v>
      </c>
      <c r="D753" s="207" t="s">
        <v>146</v>
      </c>
      <c r="E753" s="208" t="s">
        <v>722</v>
      </c>
      <c r="F753" s="209" t="s">
        <v>723</v>
      </c>
      <c r="G753" s="210" t="s">
        <v>174</v>
      </c>
      <c r="H753" s="211">
        <v>361.5</v>
      </c>
      <c r="I753" s="212"/>
      <c r="J753" s="213">
        <f>ROUND(I753*H753,2)</f>
        <v>0</v>
      </c>
      <c r="K753" s="209" t="s">
        <v>150</v>
      </c>
      <c r="L753" s="47"/>
      <c r="M753" s="214" t="s">
        <v>19</v>
      </c>
      <c r="N753" s="215" t="s">
        <v>41</v>
      </c>
      <c r="O753" s="87"/>
      <c r="P753" s="216">
        <f>O753*H753</f>
        <v>0</v>
      </c>
      <c r="Q753" s="216">
        <v>0</v>
      </c>
      <c r="R753" s="216">
        <f>Q753*H753</f>
        <v>0</v>
      </c>
      <c r="S753" s="216">
        <v>0.006</v>
      </c>
      <c r="T753" s="217">
        <f>S753*H753</f>
        <v>2.169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18" t="s">
        <v>339</v>
      </c>
      <c r="AT753" s="218" t="s">
        <v>146</v>
      </c>
      <c r="AU753" s="218" t="s">
        <v>80</v>
      </c>
      <c r="AY753" s="20" t="s">
        <v>143</v>
      </c>
      <c r="BE753" s="219">
        <f>IF(N753="základní",J753,0)</f>
        <v>0</v>
      </c>
      <c r="BF753" s="219">
        <f>IF(N753="snížená",J753,0)</f>
        <v>0</v>
      </c>
      <c r="BG753" s="219">
        <f>IF(N753="zákl. přenesená",J753,0)</f>
        <v>0</v>
      </c>
      <c r="BH753" s="219">
        <f>IF(N753="sníž. přenesená",J753,0)</f>
        <v>0</v>
      </c>
      <c r="BI753" s="219">
        <f>IF(N753="nulová",J753,0)</f>
        <v>0</v>
      </c>
      <c r="BJ753" s="20" t="s">
        <v>78</v>
      </c>
      <c r="BK753" s="219">
        <f>ROUND(I753*H753,2)</f>
        <v>0</v>
      </c>
      <c r="BL753" s="20" t="s">
        <v>339</v>
      </c>
      <c r="BM753" s="218" t="s">
        <v>724</v>
      </c>
    </row>
    <row r="754" spans="1:47" s="2" customFormat="1" ht="12">
      <c r="A754" s="41"/>
      <c r="B754" s="42"/>
      <c r="C754" s="43"/>
      <c r="D754" s="220" t="s">
        <v>153</v>
      </c>
      <c r="E754" s="43"/>
      <c r="F754" s="221" t="s">
        <v>725</v>
      </c>
      <c r="G754" s="43"/>
      <c r="H754" s="43"/>
      <c r="I754" s="222"/>
      <c r="J754" s="43"/>
      <c r="K754" s="43"/>
      <c r="L754" s="47"/>
      <c r="M754" s="223"/>
      <c r="N754" s="224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153</v>
      </c>
      <c r="AU754" s="20" t="s">
        <v>80</v>
      </c>
    </row>
    <row r="755" spans="1:51" s="13" customFormat="1" ht="12">
      <c r="A755" s="13"/>
      <c r="B755" s="225"/>
      <c r="C755" s="226"/>
      <c r="D755" s="227" t="s">
        <v>155</v>
      </c>
      <c r="E755" s="228" t="s">
        <v>19</v>
      </c>
      <c r="F755" s="229" t="s">
        <v>268</v>
      </c>
      <c r="G755" s="226"/>
      <c r="H755" s="228" t="s">
        <v>19</v>
      </c>
      <c r="I755" s="230"/>
      <c r="J755" s="226"/>
      <c r="K755" s="226"/>
      <c r="L755" s="231"/>
      <c r="M755" s="232"/>
      <c r="N755" s="233"/>
      <c r="O755" s="233"/>
      <c r="P755" s="233"/>
      <c r="Q755" s="233"/>
      <c r="R755" s="233"/>
      <c r="S755" s="233"/>
      <c r="T755" s="23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5" t="s">
        <v>155</v>
      </c>
      <c r="AU755" s="235" t="s">
        <v>80</v>
      </c>
      <c r="AV755" s="13" t="s">
        <v>78</v>
      </c>
      <c r="AW755" s="13" t="s">
        <v>32</v>
      </c>
      <c r="AX755" s="13" t="s">
        <v>70</v>
      </c>
      <c r="AY755" s="235" t="s">
        <v>143</v>
      </c>
    </row>
    <row r="756" spans="1:51" s="14" customFormat="1" ht="12">
      <c r="A756" s="14"/>
      <c r="B756" s="236"/>
      <c r="C756" s="237"/>
      <c r="D756" s="227" t="s">
        <v>155</v>
      </c>
      <c r="E756" s="238" t="s">
        <v>19</v>
      </c>
      <c r="F756" s="239" t="s">
        <v>381</v>
      </c>
      <c r="G756" s="237"/>
      <c r="H756" s="240">
        <v>361.5</v>
      </c>
      <c r="I756" s="241"/>
      <c r="J756" s="237"/>
      <c r="K756" s="237"/>
      <c r="L756" s="242"/>
      <c r="M756" s="243"/>
      <c r="N756" s="244"/>
      <c r="O756" s="244"/>
      <c r="P756" s="244"/>
      <c r="Q756" s="244"/>
      <c r="R756" s="244"/>
      <c r="S756" s="244"/>
      <c r="T756" s="24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6" t="s">
        <v>155</v>
      </c>
      <c r="AU756" s="246" t="s">
        <v>80</v>
      </c>
      <c r="AV756" s="14" t="s">
        <v>80</v>
      </c>
      <c r="AW756" s="14" t="s">
        <v>32</v>
      </c>
      <c r="AX756" s="14" t="s">
        <v>78</v>
      </c>
      <c r="AY756" s="246" t="s">
        <v>143</v>
      </c>
    </row>
    <row r="757" spans="1:65" s="2" customFormat="1" ht="44.25" customHeight="1">
      <c r="A757" s="41"/>
      <c r="B757" s="42"/>
      <c r="C757" s="207" t="s">
        <v>726</v>
      </c>
      <c r="D757" s="207" t="s">
        <v>146</v>
      </c>
      <c r="E757" s="208" t="s">
        <v>727</v>
      </c>
      <c r="F757" s="209" t="s">
        <v>728</v>
      </c>
      <c r="G757" s="210" t="s">
        <v>174</v>
      </c>
      <c r="H757" s="211">
        <v>361.5</v>
      </c>
      <c r="I757" s="212"/>
      <c r="J757" s="213">
        <f>ROUND(I757*H757,2)</f>
        <v>0</v>
      </c>
      <c r="K757" s="209" t="s">
        <v>208</v>
      </c>
      <c r="L757" s="47"/>
      <c r="M757" s="214" t="s">
        <v>19</v>
      </c>
      <c r="N757" s="215" t="s">
        <v>41</v>
      </c>
      <c r="O757" s="87"/>
      <c r="P757" s="216">
        <f>O757*H757</f>
        <v>0</v>
      </c>
      <c r="Q757" s="216">
        <v>0.00606</v>
      </c>
      <c r="R757" s="216">
        <f>Q757*H757</f>
        <v>2.19069</v>
      </c>
      <c r="S757" s="216">
        <v>0</v>
      </c>
      <c r="T757" s="217">
        <f>S757*H757</f>
        <v>0</v>
      </c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R757" s="218" t="s">
        <v>339</v>
      </c>
      <c r="AT757" s="218" t="s">
        <v>146</v>
      </c>
      <c r="AU757" s="218" t="s">
        <v>80</v>
      </c>
      <c r="AY757" s="20" t="s">
        <v>143</v>
      </c>
      <c r="BE757" s="219">
        <f>IF(N757="základní",J757,0)</f>
        <v>0</v>
      </c>
      <c r="BF757" s="219">
        <f>IF(N757="snížená",J757,0)</f>
        <v>0</v>
      </c>
      <c r="BG757" s="219">
        <f>IF(N757="zákl. přenesená",J757,0)</f>
        <v>0</v>
      </c>
      <c r="BH757" s="219">
        <f>IF(N757="sníž. přenesená",J757,0)</f>
        <v>0</v>
      </c>
      <c r="BI757" s="219">
        <f>IF(N757="nulová",J757,0)</f>
        <v>0</v>
      </c>
      <c r="BJ757" s="20" t="s">
        <v>78</v>
      </c>
      <c r="BK757" s="219">
        <f>ROUND(I757*H757,2)</f>
        <v>0</v>
      </c>
      <c r="BL757" s="20" t="s">
        <v>339</v>
      </c>
      <c r="BM757" s="218" t="s">
        <v>729</v>
      </c>
    </row>
    <row r="758" spans="1:47" s="2" customFormat="1" ht="12">
      <c r="A758" s="41"/>
      <c r="B758" s="42"/>
      <c r="C758" s="43"/>
      <c r="D758" s="220" t="s">
        <v>153</v>
      </c>
      <c r="E758" s="43"/>
      <c r="F758" s="221" t="s">
        <v>730</v>
      </c>
      <c r="G758" s="43"/>
      <c r="H758" s="43"/>
      <c r="I758" s="222"/>
      <c r="J758" s="43"/>
      <c r="K758" s="43"/>
      <c r="L758" s="47"/>
      <c r="M758" s="223"/>
      <c r="N758" s="224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20" t="s">
        <v>153</v>
      </c>
      <c r="AU758" s="20" t="s">
        <v>80</v>
      </c>
    </row>
    <row r="759" spans="1:51" s="13" customFormat="1" ht="12">
      <c r="A759" s="13"/>
      <c r="B759" s="225"/>
      <c r="C759" s="226"/>
      <c r="D759" s="227" t="s">
        <v>155</v>
      </c>
      <c r="E759" s="228" t="s">
        <v>19</v>
      </c>
      <c r="F759" s="229" t="s">
        <v>268</v>
      </c>
      <c r="G759" s="226"/>
      <c r="H759" s="228" t="s">
        <v>19</v>
      </c>
      <c r="I759" s="230"/>
      <c r="J759" s="226"/>
      <c r="K759" s="226"/>
      <c r="L759" s="231"/>
      <c r="M759" s="232"/>
      <c r="N759" s="233"/>
      <c r="O759" s="233"/>
      <c r="P759" s="233"/>
      <c r="Q759" s="233"/>
      <c r="R759" s="233"/>
      <c r="S759" s="233"/>
      <c r="T759" s="23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5" t="s">
        <v>155</v>
      </c>
      <c r="AU759" s="235" t="s">
        <v>80</v>
      </c>
      <c r="AV759" s="13" t="s">
        <v>78</v>
      </c>
      <c r="AW759" s="13" t="s">
        <v>32</v>
      </c>
      <c r="AX759" s="13" t="s">
        <v>70</v>
      </c>
      <c r="AY759" s="235" t="s">
        <v>143</v>
      </c>
    </row>
    <row r="760" spans="1:51" s="14" customFormat="1" ht="12">
      <c r="A760" s="14"/>
      <c r="B760" s="236"/>
      <c r="C760" s="237"/>
      <c r="D760" s="227" t="s">
        <v>155</v>
      </c>
      <c r="E760" s="238" t="s">
        <v>19</v>
      </c>
      <c r="F760" s="239" t="s">
        <v>381</v>
      </c>
      <c r="G760" s="237"/>
      <c r="H760" s="240">
        <v>361.5</v>
      </c>
      <c r="I760" s="241"/>
      <c r="J760" s="237"/>
      <c r="K760" s="237"/>
      <c r="L760" s="242"/>
      <c r="M760" s="243"/>
      <c r="N760" s="244"/>
      <c r="O760" s="244"/>
      <c r="P760" s="244"/>
      <c r="Q760" s="244"/>
      <c r="R760" s="244"/>
      <c r="S760" s="244"/>
      <c r="T760" s="245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6" t="s">
        <v>155</v>
      </c>
      <c r="AU760" s="246" t="s">
        <v>80</v>
      </c>
      <c r="AV760" s="14" t="s">
        <v>80</v>
      </c>
      <c r="AW760" s="14" t="s">
        <v>32</v>
      </c>
      <c r="AX760" s="14" t="s">
        <v>78</v>
      </c>
      <c r="AY760" s="246" t="s">
        <v>143</v>
      </c>
    </row>
    <row r="761" spans="1:65" s="2" customFormat="1" ht="24.15" customHeight="1">
      <c r="A761" s="41"/>
      <c r="B761" s="42"/>
      <c r="C761" s="247" t="s">
        <v>731</v>
      </c>
      <c r="D761" s="247" t="s">
        <v>164</v>
      </c>
      <c r="E761" s="248" t="s">
        <v>732</v>
      </c>
      <c r="F761" s="249" t="s">
        <v>733</v>
      </c>
      <c r="G761" s="250" t="s">
        <v>174</v>
      </c>
      <c r="H761" s="251">
        <v>397.65</v>
      </c>
      <c r="I761" s="252"/>
      <c r="J761" s="253">
        <f>ROUND(I761*H761,2)</f>
        <v>0</v>
      </c>
      <c r="K761" s="249" t="s">
        <v>150</v>
      </c>
      <c r="L761" s="254"/>
      <c r="M761" s="255" t="s">
        <v>19</v>
      </c>
      <c r="N761" s="256" t="s">
        <v>41</v>
      </c>
      <c r="O761" s="87"/>
      <c r="P761" s="216">
        <f>O761*H761</f>
        <v>0</v>
      </c>
      <c r="Q761" s="216">
        <v>0.0145</v>
      </c>
      <c r="R761" s="216">
        <f>Q761*H761</f>
        <v>5.765925</v>
      </c>
      <c r="S761" s="216">
        <v>0</v>
      </c>
      <c r="T761" s="217">
        <f>S761*H761</f>
        <v>0</v>
      </c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R761" s="218" t="s">
        <v>463</v>
      </c>
      <c r="AT761" s="218" t="s">
        <v>164</v>
      </c>
      <c r="AU761" s="218" t="s">
        <v>80</v>
      </c>
      <c r="AY761" s="20" t="s">
        <v>143</v>
      </c>
      <c r="BE761" s="219">
        <f>IF(N761="základní",J761,0)</f>
        <v>0</v>
      </c>
      <c r="BF761" s="219">
        <f>IF(N761="snížená",J761,0)</f>
        <v>0</v>
      </c>
      <c r="BG761" s="219">
        <f>IF(N761="zákl. přenesená",J761,0)</f>
        <v>0</v>
      </c>
      <c r="BH761" s="219">
        <f>IF(N761="sníž. přenesená",J761,0)</f>
        <v>0</v>
      </c>
      <c r="BI761" s="219">
        <f>IF(N761="nulová",J761,0)</f>
        <v>0</v>
      </c>
      <c r="BJ761" s="20" t="s">
        <v>78</v>
      </c>
      <c r="BK761" s="219">
        <f>ROUND(I761*H761,2)</f>
        <v>0</v>
      </c>
      <c r="BL761" s="20" t="s">
        <v>339</v>
      </c>
      <c r="BM761" s="218" t="s">
        <v>734</v>
      </c>
    </row>
    <row r="762" spans="1:51" s="14" customFormat="1" ht="12">
      <c r="A762" s="14"/>
      <c r="B762" s="236"/>
      <c r="C762" s="237"/>
      <c r="D762" s="227" t="s">
        <v>155</v>
      </c>
      <c r="E762" s="238" t="s">
        <v>19</v>
      </c>
      <c r="F762" s="239" t="s">
        <v>385</v>
      </c>
      <c r="G762" s="237"/>
      <c r="H762" s="240">
        <v>397.65</v>
      </c>
      <c r="I762" s="241"/>
      <c r="J762" s="237"/>
      <c r="K762" s="237"/>
      <c r="L762" s="242"/>
      <c r="M762" s="243"/>
      <c r="N762" s="244"/>
      <c r="O762" s="244"/>
      <c r="P762" s="244"/>
      <c r="Q762" s="244"/>
      <c r="R762" s="244"/>
      <c r="S762" s="244"/>
      <c r="T762" s="24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6" t="s">
        <v>155</v>
      </c>
      <c r="AU762" s="246" t="s">
        <v>80</v>
      </c>
      <c r="AV762" s="14" t="s">
        <v>80</v>
      </c>
      <c r="AW762" s="14" t="s">
        <v>32</v>
      </c>
      <c r="AX762" s="14" t="s">
        <v>78</v>
      </c>
      <c r="AY762" s="246" t="s">
        <v>143</v>
      </c>
    </row>
    <row r="763" spans="1:65" s="2" customFormat="1" ht="49.05" customHeight="1">
      <c r="A763" s="41"/>
      <c r="B763" s="42"/>
      <c r="C763" s="207" t="s">
        <v>735</v>
      </c>
      <c r="D763" s="207" t="s">
        <v>146</v>
      </c>
      <c r="E763" s="208" t="s">
        <v>736</v>
      </c>
      <c r="F763" s="209" t="s">
        <v>737</v>
      </c>
      <c r="G763" s="210" t="s">
        <v>160</v>
      </c>
      <c r="H763" s="211">
        <v>7.957</v>
      </c>
      <c r="I763" s="212"/>
      <c r="J763" s="213">
        <f>ROUND(I763*H763,2)</f>
        <v>0</v>
      </c>
      <c r="K763" s="209" t="s">
        <v>150</v>
      </c>
      <c r="L763" s="47"/>
      <c r="M763" s="214" t="s">
        <v>19</v>
      </c>
      <c r="N763" s="215" t="s">
        <v>41</v>
      </c>
      <c r="O763" s="87"/>
      <c r="P763" s="216">
        <f>O763*H763</f>
        <v>0</v>
      </c>
      <c r="Q763" s="216">
        <v>0</v>
      </c>
      <c r="R763" s="216">
        <f>Q763*H763</f>
        <v>0</v>
      </c>
      <c r="S763" s="216">
        <v>0</v>
      </c>
      <c r="T763" s="217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18" t="s">
        <v>339</v>
      </c>
      <c r="AT763" s="218" t="s">
        <v>146</v>
      </c>
      <c r="AU763" s="218" t="s">
        <v>80</v>
      </c>
      <c r="AY763" s="20" t="s">
        <v>143</v>
      </c>
      <c r="BE763" s="219">
        <f>IF(N763="základní",J763,0)</f>
        <v>0</v>
      </c>
      <c r="BF763" s="219">
        <f>IF(N763="snížená",J763,0)</f>
        <v>0</v>
      </c>
      <c r="BG763" s="219">
        <f>IF(N763="zákl. přenesená",J763,0)</f>
        <v>0</v>
      </c>
      <c r="BH763" s="219">
        <f>IF(N763="sníž. přenesená",J763,0)</f>
        <v>0</v>
      </c>
      <c r="BI763" s="219">
        <f>IF(N763="nulová",J763,0)</f>
        <v>0</v>
      </c>
      <c r="BJ763" s="20" t="s">
        <v>78</v>
      </c>
      <c r="BK763" s="219">
        <f>ROUND(I763*H763,2)</f>
        <v>0</v>
      </c>
      <c r="BL763" s="20" t="s">
        <v>339</v>
      </c>
      <c r="BM763" s="218" t="s">
        <v>738</v>
      </c>
    </row>
    <row r="764" spans="1:47" s="2" customFormat="1" ht="12">
      <c r="A764" s="41"/>
      <c r="B764" s="42"/>
      <c r="C764" s="43"/>
      <c r="D764" s="220" t="s">
        <v>153</v>
      </c>
      <c r="E764" s="43"/>
      <c r="F764" s="221" t="s">
        <v>739</v>
      </c>
      <c r="G764" s="43"/>
      <c r="H764" s="43"/>
      <c r="I764" s="222"/>
      <c r="J764" s="43"/>
      <c r="K764" s="43"/>
      <c r="L764" s="47"/>
      <c r="M764" s="223"/>
      <c r="N764" s="224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T764" s="20" t="s">
        <v>153</v>
      </c>
      <c r="AU764" s="20" t="s">
        <v>80</v>
      </c>
    </row>
    <row r="765" spans="1:63" s="12" customFormat="1" ht="22.8" customHeight="1">
      <c r="A765" s="12"/>
      <c r="B765" s="191"/>
      <c r="C765" s="192"/>
      <c r="D765" s="193" t="s">
        <v>69</v>
      </c>
      <c r="E765" s="205" t="s">
        <v>740</v>
      </c>
      <c r="F765" s="205" t="s">
        <v>741</v>
      </c>
      <c r="G765" s="192"/>
      <c r="H765" s="192"/>
      <c r="I765" s="195"/>
      <c r="J765" s="206">
        <f>BK765</f>
        <v>0</v>
      </c>
      <c r="K765" s="192"/>
      <c r="L765" s="197"/>
      <c r="M765" s="198"/>
      <c r="N765" s="199"/>
      <c r="O765" s="199"/>
      <c r="P765" s="200">
        <f>SUM(P766:P888)</f>
        <v>0</v>
      </c>
      <c r="Q765" s="199"/>
      <c r="R765" s="200">
        <f>SUM(R766:R888)</f>
        <v>3.1704937999999996</v>
      </c>
      <c r="S765" s="199"/>
      <c r="T765" s="201">
        <f>SUM(T766:T888)</f>
        <v>2.00168215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R765" s="202" t="s">
        <v>80</v>
      </c>
      <c r="AT765" s="203" t="s">
        <v>69</v>
      </c>
      <c r="AU765" s="203" t="s">
        <v>78</v>
      </c>
      <c r="AY765" s="202" t="s">
        <v>143</v>
      </c>
      <c r="BK765" s="204">
        <f>SUM(BK766:BK888)</f>
        <v>0</v>
      </c>
    </row>
    <row r="766" spans="1:65" s="2" customFormat="1" ht="24.15" customHeight="1">
      <c r="A766" s="41"/>
      <c r="B766" s="42"/>
      <c r="C766" s="207" t="s">
        <v>742</v>
      </c>
      <c r="D766" s="207" t="s">
        <v>146</v>
      </c>
      <c r="E766" s="208" t="s">
        <v>743</v>
      </c>
      <c r="F766" s="209" t="s">
        <v>744</v>
      </c>
      <c r="G766" s="210" t="s">
        <v>185</v>
      </c>
      <c r="H766" s="211">
        <v>128.5</v>
      </c>
      <c r="I766" s="212"/>
      <c r="J766" s="213">
        <f>ROUND(I766*H766,2)</f>
        <v>0</v>
      </c>
      <c r="K766" s="209" t="s">
        <v>150</v>
      </c>
      <c r="L766" s="47"/>
      <c r="M766" s="214" t="s">
        <v>19</v>
      </c>
      <c r="N766" s="215" t="s">
        <v>41</v>
      </c>
      <c r="O766" s="87"/>
      <c r="P766" s="216">
        <f>O766*H766</f>
        <v>0</v>
      </c>
      <c r="Q766" s="216">
        <v>0</v>
      </c>
      <c r="R766" s="216">
        <f>Q766*H766</f>
        <v>0</v>
      </c>
      <c r="S766" s="216">
        <v>0.00191</v>
      </c>
      <c r="T766" s="217">
        <f>S766*H766</f>
        <v>0.24543500000000001</v>
      </c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R766" s="218" t="s">
        <v>339</v>
      </c>
      <c r="AT766" s="218" t="s">
        <v>146</v>
      </c>
      <c r="AU766" s="218" t="s">
        <v>80</v>
      </c>
      <c r="AY766" s="20" t="s">
        <v>143</v>
      </c>
      <c r="BE766" s="219">
        <f>IF(N766="základní",J766,0)</f>
        <v>0</v>
      </c>
      <c r="BF766" s="219">
        <f>IF(N766="snížená",J766,0)</f>
        <v>0</v>
      </c>
      <c r="BG766" s="219">
        <f>IF(N766="zákl. přenesená",J766,0)</f>
        <v>0</v>
      </c>
      <c r="BH766" s="219">
        <f>IF(N766="sníž. přenesená",J766,0)</f>
        <v>0</v>
      </c>
      <c r="BI766" s="219">
        <f>IF(N766="nulová",J766,0)</f>
        <v>0</v>
      </c>
      <c r="BJ766" s="20" t="s">
        <v>78</v>
      </c>
      <c r="BK766" s="219">
        <f>ROUND(I766*H766,2)</f>
        <v>0</v>
      </c>
      <c r="BL766" s="20" t="s">
        <v>339</v>
      </c>
      <c r="BM766" s="218" t="s">
        <v>745</v>
      </c>
    </row>
    <row r="767" spans="1:47" s="2" customFormat="1" ht="12">
      <c r="A767" s="41"/>
      <c r="B767" s="42"/>
      <c r="C767" s="43"/>
      <c r="D767" s="220" t="s">
        <v>153</v>
      </c>
      <c r="E767" s="43"/>
      <c r="F767" s="221" t="s">
        <v>746</v>
      </c>
      <c r="G767" s="43"/>
      <c r="H767" s="43"/>
      <c r="I767" s="222"/>
      <c r="J767" s="43"/>
      <c r="K767" s="43"/>
      <c r="L767" s="47"/>
      <c r="M767" s="223"/>
      <c r="N767" s="224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153</v>
      </c>
      <c r="AU767" s="20" t="s">
        <v>80</v>
      </c>
    </row>
    <row r="768" spans="1:51" s="14" customFormat="1" ht="12">
      <c r="A768" s="14"/>
      <c r="B768" s="236"/>
      <c r="C768" s="237"/>
      <c r="D768" s="227" t="s">
        <v>155</v>
      </c>
      <c r="E768" s="238" t="s">
        <v>19</v>
      </c>
      <c r="F768" s="239" t="s">
        <v>747</v>
      </c>
      <c r="G768" s="237"/>
      <c r="H768" s="240">
        <v>128.5</v>
      </c>
      <c r="I768" s="241"/>
      <c r="J768" s="237"/>
      <c r="K768" s="237"/>
      <c r="L768" s="242"/>
      <c r="M768" s="243"/>
      <c r="N768" s="244"/>
      <c r="O768" s="244"/>
      <c r="P768" s="244"/>
      <c r="Q768" s="244"/>
      <c r="R768" s="244"/>
      <c r="S768" s="244"/>
      <c r="T768" s="24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6" t="s">
        <v>155</v>
      </c>
      <c r="AU768" s="246" t="s">
        <v>80</v>
      </c>
      <c r="AV768" s="14" t="s">
        <v>80</v>
      </c>
      <c r="AW768" s="14" t="s">
        <v>32</v>
      </c>
      <c r="AX768" s="14" t="s">
        <v>78</v>
      </c>
      <c r="AY768" s="246" t="s">
        <v>143</v>
      </c>
    </row>
    <row r="769" spans="1:65" s="2" customFormat="1" ht="24.15" customHeight="1">
      <c r="A769" s="41"/>
      <c r="B769" s="42"/>
      <c r="C769" s="207" t="s">
        <v>748</v>
      </c>
      <c r="D769" s="207" t="s">
        <v>146</v>
      </c>
      <c r="E769" s="208" t="s">
        <v>749</v>
      </c>
      <c r="F769" s="209" t="s">
        <v>750</v>
      </c>
      <c r="G769" s="210" t="s">
        <v>185</v>
      </c>
      <c r="H769" s="211">
        <v>1051.645</v>
      </c>
      <c r="I769" s="212"/>
      <c r="J769" s="213">
        <f>ROUND(I769*H769,2)</f>
        <v>0</v>
      </c>
      <c r="K769" s="209" t="s">
        <v>150</v>
      </c>
      <c r="L769" s="47"/>
      <c r="M769" s="214" t="s">
        <v>19</v>
      </c>
      <c r="N769" s="215" t="s">
        <v>41</v>
      </c>
      <c r="O769" s="87"/>
      <c r="P769" s="216">
        <f>O769*H769</f>
        <v>0</v>
      </c>
      <c r="Q769" s="216">
        <v>0</v>
      </c>
      <c r="R769" s="216">
        <f>Q769*H769</f>
        <v>0</v>
      </c>
      <c r="S769" s="216">
        <v>0.00167</v>
      </c>
      <c r="T769" s="217">
        <f>S769*H769</f>
        <v>1.75624715</v>
      </c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R769" s="218" t="s">
        <v>339</v>
      </c>
      <c r="AT769" s="218" t="s">
        <v>146</v>
      </c>
      <c r="AU769" s="218" t="s">
        <v>80</v>
      </c>
      <c r="AY769" s="20" t="s">
        <v>143</v>
      </c>
      <c r="BE769" s="219">
        <f>IF(N769="základní",J769,0)</f>
        <v>0</v>
      </c>
      <c r="BF769" s="219">
        <f>IF(N769="snížená",J769,0)</f>
        <v>0</v>
      </c>
      <c r="BG769" s="219">
        <f>IF(N769="zákl. přenesená",J769,0)</f>
        <v>0</v>
      </c>
      <c r="BH769" s="219">
        <f>IF(N769="sníž. přenesená",J769,0)</f>
        <v>0</v>
      </c>
      <c r="BI769" s="219">
        <f>IF(N769="nulová",J769,0)</f>
        <v>0</v>
      </c>
      <c r="BJ769" s="20" t="s">
        <v>78</v>
      </c>
      <c r="BK769" s="219">
        <f>ROUND(I769*H769,2)</f>
        <v>0</v>
      </c>
      <c r="BL769" s="20" t="s">
        <v>339</v>
      </c>
      <c r="BM769" s="218" t="s">
        <v>751</v>
      </c>
    </row>
    <row r="770" spans="1:47" s="2" customFormat="1" ht="12">
      <c r="A770" s="41"/>
      <c r="B770" s="42"/>
      <c r="C770" s="43"/>
      <c r="D770" s="220" t="s">
        <v>153</v>
      </c>
      <c r="E770" s="43"/>
      <c r="F770" s="221" t="s">
        <v>752</v>
      </c>
      <c r="G770" s="43"/>
      <c r="H770" s="43"/>
      <c r="I770" s="222"/>
      <c r="J770" s="43"/>
      <c r="K770" s="43"/>
      <c r="L770" s="47"/>
      <c r="M770" s="223"/>
      <c r="N770" s="224"/>
      <c r="O770" s="87"/>
      <c r="P770" s="87"/>
      <c r="Q770" s="87"/>
      <c r="R770" s="87"/>
      <c r="S770" s="87"/>
      <c r="T770" s="88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T770" s="20" t="s">
        <v>153</v>
      </c>
      <c r="AU770" s="20" t="s">
        <v>80</v>
      </c>
    </row>
    <row r="771" spans="1:51" s="14" customFormat="1" ht="12">
      <c r="A771" s="14"/>
      <c r="B771" s="236"/>
      <c r="C771" s="237"/>
      <c r="D771" s="227" t="s">
        <v>155</v>
      </c>
      <c r="E771" s="238" t="s">
        <v>19</v>
      </c>
      <c r="F771" s="239" t="s">
        <v>753</v>
      </c>
      <c r="G771" s="237"/>
      <c r="H771" s="240">
        <v>1051.645</v>
      </c>
      <c r="I771" s="241"/>
      <c r="J771" s="237"/>
      <c r="K771" s="237"/>
      <c r="L771" s="242"/>
      <c r="M771" s="243"/>
      <c r="N771" s="244"/>
      <c r="O771" s="244"/>
      <c r="P771" s="244"/>
      <c r="Q771" s="244"/>
      <c r="R771" s="244"/>
      <c r="S771" s="244"/>
      <c r="T771" s="24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6" t="s">
        <v>155</v>
      </c>
      <c r="AU771" s="246" t="s">
        <v>80</v>
      </c>
      <c r="AV771" s="14" t="s">
        <v>80</v>
      </c>
      <c r="AW771" s="14" t="s">
        <v>32</v>
      </c>
      <c r="AX771" s="14" t="s">
        <v>78</v>
      </c>
      <c r="AY771" s="246" t="s">
        <v>143</v>
      </c>
    </row>
    <row r="772" spans="1:65" s="2" customFormat="1" ht="37.8" customHeight="1">
      <c r="A772" s="41"/>
      <c r="B772" s="42"/>
      <c r="C772" s="207" t="s">
        <v>754</v>
      </c>
      <c r="D772" s="207" t="s">
        <v>146</v>
      </c>
      <c r="E772" s="208" t="s">
        <v>755</v>
      </c>
      <c r="F772" s="209" t="s">
        <v>756</v>
      </c>
      <c r="G772" s="210" t="s">
        <v>185</v>
      </c>
      <c r="H772" s="211">
        <v>2.5</v>
      </c>
      <c r="I772" s="212"/>
      <c r="J772" s="213">
        <f>ROUND(I772*H772,2)</f>
        <v>0</v>
      </c>
      <c r="K772" s="209" t="s">
        <v>208</v>
      </c>
      <c r="L772" s="47"/>
      <c r="M772" s="214" t="s">
        <v>19</v>
      </c>
      <c r="N772" s="215" t="s">
        <v>41</v>
      </c>
      <c r="O772" s="87"/>
      <c r="P772" s="216">
        <f>O772*H772</f>
        <v>0</v>
      </c>
      <c r="Q772" s="216">
        <v>0.00401</v>
      </c>
      <c r="R772" s="216">
        <f>Q772*H772</f>
        <v>0.010025</v>
      </c>
      <c r="S772" s="216">
        <v>0</v>
      </c>
      <c r="T772" s="217">
        <f>S772*H772</f>
        <v>0</v>
      </c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R772" s="218" t="s">
        <v>339</v>
      </c>
      <c r="AT772" s="218" t="s">
        <v>146</v>
      </c>
      <c r="AU772" s="218" t="s">
        <v>80</v>
      </c>
      <c r="AY772" s="20" t="s">
        <v>143</v>
      </c>
      <c r="BE772" s="219">
        <f>IF(N772="základní",J772,0)</f>
        <v>0</v>
      </c>
      <c r="BF772" s="219">
        <f>IF(N772="snížená",J772,0)</f>
        <v>0</v>
      </c>
      <c r="BG772" s="219">
        <f>IF(N772="zákl. přenesená",J772,0)</f>
        <v>0</v>
      </c>
      <c r="BH772" s="219">
        <f>IF(N772="sníž. přenesená",J772,0)</f>
        <v>0</v>
      </c>
      <c r="BI772" s="219">
        <f>IF(N772="nulová",J772,0)</f>
        <v>0</v>
      </c>
      <c r="BJ772" s="20" t="s">
        <v>78</v>
      </c>
      <c r="BK772" s="219">
        <f>ROUND(I772*H772,2)</f>
        <v>0</v>
      </c>
      <c r="BL772" s="20" t="s">
        <v>339</v>
      </c>
      <c r="BM772" s="218" t="s">
        <v>757</v>
      </c>
    </row>
    <row r="773" spans="1:47" s="2" customFormat="1" ht="12">
      <c r="A773" s="41"/>
      <c r="B773" s="42"/>
      <c r="C773" s="43"/>
      <c r="D773" s="220" t="s">
        <v>153</v>
      </c>
      <c r="E773" s="43"/>
      <c r="F773" s="221" t="s">
        <v>758</v>
      </c>
      <c r="G773" s="43"/>
      <c r="H773" s="43"/>
      <c r="I773" s="222"/>
      <c r="J773" s="43"/>
      <c r="K773" s="43"/>
      <c r="L773" s="47"/>
      <c r="M773" s="223"/>
      <c r="N773" s="224"/>
      <c r="O773" s="87"/>
      <c r="P773" s="87"/>
      <c r="Q773" s="87"/>
      <c r="R773" s="87"/>
      <c r="S773" s="87"/>
      <c r="T773" s="88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T773" s="20" t="s">
        <v>153</v>
      </c>
      <c r="AU773" s="20" t="s">
        <v>80</v>
      </c>
    </row>
    <row r="774" spans="1:51" s="13" customFormat="1" ht="12">
      <c r="A774" s="13"/>
      <c r="B774" s="225"/>
      <c r="C774" s="226"/>
      <c r="D774" s="227" t="s">
        <v>155</v>
      </c>
      <c r="E774" s="228" t="s">
        <v>19</v>
      </c>
      <c r="F774" s="229" t="s">
        <v>759</v>
      </c>
      <c r="G774" s="226"/>
      <c r="H774" s="228" t="s">
        <v>19</v>
      </c>
      <c r="I774" s="230"/>
      <c r="J774" s="226"/>
      <c r="K774" s="226"/>
      <c r="L774" s="231"/>
      <c r="M774" s="232"/>
      <c r="N774" s="233"/>
      <c r="O774" s="233"/>
      <c r="P774" s="233"/>
      <c r="Q774" s="233"/>
      <c r="R774" s="233"/>
      <c r="S774" s="233"/>
      <c r="T774" s="23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5" t="s">
        <v>155</v>
      </c>
      <c r="AU774" s="235" t="s">
        <v>80</v>
      </c>
      <c r="AV774" s="13" t="s">
        <v>78</v>
      </c>
      <c r="AW774" s="13" t="s">
        <v>32</v>
      </c>
      <c r="AX774" s="13" t="s">
        <v>70</v>
      </c>
      <c r="AY774" s="235" t="s">
        <v>143</v>
      </c>
    </row>
    <row r="775" spans="1:51" s="14" customFormat="1" ht="12">
      <c r="A775" s="14"/>
      <c r="B775" s="236"/>
      <c r="C775" s="237"/>
      <c r="D775" s="227" t="s">
        <v>155</v>
      </c>
      <c r="E775" s="238" t="s">
        <v>19</v>
      </c>
      <c r="F775" s="239" t="s">
        <v>760</v>
      </c>
      <c r="G775" s="237"/>
      <c r="H775" s="240">
        <v>2.5</v>
      </c>
      <c r="I775" s="241"/>
      <c r="J775" s="237"/>
      <c r="K775" s="237"/>
      <c r="L775" s="242"/>
      <c r="M775" s="243"/>
      <c r="N775" s="244"/>
      <c r="O775" s="244"/>
      <c r="P775" s="244"/>
      <c r="Q775" s="244"/>
      <c r="R775" s="244"/>
      <c r="S775" s="244"/>
      <c r="T775" s="245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6" t="s">
        <v>155</v>
      </c>
      <c r="AU775" s="246" t="s">
        <v>80</v>
      </c>
      <c r="AV775" s="14" t="s">
        <v>80</v>
      </c>
      <c r="AW775" s="14" t="s">
        <v>32</v>
      </c>
      <c r="AX775" s="14" t="s">
        <v>78</v>
      </c>
      <c r="AY775" s="246" t="s">
        <v>143</v>
      </c>
    </row>
    <row r="776" spans="1:65" s="2" customFormat="1" ht="37.8" customHeight="1">
      <c r="A776" s="41"/>
      <c r="B776" s="42"/>
      <c r="C776" s="207" t="s">
        <v>761</v>
      </c>
      <c r="D776" s="207" t="s">
        <v>146</v>
      </c>
      <c r="E776" s="208" t="s">
        <v>762</v>
      </c>
      <c r="F776" s="209" t="s">
        <v>763</v>
      </c>
      <c r="G776" s="210" t="s">
        <v>185</v>
      </c>
      <c r="H776" s="211">
        <v>126</v>
      </c>
      <c r="I776" s="212"/>
      <c r="J776" s="213">
        <f>ROUND(I776*H776,2)</f>
        <v>0</v>
      </c>
      <c r="K776" s="209" t="s">
        <v>208</v>
      </c>
      <c r="L776" s="47"/>
      <c r="M776" s="214" t="s">
        <v>19</v>
      </c>
      <c r="N776" s="215" t="s">
        <v>41</v>
      </c>
      <c r="O776" s="87"/>
      <c r="P776" s="216">
        <f>O776*H776</f>
        <v>0</v>
      </c>
      <c r="Q776" s="216">
        <v>0.00479</v>
      </c>
      <c r="R776" s="216">
        <f>Q776*H776</f>
        <v>0.60354</v>
      </c>
      <c r="S776" s="216">
        <v>0</v>
      </c>
      <c r="T776" s="217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18" t="s">
        <v>339</v>
      </c>
      <c r="AT776" s="218" t="s">
        <v>146</v>
      </c>
      <c r="AU776" s="218" t="s">
        <v>80</v>
      </c>
      <c r="AY776" s="20" t="s">
        <v>143</v>
      </c>
      <c r="BE776" s="219">
        <f>IF(N776="základní",J776,0)</f>
        <v>0</v>
      </c>
      <c r="BF776" s="219">
        <f>IF(N776="snížená",J776,0)</f>
        <v>0</v>
      </c>
      <c r="BG776" s="219">
        <f>IF(N776="zákl. přenesená",J776,0)</f>
        <v>0</v>
      </c>
      <c r="BH776" s="219">
        <f>IF(N776="sníž. přenesená",J776,0)</f>
        <v>0</v>
      </c>
      <c r="BI776" s="219">
        <f>IF(N776="nulová",J776,0)</f>
        <v>0</v>
      </c>
      <c r="BJ776" s="20" t="s">
        <v>78</v>
      </c>
      <c r="BK776" s="219">
        <f>ROUND(I776*H776,2)</f>
        <v>0</v>
      </c>
      <c r="BL776" s="20" t="s">
        <v>339</v>
      </c>
      <c r="BM776" s="218" t="s">
        <v>764</v>
      </c>
    </row>
    <row r="777" spans="1:47" s="2" customFormat="1" ht="12">
      <c r="A777" s="41"/>
      <c r="B777" s="42"/>
      <c r="C777" s="43"/>
      <c r="D777" s="220" t="s">
        <v>153</v>
      </c>
      <c r="E777" s="43"/>
      <c r="F777" s="221" t="s">
        <v>765</v>
      </c>
      <c r="G777" s="43"/>
      <c r="H777" s="43"/>
      <c r="I777" s="222"/>
      <c r="J777" s="43"/>
      <c r="K777" s="43"/>
      <c r="L777" s="47"/>
      <c r="M777" s="223"/>
      <c r="N777" s="224"/>
      <c r="O777" s="87"/>
      <c r="P777" s="87"/>
      <c r="Q777" s="87"/>
      <c r="R777" s="87"/>
      <c r="S777" s="87"/>
      <c r="T777" s="88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T777" s="20" t="s">
        <v>153</v>
      </c>
      <c r="AU777" s="20" t="s">
        <v>80</v>
      </c>
    </row>
    <row r="778" spans="1:51" s="13" customFormat="1" ht="12">
      <c r="A778" s="13"/>
      <c r="B778" s="225"/>
      <c r="C778" s="226"/>
      <c r="D778" s="227" t="s">
        <v>155</v>
      </c>
      <c r="E778" s="228" t="s">
        <v>19</v>
      </c>
      <c r="F778" s="229" t="s">
        <v>766</v>
      </c>
      <c r="G778" s="226"/>
      <c r="H778" s="228" t="s">
        <v>19</v>
      </c>
      <c r="I778" s="230"/>
      <c r="J778" s="226"/>
      <c r="K778" s="226"/>
      <c r="L778" s="231"/>
      <c r="M778" s="232"/>
      <c r="N778" s="233"/>
      <c r="O778" s="233"/>
      <c r="P778" s="233"/>
      <c r="Q778" s="233"/>
      <c r="R778" s="233"/>
      <c r="S778" s="233"/>
      <c r="T778" s="23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5" t="s">
        <v>155</v>
      </c>
      <c r="AU778" s="235" t="s">
        <v>80</v>
      </c>
      <c r="AV778" s="13" t="s">
        <v>78</v>
      </c>
      <c r="AW778" s="13" t="s">
        <v>32</v>
      </c>
      <c r="AX778" s="13" t="s">
        <v>70</v>
      </c>
      <c r="AY778" s="235" t="s">
        <v>143</v>
      </c>
    </row>
    <row r="779" spans="1:51" s="14" customFormat="1" ht="12">
      <c r="A779" s="14"/>
      <c r="B779" s="236"/>
      <c r="C779" s="237"/>
      <c r="D779" s="227" t="s">
        <v>155</v>
      </c>
      <c r="E779" s="238" t="s">
        <v>19</v>
      </c>
      <c r="F779" s="239" t="s">
        <v>767</v>
      </c>
      <c r="G779" s="237"/>
      <c r="H779" s="240">
        <v>126</v>
      </c>
      <c r="I779" s="241"/>
      <c r="J779" s="237"/>
      <c r="K779" s="237"/>
      <c r="L779" s="242"/>
      <c r="M779" s="243"/>
      <c r="N779" s="244"/>
      <c r="O779" s="244"/>
      <c r="P779" s="244"/>
      <c r="Q779" s="244"/>
      <c r="R779" s="244"/>
      <c r="S779" s="244"/>
      <c r="T779" s="245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6" t="s">
        <v>155</v>
      </c>
      <c r="AU779" s="246" t="s">
        <v>80</v>
      </c>
      <c r="AV779" s="14" t="s">
        <v>80</v>
      </c>
      <c r="AW779" s="14" t="s">
        <v>32</v>
      </c>
      <c r="AX779" s="14" t="s">
        <v>78</v>
      </c>
      <c r="AY779" s="246" t="s">
        <v>143</v>
      </c>
    </row>
    <row r="780" spans="1:65" s="2" customFormat="1" ht="37.8" customHeight="1">
      <c r="A780" s="41"/>
      <c r="B780" s="42"/>
      <c r="C780" s="207" t="s">
        <v>768</v>
      </c>
      <c r="D780" s="207" t="s">
        <v>146</v>
      </c>
      <c r="E780" s="208" t="s">
        <v>769</v>
      </c>
      <c r="F780" s="209" t="s">
        <v>770</v>
      </c>
      <c r="G780" s="210" t="s">
        <v>185</v>
      </c>
      <c r="H780" s="211">
        <v>1.15</v>
      </c>
      <c r="I780" s="212"/>
      <c r="J780" s="213">
        <f>ROUND(I780*H780,2)</f>
        <v>0</v>
      </c>
      <c r="K780" s="209" t="s">
        <v>208</v>
      </c>
      <c r="L780" s="47"/>
      <c r="M780" s="214" t="s">
        <v>19</v>
      </c>
      <c r="N780" s="215" t="s">
        <v>41</v>
      </c>
      <c r="O780" s="87"/>
      <c r="P780" s="216">
        <f>O780*H780</f>
        <v>0</v>
      </c>
      <c r="Q780" s="216">
        <v>0.00122</v>
      </c>
      <c r="R780" s="216">
        <f>Q780*H780</f>
        <v>0.0014029999999999997</v>
      </c>
      <c r="S780" s="216">
        <v>0</v>
      </c>
      <c r="T780" s="217">
        <f>S780*H780</f>
        <v>0</v>
      </c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R780" s="218" t="s">
        <v>339</v>
      </c>
      <c r="AT780" s="218" t="s">
        <v>146</v>
      </c>
      <c r="AU780" s="218" t="s">
        <v>80</v>
      </c>
      <c r="AY780" s="20" t="s">
        <v>143</v>
      </c>
      <c r="BE780" s="219">
        <f>IF(N780="základní",J780,0)</f>
        <v>0</v>
      </c>
      <c r="BF780" s="219">
        <f>IF(N780="snížená",J780,0)</f>
        <v>0</v>
      </c>
      <c r="BG780" s="219">
        <f>IF(N780="zákl. přenesená",J780,0)</f>
        <v>0</v>
      </c>
      <c r="BH780" s="219">
        <f>IF(N780="sníž. přenesená",J780,0)</f>
        <v>0</v>
      </c>
      <c r="BI780" s="219">
        <f>IF(N780="nulová",J780,0)</f>
        <v>0</v>
      </c>
      <c r="BJ780" s="20" t="s">
        <v>78</v>
      </c>
      <c r="BK780" s="219">
        <f>ROUND(I780*H780,2)</f>
        <v>0</v>
      </c>
      <c r="BL780" s="20" t="s">
        <v>339</v>
      </c>
      <c r="BM780" s="218" t="s">
        <v>771</v>
      </c>
    </row>
    <row r="781" spans="1:47" s="2" customFormat="1" ht="12">
      <c r="A781" s="41"/>
      <c r="B781" s="42"/>
      <c r="C781" s="43"/>
      <c r="D781" s="220" t="s">
        <v>153</v>
      </c>
      <c r="E781" s="43"/>
      <c r="F781" s="221" t="s">
        <v>772</v>
      </c>
      <c r="G781" s="43"/>
      <c r="H781" s="43"/>
      <c r="I781" s="222"/>
      <c r="J781" s="43"/>
      <c r="K781" s="43"/>
      <c r="L781" s="47"/>
      <c r="M781" s="223"/>
      <c r="N781" s="224"/>
      <c r="O781" s="87"/>
      <c r="P781" s="87"/>
      <c r="Q781" s="87"/>
      <c r="R781" s="87"/>
      <c r="S781" s="87"/>
      <c r="T781" s="88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T781" s="20" t="s">
        <v>153</v>
      </c>
      <c r="AU781" s="20" t="s">
        <v>80</v>
      </c>
    </row>
    <row r="782" spans="1:51" s="13" customFormat="1" ht="12">
      <c r="A782" s="13"/>
      <c r="B782" s="225"/>
      <c r="C782" s="226"/>
      <c r="D782" s="227" t="s">
        <v>155</v>
      </c>
      <c r="E782" s="228" t="s">
        <v>19</v>
      </c>
      <c r="F782" s="229" t="s">
        <v>773</v>
      </c>
      <c r="G782" s="226"/>
      <c r="H782" s="228" t="s">
        <v>19</v>
      </c>
      <c r="I782" s="230"/>
      <c r="J782" s="226"/>
      <c r="K782" s="226"/>
      <c r="L782" s="231"/>
      <c r="M782" s="232"/>
      <c r="N782" s="233"/>
      <c r="O782" s="233"/>
      <c r="P782" s="233"/>
      <c r="Q782" s="233"/>
      <c r="R782" s="233"/>
      <c r="S782" s="233"/>
      <c r="T782" s="234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5" t="s">
        <v>155</v>
      </c>
      <c r="AU782" s="235" t="s">
        <v>80</v>
      </c>
      <c r="AV782" s="13" t="s">
        <v>78</v>
      </c>
      <c r="AW782" s="13" t="s">
        <v>32</v>
      </c>
      <c r="AX782" s="13" t="s">
        <v>70</v>
      </c>
      <c r="AY782" s="235" t="s">
        <v>143</v>
      </c>
    </row>
    <row r="783" spans="1:51" s="14" customFormat="1" ht="12">
      <c r="A783" s="14"/>
      <c r="B783" s="236"/>
      <c r="C783" s="237"/>
      <c r="D783" s="227" t="s">
        <v>155</v>
      </c>
      <c r="E783" s="238" t="s">
        <v>19</v>
      </c>
      <c r="F783" s="239" t="s">
        <v>774</v>
      </c>
      <c r="G783" s="237"/>
      <c r="H783" s="240">
        <v>1.15</v>
      </c>
      <c r="I783" s="241"/>
      <c r="J783" s="237"/>
      <c r="K783" s="237"/>
      <c r="L783" s="242"/>
      <c r="M783" s="243"/>
      <c r="N783" s="244"/>
      <c r="O783" s="244"/>
      <c r="P783" s="244"/>
      <c r="Q783" s="244"/>
      <c r="R783" s="244"/>
      <c r="S783" s="244"/>
      <c r="T783" s="245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6" t="s">
        <v>155</v>
      </c>
      <c r="AU783" s="246" t="s">
        <v>80</v>
      </c>
      <c r="AV783" s="14" t="s">
        <v>80</v>
      </c>
      <c r="AW783" s="14" t="s">
        <v>32</v>
      </c>
      <c r="AX783" s="14" t="s">
        <v>78</v>
      </c>
      <c r="AY783" s="246" t="s">
        <v>143</v>
      </c>
    </row>
    <row r="784" spans="1:65" s="2" customFormat="1" ht="37.8" customHeight="1">
      <c r="A784" s="41"/>
      <c r="B784" s="42"/>
      <c r="C784" s="207" t="s">
        <v>775</v>
      </c>
      <c r="D784" s="207" t="s">
        <v>146</v>
      </c>
      <c r="E784" s="208" t="s">
        <v>776</v>
      </c>
      <c r="F784" s="209" t="s">
        <v>777</v>
      </c>
      <c r="G784" s="210" t="s">
        <v>185</v>
      </c>
      <c r="H784" s="211">
        <v>124.3</v>
      </c>
      <c r="I784" s="212"/>
      <c r="J784" s="213">
        <f>ROUND(I784*H784,2)</f>
        <v>0</v>
      </c>
      <c r="K784" s="209" t="s">
        <v>208</v>
      </c>
      <c r="L784" s="47"/>
      <c r="M784" s="214" t="s">
        <v>19</v>
      </c>
      <c r="N784" s="215" t="s">
        <v>41</v>
      </c>
      <c r="O784" s="87"/>
      <c r="P784" s="216">
        <f>O784*H784</f>
        <v>0</v>
      </c>
      <c r="Q784" s="216">
        <v>0.00151</v>
      </c>
      <c r="R784" s="216">
        <f>Q784*H784</f>
        <v>0.187693</v>
      </c>
      <c r="S784" s="216">
        <v>0</v>
      </c>
      <c r="T784" s="217">
        <f>S784*H784</f>
        <v>0</v>
      </c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R784" s="218" t="s">
        <v>339</v>
      </c>
      <c r="AT784" s="218" t="s">
        <v>146</v>
      </c>
      <c r="AU784" s="218" t="s">
        <v>80</v>
      </c>
      <c r="AY784" s="20" t="s">
        <v>143</v>
      </c>
      <c r="BE784" s="219">
        <f>IF(N784="základní",J784,0)</f>
        <v>0</v>
      </c>
      <c r="BF784" s="219">
        <f>IF(N784="snížená",J784,0)</f>
        <v>0</v>
      </c>
      <c r="BG784" s="219">
        <f>IF(N784="zákl. přenesená",J784,0)</f>
        <v>0</v>
      </c>
      <c r="BH784" s="219">
        <f>IF(N784="sníž. přenesená",J784,0)</f>
        <v>0</v>
      </c>
      <c r="BI784" s="219">
        <f>IF(N784="nulová",J784,0)</f>
        <v>0</v>
      </c>
      <c r="BJ784" s="20" t="s">
        <v>78</v>
      </c>
      <c r="BK784" s="219">
        <f>ROUND(I784*H784,2)</f>
        <v>0</v>
      </c>
      <c r="BL784" s="20" t="s">
        <v>339</v>
      </c>
      <c r="BM784" s="218" t="s">
        <v>778</v>
      </c>
    </row>
    <row r="785" spans="1:47" s="2" customFormat="1" ht="12">
      <c r="A785" s="41"/>
      <c r="B785" s="42"/>
      <c r="C785" s="43"/>
      <c r="D785" s="220" t="s">
        <v>153</v>
      </c>
      <c r="E785" s="43"/>
      <c r="F785" s="221" t="s">
        <v>779</v>
      </c>
      <c r="G785" s="43"/>
      <c r="H785" s="43"/>
      <c r="I785" s="222"/>
      <c r="J785" s="43"/>
      <c r="K785" s="43"/>
      <c r="L785" s="47"/>
      <c r="M785" s="223"/>
      <c r="N785" s="224"/>
      <c r="O785" s="87"/>
      <c r="P785" s="87"/>
      <c r="Q785" s="87"/>
      <c r="R785" s="87"/>
      <c r="S785" s="87"/>
      <c r="T785" s="88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T785" s="20" t="s">
        <v>153</v>
      </c>
      <c r="AU785" s="20" t="s">
        <v>80</v>
      </c>
    </row>
    <row r="786" spans="1:51" s="13" customFormat="1" ht="12">
      <c r="A786" s="13"/>
      <c r="B786" s="225"/>
      <c r="C786" s="226"/>
      <c r="D786" s="227" t="s">
        <v>155</v>
      </c>
      <c r="E786" s="228" t="s">
        <v>19</v>
      </c>
      <c r="F786" s="229" t="s">
        <v>780</v>
      </c>
      <c r="G786" s="226"/>
      <c r="H786" s="228" t="s">
        <v>19</v>
      </c>
      <c r="I786" s="230"/>
      <c r="J786" s="226"/>
      <c r="K786" s="226"/>
      <c r="L786" s="231"/>
      <c r="M786" s="232"/>
      <c r="N786" s="233"/>
      <c r="O786" s="233"/>
      <c r="P786" s="233"/>
      <c r="Q786" s="233"/>
      <c r="R786" s="233"/>
      <c r="S786" s="233"/>
      <c r="T786" s="23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5" t="s">
        <v>155</v>
      </c>
      <c r="AU786" s="235" t="s">
        <v>80</v>
      </c>
      <c r="AV786" s="13" t="s">
        <v>78</v>
      </c>
      <c r="AW786" s="13" t="s">
        <v>32</v>
      </c>
      <c r="AX786" s="13" t="s">
        <v>70</v>
      </c>
      <c r="AY786" s="235" t="s">
        <v>143</v>
      </c>
    </row>
    <row r="787" spans="1:51" s="14" customFormat="1" ht="12">
      <c r="A787" s="14"/>
      <c r="B787" s="236"/>
      <c r="C787" s="237"/>
      <c r="D787" s="227" t="s">
        <v>155</v>
      </c>
      <c r="E787" s="238" t="s">
        <v>19</v>
      </c>
      <c r="F787" s="239" t="s">
        <v>781</v>
      </c>
      <c r="G787" s="237"/>
      <c r="H787" s="240">
        <v>1.9</v>
      </c>
      <c r="I787" s="241"/>
      <c r="J787" s="237"/>
      <c r="K787" s="237"/>
      <c r="L787" s="242"/>
      <c r="M787" s="243"/>
      <c r="N787" s="244"/>
      <c r="O787" s="244"/>
      <c r="P787" s="244"/>
      <c r="Q787" s="244"/>
      <c r="R787" s="244"/>
      <c r="S787" s="244"/>
      <c r="T787" s="24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6" t="s">
        <v>155</v>
      </c>
      <c r="AU787" s="246" t="s">
        <v>80</v>
      </c>
      <c r="AV787" s="14" t="s">
        <v>80</v>
      </c>
      <c r="AW787" s="14" t="s">
        <v>32</v>
      </c>
      <c r="AX787" s="14" t="s">
        <v>70</v>
      </c>
      <c r="AY787" s="246" t="s">
        <v>143</v>
      </c>
    </row>
    <row r="788" spans="1:51" s="13" customFormat="1" ht="12">
      <c r="A788" s="13"/>
      <c r="B788" s="225"/>
      <c r="C788" s="226"/>
      <c r="D788" s="227" t="s">
        <v>155</v>
      </c>
      <c r="E788" s="228" t="s">
        <v>19</v>
      </c>
      <c r="F788" s="229" t="s">
        <v>782</v>
      </c>
      <c r="G788" s="226"/>
      <c r="H788" s="228" t="s">
        <v>19</v>
      </c>
      <c r="I788" s="230"/>
      <c r="J788" s="226"/>
      <c r="K788" s="226"/>
      <c r="L788" s="231"/>
      <c r="M788" s="232"/>
      <c r="N788" s="233"/>
      <c r="O788" s="233"/>
      <c r="P788" s="233"/>
      <c r="Q788" s="233"/>
      <c r="R788" s="233"/>
      <c r="S788" s="233"/>
      <c r="T788" s="23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5" t="s">
        <v>155</v>
      </c>
      <c r="AU788" s="235" t="s">
        <v>80</v>
      </c>
      <c r="AV788" s="13" t="s">
        <v>78</v>
      </c>
      <c r="AW788" s="13" t="s">
        <v>32</v>
      </c>
      <c r="AX788" s="13" t="s">
        <v>70</v>
      </c>
      <c r="AY788" s="235" t="s">
        <v>143</v>
      </c>
    </row>
    <row r="789" spans="1:51" s="14" customFormat="1" ht="12">
      <c r="A789" s="14"/>
      <c r="B789" s="236"/>
      <c r="C789" s="237"/>
      <c r="D789" s="227" t="s">
        <v>155</v>
      </c>
      <c r="E789" s="238" t="s">
        <v>19</v>
      </c>
      <c r="F789" s="239" t="s">
        <v>783</v>
      </c>
      <c r="G789" s="237"/>
      <c r="H789" s="240">
        <v>82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6" t="s">
        <v>155</v>
      </c>
      <c r="AU789" s="246" t="s">
        <v>80</v>
      </c>
      <c r="AV789" s="14" t="s">
        <v>80</v>
      </c>
      <c r="AW789" s="14" t="s">
        <v>32</v>
      </c>
      <c r="AX789" s="14" t="s">
        <v>70</v>
      </c>
      <c r="AY789" s="246" t="s">
        <v>143</v>
      </c>
    </row>
    <row r="790" spans="1:51" s="13" customFormat="1" ht="12">
      <c r="A790" s="13"/>
      <c r="B790" s="225"/>
      <c r="C790" s="226"/>
      <c r="D790" s="227" t="s">
        <v>155</v>
      </c>
      <c r="E790" s="228" t="s">
        <v>19</v>
      </c>
      <c r="F790" s="229" t="s">
        <v>784</v>
      </c>
      <c r="G790" s="226"/>
      <c r="H790" s="228" t="s">
        <v>19</v>
      </c>
      <c r="I790" s="230"/>
      <c r="J790" s="226"/>
      <c r="K790" s="226"/>
      <c r="L790" s="231"/>
      <c r="M790" s="232"/>
      <c r="N790" s="233"/>
      <c r="O790" s="233"/>
      <c r="P790" s="233"/>
      <c r="Q790" s="233"/>
      <c r="R790" s="233"/>
      <c r="S790" s="233"/>
      <c r="T790" s="234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5" t="s">
        <v>155</v>
      </c>
      <c r="AU790" s="235" t="s">
        <v>80</v>
      </c>
      <c r="AV790" s="13" t="s">
        <v>78</v>
      </c>
      <c r="AW790" s="13" t="s">
        <v>32</v>
      </c>
      <c r="AX790" s="13" t="s">
        <v>70</v>
      </c>
      <c r="AY790" s="235" t="s">
        <v>143</v>
      </c>
    </row>
    <row r="791" spans="1:51" s="14" customFormat="1" ht="12">
      <c r="A791" s="14"/>
      <c r="B791" s="236"/>
      <c r="C791" s="237"/>
      <c r="D791" s="227" t="s">
        <v>155</v>
      </c>
      <c r="E791" s="238" t="s">
        <v>19</v>
      </c>
      <c r="F791" s="239" t="s">
        <v>785</v>
      </c>
      <c r="G791" s="237"/>
      <c r="H791" s="240">
        <v>11.6</v>
      </c>
      <c r="I791" s="241"/>
      <c r="J791" s="237"/>
      <c r="K791" s="237"/>
      <c r="L791" s="242"/>
      <c r="M791" s="243"/>
      <c r="N791" s="244"/>
      <c r="O791" s="244"/>
      <c r="P791" s="244"/>
      <c r="Q791" s="244"/>
      <c r="R791" s="244"/>
      <c r="S791" s="244"/>
      <c r="T791" s="245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6" t="s">
        <v>155</v>
      </c>
      <c r="AU791" s="246" t="s">
        <v>80</v>
      </c>
      <c r="AV791" s="14" t="s">
        <v>80</v>
      </c>
      <c r="AW791" s="14" t="s">
        <v>32</v>
      </c>
      <c r="AX791" s="14" t="s">
        <v>70</v>
      </c>
      <c r="AY791" s="246" t="s">
        <v>143</v>
      </c>
    </row>
    <row r="792" spans="1:51" s="13" customFormat="1" ht="12">
      <c r="A792" s="13"/>
      <c r="B792" s="225"/>
      <c r="C792" s="226"/>
      <c r="D792" s="227" t="s">
        <v>155</v>
      </c>
      <c r="E792" s="228" t="s">
        <v>19</v>
      </c>
      <c r="F792" s="229" t="s">
        <v>786</v>
      </c>
      <c r="G792" s="226"/>
      <c r="H792" s="228" t="s">
        <v>19</v>
      </c>
      <c r="I792" s="230"/>
      <c r="J792" s="226"/>
      <c r="K792" s="226"/>
      <c r="L792" s="231"/>
      <c r="M792" s="232"/>
      <c r="N792" s="233"/>
      <c r="O792" s="233"/>
      <c r="P792" s="233"/>
      <c r="Q792" s="233"/>
      <c r="R792" s="233"/>
      <c r="S792" s="233"/>
      <c r="T792" s="23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5" t="s">
        <v>155</v>
      </c>
      <c r="AU792" s="235" t="s">
        <v>80</v>
      </c>
      <c r="AV792" s="13" t="s">
        <v>78</v>
      </c>
      <c r="AW792" s="13" t="s">
        <v>32</v>
      </c>
      <c r="AX792" s="13" t="s">
        <v>70</v>
      </c>
      <c r="AY792" s="235" t="s">
        <v>143</v>
      </c>
    </row>
    <row r="793" spans="1:51" s="14" customFormat="1" ht="12">
      <c r="A793" s="14"/>
      <c r="B793" s="236"/>
      <c r="C793" s="237"/>
      <c r="D793" s="227" t="s">
        <v>155</v>
      </c>
      <c r="E793" s="238" t="s">
        <v>19</v>
      </c>
      <c r="F793" s="239" t="s">
        <v>787</v>
      </c>
      <c r="G793" s="237"/>
      <c r="H793" s="240">
        <v>2.4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6" t="s">
        <v>155</v>
      </c>
      <c r="AU793" s="246" t="s">
        <v>80</v>
      </c>
      <c r="AV793" s="14" t="s">
        <v>80</v>
      </c>
      <c r="AW793" s="14" t="s">
        <v>32</v>
      </c>
      <c r="AX793" s="14" t="s">
        <v>70</v>
      </c>
      <c r="AY793" s="246" t="s">
        <v>143</v>
      </c>
    </row>
    <row r="794" spans="1:51" s="13" customFormat="1" ht="12">
      <c r="A794" s="13"/>
      <c r="B794" s="225"/>
      <c r="C794" s="226"/>
      <c r="D794" s="227" t="s">
        <v>155</v>
      </c>
      <c r="E794" s="228" t="s">
        <v>19</v>
      </c>
      <c r="F794" s="229" t="s">
        <v>788</v>
      </c>
      <c r="G794" s="226"/>
      <c r="H794" s="228" t="s">
        <v>19</v>
      </c>
      <c r="I794" s="230"/>
      <c r="J794" s="226"/>
      <c r="K794" s="226"/>
      <c r="L794" s="231"/>
      <c r="M794" s="232"/>
      <c r="N794" s="233"/>
      <c r="O794" s="233"/>
      <c r="P794" s="233"/>
      <c r="Q794" s="233"/>
      <c r="R794" s="233"/>
      <c r="S794" s="233"/>
      <c r="T794" s="23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5" t="s">
        <v>155</v>
      </c>
      <c r="AU794" s="235" t="s">
        <v>80</v>
      </c>
      <c r="AV794" s="13" t="s">
        <v>78</v>
      </c>
      <c r="AW794" s="13" t="s">
        <v>32</v>
      </c>
      <c r="AX794" s="13" t="s">
        <v>70</v>
      </c>
      <c r="AY794" s="235" t="s">
        <v>143</v>
      </c>
    </row>
    <row r="795" spans="1:51" s="14" customFormat="1" ht="12">
      <c r="A795" s="14"/>
      <c r="B795" s="236"/>
      <c r="C795" s="237"/>
      <c r="D795" s="227" t="s">
        <v>155</v>
      </c>
      <c r="E795" s="238" t="s">
        <v>19</v>
      </c>
      <c r="F795" s="239" t="s">
        <v>789</v>
      </c>
      <c r="G795" s="237"/>
      <c r="H795" s="240">
        <v>26.4</v>
      </c>
      <c r="I795" s="241"/>
      <c r="J795" s="237"/>
      <c r="K795" s="237"/>
      <c r="L795" s="242"/>
      <c r="M795" s="243"/>
      <c r="N795" s="244"/>
      <c r="O795" s="244"/>
      <c r="P795" s="244"/>
      <c r="Q795" s="244"/>
      <c r="R795" s="244"/>
      <c r="S795" s="244"/>
      <c r="T795" s="245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6" t="s">
        <v>155</v>
      </c>
      <c r="AU795" s="246" t="s">
        <v>80</v>
      </c>
      <c r="AV795" s="14" t="s">
        <v>80</v>
      </c>
      <c r="AW795" s="14" t="s">
        <v>32</v>
      </c>
      <c r="AX795" s="14" t="s">
        <v>70</v>
      </c>
      <c r="AY795" s="246" t="s">
        <v>143</v>
      </c>
    </row>
    <row r="796" spans="1:51" s="15" customFormat="1" ht="12">
      <c r="A796" s="15"/>
      <c r="B796" s="257"/>
      <c r="C796" s="258"/>
      <c r="D796" s="227" t="s">
        <v>155</v>
      </c>
      <c r="E796" s="259" t="s">
        <v>19</v>
      </c>
      <c r="F796" s="260" t="s">
        <v>204</v>
      </c>
      <c r="G796" s="258"/>
      <c r="H796" s="261">
        <v>124.30000000000001</v>
      </c>
      <c r="I796" s="262"/>
      <c r="J796" s="258"/>
      <c r="K796" s="258"/>
      <c r="L796" s="263"/>
      <c r="M796" s="264"/>
      <c r="N796" s="265"/>
      <c r="O796" s="265"/>
      <c r="P796" s="265"/>
      <c r="Q796" s="265"/>
      <c r="R796" s="265"/>
      <c r="S796" s="265"/>
      <c r="T796" s="266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67" t="s">
        <v>155</v>
      </c>
      <c r="AU796" s="267" t="s">
        <v>80</v>
      </c>
      <c r="AV796" s="15" t="s">
        <v>151</v>
      </c>
      <c r="AW796" s="15" t="s">
        <v>32</v>
      </c>
      <c r="AX796" s="15" t="s">
        <v>78</v>
      </c>
      <c r="AY796" s="267" t="s">
        <v>143</v>
      </c>
    </row>
    <row r="797" spans="1:65" s="2" customFormat="1" ht="37.8" customHeight="1">
      <c r="A797" s="41"/>
      <c r="B797" s="42"/>
      <c r="C797" s="207" t="s">
        <v>790</v>
      </c>
      <c r="D797" s="207" t="s">
        <v>146</v>
      </c>
      <c r="E797" s="208" t="s">
        <v>791</v>
      </c>
      <c r="F797" s="209" t="s">
        <v>792</v>
      </c>
      <c r="G797" s="210" t="s">
        <v>185</v>
      </c>
      <c r="H797" s="211">
        <v>57.05</v>
      </c>
      <c r="I797" s="212"/>
      <c r="J797" s="213">
        <f>ROUND(I797*H797,2)</f>
        <v>0</v>
      </c>
      <c r="K797" s="209" t="s">
        <v>208</v>
      </c>
      <c r="L797" s="47"/>
      <c r="M797" s="214" t="s">
        <v>19</v>
      </c>
      <c r="N797" s="215" t="s">
        <v>41</v>
      </c>
      <c r="O797" s="87"/>
      <c r="P797" s="216">
        <f>O797*H797</f>
        <v>0</v>
      </c>
      <c r="Q797" s="216">
        <v>0.00197</v>
      </c>
      <c r="R797" s="216">
        <f>Q797*H797</f>
        <v>0.11238849999999999</v>
      </c>
      <c r="S797" s="216">
        <v>0</v>
      </c>
      <c r="T797" s="217">
        <f>S797*H797</f>
        <v>0</v>
      </c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R797" s="218" t="s">
        <v>339</v>
      </c>
      <c r="AT797" s="218" t="s">
        <v>146</v>
      </c>
      <c r="AU797" s="218" t="s">
        <v>80</v>
      </c>
      <c r="AY797" s="20" t="s">
        <v>143</v>
      </c>
      <c r="BE797" s="219">
        <f>IF(N797="základní",J797,0)</f>
        <v>0</v>
      </c>
      <c r="BF797" s="219">
        <f>IF(N797="snížená",J797,0)</f>
        <v>0</v>
      </c>
      <c r="BG797" s="219">
        <f>IF(N797="zákl. přenesená",J797,0)</f>
        <v>0</v>
      </c>
      <c r="BH797" s="219">
        <f>IF(N797="sníž. přenesená",J797,0)</f>
        <v>0</v>
      </c>
      <c r="BI797" s="219">
        <f>IF(N797="nulová",J797,0)</f>
        <v>0</v>
      </c>
      <c r="BJ797" s="20" t="s">
        <v>78</v>
      </c>
      <c r="BK797" s="219">
        <f>ROUND(I797*H797,2)</f>
        <v>0</v>
      </c>
      <c r="BL797" s="20" t="s">
        <v>339</v>
      </c>
      <c r="BM797" s="218" t="s">
        <v>793</v>
      </c>
    </row>
    <row r="798" spans="1:47" s="2" customFormat="1" ht="12">
      <c r="A798" s="41"/>
      <c r="B798" s="42"/>
      <c r="C798" s="43"/>
      <c r="D798" s="220" t="s">
        <v>153</v>
      </c>
      <c r="E798" s="43"/>
      <c r="F798" s="221" t="s">
        <v>794</v>
      </c>
      <c r="G798" s="43"/>
      <c r="H798" s="43"/>
      <c r="I798" s="222"/>
      <c r="J798" s="43"/>
      <c r="K798" s="43"/>
      <c r="L798" s="47"/>
      <c r="M798" s="223"/>
      <c r="N798" s="224"/>
      <c r="O798" s="87"/>
      <c r="P798" s="87"/>
      <c r="Q798" s="87"/>
      <c r="R798" s="87"/>
      <c r="S798" s="87"/>
      <c r="T798" s="88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T798" s="20" t="s">
        <v>153</v>
      </c>
      <c r="AU798" s="20" t="s">
        <v>80</v>
      </c>
    </row>
    <row r="799" spans="1:51" s="13" customFormat="1" ht="12">
      <c r="A799" s="13"/>
      <c r="B799" s="225"/>
      <c r="C799" s="226"/>
      <c r="D799" s="227" t="s">
        <v>155</v>
      </c>
      <c r="E799" s="228" t="s">
        <v>19</v>
      </c>
      <c r="F799" s="229" t="s">
        <v>795</v>
      </c>
      <c r="G799" s="226"/>
      <c r="H799" s="228" t="s">
        <v>19</v>
      </c>
      <c r="I799" s="230"/>
      <c r="J799" s="226"/>
      <c r="K799" s="226"/>
      <c r="L799" s="231"/>
      <c r="M799" s="232"/>
      <c r="N799" s="233"/>
      <c r="O799" s="233"/>
      <c r="P799" s="233"/>
      <c r="Q799" s="233"/>
      <c r="R799" s="233"/>
      <c r="S799" s="233"/>
      <c r="T799" s="23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5" t="s">
        <v>155</v>
      </c>
      <c r="AU799" s="235" t="s">
        <v>80</v>
      </c>
      <c r="AV799" s="13" t="s">
        <v>78</v>
      </c>
      <c r="AW799" s="13" t="s">
        <v>32</v>
      </c>
      <c r="AX799" s="13" t="s">
        <v>70</v>
      </c>
      <c r="AY799" s="235" t="s">
        <v>143</v>
      </c>
    </row>
    <row r="800" spans="1:51" s="14" customFormat="1" ht="12">
      <c r="A800" s="14"/>
      <c r="B800" s="236"/>
      <c r="C800" s="237"/>
      <c r="D800" s="227" t="s">
        <v>155</v>
      </c>
      <c r="E800" s="238" t="s">
        <v>19</v>
      </c>
      <c r="F800" s="239" t="s">
        <v>796</v>
      </c>
      <c r="G800" s="237"/>
      <c r="H800" s="240">
        <v>1.16</v>
      </c>
      <c r="I800" s="241"/>
      <c r="J800" s="237"/>
      <c r="K800" s="237"/>
      <c r="L800" s="242"/>
      <c r="M800" s="243"/>
      <c r="N800" s="244"/>
      <c r="O800" s="244"/>
      <c r="P800" s="244"/>
      <c r="Q800" s="244"/>
      <c r="R800" s="244"/>
      <c r="S800" s="244"/>
      <c r="T800" s="245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6" t="s">
        <v>155</v>
      </c>
      <c r="AU800" s="246" t="s">
        <v>80</v>
      </c>
      <c r="AV800" s="14" t="s">
        <v>80</v>
      </c>
      <c r="AW800" s="14" t="s">
        <v>32</v>
      </c>
      <c r="AX800" s="14" t="s">
        <v>70</v>
      </c>
      <c r="AY800" s="246" t="s">
        <v>143</v>
      </c>
    </row>
    <row r="801" spans="1:51" s="13" customFormat="1" ht="12">
      <c r="A801" s="13"/>
      <c r="B801" s="225"/>
      <c r="C801" s="226"/>
      <c r="D801" s="227" t="s">
        <v>155</v>
      </c>
      <c r="E801" s="228" t="s">
        <v>19</v>
      </c>
      <c r="F801" s="229" t="s">
        <v>797</v>
      </c>
      <c r="G801" s="226"/>
      <c r="H801" s="228" t="s">
        <v>19</v>
      </c>
      <c r="I801" s="230"/>
      <c r="J801" s="226"/>
      <c r="K801" s="226"/>
      <c r="L801" s="231"/>
      <c r="M801" s="232"/>
      <c r="N801" s="233"/>
      <c r="O801" s="233"/>
      <c r="P801" s="233"/>
      <c r="Q801" s="233"/>
      <c r="R801" s="233"/>
      <c r="S801" s="233"/>
      <c r="T801" s="234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5" t="s">
        <v>155</v>
      </c>
      <c r="AU801" s="235" t="s">
        <v>80</v>
      </c>
      <c r="AV801" s="13" t="s">
        <v>78</v>
      </c>
      <c r="AW801" s="13" t="s">
        <v>32</v>
      </c>
      <c r="AX801" s="13" t="s">
        <v>70</v>
      </c>
      <c r="AY801" s="235" t="s">
        <v>143</v>
      </c>
    </row>
    <row r="802" spans="1:51" s="14" customFormat="1" ht="12">
      <c r="A802" s="14"/>
      <c r="B802" s="236"/>
      <c r="C802" s="237"/>
      <c r="D802" s="227" t="s">
        <v>155</v>
      </c>
      <c r="E802" s="238" t="s">
        <v>19</v>
      </c>
      <c r="F802" s="239" t="s">
        <v>774</v>
      </c>
      <c r="G802" s="237"/>
      <c r="H802" s="240">
        <v>1.15</v>
      </c>
      <c r="I802" s="241"/>
      <c r="J802" s="237"/>
      <c r="K802" s="237"/>
      <c r="L802" s="242"/>
      <c r="M802" s="243"/>
      <c r="N802" s="244"/>
      <c r="O802" s="244"/>
      <c r="P802" s="244"/>
      <c r="Q802" s="244"/>
      <c r="R802" s="244"/>
      <c r="S802" s="244"/>
      <c r="T802" s="245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6" t="s">
        <v>155</v>
      </c>
      <c r="AU802" s="246" t="s">
        <v>80</v>
      </c>
      <c r="AV802" s="14" t="s">
        <v>80</v>
      </c>
      <c r="AW802" s="14" t="s">
        <v>32</v>
      </c>
      <c r="AX802" s="14" t="s">
        <v>70</v>
      </c>
      <c r="AY802" s="246" t="s">
        <v>143</v>
      </c>
    </row>
    <row r="803" spans="1:51" s="13" customFormat="1" ht="12">
      <c r="A803" s="13"/>
      <c r="B803" s="225"/>
      <c r="C803" s="226"/>
      <c r="D803" s="227" t="s">
        <v>155</v>
      </c>
      <c r="E803" s="228" t="s">
        <v>19</v>
      </c>
      <c r="F803" s="229" t="s">
        <v>798</v>
      </c>
      <c r="G803" s="226"/>
      <c r="H803" s="228" t="s">
        <v>19</v>
      </c>
      <c r="I803" s="230"/>
      <c r="J803" s="226"/>
      <c r="K803" s="226"/>
      <c r="L803" s="231"/>
      <c r="M803" s="232"/>
      <c r="N803" s="233"/>
      <c r="O803" s="233"/>
      <c r="P803" s="233"/>
      <c r="Q803" s="233"/>
      <c r="R803" s="233"/>
      <c r="S803" s="233"/>
      <c r="T803" s="234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5" t="s">
        <v>155</v>
      </c>
      <c r="AU803" s="235" t="s">
        <v>80</v>
      </c>
      <c r="AV803" s="13" t="s">
        <v>78</v>
      </c>
      <c r="AW803" s="13" t="s">
        <v>32</v>
      </c>
      <c r="AX803" s="13" t="s">
        <v>70</v>
      </c>
      <c r="AY803" s="235" t="s">
        <v>143</v>
      </c>
    </row>
    <row r="804" spans="1:51" s="14" customFormat="1" ht="12">
      <c r="A804" s="14"/>
      <c r="B804" s="236"/>
      <c r="C804" s="237"/>
      <c r="D804" s="227" t="s">
        <v>155</v>
      </c>
      <c r="E804" s="238" t="s">
        <v>19</v>
      </c>
      <c r="F804" s="239" t="s">
        <v>799</v>
      </c>
      <c r="G804" s="237"/>
      <c r="H804" s="240">
        <v>16.2</v>
      </c>
      <c r="I804" s="241"/>
      <c r="J804" s="237"/>
      <c r="K804" s="237"/>
      <c r="L804" s="242"/>
      <c r="M804" s="243"/>
      <c r="N804" s="244"/>
      <c r="O804" s="244"/>
      <c r="P804" s="244"/>
      <c r="Q804" s="244"/>
      <c r="R804" s="244"/>
      <c r="S804" s="244"/>
      <c r="T804" s="245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6" t="s">
        <v>155</v>
      </c>
      <c r="AU804" s="246" t="s">
        <v>80</v>
      </c>
      <c r="AV804" s="14" t="s">
        <v>80</v>
      </c>
      <c r="AW804" s="14" t="s">
        <v>32</v>
      </c>
      <c r="AX804" s="14" t="s">
        <v>70</v>
      </c>
      <c r="AY804" s="246" t="s">
        <v>143</v>
      </c>
    </row>
    <row r="805" spans="1:51" s="13" customFormat="1" ht="12">
      <c r="A805" s="13"/>
      <c r="B805" s="225"/>
      <c r="C805" s="226"/>
      <c r="D805" s="227" t="s">
        <v>155</v>
      </c>
      <c r="E805" s="228" t="s">
        <v>19</v>
      </c>
      <c r="F805" s="229" t="s">
        <v>800</v>
      </c>
      <c r="G805" s="226"/>
      <c r="H805" s="228" t="s">
        <v>19</v>
      </c>
      <c r="I805" s="230"/>
      <c r="J805" s="226"/>
      <c r="K805" s="226"/>
      <c r="L805" s="231"/>
      <c r="M805" s="232"/>
      <c r="N805" s="233"/>
      <c r="O805" s="233"/>
      <c r="P805" s="233"/>
      <c r="Q805" s="233"/>
      <c r="R805" s="233"/>
      <c r="S805" s="233"/>
      <c r="T805" s="234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5" t="s">
        <v>155</v>
      </c>
      <c r="AU805" s="235" t="s">
        <v>80</v>
      </c>
      <c r="AV805" s="13" t="s">
        <v>78</v>
      </c>
      <c r="AW805" s="13" t="s">
        <v>32</v>
      </c>
      <c r="AX805" s="13" t="s">
        <v>70</v>
      </c>
      <c r="AY805" s="235" t="s">
        <v>143</v>
      </c>
    </row>
    <row r="806" spans="1:51" s="14" customFormat="1" ht="12">
      <c r="A806" s="14"/>
      <c r="B806" s="236"/>
      <c r="C806" s="237"/>
      <c r="D806" s="227" t="s">
        <v>155</v>
      </c>
      <c r="E806" s="238" t="s">
        <v>19</v>
      </c>
      <c r="F806" s="239" t="s">
        <v>801</v>
      </c>
      <c r="G806" s="237"/>
      <c r="H806" s="240">
        <v>17.64</v>
      </c>
      <c r="I806" s="241"/>
      <c r="J806" s="237"/>
      <c r="K806" s="237"/>
      <c r="L806" s="242"/>
      <c r="M806" s="243"/>
      <c r="N806" s="244"/>
      <c r="O806" s="244"/>
      <c r="P806" s="244"/>
      <c r="Q806" s="244"/>
      <c r="R806" s="244"/>
      <c r="S806" s="244"/>
      <c r="T806" s="245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6" t="s">
        <v>155</v>
      </c>
      <c r="AU806" s="246" t="s">
        <v>80</v>
      </c>
      <c r="AV806" s="14" t="s">
        <v>80</v>
      </c>
      <c r="AW806" s="14" t="s">
        <v>32</v>
      </c>
      <c r="AX806" s="14" t="s">
        <v>70</v>
      </c>
      <c r="AY806" s="246" t="s">
        <v>143</v>
      </c>
    </row>
    <row r="807" spans="1:51" s="13" customFormat="1" ht="12">
      <c r="A807" s="13"/>
      <c r="B807" s="225"/>
      <c r="C807" s="226"/>
      <c r="D807" s="227" t="s">
        <v>155</v>
      </c>
      <c r="E807" s="228" t="s">
        <v>19</v>
      </c>
      <c r="F807" s="229" t="s">
        <v>802</v>
      </c>
      <c r="G807" s="226"/>
      <c r="H807" s="228" t="s">
        <v>19</v>
      </c>
      <c r="I807" s="230"/>
      <c r="J807" s="226"/>
      <c r="K807" s="226"/>
      <c r="L807" s="231"/>
      <c r="M807" s="232"/>
      <c r="N807" s="233"/>
      <c r="O807" s="233"/>
      <c r="P807" s="233"/>
      <c r="Q807" s="233"/>
      <c r="R807" s="233"/>
      <c r="S807" s="233"/>
      <c r="T807" s="23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5" t="s">
        <v>155</v>
      </c>
      <c r="AU807" s="235" t="s">
        <v>80</v>
      </c>
      <c r="AV807" s="13" t="s">
        <v>78</v>
      </c>
      <c r="AW807" s="13" t="s">
        <v>32</v>
      </c>
      <c r="AX807" s="13" t="s">
        <v>70</v>
      </c>
      <c r="AY807" s="235" t="s">
        <v>143</v>
      </c>
    </row>
    <row r="808" spans="1:51" s="14" customFormat="1" ht="12">
      <c r="A808" s="14"/>
      <c r="B808" s="236"/>
      <c r="C808" s="237"/>
      <c r="D808" s="227" t="s">
        <v>155</v>
      </c>
      <c r="E808" s="238" t="s">
        <v>19</v>
      </c>
      <c r="F808" s="239" t="s">
        <v>803</v>
      </c>
      <c r="G808" s="237"/>
      <c r="H808" s="240">
        <v>20.9</v>
      </c>
      <c r="I808" s="241"/>
      <c r="J808" s="237"/>
      <c r="K808" s="237"/>
      <c r="L808" s="242"/>
      <c r="M808" s="243"/>
      <c r="N808" s="244"/>
      <c r="O808" s="244"/>
      <c r="P808" s="244"/>
      <c r="Q808" s="244"/>
      <c r="R808" s="244"/>
      <c r="S808" s="244"/>
      <c r="T808" s="245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6" t="s">
        <v>155</v>
      </c>
      <c r="AU808" s="246" t="s">
        <v>80</v>
      </c>
      <c r="AV808" s="14" t="s">
        <v>80</v>
      </c>
      <c r="AW808" s="14" t="s">
        <v>32</v>
      </c>
      <c r="AX808" s="14" t="s">
        <v>70</v>
      </c>
      <c r="AY808" s="246" t="s">
        <v>143</v>
      </c>
    </row>
    <row r="809" spans="1:51" s="15" customFormat="1" ht="12">
      <c r="A809" s="15"/>
      <c r="B809" s="257"/>
      <c r="C809" s="258"/>
      <c r="D809" s="227" t="s">
        <v>155</v>
      </c>
      <c r="E809" s="259" t="s">
        <v>19</v>
      </c>
      <c r="F809" s="260" t="s">
        <v>204</v>
      </c>
      <c r="G809" s="258"/>
      <c r="H809" s="261">
        <v>57.05</v>
      </c>
      <c r="I809" s="262"/>
      <c r="J809" s="258"/>
      <c r="K809" s="258"/>
      <c r="L809" s="263"/>
      <c r="M809" s="264"/>
      <c r="N809" s="265"/>
      <c r="O809" s="265"/>
      <c r="P809" s="265"/>
      <c r="Q809" s="265"/>
      <c r="R809" s="265"/>
      <c r="S809" s="265"/>
      <c r="T809" s="266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67" t="s">
        <v>155</v>
      </c>
      <c r="AU809" s="267" t="s">
        <v>80</v>
      </c>
      <c r="AV809" s="15" t="s">
        <v>151</v>
      </c>
      <c r="AW809" s="15" t="s">
        <v>32</v>
      </c>
      <c r="AX809" s="15" t="s">
        <v>78</v>
      </c>
      <c r="AY809" s="267" t="s">
        <v>143</v>
      </c>
    </row>
    <row r="810" spans="1:65" s="2" customFormat="1" ht="37.8" customHeight="1">
      <c r="A810" s="41"/>
      <c r="B810" s="42"/>
      <c r="C810" s="207" t="s">
        <v>804</v>
      </c>
      <c r="D810" s="207" t="s">
        <v>146</v>
      </c>
      <c r="E810" s="208" t="s">
        <v>805</v>
      </c>
      <c r="F810" s="209" t="s">
        <v>806</v>
      </c>
      <c r="G810" s="210" t="s">
        <v>185</v>
      </c>
      <c r="H810" s="211">
        <v>573.055</v>
      </c>
      <c r="I810" s="212"/>
      <c r="J810" s="213">
        <f>ROUND(I810*H810,2)</f>
        <v>0</v>
      </c>
      <c r="K810" s="209" t="s">
        <v>208</v>
      </c>
      <c r="L810" s="47"/>
      <c r="M810" s="214" t="s">
        <v>19</v>
      </c>
      <c r="N810" s="215" t="s">
        <v>41</v>
      </c>
      <c r="O810" s="87"/>
      <c r="P810" s="216">
        <f>O810*H810</f>
        <v>0</v>
      </c>
      <c r="Q810" s="216">
        <v>0.00238</v>
      </c>
      <c r="R810" s="216">
        <f>Q810*H810</f>
        <v>1.3638709</v>
      </c>
      <c r="S810" s="216">
        <v>0</v>
      </c>
      <c r="T810" s="217">
        <f>S810*H810</f>
        <v>0</v>
      </c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R810" s="218" t="s">
        <v>339</v>
      </c>
      <c r="AT810" s="218" t="s">
        <v>146</v>
      </c>
      <c r="AU810" s="218" t="s">
        <v>80</v>
      </c>
      <c r="AY810" s="20" t="s">
        <v>143</v>
      </c>
      <c r="BE810" s="219">
        <f>IF(N810="základní",J810,0)</f>
        <v>0</v>
      </c>
      <c r="BF810" s="219">
        <f>IF(N810="snížená",J810,0)</f>
        <v>0</v>
      </c>
      <c r="BG810" s="219">
        <f>IF(N810="zákl. přenesená",J810,0)</f>
        <v>0</v>
      </c>
      <c r="BH810" s="219">
        <f>IF(N810="sníž. přenesená",J810,0)</f>
        <v>0</v>
      </c>
      <c r="BI810" s="219">
        <f>IF(N810="nulová",J810,0)</f>
        <v>0</v>
      </c>
      <c r="BJ810" s="20" t="s">
        <v>78</v>
      </c>
      <c r="BK810" s="219">
        <f>ROUND(I810*H810,2)</f>
        <v>0</v>
      </c>
      <c r="BL810" s="20" t="s">
        <v>339</v>
      </c>
      <c r="BM810" s="218" t="s">
        <v>807</v>
      </c>
    </row>
    <row r="811" spans="1:47" s="2" customFormat="1" ht="12">
      <c r="A811" s="41"/>
      <c r="B811" s="42"/>
      <c r="C811" s="43"/>
      <c r="D811" s="220" t="s">
        <v>153</v>
      </c>
      <c r="E811" s="43"/>
      <c r="F811" s="221" t="s">
        <v>808</v>
      </c>
      <c r="G811" s="43"/>
      <c r="H811" s="43"/>
      <c r="I811" s="222"/>
      <c r="J811" s="43"/>
      <c r="K811" s="43"/>
      <c r="L811" s="47"/>
      <c r="M811" s="223"/>
      <c r="N811" s="224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153</v>
      </c>
      <c r="AU811" s="20" t="s">
        <v>80</v>
      </c>
    </row>
    <row r="812" spans="1:51" s="13" customFormat="1" ht="12">
      <c r="A812" s="13"/>
      <c r="B812" s="225"/>
      <c r="C812" s="226"/>
      <c r="D812" s="227" t="s">
        <v>155</v>
      </c>
      <c r="E812" s="228" t="s">
        <v>19</v>
      </c>
      <c r="F812" s="229" t="s">
        <v>809</v>
      </c>
      <c r="G812" s="226"/>
      <c r="H812" s="228" t="s">
        <v>19</v>
      </c>
      <c r="I812" s="230"/>
      <c r="J812" s="226"/>
      <c r="K812" s="226"/>
      <c r="L812" s="231"/>
      <c r="M812" s="232"/>
      <c r="N812" s="233"/>
      <c r="O812" s="233"/>
      <c r="P812" s="233"/>
      <c r="Q812" s="233"/>
      <c r="R812" s="233"/>
      <c r="S812" s="233"/>
      <c r="T812" s="23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5" t="s">
        <v>155</v>
      </c>
      <c r="AU812" s="235" t="s">
        <v>80</v>
      </c>
      <c r="AV812" s="13" t="s">
        <v>78</v>
      </c>
      <c r="AW812" s="13" t="s">
        <v>32</v>
      </c>
      <c r="AX812" s="13" t="s">
        <v>70</v>
      </c>
      <c r="AY812" s="235" t="s">
        <v>143</v>
      </c>
    </row>
    <row r="813" spans="1:51" s="14" customFormat="1" ht="12">
      <c r="A813" s="14"/>
      <c r="B813" s="236"/>
      <c r="C813" s="237"/>
      <c r="D813" s="227" t="s">
        <v>155</v>
      </c>
      <c r="E813" s="238" t="s">
        <v>19</v>
      </c>
      <c r="F813" s="239" t="s">
        <v>810</v>
      </c>
      <c r="G813" s="237"/>
      <c r="H813" s="240">
        <v>23.4</v>
      </c>
      <c r="I813" s="241"/>
      <c r="J813" s="237"/>
      <c r="K813" s="237"/>
      <c r="L813" s="242"/>
      <c r="M813" s="243"/>
      <c r="N813" s="244"/>
      <c r="O813" s="244"/>
      <c r="P813" s="244"/>
      <c r="Q813" s="244"/>
      <c r="R813" s="244"/>
      <c r="S813" s="244"/>
      <c r="T813" s="245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6" t="s">
        <v>155</v>
      </c>
      <c r="AU813" s="246" t="s">
        <v>80</v>
      </c>
      <c r="AV813" s="14" t="s">
        <v>80</v>
      </c>
      <c r="AW813" s="14" t="s">
        <v>32</v>
      </c>
      <c r="AX813" s="14" t="s">
        <v>70</v>
      </c>
      <c r="AY813" s="246" t="s">
        <v>143</v>
      </c>
    </row>
    <row r="814" spans="1:51" s="13" customFormat="1" ht="12">
      <c r="A814" s="13"/>
      <c r="B814" s="225"/>
      <c r="C814" s="226"/>
      <c r="D814" s="227" t="s">
        <v>155</v>
      </c>
      <c r="E814" s="228" t="s">
        <v>19</v>
      </c>
      <c r="F814" s="229" t="s">
        <v>811</v>
      </c>
      <c r="G814" s="226"/>
      <c r="H814" s="228" t="s">
        <v>19</v>
      </c>
      <c r="I814" s="230"/>
      <c r="J814" s="226"/>
      <c r="K814" s="226"/>
      <c r="L814" s="231"/>
      <c r="M814" s="232"/>
      <c r="N814" s="233"/>
      <c r="O814" s="233"/>
      <c r="P814" s="233"/>
      <c r="Q814" s="233"/>
      <c r="R814" s="233"/>
      <c r="S814" s="233"/>
      <c r="T814" s="23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5" t="s">
        <v>155</v>
      </c>
      <c r="AU814" s="235" t="s">
        <v>80</v>
      </c>
      <c r="AV814" s="13" t="s">
        <v>78</v>
      </c>
      <c r="AW814" s="13" t="s">
        <v>32</v>
      </c>
      <c r="AX814" s="13" t="s">
        <v>70</v>
      </c>
      <c r="AY814" s="235" t="s">
        <v>143</v>
      </c>
    </row>
    <row r="815" spans="1:51" s="14" customFormat="1" ht="12">
      <c r="A815" s="14"/>
      <c r="B815" s="236"/>
      <c r="C815" s="237"/>
      <c r="D815" s="227" t="s">
        <v>155</v>
      </c>
      <c r="E815" s="238" t="s">
        <v>19</v>
      </c>
      <c r="F815" s="239" t="s">
        <v>812</v>
      </c>
      <c r="G815" s="237"/>
      <c r="H815" s="240">
        <v>6.9</v>
      </c>
      <c r="I815" s="241"/>
      <c r="J815" s="237"/>
      <c r="K815" s="237"/>
      <c r="L815" s="242"/>
      <c r="M815" s="243"/>
      <c r="N815" s="244"/>
      <c r="O815" s="244"/>
      <c r="P815" s="244"/>
      <c r="Q815" s="244"/>
      <c r="R815" s="244"/>
      <c r="S815" s="244"/>
      <c r="T815" s="245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6" t="s">
        <v>155</v>
      </c>
      <c r="AU815" s="246" t="s">
        <v>80</v>
      </c>
      <c r="AV815" s="14" t="s">
        <v>80</v>
      </c>
      <c r="AW815" s="14" t="s">
        <v>32</v>
      </c>
      <c r="AX815" s="14" t="s">
        <v>70</v>
      </c>
      <c r="AY815" s="246" t="s">
        <v>143</v>
      </c>
    </row>
    <row r="816" spans="1:51" s="13" customFormat="1" ht="12">
      <c r="A816" s="13"/>
      <c r="B816" s="225"/>
      <c r="C816" s="226"/>
      <c r="D816" s="227" t="s">
        <v>155</v>
      </c>
      <c r="E816" s="228" t="s">
        <v>19</v>
      </c>
      <c r="F816" s="229" t="s">
        <v>813</v>
      </c>
      <c r="G816" s="226"/>
      <c r="H816" s="228" t="s">
        <v>19</v>
      </c>
      <c r="I816" s="230"/>
      <c r="J816" s="226"/>
      <c r="K816" s="226"/>
      <c r="L816" s="231"/>
      <c r="M816" s="232"/>
      <c r="N816" s="233"/>
      <c r="O816" s="233"/>
      <c r="P816" s="233"/>
      <c r="Q816" s="233"/>
      <c r="R816" s="233"/>
      <c r="S816" s="233"/>
      <c r="T816" s="23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5" t="s">
        <v>155</v>
      </c>
      <c r="AU816" s="235" t="s">
        <v>80</v>
      </c>
      <c r="AV816" s="13" t="s">
        <v>78</v>
      </c>
      <c r="AW816" s="13" t="s">
        <v>32</v>
      </c>
      <c r="AX816" s="13" t="s">
        <v>70</v>
      </c>
      <c r="AY816" s="235" t="s">
        <v>143</v>
      </c>
    </row>
    <row r="817" spans="1:51" s="14" customFormat="1" ht="12">
      <c r="A817" s="14"/>
      <c r="B817" s="236"/>
      <c r="C817" s="237"/>
      <c r="D817" s="227" t="s">
        <v>155</v>
      </c>
      <c r="E817" s="238" t="s">
        <v>19</v>
      </c>
      <c r="F817" s="239" t="s">
        <v>814</v>
      </c>
      <c r="G817" s="237"/>
      <c r="H817" s="240">
        <v>7.02</v>
      </c>
      <c r="I817" s="241"/>
      <c r="J817" s="237"/>
      <c r="K817" s="237"/>
      <c r="L817" s="242"/>
      <c r="M817" s="243"/>
      <c r="N817" s="244"/>
      <c r="O817" s="244"/>
      <c r="P817" s="244"/>
      <c r="Q817" s="244"/>
      <c r="R817" s="244"/>
      <c r="S817" s="244"/>
      <c r="T817" s="245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6" t="s">
        <v>155</v>
      </c>
      <c r="AU817" s="246" t="s">
        <v>80</v>
      </c>
      <c r="AV817" s="14" t="s">
        <v>80</v>
      </c>
      <c r="AW817" s="14" t="s">
        <v>32</v>
      </c>
      <c r="AX817" s="14" t="s">
        <v>70</v>
      </c>
      <c r="AY817" s="246" t="s">
        <v>143</v>
      </c>
    </row>
    <row r="818" spans="1:51" s="13" customFormat="1" ht="12">
      <c r="A818" s="13"/>
      <c r="B818" s="225"/>
      <c r="C818" s="226"/>
      <c r="D818" s="227" t="s">
        <v>155</v>
      </c>
      <c r="E818" s="228" t="s">
        <v>19</v>
      </c>
      <c r="F818" s="229" t="s">
        <v>815</v>
      </c>
      <c r="G818" s="226"/>
      <c r="H818" s="228" t="s">
        <v>19</v>
      </c>
      <c r="I818" s="230"/>
      <c r="J818" s="226"/>
      <c r="K818" s="226"/>
      <c r="L818" s="231"/>
      <c r="M818" s="232"/>
      <c r="N818" s="233"/>
      <c r="O818" s="233"/>
      <c r="P818" s="233"/>
      <c r="Q818" s="233"/>
      <c r="R818" s="233"/>
      <c r="S818" s="233"/>
      <c r="T818" s="23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5" t="s">
        <v>155</v>
      </c>
      <c r="AU818" s="235" t="s">
        <v>80</v>
      </c>
      <c r="AV818" s="13" t="s">
        <v>78</v>
      </c>
      <c r="AW818" s="13" t="s">
        <v>32</v>
      </c>
      <c r="AX818" s="13" t="s">
        <v>70</v>
      </c>
      <c r="AY818" s="235" t="s">
        <v>143</v>
      </c>
    </row>
    <row r="819" spans="1:51" s="14" customFormat="1" ht="12">
      <c r="A819" s="14"/>
      <c r="B819" s="236"/>
      <c r="C819" s="237"/>
      <c r="D819" s="227" t="s">
        <v>155</v>
      </c>
      <c r="E819" s="238" t="s">
        <v>19</v>
      </c>
      <c r="F819" s="239" t="s">
        <v>816</v>
      </c>
      <c r="G819" s="237"/>
      <c r="H819" s="240">
        <v>16.24</v>
      </c>
      <c r="I819" s="241"/>
      <c r="J819" s="237"/>
      <c r="K819" s="237"/>
      <c r="L819" s="242"/>
      <c r="M819" s="243"/>
      <c r="N819" s="244"/>
      <c r="O819" s="244"/>
      <c r="P819" s="244"/>
      <c r="Q819" s="244"/>
      <c r="R819" s="244"/>
      <c r="S819" s="244"/>
      <c r="T819" s="24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6" t="s">
        <v>155</v>
      </c>
      <c r="AU819" s="246" t="s">
        <v>80</v>
      </c>
      <c r="AV819" s="14" t="s">
        <v>80</v>
      </c>
      <c r="AW819" s="14" t="s">
        <v>32</v>
      </c>
      <c r="AX819" s="14" t="s">
        <v>70</v>
      </c>
      <c r="AY819" s="246" t="s">
        <v>143</v>
      </c>
    </row>
    <row r="820" spans="1:51" s="13" customFormat="1" ht="12">
      <c r="A820" s="13"/>
      <c r="B820" s="225"/>
      <c r="C820" s="226"/>
      <c r="D820" s="227" t="s">
        <v>155</v>
      </c>
      <c r="E820" s="228" t="s">
        <v>19</v>
      </c>
      <c r="F820" s="229" t="s">
        <v>817</v>
      </c>
      <c r="G820" s="226"/>
      <c r="H820" s="228" t="s">
        <v>19</v>
      </c>
      <c r="I820" s="230"/>
      <c r="J820" s="226"/>
      <c r="K820" s="226"/>
      <c r="L820" s="231"/>
      <c r="M820" s="232"/>
      <c r="N820" s="233"/>
      <c r="O820" s="233"/>
      <c r="P820" s="233"/>
      <c r="Q820" s="233"/>
      <c r="R820" s="233"/>
      <c r="S820" s="233"/>
      <c r="T820" s="234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5" t="s">
        <v>155</v>
      </c>
      <c r="AU820" s="235" t="s">
        <v>80</v>
      </c>
      <c r="AV820" s="13" t="s">
        <v>78</v>
      </c>
      <c r="AW820" s="13" t="s">
        <v>32</v>
      </c>
      <c r="AX820" s="13" t="s">
        <v>70</v>
      </c>
      <c r="AY820" s="235" t="s">
        <v>143</v>
      </c>
    </row>
    <row r="821" spans="1:51" s="14" customFormat="1" ht="12">
      <c r="A821" s="14"/>
      <c r="B821" s="236"/>
      <c r="C821" s="237"/>
      <c r="D821" s="227" t="s">
        <v>155</v>
      </c>
      <c r="E821" s="238" t="s">
        <v>19</v>
      </c>
      <c r="F821" s="239" t="s">
        <v>818</v>
      </c>
      <c r="G821" s="237"/>
      <c r="H821" s="240">
        <v>1.07</v>
      </c>
      <c r="I821" s="241"/>
      <c r="J821" s="237"/>
      <c r="K821" s="237"/>
      <c r="L821" s="242"/>
      <c r="M821" s="243"/>
      <c r="N821" s="244"/>
      <c r="O821" s="244"/>
      <c r="P821" s="244"/>
      <c r="Q821" s="244"/>
      <c r="R821" s="244"/>
      <c r="S821" s="244"/>
      <c r="T821" s="245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6" t="s">
        <v>155</v>
      </c>
      <c r="AU821" s="246" t="s">
        <v>80</v>
      </c>
      <c r="AV821" s="14" t="s">
        <v>80</v>
      </c>
      <c r="AW821" s="14" t="s">
        <v>32</v>
      </c>
      <c r="AX821" s="14" t="s">
        <v>70</v>
      </c>
      <c r="AY821" s="246" t="s">
        <v>143</v>
      </c>
    </row>
    <row r="822" spans="1:51" s="13" customFormat="1" ht="12">
      <c r="A822" s="13"/>
      <c r="B822" s="225"/>
      <c r="C822" s="226"/>
      <c r="D822" s="227" t="s">
        <v>155</v>
      </c>
      <c r="E822" s="228" t="s">
        <v>19</v>
      </c>
      <c r="F822" s="229" t="s">
        <v>819</v>
      </c>
      <c r="G822" s="226"/>
      <c r="H822" s="228" t="s">
        <v>19</v>
      </c>
      <c r="I822" s="230"/>
      <c r="J822" s="226"/>
      <c r="K822" s="226"/>
      <c r="L822" s="231"/>
      <c r="M822" s="232"/>
      <c r="N822" s="233"/>
      <c r="O822" s="233"/>
      <c r="P822" s="233"/>
      <c r="Q822" s="233"/>
      <c r="R822" s="233"/>
      <c r="S822" s="233"/>
      <c r="T822" s="23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5" t="s">
        <v>155</v>
      </c>
      <c r="AU822" s="235" t="s">
        <v>80</v>
      </c>
      <c r="AV822" s="13" t="s">
        <v>78</v>
      </c>
      <c r="AW822" s="13" t="s">
        <v>32</v>
      </c>
      <c r="AX822" s="13" t="s">
        <v>70</v>
      </c>
      <c r="AY822" s="235" t="s">
        <v>143</v>
      </c>
    </row>
    <row r="823" spans="1:51" s="14" customFormat="1" ht="12">
      <c r="A823" s="14"/>
      <c r="B823" s="236"/>
      <c r="C823" s="237"/>
      <c r="D823" s="227" t="s">
        <v>155</v>
      </c>
      <c r="E823" s="238" t="s">
        <v>19</v>
      </c>
      <c r="F823" s="239" t="s">
        <v>820</v>
      </c>
      <c r="G823" s="237"/>
      <c r="H823" s="240">
        <v>1.3</v>
      </c>
      <c r="I823" s="241"/>
      <c r="J823" s="237"/>
      <c r="K823" s="237"/>
      <c r="L823" s="242"/>
      <c r="M823" s="243"/>
      <c r="N823" s="244"/>
      <c r="O823" s="244"/>
      <c r="P823" s="244"/>
      <c r="Q823" s="244"/>
      <c r="R823" s="244"/>
      <c r="S823" s="244"/>
      <c r="T823" s="245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6" t="s">
        <v>155</v>
      </c>
      <c r="AU823" s="246" t="s">
        <v>80</v>
      </c>
      <c r="AV823" s="14" t="s">
        <v>80</v>
      </c>
      <c r="AW823" s="14" t="s">
        <v>32</v>
      </c>
      <c r="AX823" s="14" t="s">
        <v>70</v>
      </c>
      <c r="AY823" s="246" t="s">
        <v>143</v>
      </c>
    </row>
    <row r="824" spans="1:51" s="13" customFormat="1" ht="12">
      <c r="A824" s="13"/>
      <c r="B824" s="225"/>
      <c r="C824" s="226"/>
      <c r="D824" s="227" t="s">
        <v>155</v>
      </c>
      <c r="E824" s="228" t="s">
        <v>19</v>
      </c>
      <c r="F824" s="229" t="s">
        <v>821</v>
      </c>
      <c r="G824" s="226"/>
      <c r="H824" s="228" t="s">
        <v>19</v>
      </c>
      <c r="I824" s="230"/>
      <c r="J824" s="226"/>
      <c r="K824" s="226"/>
      <c r="L824" s="231"/>
      <c r="M824" s="232"/>
      <c r="N824" s="233"/>
      <c r="O824" s="233"/>
      <c r="P824" s="233"/>
      <c r="Q824" s="233"/>
      <c r="R824" s="233"/>
      <c r="S824" s="233"/>
      <c r="T824" s="23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5" t="s">
        <v>155</v>
      </c>
      <c r="AU824" s="235" t="s">
        <v>80</v>
      </c>
      <c r="AV824" s="13" t="s">
        <v>78</v>
      </c>
      <c r="AW824" s="13" t="s">
        <v>32</v>
      </c>
      <c r="AX824" s="13" t="s">
        <v>70</v>
      </c>
      <c r="AY824" s="235" t="s">
        <v>143</v>
      </c>
    </row>
    <row r="825" spans="1:51" s="14" customFormat="1" ht="12">
      <c r="A825" s="14"/>
      <c r="B825" s="236"/>
      <c r="C825" s="237"/>
      <c r="D825" s="227" t="s">
        <v>155</v>
      </c>
      <c r="E825" s="238" t="s">
        <v>19</v>
      </c>
      <c r="F825" s="239" t="s">
        <v>822</v>
      </c>
      <c r="G825" s="237"/>
      <c r="H825" s="240">
        <v>1.605</v>
      </c>
      <c r="I825" s="241"/>
      <c r="J825" s="237"/>
      <c r="K825" s="237"/>
      <c r="L825" s="242"/>
      <c r="M825" s="243"/>
      <c r="N825" s="244"/>
      <c r="O825" s="244"/>
      <c r="P825" s="244"/>
      <c r="Q825" s="244"/>
      <c r="R825" s="244"/>
      <c r="S825" s="244"/>
      <c r="T825" s="245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46" t="s">
        <v>155</v>
      </c>
      <c r="AU825" s="246" t="s">
        <v>80</v>
      </c>
      <c r="AV825" s="14" t="s">
        <v>80</v>
      </c>
      <c r="AW825" s="14" t="s">
        <v>32</v>
      </c>
      <c r="AX825" s="14" t="s">
        <v>70</v>
      </c>
      <c r="AY825" s="246" t="s">
        <v>143</v>
      </c>
    </row>
    <row r="826" spans="1:51" s="13" customFormat="1" ht="12">
      <c r="A826" s="13"/>
      <c r="B826" s="225"/>
      <c r="C826" s="226"/>
      <c r="D826" s="227" t="s">
        <v>155</v>
      </c>
      <c r="E826" s="228" t="s">
        <v>19</v>
      </c>
      <c r="F826" s="229" t="s">
        <v>823</v>
      </c>
      <c r="G826" s="226"/>
      <c r="H826" s="228" t="s">
        <v>19</v>
      </c>
      <c r="I826" s="230"/>
      <c r="J826" s="226"/>
      <c r="K826" s="226"/>
      <c r="L826" s="231"/>
      <c r="M826" s="232"/>
      <c r="N826" s="233"/>
      <c r="O826" s="233"/>
      <c r="P826" s="233"/>
      <c r="Q826" s="233"/>
      <c r="R826" s="233"/>
      <c r="S826" s="233"/>
      <c r="T826" s="23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5" t="s">
        <v>155</v>
      </c>
      <c r="AU826" s="235" t="s">
        <v>80</v>
      </c>
      <c r="AV826" s="13" t="s">
        <v>78</v>
      </c>
      <c r="AW826" s="13" t="s">
        <v>32</v>
      </c>
      <c r="AX826" s="13" t="s">
        <v>70</v>
      </c>
      <c r="AY826" s="235" t="s">
        <v>143</v>
      </c>
    </row>
    <row r="827" spans="1:51" s="14" customFormat="1" ht="12">
      <c r="A827" s="14"/>
      <c r="B827" s="236"/>
      <c r="C827" s="237"/>
      <c r="D827" s="227" t="s">
        <v>155</v>
      </c>
      <c r="E827" s="238" t="s">
        <v>19</v>
      </c>
      <c r="F827" s="239" t="s">
        <v>824</v>
      </c>
      <c r="G827" s="237"/>
      <c r="H827" s="240">
        <v>6.87</v>
      </c>
      <c r="I827" s="241"/>
      <c r="J827" s="237"/>
      <c r="K827" s="237"/>
      <c r="L827" s="242"/>
      <c r="M827" s="243"/>
      <c r="N827" s="244"/>
      <c r="O827" s="244"/>
      <c r="P827" s="244"/>
      <c r="Q827" s="244"/>
      <c r="R827" s="244"/>
      <c r="S827" s="244"/>
      <c r="T827" s="245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6" t="s">
        <v>155</v>
      </c>
      <c r="AU827" s="246" t="s">
        <v>80</v>
      </c>
      <c r="AV827" s="14" t="s">
        <v>80</v>
      </c>
      <c r="AW827" s="14" t="s">
        <v>32</v>
      </c>
      <c r="AX827" s="14" t="s">
        <v>70</v>
      </c>
      <c r="AY827" s="246" t="s">
        <v>143</v>
      </c>
    </row>
    <row r="828" spans="1:51" s="13" customFormat="1" ht="12">
      <c r="A828" s="13"/>
      <c r="B828" s="225"/>
      <c r="C828" s="226"/>
      <c r="D828" s="227" t="s">
        <v>155</v>
      </c>
      <c r="E828" s="228" t="s">
        <v>19</v>
      </c>
      <c r="F828" s="229" t="s">
        <v>825</v>
      </c>
      <c r="G828" s="226"/>
      <c r="H828" s="228" t="s">
        <v>19</v>
      </c>
      <c r="I828" s="230"/>
      <c r="J828" s="226"/>
      <c r="K828" s="226"/>
      <c r="L828" s="231"/>
      <c r="M828" s="232"/>
      <c r="N828" s="233"/>
      <c r="O828" s="233"/>
      <c r="P828" s="233"/>
      <c r="Q828" s="233"/>
      <c r="R828" s="233"/>
      <c r="S828" s="233"/>
      <c r="T828" s="23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5" t="s">
        <v>155</v>
      </c>
      <c r="AU828" s="235" t="s">
        <v>80</v>
      </c>
      <c r="AV828" s="13" t="s">
        <v>78</v>
      </c>
      <c r="AW828" s="13" t="s">
        <v>32</v>
      </c>
      <c r="AX828" s="13" t="s">
        <v>70</v>
      </c>
      <c r="AY828" s="235" t="s">
        <v>143</v>
      </c>
    </row>
    <row r="829" spans="1:51" s="14" customFormat="1" ht="12">
      <c r="A829" s="14"/>
      <c r="B829" s="236"/>
      <c r="C829" s="237"/>
      <c r="D829" s="227" t="s">
        <v>155</v>
      </c>
      <c r="E829" s="238" t="s">
        <v>19</v>
      </c>
      <c r="F829" s="239" t="s">
        <v>826</v>
      </c>
      <c r="G829" s="237"/>
      <c r="H829" s="240">
        <v>2.4</v>
      </c>
      <c r="I829" s="241"/>
      <c r="J829" s="237"/>
      <c r="K829" s="237"/>
      <c r="L829" s="242"/>
      <c r="M829" s="243"/>
      <c r="N829" s="244"/>
      <c r="O829" s="244"/>
      <c r="P829" s="244"/>
      <c r="Q829" s="244"/>
      <c r="R829" s="244"/>
      <c r="S829" s="244"/>
      <c r="T829" s="245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6" t="s">
        <v>155</v>
      </c>
      <c r="AU829" s="246" t="s">
        <v>80</v>
      </c>
      <c r="AV829" s="14" t="s">
        <v>80</v>
      </c>
      <c r="AW829" s="14" t="s">
        <v>32</v>
      </c>
      <c r="AX829" s="14" t="s">
        <v>70</v>
      </c>
      <c r="AY829" s="246" t="s">
        <v>143</v>
      </c>
    </row>
    <row r="830" spans="1:51" s="13" customFormat="1" ht="12">
      <c r="A830" s="13"/>
      <c r="B830" s="225"/>
      <c r="C830" s="226"/>
      <c r="D830" s="227" t="s">
        <v>155</v>
      </c>
      <c r="E830" s="228" t="s">
        <v>19</v>
      </c>
      <c r="F830" s="229" t="s">
        <v>827</v>
      </c>
      <c r="G830" s="226"/>
      <c r="H830" s="228" t="s">
        <v>19</v>
      </c>
      <c r="I830" s="230"/>
      <c r="J830" s="226"/>
      <c r="K830" s="226"/>
      <c r="L830" s="231"/>
      <c r="M830" s="232"/>
      <c r="N830" s="233"/>
      <c r="O830" s="233"/>
      <c r="P830" s="233"/>
      <c r="Q830" s="233"/>
      <c r="R830" s="233"/>
      <c r="S830" s="233"/>
      <c r="T830" s="23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5" t="s">
        <v>155</v>
      </c>
      <c r="AU830" s="235" t="s">
        <v>80</v>
      </c>
      <c r="AV830" s="13" t="s">
        <v>78</v>
      </c>
      <c r="AW830" s="13" t="s">
        <v>32</v>
      </c>
      <c r="AX830" s="13" t="s">
        <v>70</v>
      </c>
      <c r="AY830" s="235" t="s">
        <v>143</v>
      </c>
    </row>
    <row r="831" spans="1:51" s="14" customFormat="1" ht="12">
      <c r="A831" s="14"/>
      <c r="B831" s="236"/>
      <c r="C831" s="237"/>
      <c r="D831" s="227" t="s">
        <v>155</v>
      </c>
      <c r="E831" s="238" t="s">
        <v>19</v>
      </c>
      <c r="F831" s="239" t="s">
        <v>828</v>
      </c>
      <c r="G831" s="237"/>
      <c r="H831" s="240">
        <v>127.89</v>
      </c>
      <c r="I831" s="241"/>
      <c r="J831" s="237"/>
      <c r="K831" s="237"/>
      <c r="L831" s="242"/>
      <c r="M831" s="243"/>
      <c r="N831" s="244"/>
      <c r="O831" s="244"/>
      <c r="P831" s="244"/>
      <c r="Q831" s="244"/>
      <c r="R831" s="244"/>
      <c r="S831" s="244"/>
      <c r="T831" s="245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6" t="s">
        <v>155</v>
      </c>
      <c r="AU831" s="246" t="s">
        <v>80</v>
      </c>
      <c r="AV831" s="14" t="s">
        <v>80</v>
      </c>
      <c r="AW831" s="14" t="s">
        <v>32</v>
      </c>
      <c r="AX831" s="14" t="s">
        <v>70</v>
      </c>
      <c r="AY831" s="246" t="s">
        <v>143</v>
      </c>
    </row>
    <row r="832" spans="1:51" s="13" customFormat="1" ht="12">
      <c r="A832" s="13"/>
      <c r="B832" s="225"/>
      <c r="C832" s="226"/>
      <c r="D832" s="227" t="s">
        <v>155</v>
      </c>
      <c r="E832" s="228" t="s">
        <v>19</v>
      </c>
      <c r="F832" s="229" t="s">
        <v>829</v>
      </c>
      <c r="G832" s="226"/>
      <c r="H832" s="228" t="s">
        <v>19</v>
      </c>
      <c r="I832" s="230"/>
      <c r="J832" s="226"/>
      <c r="K832" s="226"/>
      <c r="L832" s="231"/>
      <c r="M832" s="232"/>
      <c r="N832" s="233"/>
      <c r="O832" s="233"/>
      <c r="P832" s="233"/>
      <c r="Q832" s="233"/>
      <c r="R832" s="233"/>
      <c r="S832" s="233"/>
      <c r="T832" s="234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5" t="s">
        <v>155</v>
      </c>
      <c r="AU832" s="235" t="s">
        <v>80</v>
      </c>
      <c r="AV832" s="13" t="s">
        <v>78</v>
      </c>
      <c r="AW832" s="13" t="s">
        <v>32</v>
      </c>
      <c r="AX832" s="13" t="s">
        <v>70</v>
      </c>
      <c r="AY832" s="235" t="s">
        <v>143</v>
      </c>
    </row>
    <row r="833" spans="1:51" s="14" customFormat="1" ht="12">
      <c r="A833" s="14"/>
      <c r="B833" s="236"/>
      <c r="C833" s="237"/>
      <c r="D833" s="227" t="s">
        <v>155</v>
      </c>
      <c r="E833" s="238" t="s">
        <v>19</v>
      </c>
      <c r="F833" s="239" t="s">
        <v>830</v>
      </c>
      <c r="G833" s="237"/>
      <c r="H833" s="240">
        <v>2.2</v>
      </c>
      <c r="I833" s="241"/>
      <c r="J833" s="237"/>
      <c r="K833" s="237"/>
      <c r="L833" s="242"/>
      <c r="M833" s="243"/>
      <c r="N833" s="244"/>
      <c r="O833" s="244"/>
      <c r="P833" s="244"/>
      <c r="Q833" s="244"/>
      <c r="R833" s="244"/>
      <c r="S833" s="244"/>
      <c r="T833" s="245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6" t="s">
        <v>155</v>
      </c>
      <c r="AU833" s="246" t="s">
        <v>80</v>
      </c>
      <c r="AV833" s="14" t="s">
        <v>80</v>
      </c>
      <c r="AW833" s="14" t="s">
        <v>32</v>
      </c>
      <c r="AX833" s="14" t="s">
        <v>70</v>
      </c>
      <c r="AY833" s="246" t="s">
        <v>143</v>
      </c>
    </row>
    <row r="834" spans="1:51" s="13" customFormat="1" ht="12">
      <c r="A834" s="13"/>
      <c r="B834" s="225"/>
      <c r="C834" s="226"/>
      <c r="D834" s="227" t="s">
        <v>155</v>
      </c>
      <c r="E834" s="228" t="s">
        <v>19</v>
      </c>
      <c r="F834" s="229" t="s">
        <v>782</v>
      </c>
      <c r="G834" s="226"/>
      <c r="H834" s="228" t="s">
        <v>19</v>
      </c>
      <c r="I834" s="230"/>
      <c r="J834" s="226"/>
      <c r="K834" s="226"/>
      <c r="L834" s="231"/>
      <c r="M834" s="232"/>
      <c r="N834" s="233"/>
      <c r="O834" s="233"/>
      <c r="P834" s="233"/>
      <c r="Q834" s="233"/>
      <c r="R834" s="233"/>
      <c r="S834" s="233"/>
      <c r="T834" s="23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5" t="s">
        <v>155</v>
      </c>
      <c r="AU834" s="235" t="s">
        <v>80</v>
      </c>
      <c r="AV834" s="13" t="s">
        <v>78</v>
      </c>
      <c r="AW834" s="13" t="s">
        <v>32</v>
      </c>
      <c r="AX834" s="13" t="s">
        <v>70</v>
      </c>
      <c r="AY834" s="235" t="s">
        <v>143</v>
      </c>
    </row>
    <row r="835" spans="1:51" s="14" customFormat="1" ht="12">
      <c r="A835" s="14"/>
      <c r="B835" s="236"/>
      <c r="C835" s="237"/>
      <c r="D835" s="227" t="s">
        <v>155</v>
      </c>
      <c r="E835" s="238" t="s">
        <v>19</v>
      </c>
      <c r="F835" s="239" t="s">
        <v>831</v>
      </c>
      <c r="G835" s="237"/>
      <c r="H835" s="240">
        <v>1.4</v>
      </c>
      <c r="I835" s="241"/>
      <c r="J835" s="237"/>
      <c r="K835" s="237"/>
      <c r="L835" s="242"/>
      <c r="M835" s="243"/>
      <c r="N835" s="244"/>
      <c r="O835" s="244"/>
      <c r="P835" s="244"/>
      <c r="Q835" s="244"/>
      <c r="R835" s="244"/>
      <c r="S835" s="244"/>
      <c r="T835" s="245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6" t="s">
        <v>155</v>
      </c>
      <c r="AU835" s="246" t="s">
        <v>80</v>
      </c>
      <c r="AV835" s="14" t="s">
        <v>80</v>
      </c>
      <c r="AW835" s="14" t="s">
        <v>32</v>
      </c>
      <c r="AX835" s="14" t="s">
        <v>70</v>
      </c>
      <c r="AY835" s="246" t="s">
        <v>143</v>
      </c>
    </row>
    <row r="836" spans="1:51" s="13" customFormat="1" ht="12">
      <c r="A836" s="13"/>
      <c r="B836" s="225"/>
      <c r="C836" s="226"/>
      <c r="D836" s="227" t="s">
        <v>155</v>
      </c>
      <c r="E836" s="228" t="s">
        <v>19</v>
      </c>
      <c r="F836" s="229" t="s">
        <v>832</v>
      </c>
      <c r="G836" s="226"/>
      <c r="H836" s="228" t="s">
        <v>19</v>
      </c>
      <c r="I836" s="230"/>
      <c r="J836" s="226"/>
      <c r="K836" s="226"/>
      <c r="L836" s="231"/>
      <c r="M836" s="232"/>
      <c r="N836" s="233"/>
      <c r="O836" s="233"/>
      <c r="P836" s="233"/>
      <c r="Q836" s="233"/>
      <c r="R836" s="233"/>
      <c r="S836" s="233"/>
      <c r="T836" s="23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5" t="s">
        <v>155</v>
      </c>
      <c r="AU836" s="235" t="s">
        <v>80</v>
      </c>
      <c r="AV836" s="13" t="s">
        <v>78</v>
      </c>
      <c r="AW836" s="13" t="s">
        <v>32</v>
      </c>
      <c r="AX836" s="13" t="s">
        <v>70</v>
      </c>
      <c r="AY836" s="235" t="s">
        <v>143</v>
      </c>
    </row>
    <row r="837" spans="1:51" s="14" customFormat="1" ht="12">
      <c r="A837" s="14"/>
      <c r="B837" s="236"/>
      <c r="C837" s="237"/>
      <c r="D837" s="227" t="s">
        <v>155</v>
      </c>
      <c r="E837" s="238" t="s">
        <v>19</v>
      </c>
      <c r="F837" s="239" t="s">
        <v>833</v>
      </c>
      <c r="G837" s="237"/>
      <c r="H837" s="240">
        <v>20.7</v>
      </c>
      <c r="I837" s="241"/>
      <c r="J837" s="237"/>
      <c r="K837" s="237"/>
      <c r="L837" s="242"/>
      <c r="M837" s="243"/>
      <c r="N837" s="244"/>
      <c r="O837" s="244"/>
      <c r="P837" s="244"/>
      <c r="Q837" s="244"/>
      <c r="R837" s="244"/>
      <c r="S837" s="244"/>
      <c r="T837" s="24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6" t="s">
        <v>155</v>
      </c>
      <c r="AU837" s="246" t="s">
        <v>80</v>
      </c>
      <c r="AV837" s="14" t="s">
        <v>80</v>
      </c>
      <c r="AW837" s="14" t="s">
        <v>32</v>
      </c>
      <c r="AX837" s="14" t="s">
        <v>70</v>
      </c>
      <c r="AY837" s="246" t="s">
        <v>143</v>
      </c>
    </row>
    <row r="838" spans="1:51" s="13" customFormat="1" ht="12">
      <c r="A838" s="13"/>
      <c r="B838" s="225"/>
      <c r="C838" s="226"/>
      <c r="D838" s="227" t="s">
        <v>155</v>
      </c>
      <c r="E838" s="228" t="s">
        <v>19</v>
      </c>
      <c r="F838" s="229" t="s">
        <v>834</v>
      </c>
      <c r="G838" s="226"/>
      <c r="H838" s="228" t="s">
        <v>19</v>
      </c>
      <c r="I838" s="230"/>
      <c r="J838" s="226"/>
      <c r="K838" s="226"/>
      <c r="L838" s="231"/>
      <c r="M838" s="232"/>
      <c r="N838" s="233"/>
      <c r="O838" s="233"/>
      <c r="P838" s="233"/>
      <c r="Q838" s="233"/>
      <c r="R838" s="233"/>
      <c r="S838" s="233"/>
      <c r="T838" s="23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5" t="s">
        <v>155</v>
      </c>
      <c r="AU838" s="235" t="s">
        <v>80</v>
      </c>
      <c r="AV838" s="13" t="s">
        <v>78</v>
      </c>
      <c r="AW838" s="13" t="s">
        <v>32</v>
      </c>
      <c r="AX838" s="13" t="s">
        <v>70</v>
      </c>
      <c r="AY838" s="235" t="s">
        <v>143</v>
      </c>
    </row>
    <row r="839" spans="1:51" s="14" customFormat="1" ht="12">
      <c r="A839" s="14"/>
      <c r="B839" s="236"/>
      <c r="C839" s="237"/>
      <c r="D839" s="227" t="s">
        <v>155</v>
      </c>
      <c r="E839" s="238" t="s">
        <v>19</v>
      </c>
      <c r="F839" s="239" t="s">
        <v>835</v>
      </c>
      <c r="G839" s="237"/>
      <c r="H839" s="240">
        <v>88.88</v>
      </c>
      <c r="I839" s="241"/>
      <c r="J839" s="237"/>
      <c r="K839" s="237"/>
      <c r="L839" s="242"/>
      <c r="M839" s="243"/>
      <c r="N839" s="244"/>
      <c r="O839" s="244"/>
      <c r="P839" s="244"/>
      <c r="Q839" s="244"/>
      <c r="R839" s="244"/>
      <c r="S839" s="244"/>
      <c r="T839" s="245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6" t="s">
        <v>155</v>
      </c>
      <c r="AU839" s="246" t="s">
        <v>80</v>
      </c>
      <c r="AV839" s="14" t="s">
        <v>80</v>
      </c>
      <c r="AW839" s="14" t="s">
        <v>32</v>
      </c>
      <c r="AX839" s="14" t="s">
        <v>70</v>
      </c>
      <c r="AY839" s="246" t="s">
        <v>143</v>
      </c>
    </row>
    <row r="840" spans="1:51" s="13" customFormat="1" ht="12">
      <c r="A840" s="13"/>
      <c r="B840" s="225"/>
      <c r="C840" s="226"/>
      <c r="D840" s="227" t="s">
        <v>155</v>
      </c>
      <c r="E840" s="228" t="s">
        <v>19</v>
      </c>
      <c r="F840" s="229" t="s">
        <v>836</v>
      </c>
      <c r="G840" s="226"/>
      <c r="H840" s="228" t="s">
        <v>19</v>
      </c>
      <c r="I840" s="230"/>
      <c r="J840" s="226"/>
      <c r="K840" s="226"/>
      <c r="L840" s="231"/>
      <c r="M840" s="232"/>
      <c r="N840" s="233"/>
      <c r="O840" s="233"/>
      <c r="P840" s="233"/>
      <c r="Q840" s="233"/>
      <c r="R840" s="233"/>
      <c r="S840" s="233"/>
      <c r="T840" s="234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5" t="s">
        <v>155</v>
      </c>
      <c r="AU840" s="235" t="s">
        <v>80</v>
      </c>
      <c r="AV840" s="13" t="s">
        <v>78</v>
      </c>
      <c r="AW840" s="13" t="s">
        <v>32</v>
      </c>
      <c r="AX840" s="13" t="s">
        <v>70</v>
      </c>
      <c r="AY840" s="235" t="s">
        <v>143</v>
      </c>
    </row>
    <row r="841" spans="1:51" s="14" customFormat="1" ht="12">
      <c r="A841" s="14"/>
      <c r="B841" s="236"/>
      <c r="C841" s="237"/>
      <c r="D841" s="227" t="s">
        <v>155</v>
      </c>
      <c r="E841" s="238" t="s">
        <v>19</v>
      </c>
      <c r="F841" s="239" t="s">
        <v>837</v>
      </c>
      <c r="G841" s="237"/>
      <c r="H841" s="240">
        <v>17.9</v>
      </c>
      <c r="I841" s="241"/>
      <c r="J841" s="237"/>
      <c r="K841" s="237"/>
      <c r="L841" s="242"/>
      <c r="M841" s="243"/>
      <c r="N841" s="244"/>
      <c r="O841" s="244"/>
      <c r="P841" s="244"/>
      <c r="Q841" s="244"/>
      <c r="R841" s="244"/>
      <c r="S841" s="244"/>
      <c r="T841" s="245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6" t="s">
        <v>155</v>
      </c>
      <c r="AU841" s="246" t="s">
        <v>80</v>
      </c>
      <c r="AV841" s="14" t="s">
        <v>80</v>
      </c>
      <c r="AW841" s="14" t="s">
        <v>32</v>
      </c>
      <c r="AX841" s="14" t="s">
        <v>70</v>
      </c>
      <c r="AY841" s="246" t="s">
        <v>143</v>
      </c>
    </row>
    <row r="842" spans="1:51" s="13" customFormat="1" ht="12">
      <c r="A842" s="13"/>
      <c r="B842" s="225"/>
      <c r="C842" s="226"/>
      <c r="D842" s="227" t="s">
        <v>155</v>
      </c>
      <c r="E842" s="228" t="s">
        <v>19</v>
      </c>
      <c r="F842" s="229" t="s">
        <v>838</v>
      </c>
      <c r="G842" s="226"/>
      <c r="H842" s="228" t="s">
        <v>19</v>
      </c>
      <c r="I842" s="230"/>
      <c r="J842" s="226"/>
      <c r="K842" s="226"/>
      <c r="L842" s="231"/>
      <c r="M842" s="232"/>
      <c r="N842" s="233"/>
      <c r="O842" s="233"/>
      <c r="P842" s="233"/>
      <c r="Q842" s="233"/>
      <c r="R842" s="233"/>
      <c r="S842" s="233"/>
      <c r="T842" s="234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5" t="s">
        <v>155</v>
      </c>
      <c r="AU842" s="235" t="s">
        <v>80</v>
      </c>
      <c r="AV842" s="13" t="s">
        <v>78</v>
      </c>
      <c r="AW842" s="13" t="s">
        <v>32</v>
      </c>
      <c r="AX842" s="13" t="s">
        <v>70</v>
      </c>
      <c r="AY842" s="235" t="s">
        <v>143</v>
      </c>
    </row>
    <row r="843" spans="1:51" s="14" customFormat="1" ht="12">
      <c r="A843" s="14"/>
      <c r="B843" s="236"/>
      <c r="C843" s="237"/>
      <c r="D843" s="227" t="s">
        <v>155</v>
      </c>
      <c r="E843" s="238" t="s">
        <v>19</v>
      </c>
      <c r="F843" s="239" t="s">
        <v>839</v>
      </c>
      <c r="G843" s="237"/>
      <c r="H843" s="240">
        <v>210</v>
      </c>
      <c r="I843" s="241"/>
      <c r="J843" s="237"/>
      <c r="K843" s="237"/>
      <c r="L843" s="242"/>
      <c r="M843" s="243"/>
      <c r="N843" s="244"/>
      <c r="O843" s="244"/>
      <c r="P843" s="244"/>
      <c r="Q843" s="244"/>
      <c r="R843" s="244"/>
      <c r="S843" s="244"/>
      <c r="T843" s="245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6" t="s">
        <v>155</v>
      </c>
      <c r="AU843" s="246" t="s">
        <v>80</v>
      </c>
      <c r="AV843" s="14" t="s">
        <v>80</v>
      </c>
      <c r="AW843" s="14" t="s">
        <v>32</v>
      </c>
      <c r="AX843" s="14" t="s">
        <v>70</v>
      </c>
      <c r="AY843" s="246" t="s">
        <v>143</v>
      </c>
    </row>
    <row r="844" spans="1:51" s="13" customFormat="1" ht="12">
      <c r="A844" s="13"/>
      <c r="B844" s="225"/>
      <c r="C844" s="226"/>
      <c r="D844" s="227" t="s">
        <v>155</v>
      </c>
      <c r="E844" s="228" t="s">
        <v>19</v>
      </c>
      <c r="F844" s="229" t="s">
        <v>840</v>
      </c>
      <c r="G844" s="226"/>
      <c r="H844" s="228" t="s">
        <v>19</v>
      </c>
      <c r="I844" s="230"/>
      <c r="J844" s="226"/>
      <c r="K844" s="226"/>
      <c r="L844" s="231"/>
      <c r="M844" s="232"/>
      <c r="N844" s="233"/>
      <c r="O844" s="233"/>
      <c r="P844" s="233"/>
      <c r="Q844" s="233"/>
      <c r="R844" s="233"/>
      <c r="S844" s="233"/>
      <c r="T844" s="23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5" t="s">
        <v>155</v>
      </c>
      <c r="AU844" s="235" t="s">
        <v>80</v>
      </c>
      <c r="AV844" s="13" t="s">
        <v>78</v>
      </c>
      <c r="AW844" s="13" t="s">
        <v>32</v>
      </c>
      <c r="AX844" s="13" t="s">
        <v>70</v>
      </c>
      <c r="AY844" s="235" t="s">
        <v>143</v>
      </c>
    </row>
    <row r="845" spans="1:51" s="14" customFormat="1" ht="12">
      <c r="A845" s="14"/>
      <c r="B845" s="236"/>
      <c r="C845" s="237"/>
      <c r="D845" s="227" t="s">
        <v>155</v>
      </c>
      <c r="E845" s="238" t="s">
        <v>19</v>
      </c>
      <c r="F845" s="239" t="s">
        <v>841</v>
      </c>
      <c r="G845" s="237"/>
      <c r="H845" s="240">
        <v>1.26</v>
      </c>
      <c r="I845" s="241"/>
      <c r="J845" s="237"/>
      <c r="K845" s="237"/>
      <c r="L845" s="242"/>
      <c r="M845" s="243"/>
      <c r="N845" s="244"/>
      <c r="O845" s="244"/>
      <c r="P845" s="244"/>
      <c r="Q845" s="244"/>
      <c r="R845" s="244"/>
      <c r="S845" s="244"/>
      <c r="T845" s="245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6" t="s">
        <v>155</v>
      </c>
      <c r="AU845" s="246" t="s">
        <v>80</v>
      </c>
      <c r="AV845" s="14" t="s">
        <v>80</v>
      </c>
      <c r="AW845" s="14" t="s">
        <v>32</v>
      </c>
      <c r="AX845" s="14" t="s">
        <v>70</v>
      </c>
      <c r="AY845" s="246" t="s">
        <v>143</v>
      </c>
    </row>
    <row r="846" spans="1:51" s="13" customFormat="1" ht="12">
      <c r="A846" s="13"/>
      <c r="B846" s="225"/>
      <c r="C846" s="226"/>
      <c r="D846" s="227" t="s">
        <v>155</v>
      </c>
      <c r="E846" s="228" t="s">
        <v>19</v>
      </c>
      <c r="F846" s="229" t="s">
        <v>842</v>
      </c>
      <c r="G846" s="226"/>
      <c r="H846" s="228" t="s">
        <v>19</v>
      </c>
      <c r="I846" s="230"/>
      <c r="J846" s="226"/>
      <c r="K846" s="226"/>
      <c r="L846" s="231"/>
      <c r="M846" s="232"/>
      <c r="N846" s="233"/>
      <c r="O846" s="233"/>
      <c r="P846" s="233"/>
      <c r="Q846" s="233"/>
      <c r="R846" s="233"/>
      <c r="S846" s="233"/>
      <c r="T846" s="23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5" t="s">
        <v>155</v>
      </c>
      <c r="AU846" s="235" t="s">
        <v>80</v>
      </c>
      <c r="AV846" s="13" t="s">
        <v>78</v>
      </c>
      <c r="AW846" s="13" t="s">
        <v>32</v>
      </c>
      <c r="AX846" s="13" t="s">
        <v>70</v>
      </c>
      <c r="AY846" s="235" t="s">
        <v>143</v>
      </c>
    </row>
    <row r="847" spans="1:51" s="14" customFormat="1" ht="12">
      <c r="A847" s="14"/>
      <c r="B847" s="236"/>
      <c r="C847" s="237"/>
      <c r="D847" s="227" t="s">
        <v>155</v>
      </c>
      <c r="E847" s="238" t="s">
        <v>19</v>
      </c>
      <c r="F847" s="239" t="s">
        <v>843</v>
      </c>
      <c r="G847" s="237"/>
      <c r="H847" s="240">
        <v>15.62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6" t="s">
        <v>155</v>
      </c>
      <c r="AU847" s="246" t="s">
        <v>80</v>
      </c>
      <c r="AV847" s="14" t="s">
        <v>80</v>
      </c>
      <c r="AW847" s="14" t="s">
        <v>32</v>
      </c>
      <c r="AX847" s="14" t="s">
        <v>70</v>
      </c>
      <c r="AY847" s="246" t="s">
        <v>143</v>
      </c>
    </row>
    <row r="848" spans="1:51" s="13" customFormat="1" ht="12">
      <c r="A848" s="13"/>
      <c r="B848" s="225"/>
      <c r="C848" s="226"/>
      <c r="D848" s="227" t="s">
        <v>155</v>
      </c>
      <c r="E848" s="228" t="s">
        <v>19</v>
      </c>
      <c r="F848" s="229" t="s">
        <v>844</v>
      </c>
      <c r="G848" s="226"/>
      <c r="H848" s="228" t="s">
        <v>19</v>
      </c>
      <c r="I848" s="230"/>
      <c r="J848" s="226"/>
      <c r="K848" s="226"/>
      <c r="L848" s="231"/>
      <c r="M848" s="232"/>
      <c r="N848" s="233"/>
      <c r="O848" s="233"/>
      <c r="P848" s="233"/>
      <c r="Q848" s="233"/>
      <c r="R848" s="233"/>
      <c r="S848" s="233"/>
      <c r="T848" s="23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5" t="s">
        <v>155</v>
      </c>
      <c r="AU848" s="235" t="s">
        <v>80</v>
      </c>
      <c r="AV848" s="13" t="s">
        <v>78</v>
      </c>
      <c r="AW848" s="13" t="s">
        <v>32</v>
      </c>
      <c r="AX848" s="13" t="s">
        <v>70</v>
      </c>
      <c r="AY848" s="235" t="s">
        <v>143</v>
      </c>
    </row>
    <row r="849" spans="1:51" s="14" customFormat="1" ht="12">
      <c r="A849" s="14"/>
      <c r="B849" s="236"/>
      <c r="C849" s="237"/>
      <c r="D849" s="227" t="s">
        <v>155</v>
      </c>
      <c r="E849" s="238" t="s">
        <v>19</v>
      </c>
      <c r="F849" s="239" t="s">
        <v>845</v>
      </c>
      <c r="G849" s="237"/>
      <c r="H849" s="240">
        <v>14.28</v>
      </c>
      <c r="I849" s="241"/>
      <c r="J849" s="237"/>
      <c r="K849" s="237"/>
      <c r="L849" s="242"/>
      <c r="M849" s="243"/>
      <c r="N849" s="244"/>
      <c r="O849" s="244"/>
      <c r="P849" s="244"/>
      <c r="Q849" s="244"/>
      <c r="R849" s="244"/>
      <c r="S849" s="244"/>
      <c r="T849" s="245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6" t="s">
        <v>155</v>
      </c>
      <c r="AU849" s="246" t="s">
        <v>80</v>
      </c>
      <c r="AV849" s="14" t="s">
        <v>80</v>
      </c>
      <c r="AW849" s="14" t="s">
        <v>32</v>
      </c>
      <c r="AX849" s="14" t="s">
        <v>70</v>
      </c>
      <c r="AY849" s="246" t="s">
        <v>143</v>
      </c>
    </row>
    <row r="850" spans="1:51" s="13" customFormat="1" ht="12">
      <c r="A850" s="13"/>
      <c r="B850" s="225"/>
      <c r="C850" s="226"/>
      <c r="D850" s="227" t="s">
        <v>155</v>
      </c>
      <c r="E850" s="228" t="s">
        <v>19</v>
      </c>
      <c r="F850" s="229" t="s">
        <v>846</v>
      </c>
      <c r="G850" s="226"/>
      <c r="H850" s="228" t="s">
        <v>19</v>
      </c>
      <c r="I850" s="230"/>
      <c r="J850" s="226"/>
      <c r="K850" s="226"/>
      <c r="L850" s="231"/>
      <c r="M850" s="232"/>
      <c r="N850" s="233"/>
      <c r="O850" s="233"/>
      <c r="P850" s="233"/>
      <c r="Q850" s="233"/>
      <c r="R850" s="233"/>
      <c r="S850" s="233"/>
      <c r="T850" s="23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5" t="s">
        <v>155</v>
      </c>
      <c r="AU850" s="235" t="s">
        <v>80</v>
      </c>
      <c r="AV850" s="13" t="s">
        <v>78</v>
      </c>
      <c r="AW850" s="13" t="s">
        <v>32</v>
      </c>
      <c r="AX850" s="13" t="s">
        <v>70</v>
      </c>
      <c r="AY850" s="235" t="s">
        <v>143</v>
      </c>
    </row>
    <row r="851" spans="1:51" s="14" customFormat="1" ht="12">
      <c r="A851" s="14"/>
      <c r="B851" s="236"/>
      <c r="C851" s="237"/>
      <c r="D851" s="227" t="s">
        <v>155</v>
      </c>
      <c r="E851" s="238" t="s">
        <v>19</v>
      </c>
      <c r="F851" s="239" t="s">
        <v>847</v>
      </c>
      <c r="G851" s="237"/>
      <c r="H851" s="240">
        <v>6.12</v>
      </c>
      <c r="I851" s="241"/>
      <c r="J851" s="237"/>
      <c r="K851" s="237"/>
      <c r="L851" s="242"/>
      <c r="M851" s="243"/>
      <c r="N851" s="244"/>
      <c r="O851" s="244"/>
      <c r="P851" s="244"/>
      <c r="Q851" s="244"/>
      <c r="R851" s="244"/>
      <c r="S851" s="244"/>
      <c r="T851" s="245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6" t="s">
        <v>155</v>
      </c>
      <c r="AU851" s="246" t="s">
        <v>80</v>
      </c>
      <c r="AV851" s="14" t="s">
        <v>80</v>
      </c>
      <c r="AW851" s="14" t="s">
        <v>32</v>
      </c>
      <c r="AX851" s="14" t="s">
        <v>70</v>
      </c>
      <c r="AY851" s="246" t="s">
        <v>143</v>
      </c>
    </row>
    <row r="852" spans="1:51" s="15" customFormat="1" ht="12">
      <c r="A852" s="15"/>
      <c r="B852" s="257"/>
      <c r="C852" s="258"/>
      <c r="D852" s="227" t="s">
        <v>155</v>
      </c>
      <c r="E852" s="259" t="s">
        <v>19</v>
      </c>
      <c r="F852" s="260" t="s">
        <v>204</v>
      </c>
      <c r="G852" s="258"/>
      <c r="H852" s="261">
        <v>573.055</v>
      </c>
      <c r="I852" s="262"/>
      <c r="J852" s="258"/>
      <c r="K852" s="258"/>
      <c r="L852" s="263"/>
      <c r="M852" s="264"/>
      <c r="N852" s="265"/>
      <c r="O852" s="265"/>
      <c r="P852" s="265"/>
      <c r="Q852" s="265"/>
      <c r="R852" s="265"/>
      <c r="S852" s="265"/>
      <c r="T852" s="266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7" t="s">
        <v>155</v>
      </c>
      <c r="AU852" s="267" t="s">
        <v>80</v>
      </c>
      <c r="AV852" s="15" t="s">
        <v>151</v>
      </c>
      <c r="AW852" s="15" t="s">
        <v>32</v>
      </c>
      <c r="AX852" s="15" t="s">
        <v>78</v>
      </c>
      <c r="AY852" s="267" t="s">
        <v>143</v>
      </c>
    </row>
    <row r="853" spans="1:65" s="2" customFormat="1" ht="37.8" customHeight="1">
      <c r="A853" s="41"/>
      <c r="B853" s="42"/>
      <c r="C853" s="207" t="s">
        <v>848</v>
      </c>
      <c r="D853" s="207" t="s">
        <v>146</v>
      </c>
      <c r="E853" s="208" t="s">
        <v>849</v>
      </c>
      <c r="F853" s="209" t="s">
        <v>850</v>
      </c>
      <c r="G853" s="210" t="s">
        <v>185</v>
      </c>
      <c r="H853" s="211">
        <v>280.79</v>
      </c>
      <c r="I853" s="212"/>
      <c r="J853" s="213">
        <f>ROUND(I853*H853,2)</f>
        <v>0</v>
      </c>
      <c r="K853" s="209" t="s">
        <v>208</v>
      </c>
      <c r="L853" s="47"/>
      <c r="M853" s="214" t="s">
        <v>19</v>
      </c>
      <c r="N853" s="215" t="s">
        <v>41</v>
      </c>
      <c r="O853" s="87"/>
      <c r="P853" s="216">
        <f>O853*H853</f>
        <v>0</v>
      </c>
      <c r="Q853" s="216">
        <v>0.00296</v>
      </c>
      <c r="R853" s="216">
        <f>Q853*H853</f>
        <v>0.8311384</v>
      </c>
      <c r="S853" s="216">
        <v>0</v>
      </c>
      <c r="T853" s="217">
        <f>S853*H853</f>
        <v>0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18" t="s">
        <v>339</v>
      </c>
      <c r="AT853" s="218" t="s">
        <v>146</v>
      </c>
      <c r="AU853" s="218" t="s">
        <v>80</v>
      </c>
      <c r="AY853" s="20" t="s">
        <v>143</v>
      </c>
      <c r="BE853" s="219">
        <f>IF(N853="základní",J853,0)</f>
        <v>0</v>
      </c>
      <c r="BF853" s="219">
        <f>IF(N853="snížená",J853,0)</f>
        <v>0</v>
      </c>
      <c r="BG853" s="219">
        <f>IF(N853="zákl. přenesená",J853,0)</f>
        <v>0</v>
      </c>
      <c r="BH853" s="219">
        <f>IF(N853="sníž. přenesená",J853,0)</f>
        <v>0</v>
      </c>
      <c r="BI853" s="219">
        <f>IF(N853="nulová",J853,0)</f>
        <v>0</v>
      </c>
      <c r="BJ853" s="20" t="s">
        <v>78</v>
      </c>
      <c r="BK853" s="219">
        <f>ROUND(I853*H853,2)</f>
        <v>0</v>
      </c>
      <c r="BL853" s="20" t="s">
        <v>339</v>
      </c>
      <c r="BM853" s="218" t="s">
        <v>851</v>
      </c>
    </row>
    <row r="854" spans="1:47" s="2" customFormat="1" ht="12">
      <c r="A854" s="41"/>
      <c r="B854" s="42"/>
      <c r="C854" s="43"/>
      <c r="D854" s="220" t="s">
        <v>153</v>
      </c>
      <c r="E854" s="43"/>
      <c r="F854" s="221" t="s">
        <v>852</v>
      </c>
      <c r="G854" s="43"/>
      <c r="H854" s="43"/>
      <c r="I854" s="222"/>
      <c r="J854" s="43"/>
      <c r="K854" s="43"/>
      <c r="L854" s="47"/>
      <c r="M854" s="223"/>
      <c r="N854" s="224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20" t="s">
        <v>153</v>
      </c>
      <c r="AU854" s="20" t="s">
        <v>80</v>
      </c>
    </row>
    <row r="855" spans="1:51" s="13" customFormat="1" ht="12">
      <c r="A855" s="13"/>
      <c r="B855" s="225"/>
      <c r="C855" s="226"/>
      <c r="D855" s="227" t="s">
        <v>155</v>
      </c>
      <c r="E855" s="228" t="s">
        <v>19</v>
      </c>
      <c r="F855" s="229" t="s">
        <v>853</v>
      </c>
      <c r="G855" s="226"/>
      <c r="H855" s="228" t="s">
        <v>19</v>
      </c>
      <c r="I855" s="230"/>
      <c r="J855" s="226"/>
      <c r="K855" s="226"/>
      <c r="L855" s="231"/>
      <c r="M855" s="232"/>
      <c r="N855" s="233"/>
      <c r="O855" s="233"/>
      <c r="P855" s="233"/>
      <c r="Q855" s="233"/>
      <c r="R855" s="233"/>
      <c r="S855" s="233"/>
      <c r="T855" s="23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5" t="s">
        <v>155</v>
      </c>
      <c r="AU855" s="235" t="s">
        <v>80</v>
      </c>
      <c r="AV855" s="13" t="s">
        <v>78</v>
      </c>
      <c r="AW855" s="13" t="s">
        <v>32</v>
      </c>
      <c r="AX855" s="13" t="s">
        <v>70</v>
      </c>
      <c r="AY855" s="235" t="s">
        <v>143</v>
      </c>
    </row>
    <row r="856" spans="1:51" s="14" customFormat="1" ht="12">
      <c r="A856" s="14"/>
      <c r="B856" s="236"/>
      <c r="C856" s="237"/>
      <c r="D856" s="227" t="s">
        <v>155</v>
      </c>
      <c r="E856" s="238" t="s">
        <v>19</v>
      </c>
      <c r="F856" s="239" t="s">
        <v>854</v>
      </c>
      <c r="G856" s="237"/>
      <c r="H856" s="240">
        <v>9.6</v>
      </c>
      <c r="I856" s="241"/>
      <c r="J856" s="237"/>
      <c r="K856" s="237"/>
      <c r="L856" s="242"/>
      <c r="M856" s="243"/>
      <c r="N856" s="244"/>
      <c r="O856" s="244"/>
      <c r="P856" s="244"/>
      <c r="Q856" s="244"/>
      <c r="R856" s="244"/>
      <c r="S856" s="244"/>
      <c r="T856" s="245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6" t="s">
        <v>155</v>
      </c>
      <c r="AU856" s="246" t="s">
        <v>80</v>
      </c>
      <c r="AV856" s="14" t="s">
        <v>80</v>
      </c>
      <c r="AW856" s="14" t="s">
        <v>32</v>
      </c>
      <c r="AX856" s="14" t="s">
        <v>70</v>
      </c>
      <c r="AY856" s="246" t="s">
        <v>143</v>
      </c>
    </row>
    <row r="857" spans="1:51" s="13" customFormat="1" ht="12">
      <c r="A857" s="13"/>
      <c r="B857" s="225"/>
      <c r="C857" s="226"/>
      <c r="D857" s="227" t="s">
        <v>155</v>
      </c>
      <c r="E857" s="228" t="s">
        <v>19</v>
      </c>
      <c r="F857" s="229" t="s">
        <v>855</v>
      </c>
      <c r="G857" s="226"/>
      <c r="H857" s="228" t="s">
        <v>19</v>
      </c>
      <c r="I857" s="230"/>
      <c r="J857" s="226"/>
      <c r="K857" s="226"/>
      <c r="L857" s="231"/>
      <c r="M857" s="232"/>
      <c r="N857" s="233"/>
      <c r="O857" s="233"/>
      <c r="P857" s="233"/>
      <c r="Q857" s="233"/>
      <c r="R857" s="233"/>
      <c r="S857" s="233"/>
      <c r="T857" s="234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5" t="s">
        <v>155</v>
      </c>
      <c r="AU857" s="235" t="s">
        <v>80</v>
      </c>
      <c r="AV857" s="13" t="s">
        <v>78</v>
      </c>
      <c r="AW857" s="13" t="s">
        <v>32</v>
      </c>
      <c r="AX857" s="13" t="s">
        <v>70</v>
      </c>
      <c r="AY857" s="235" t="s">
        <v>143</v>
      </c>
    </row>
    <row r="858" spans="1:51" s="14" customFormat="1" ht="12">
      <c r="A858" s="14"/>
      <c r="B858" s="236"/>
      <c r="C858" s="237"/>
      <c r="D858" s="227" t="s">
        <v>155</v>
      </c>
      <c r="E858" s="238" t="s">
        <v>19</v>
      </c>
      <c r="F858" s="239" t="s">
        <v>856</v>
      </c>
      <c r="G858" s="237"/>
      <c r="H858" s="240">
        <v>20.34</v>
      </c>
      <c r="I858" s="241"/>
      <c r="J858" s="237"/>
      <c r="K858" s="237"/>
      <c r="L858" s="242"/>
      <c r="M858" s="243"/>
      <c r="N858" s="244"/>
      <c r="O858" s="244"/>
      <c r="P858" s="244"/>
      <c r="Q858" s="244"/>
      <c r="R858" s="244"/>
      <c r="S858" s="244"/>
      <c r="T858" s="245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6" t="s">
        <v>155</v>
      </c>
      <c r="AU858" s="246" t="s">
        <v>80</v>
      </c>
      <c r="AV858" s="14" t="s">
        <v>80</v>
      </c>
      <c r="AW858" s="14" t="s">
        <v>32</v>
      </c>
      <c r="AX858" s="14" t="s">
        <v>70</v>
      </c>
      <c r="AY858" s="246" t="s">
        <v>143</v>
      </c>
    </row>
    <row r="859" spans="1:51" s="13" customFormat="1" ht="12">
      <c r="A859" s="13"/>
      <c r="B859" s="225"/>
      <c r="C859" s="226"/>
      <c r="D859" s="227" t="s">
        <v>155</v>
      </c>
      <c r="E859" s="228" t="s">
        <v>19</v>
      </c>
      <c r="F859" s="229" t="s">
        <v>857</v>
      </c>
      <c r="G859" s="226"/>
      <c r="H859" s="228" t="s">
        <v>19</v>
      </c>
      <c r="I859" s="230"/>
      <c r="J859" s="226"/>
      <c r="K859" s="226"/>
      <c r="L859" s="231"/>
      <c r="M859" s="232"/>
      <c r="N859" s="233"/>
      <c r="O859" s="233"/>
      <c r="P859" s="233"/>
      <c r="Q859" s="233"/>
      <c r="R859" s="233"/>
      <c r="S859" s="233"/>
      <c r="T859" s="23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5" t="s">
        <v>155</v>
      </c>
      <c r="AU859" s="235" t="s">
        <v>80</v>
      </c>
      <c r="AV859" s="13" t="s">
        <v>78</v>
      </c>
      <c r="AW859" s="13" t="s">
        <v>32</v>
      </c>
      <c r="AX859" s="13" t="s">
        <v>70</v>
      </c>
      <c r="AY859" s="235" t="s">
        <v>143</v>
      </c>
    </row>
    <row r="860" spans="1:51" s="14" customFormat="1" ht="12">
      <c r="A860" s="14"/>
      <c r="B860" s="236"/>
      <c r="C860" s="237"/>
      <c r="D860" s="227" t="s">
        <v>155</v>
      </c>
      <c r="E860" s="238" t="s">
        <v>19</v>
      </c>
      <c r="F860" s="239" t="s">
        <v>858</v>
      </c>
      <c r="G860" s="237"/>
      <c r="H860" s="240">
        <v>8.12</v>
      </c>
      <c r="I860" s="241"/>
      <c r="J860" s="237"/>
      <c r="K860" s="237"/>
      <c r="L860" s="242"/>
      <c r="M860" s="243"/>
      <c r="N860" s="244"/>
      <c r="O860" s="244"/>
      <c r="P860" s="244"/>
      <c r="Q860" s="244"/>
      <c r="R860" s="244"/>
      <c r="S860" s="244"/>
      <c r="T860" s="245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6" t="s">
        <v>155</v>
      </c>
      <c r="AU860" s="246" t="s">
        <v>80</v>
      </c>
      <c r="AV860" s="14" t="s">
        <v>80</v>
      </c>
      <c r="AW860" s="14" t="s">
        <v>32</v>
      </c>
      <c r="AX860" s="14" t="s">
        <v>70</v>
      </c>
      <c r="AY860" s="246" t="s">
        <v>143</v>
      </c>
    </row>
    <row r="861" spans="1:51" s="13" customFormat="1" ht="12">
      <c r="A861" s="13"/>
      <c r="B861" s="225"/>
      <c r="C861" s="226"/>
      <c r="D861" s="227" t="s">
        <v>155</v>
      </c>
      <c r="E861" s="228" t="s">
        <v>19</v>
      </c>
      <c r="F861" s="229" t="s">
        <v>859</v>
      </c>
      <c r="G861" s="226"/>
      <c r="H861" s="228" t="s">
        <v>19</v>
      </c>
      <c r="I861" s="230"/>
      <c r="J861" s="226"/>
      <c r="K861" s="226"/>
      <c r="L861" s="231"/>
      <c r="M861" s="232"/>
      <c r="N861" s="233"/>
      <c r="O861" s="233"/>
      <c r="P861" s="233"/>
      <c r="Q861" s="233"/>
      <c r="R861" s="233"/>
      <c r="S861" s="233"/>
      <c r="T861" s="23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5" t="s">
        <v>155</v>
      </c>
      <c r="AU861" s="235" t="s">
        <v>80</v>
      </c>
      <c r="AV861" s="13" t="s">
        <v>78</v>
      </c>
      <c r="AW861" s="13" t="s">
        <v>32</v>
      </c>
      <c r="AX861" s="13" t="s">
        <v>70</v>
      </c>
      <c r="AY861" s="235" t="s">
        <v>143</v>
      </c>
    </row>
    <row r="862" spans="1:51" s="14" customFormat="1" ht="12">
      <c r="A862" s="14"/>
      <c r="B862" s="236"/>
      <c r="C862" s="237"/>
      <c r="D862" s="227" t="s">
        <v>155</v>
      </c>
      <c r="E862" s="238" t="s">
        <v>19</v>
      </c>
      <c r="F862" s="239" t="s">
        <v>860</v>
      </c>
      <c r="G862" s="237"/>
      <c r="H862" s="240">
        <v>14.94</v>
      </c>
      <c r="I862" s="241"/>
      <c r="J862" s="237"/>
      <c r="K862" s="237"/>
      <c r="L862" s="242"/>
      <c r="M862" s="243"/>
      <c r="N862" s="244"/>
      <c r="O862" s="244"/>
      <c r="P862" s="244"/>
      <c r="Q862" s="244"/>
      <c r="R862" s="244"/>
      <c r="S862" s="244"/>
      <c r="T862" s="245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6" t="s">
        <v>155</v>
      </c>
      <c r="AU862" s="246" t="s">
        <v>80</v>
      </c>
      <c r="AV862" s="14" t="s">
        <v>80</v>
      </c>
      <c r="AW862" s="14" t="s">
        <v>32</v>
      </c>
      <c r="AX862" s="14" t="s">
        <v>70</v>
      </c>
      <c r="AY862" s="246" t="s">
        <v>143</v>
      </c>
    </row>
    <row r="863" spans="1:51" s="13" customFormat="1" ht="12">
      <c r="A863" s="13"/>
      <c r="B863" s="225"/>
      <c r="C863" s="226"/>
      <c r="D863" s="227" t="s">
        <v>155</v>
      </c>
      <c r="E863" s="228" t="s">
        <v>19</v>
      </c>
      <c r="F863" s="229" t="s">
        <v>861</v>
      </c>
      <c r="G863" s="226"/>
      <c r="H863" s="228" t="s">
        <v>19</v>
      </c>
      <c r="I863" s="230"/>
      <c r="J863" s="226"/>
      <c r="K863" s="226"/>
      <c r="L863" s="231"/>
      <c r="M863" s="232"/>
      <c r="N863" s="233"/>
      <c r="O863" s="233"/>
      <c r="P863" s="233"/>
      <c r="Q863" s="233"/>
      <c r="R863" s="233"/>
      <c r="S863" s="233"/>
      <c r="T863" s="23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5" t="s">
        <v>155</v>
      </c>
      <c r="AU863" s="235" t="s">
        <v>80</v>
      </c>
      <c r="AV863" s="13" t="s">
        <v>78</v>
      </c>
      <c r="AW863" s="13" t="s">
        <v>32</v>
      </c>
      <c r="AX863" s="13" t="s">
        <v>70</v>
      </c>
      <c r="AY863" s="235" t="s">
        <v>143</v>
      </c>
    </row>
    <row r="864" spans="1:51" s="14" customFormat="1" ht="12">
      <c r="A864" s="14"/>
      <c r="B864" s="236"/>
      <c r="C864" s="237"/>
      <c r="D864" s="227" t="s">
        <v>155</v>
      </c>
      <c r="E864" s="238" t="s">
        <v>19</v>
      </c>
      <c r="F864" s="239" t="s">
        <v>862</v>
      </c>
      <c r="G864" s="237"/>
      <c r="H864" s="240">
        <v>40.28</v>
      </c>
      <c r="I864" s="241"/>
      <c r="J864" s="237"/>
      <c r="K864" s="237"/>
      <c r="L864" s="242"/>
      <c r="M864" s="243"/>
      <c r="N864" s="244"/>
      <c r="O864" s="244"/>
      <c r="P864" s="244"/>
      <c r="Q864" s="244"/>
      <c r="R864" s="244"/>
      <c r="S864" s="244"/>
      <c r="T864" s="245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6" t="s">
        <v>155</v>
      </c>
      <c r="AU864" s="246" t="s">
        <v>80</v>
      </c>
      <c r="AV864" s="14" t="s">
        <v>80</v>
      </c>
      <c r="AW864" s="14" t="s">
        <v>32</v>
      </c>
      <c r="AX864" s="14" t="s">
        <v>70</v>
      </c>
      <c r="AY864" s="246" t="s">
        <v>143</v>
      </c>
    </row>
    <row r="865" spans="1:51" s="13" customFormat="1" ht="12">
      <c r="A865" s="13"/>
      <c r="B865" s="225"/>
      <c r="C865" s="226"/>
      <c r="D865" s="227" t="s">
        <v>155</v>
      </c>
      <c r="E865" s="228" t="s">
        <v>19</v>
      </c>
      <c r="F865" s="229" t="s">
        <v>863</v>
      </c>
      <c r="G865" s="226"/>
      <c r="H865" s="228" t="s">
        <v>19</v>
      </c>
      <c r="I865" s="230"/>
      <c r="J865" s="226"/>
      <c r="K865" s="226"/>
      <c r="L865" s="231"/>
      <c r="M865" s="232"/>
      <c r="N865" s="233"/>
      <c r="O865" s="233"/>
      <c r="P865" s="233"/>
      <c r="Q865" s="233"/>
      <c r="R865" s="233"/>
      <c r="S865" s="233"/>
      <c r="T865" s="23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5" t="s">
        <v>155</v>
      </c>
      <c r="AU865" s="235" t="s">
        <v>80</v>
      </c>
      <c r="AV865" s="13" t="s">
        <v>78</v>
      </c>
      <c r="AW865" s="13" t="s">
        <v>32</v>
      </c>
      <c r="AX865" s="13" t="s">
        <v>70</v>
      </c>
      <c r="AY865" s="235" t="s">
        <v>143</v>
      </c>
    </row>
    <row r="866" spans="1:51" s="14" customFormat="1" ht="12">
      <c r="A866" s="14"/>
      <c r="B866" s="236"/>
      <c r="C866" s="237"/>
      <c r="D866" s="227" t="s">
        <v>155</v>
      </c>
      <c r="E866" s="238" t="s">
        <v>19</v>
      </c>
      <c r="F866" s="239" t="s">
        <v>864</v>
      </c>
      <c r="G866" s="237"/>
      <c r="H866" s="240">
        <v>139.15</v>
      </c>
      <c r="I866" s="241"/>
      <c r="J866" s="237"/>
      <c r="K866" s="237"/>
      <c r="L866" s="242"/>
      <c r="M866" s="243"/>
      <c r="N866" s="244"/>
      <c r="O866" s="244"/>
      <c r="P866" s="244"/>
      <c r="Q866" s="244"/>
      <c r="R866" s="244"/>
      <c r="S866" s="244"/>
      <c r="T866" s="245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6" t="s">
        <v>155</v>
      </c>
      <c r="AU866" s="246" t="s">
        <v>80</v>
      </c>
      <c r="AV866" s="14" t="s">
        <v>80</v>
      </c>
      <c r="AW866" s="14" t="s">
        <v>32</v>
      </c>
      <c r="AX866" s="14" t="s">
        <v>70</v>
      </c>
      <c r="AY866" s="246" t="s">
        <v>143</v>
      </c>
    </row>
    <row r="867" spans="1:51" s="13" customFormat="1" ht="12">
      <c r="A867" s="13"/>
      <c r="B867" s="225"/>
      <c r="C867" s="226"/>
      <c r="D867" s="227" t="s">
        <v>155</v>
      </c>
      <c r="E867" s="228" t="s">
        <v>19</v>
      </c>
      <c r="F867" s="229" t="s">
        <v>865</v>
      </c>
      <c r="G867" s="226"/>
      <c r="H867" s="228" t="s">
        <v>19</v>
      </c>
      <c r="I867" s="230"/>
      <c r="J867" s="226"/>
      <c r="K867" s="226"/>
      <c r="L867" s="231"/>
      <c r="M867" s="232"/>
      <c r="N867" s="233"/>
      <c r="O867" s="233"/>
      <c r="P867" s="233"/>
      <c r="Q867" s="233"/>
      <c r="R867" s="233"/>
      <c r="S867" s="233"/>
      <c r="T867" s="23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5" t="s">
        <v>155</v>
      </c>
      <c r="AU867" s="235" t="s">
        <v>80</v>
      </c>
      <c r="AV867" s="13" t="s">
        <v>78</v>
      </c>
      <c r="AW867" s="13" t="s">
        <v>32</v>
      </c>
      <c r="AX867" s="13" t="s">
        <v>70</v>
      </c>
      <c r="AY867" s="235" t="s">
        <v>143</v>
      </c>
    </row>
    <row r="868" spans="1:51" s="14" customFormat="1" ht="12">
      <c r="A868" s="14"/>
      <c r="B868" s="236"/>
      <c r="C868" s="237"/>
      <c r="D868" s="227" t="s">
        <v>155</v>
      </c>
      <c r="E868" s="238" t="s">
        <v>19</v>
      </c>
      <c r="F868" s="239" t="s">
        <v>866</v>
      </c>
      <c r="G868" s="237"/>
      <c r="H868" s="240">
        <v>26.76</v>
      </c>
      <c r="I868" s="241"/>
      <c r="J868" s="237"/>
      <c r="K868" s="237"/>
      <c r="L868" s="242"/>
      <c r="M868" s="243"/>
      <c r="N868" s="244"/>
      <c r="O868" s="244"/>
      <c r="P868" s="244"/>
      <c r="Q868" s="244"/>
      <c r="R868" s="244"/>
      <c r="S868" s="244"/>
      <c r="T868" s="245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6" t="s">
        <v>155</v>
      </c>
      <c r="AU868" s="246" t="s">
        <v>80</v>
      </c>
      <c r="AV868" s="14" t="s">
        <v>80</v>
      </c>
      <c r="AW868" s="14" t="s">
        <v>32</v>
      </c>
      <c r="AX868" s="14" t="s">
        <v>70</v>
      </c>
      <c r="AY868" s="246" t="s">
        <v>143</v>
      </c>
    </row>
    <row r="869" spans="1:51" s="13" customFormat="1" ht="12">
      <c r="A869" s="13"/>
      <c r="B869" s="225"/>
      <c r="C869" s="226"/>
      <c r="D869" s="227" t="s">
        <v>155</v>
      </c>
      <c r="E869" s="228" t="s">
        <v>19</v>
      </c>
      <c r="F869" s="229" t="s">
        <v>867</v>
      </c>
      <c r="G869" s="226"/>
      <c r="H869" s="228" t="s">
        <v>19</v>
      </c>
      <c r="I869" s="230"/>
      <c r="J869" s="226"/>
      <c r="K869" s="226"/>
      <c r="L869" s="231"/>
      <c r="M869" s="232"/>
      <c r="N869" s="233"/>
      <c r="O869" s="233"/>
      <c r="P869" s="233"/>
      <c r="Q869" s="233"/>
      <c r="R869" s="233"/>
      <c r="S869" s="233"/>
      <c r="T869" s="23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5" t="s">
        <v>155</v>
      </c>
      <c r="AU869" s="235" t="s">
        <v>80</v>
      </c>
      <c r="AV869" s="13" t="s">
        <v>78</v>
      </c>
      <c r="AW869" s="13" t="s">
        <v>32</v>
      </c>
      <c r="AX869" s="13" t="s">
        <v>70</v>
      </c>
      <c r="AY869" s="235" t="s">
        <v>143</v>
      </c>
    </row>
    <row r="870" spans="1:51" s="14" customFormat="1" ht="12">
      <c r="A870" s="14"/>
      <c r="B870" s="236"/>
      <c r="C870" s="237"/>
      <c r="D870" s="227" t="s">
        <v>155</v>
      </c>
      <c r="E870" s="238" t="s">
        <v>19</v>
      </c>
      <c r="F870" s="239" t="s">
        <v>868</v>
      </c>
      <c r="G870" s="237"/>
      <c r="H870" s="240">
        <v>21.6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6" t="s">
        <v>155</v>
      </c>
      <c r="AU870" s="246" t="s">
        <v>80</v>
      </c>
      <c r="AV870" s="14" t="s">
        <v>80</v>
      </c>
      <c r="AW870" s="14" t="s">
        <v>32</v>
      </c>
      <c r="AX870" s="14" t="s">
        <v>70</v>
      </c>
      <c r="AY870" s="246" t="s">
        <v>143</v>
      </c>
    </row>
    <row r="871" spans="1:51" s="15" customFormat="1" ht="12">
      <c r="A871" s="15"/>
      <c r="B871" s="257"/>
      <c r="C871" s="258"/>
      <c r="D871" s="227" t="s">
        <v>155</v>
      </c>
      <c r="E871" s="259" t="s">
        <v>19</v>
      </c>
      <c r="F871" s="260" t="s">
        <v>204</v>
      </c>
      <c r="G871" s="258"/>
      <c r="H871" s="261">
        <v>280.79</v>
      </c>
      <c r="I871" s="262"/>
      <c r="J871" s="258"/>
      <c r="K871" s="258"/>
      <c r="L871" s="263"/>
      <c r="M871" s="264"/>
      <c r="N871" s="265"/>
      <c r="O871" s="265"/>
      <c r="P871" s="265"/>
      <c r="Q871" s="265"/>
      <c r="R871" s="265"/>
      <c r="S871" s="265"/>
      <c r="T871" s="266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67" t="s">
        <v>155</v>
      </c>
      <c r="AU871" s="267" t="s">
        <v>80</v>
      </c>
      <c r="AV871" s="15" t="s">
        <v>151</v>
      </c>
      <c r="AW871" s="15" t="s">
        <v>32</v>
      </c>
      <c r="AX871" s="15" t="s">
        <v>78</v>
      </c>
      <c r="AY871" s="267" t="s">
        <v>143</v>
      </c>
    </row>
    <row r="872" spans="1:65" s="2" customFormat="1" ht="37.8" customHeight="1">
      <c r="A872" s="41"/>
      <c r="B872" s="42"/>
      <c r="C872" s="207" t="s">
        <v>869</v>
      </c>
      <c r="D872" s="207" t="s">
        <v>146</v>
      </c>
      <c r="E872" s="208" t="s">
        <v>870</v>
      </c>
      <c r="F872" s="209" t="s">
        <v>871</v>
      </c>
      <c r="G872" s="210" t="s">
        <v>185</v>
      </c>
      <c r="H872" s="211">
        <v>15.3</v>
      </c>
      <c r="I872" s="212"/>
      <c r="J872" s="213">
        <f>ROUND(I872*H872,2)</f>
        <v>0</v>
      </c>
      <c r="K872" s="209" t="s">
        <v>208</v>
      </c>
      <c r="L872" s="47"/>
      <c r="M872" s="214" t="s">
        <v>19</v>
      </c>
      <c r="N872" s="215" t="s">
        <v>41</v>
      </c>
      <c r="O872" s="87"/>
      <c r="P872" s="216">
        <f>O872*H872</f>
        <v>0</v>
      </c>
      <c r="Q872" s="216">
        <v>0.00395</v>
      </c>
      <c r="R872" s="216">
        <f>Q872*H872</f>
        <v>0.06043500000000001</v>
      </c>
      <c r="S872" s="216">
        <v>0</v>
      </c>
      <c r="T872" s="217">
        <f>S872*H872</f>
        <v>0</v>
      </c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R872" s="218" t="s">
        <v>339</v>
      </c>
      <c r="AT872" s="218" t="s">
        <v>146</v>
      </c>
      <c r="AU872" s="218" t="s">
        <v>80</v>
      </c>
      <c r="AY872" s="20" t="s">
        <v>143</v>
      </c>
      <c r="BE872" s="219">
        <f>IF(N872="základní",J872,0)</f>
        <v>0</v>
      </c>
      <c r="BF872" s="219">
        <f>IF(N872="snížená",J872,0)</f>
        <v>0</v>
      </c>
      <c r="BG872" s="219">
        <f>IF(N872="zákl. přenesená",J872,0)</f>
        <v>0</v>
      </c>
      <c r="BH872" s="219">
        <f>IF(N872="sníž. přenesená",J872,0)</f>
        <v>0</v>
      </c>
      <c r="BI872" s="219">
        <f>IF(N872="nulová",J872,0)</f>
        <v>0</v>
      </c>
      <c r="BJ872" s="20" t="s">
        <v>78</v>
      </c>
      <c r="BK872" s="219">
        <f>ROUND(I872*H872,2)</f>
        <v>0</v>
      </c>
      <c r="BL872" s="20" t="s">
        <v>339</v>
      </c>
      <c r="BM872" s="218" t="s">
        <v>872</v>
      </c>
    </row>
    <row r="873" spans="1:47" s="2" customFormat="1" ht="12">
      <c r="A873" s="41"/>
      <c r="B873" s="42"/>
      <c r="C873" s="43"/>
      <c r="D873" s="220" t="s">
        <v>153</v>
      </c>
      <c r="E873" s="43"/>
      <c r="F873" s="221" t="s">
        <v>873</v>
      </c>
      <c r="G873" s="43"/>
      <c r="H873" s="43"/>
      <c r="I873" s="222"/>
      <c r="J873" s="43"/>
      <c r="K873" s="43"/>
      <c r="L873" s="47"/>
      <c r="M873" s="223"/>
      <c r="N873" s="224"/>
      <c r="O873" s="87"/>
      <c r="P873" s="87"/>
      <c r="Q873" s="87"/>
      <c r="R873" s="87"/>
      <c r="S873" s="87"/>
      <c r="T873" s="88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T873" s="20" t="s">
        <v>153</v>
      </c>
      <c r="AU873" s="20" t="s">
        <v>80</v>
      </c>
    </row>
    <row r="874" spans="1:51" s="13" customFormat="1" ht="12">
      <c r="A874" s="13"/>
      <c r="B874" s="225"/>
      <c r="C874" s="226"/>
      <c r="D874" s="227" t="s">
        <v>155</v>
      </c>
      <c r="E874" s="228" t="s">
        <v>19</v>
      </c>
      <c r="F874" s="229" t="s">
        <v>874</v>
      </c>
      <c r="G874" s="226"/>
      <c r="H874" s="228" t="s">
        <v>19</v>
      </c>
      <c r="I874" s="230"/>
      <c r="J874" s="226"/>
      <c r="K874" s="226"/>
      <c r="L874" s="231"/>
      <c r="M874" s="232"/>
      <c r="N874" s="233"/>
      <c r="O874" s="233"/>
      <c r="P874" s="233"/>
      <c r="Q874" s="233"/>
      <c r="R874" s="233"/>
      <c r="S874" s="233"/>
      <c r="T874" s="234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5" t="s">
        <v>155</v>
      </c>
      <c r="AU874" s="235" t="s">
        <v>80</v>
      </c>
      <c r="AV874" s="13" t="s">
        <v>78</v>
      </c>
      <c r="AW874" s="13" t="s">
        <v>32</v>
      </c>
      <c r="AX874" s="13" t="s">
        <v>70</v>
      </c>
      <c r="AY874" s="235" t="s">
        <v>143</v>
      </c>
    </row>
    <row r="875" spans="1:51" s="14" customFormat="1" ht="12">
      <c r="A875" s="14"/>
      <c r="B875" s="236"/>
      <c r="C875" s="237"/>
      <c r="D875" s="227" t="s">
        <v>155</v>
      </c>
      <c r="E875" s="238" t="s">
        <v>19</v>
      </c>
      <c r="F875" s="239" t="s">
        <v>826</v>
      </c>
      <c r="G875" s="237"/>
      <c r="H875" s="240">
        <v>2.4</v>
      </c>
      <c r="I875" s="241"/>
      <c r="J875" s="237"/>
      <c r="K875" s="237"/>
      <c r="L875" s="242"/>
      <c r="M875" s="243"/>
      <c r="N875" s="244"/>
      <c r="O875" s="244"/>
      <c r="P875" s="244"/>
      <c r="Q875" s="244"/>
      <c r="R875" s="244"/>
      <c r="S875" s="244"/>
      <c r="T875" s="245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6" t="s">
        <v>155</v>
      </c>
      <c r="AU875" s="246" t="s">
        <v>80</v>
      </c>
      <c r="AV875" s="14" t="s">
        <v>80</v>
      </c>
      <c r="AW875" s="14" t="s">
        <v>32</v>
      </c>
      <c r="AX875" s="14" t="s">
        <v>70</v>
      </c>
      <c r="AY875" s="246" t="s">
        <v>143</v>
      </c>
    </row>
    <row r="876" spans="1:51" s="13" customFormat="1" ht="12">
      <c r="A876" s="13"/>
      <c r="B876" s="225"/>
      <c r="C876" s="226"/>
      <c r="D876" s="227" t="s">
        <v>155</v>
      </c>
      <c r="E876" s="228" t="s">
        <v>19</v>
      </c>
      <c r="F876" s="229" t="s">
        <v>875</v>
      </c>
      <c r="G876" s="226"/>
      <c r="H876" s="228" t="s">
        <v>19</v>
      </c>
      <c r="I876" s="230"/>
      <c r="J876" s="226"/>
      <c r="K876" s="226"/>
      <c r="L876" s="231"/>
      <c r="M876" s="232"/>
      <c r="N876" s="233"/>
      <c r="O876" s="233"/>
      <c r="P876" s="233"/>
      <c r="Q876" s="233"/>
      <c r="R876" s="233"/>
      <c r="S876" s="233"/>
      <c r="T876" s="23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5" t="s">
        <v>155</v>
      </c>
      <c r="AU876" s="235" t="s">
        <v>80</v>
      </c>
      <c r="AV876" s="13" t="s">
        <v>78</v>
      </c>
      <c r="AW876" s="13" t="s">
        <v>32</v>
      </c>
      <c r="AX876" s="13" t="s">
        <v>70</v>
      </c>
      <c r="AY876" s="235" t="s">
        <v>143</v>
      </c>
    </row>
    <row r="877" spans="1:51" s="14" customFormat="1" ht="12">
      <c r="A877" s="14"/>
      <c r="B877" s="236"/>
      <c r="C877" s="237"/>
      <c r="D877" s="227" t="s">
        <v>155</v>
      </c>
      <c r="E877" s="238" t="s">
        <v>19</v>
      </c>
      <c r="F877" s="239" t="s">
        <v>876</v>
      </c>
      <c r="G877" s="237"/>
      <c r="H877" s="240">
        <v>1.14</v>
      </c>
      <c r="I877" s="241"/>
      <c r="J877" s="237"/>
      <c r="K877" s="237"/>
      <c r="L877" s="242"/>
      <c r="M877" s="243"/>
      <c r="N877" s="244"/>
      <c r="O877" s="244"/>
      <c r="P877" s="244"/>
      <c r="Q877" s="244"/>
      <c r="R877" s="244"/>
      <c r="S877" s="244"/>
      <c r="T877" s="24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6" t="s">
        <v>155</v>
      </c>
      <c r="AU877" s="246" t="s">
        <v>80</v>
      </c>
      <c r="AV877" s="14" t="s">
        <v>80</v>
      </c>
      <c r="AW877" s="14" t="s">
        <v>32</v>
      </c>
      <c r="AX877" s="14" t="s">
        <v>70</v>
      </c>
      <c r="AY877" s="246" t="s">
        <v>143</v>
      </c>
    </row>
    <row r="878" spans="1:51" s="13" customFormat="1" ht="12">
      <c r="A878" s="13"/>
      <c r="B878" s="225"/>
      <c r="C878" s="226"/>
      <c r="D878" s="227" t="s">
        <v>155</v>
      </c>
      <c r="E878" s="228" t="s">
        <v>19</v>
      </c>
      <c r="F878" s="229" t="s">
        <v>877</v>
      </c>
      <c r="G878" s="226"/>
      <c r="H878" s="228" t="s">
        <v>19</v>
      </c>
      <c r="I878" s="230"/>
      <c r="J878" s="226"/>
      <c r="K878" s="226"/>
      <c r="L878" s="231"/>
      <c r="M878" s="232"/>
      <c r="N878" s="233"/>
      <c r="O878" s="233"/>
      <c r="P878" s="233"/>
      <c r="Q878" s="233"/>
      <c r="R878" s="233"/>
      <c r="S878" s="233"/>
      <c r="T878" s="23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5" t="s">
        <v>155</v>
      </c>
      <c r="AU878" s="235" t="s">
        <v>80</v>
      </c>
      <c r="AV878" s="13" t="s">
        <v>78</v>
      </c>
      <c r="AW878" s="13" t="s">
        <v>32</v>
      </c>
      <c r="AX878" s="13" t="s">
        <v>70</v>
      </c>
      <c r="AY878" s="235" t="s">
        <v>143</v>
      </c>
    </row>
    <row r="879" spans="1:51" s="14" customFormat="1" ht="12">
      <c r="A879" s="14"/>
      <c r="B879" s="236"/>
      <c r="C879" s="237"/>
      <c r="D879" s="227" t="s">
        <v>155</v>
      </c>
      <c r="E879" s="238" t="s">
        <v>19</v>
      </c>
      <c r="F879" s="239" t="s">
        <v>878</v>
      </c>
      <c r="G879" s="237"/>
      <c r="H879" s="240">
        <v>1.5</v>
      </c>
      <c r="I879" s="241"/>
      <c r="J879" s="237"/>
      <c r="K879" s="237"/>
      <c r="L879" s="242"/>
      <c r="M879" s="243"/>
      <c r="N879" s="244"/>
      <c r="O879" s="244"/>
      <c r="P879" s="244"/>
      <c r="Q879" s="244"/>
      <c r="R879" s="244"/>
      <c r="S879" s="244"/>
      <c r="T879" s="24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6" t="s">
        <v>155</v>
      </c>
      <c r="AU879" s="246" t="s">
        <v>80</v>
      </c>
      <c r="AV879" s="14" t="s">
        <v>80</v>
      </c>
      <c r="AW879" s="14" t="s">
        <v>32</v>
      </c>
      <c r="AX879" s="14" t="s">
        <v>70</v>
      </c>
      <c r="AY879" s="246" t="s">
        <v>143</v>
      </c>
    </row>
    <row r="880" spans="1:51" s="13" customFormat="1" ht="12">
      <c r="A880" s="13"/>
      <c r="B880" s="225"/>
      <c r="C880" s="226"/>
      <c r="D880" s="227" t="s">
        <v>155</v>
      </c>
      <c r="E880" s="228" t="s">
        <v>19</v>
      </c>
      <c r="F880" s="229" t="s">
        <v>879</v>
      </c>
      <c r="G880" s="226"/>
      <c r="H880" s="228" t="s">
        <v>19</v>
      </c>
      <c r="I880" s="230"/>
      <c r="J880" s="226"/>
      <c r="K880" s="226"/>
      <c r="L880" s="231"/>
      <c r="M880" s="232"/>
      <c r="N880" s="233"/>
      <c r="O880" s="233"/>
      <c r="P880" s="233"/>
      <c r="Q880" s="233"/>
      <c r="R880" s="233"/>
      <c r="S880" s="233"/>
      <c r="T880" s="23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5" t="s">
        <v>155</v>
      </c>
      <c r="AU880" s="235" t="s">
        <v>80</v>
      </c>
      <c r="AV880" s="13" t="s">
        <v>78</v>
      </c>
      <c r="AW880" s="13" t="s">
        <v>32</v>
      </c>
      <c r="AX880" s="13" t="s">
        <v>70</v>
      </c>
      <c r="AY880" s="235" t="s">
        <v>143</v>
      </c>
    </row>
    <row r="881" spans="1:51" s="14" customFormat="1" ht="12">
      <c r="A881" s="14"/>
      <c r="B881" s="236"/>
      <c r="C881" s="237"/>
      <c r="D881" s="227" t="s">
        <v>155</v>
      </c>
      <c r="E881" s="238" t="s">
        <v>19</v>
      </c>
      <c r="F881" s="239" t="s">
        <v>880</v>
      </c>
      <c r="G881" s="237"/>
      <c r="H881" s="240">
        <v>3.45</v>
      </c>
      <c r="I881" s="241"/>
      <c r="J881" s="237"/>
      <c r="K881" s="237"/>
      <c r="L881" s="242"/>
      <c r="M881" s="243"/>
      <c r="N881" s="244"/>
      <c r="O881" s="244"/>
      <c r="P881" s="244"/>
      <c r="Q881" s="244"/>
      <c r="R881" s="244"/>
      <c r="S881" s="244"/>
      <c r="T881" s="245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6" t="s">
        <v>155</v>
      </c>
      <c r="AU881" s="246" t="s">
        <v>80</v>
      </c>
      <c r="AV881" s="14" t="s">
        <v>80</v>
      </c>
      <c r="AW881" s="14" t="s">
        <v>32</v>
      </c>
      <c r="AX881" s="14" t="s">
        <v>70</v>
      </c>
      <c r="AY881" s="246" t="s">
        <v>143</v>
      </c>
    </row>
    <row r="882" spans="1:51" s="13" customFormat="1" ht="12">
      <c r="A882" s="13"/>
      <c r="B882" s="225"/>
      <c r="C882" s="226"/>
      <c r="D882" s="227" t="s">
        <v>155</v>
      </c>
      <c r="E882" s="228" t="s">
        <v>19</v>
      </c>
      <c r="F882" s="229" t="s">
        <v>881</v>
      </c>
      <c r="G882" s="226"/>
      <c r="H882" s="228" t="s">
        <v>19</v>
      </c>
      <c r="I882" s="230"/>
      <c r="J882" s="226"/>
      <c r="K882" s="226"/>
      <c r="L882" s="231"/>
      <c r="M882" s="232"/>
      <c r="N882" s="233"/>
      <c r="O882" s="233"/>
      <c r="P882" s="233"/>
      <c r="Q882" s="233"/>
      <c r="R882" s="233"/>
      <c r="S882" s="233"/>
      <c r="T882" s="23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5" t="s">
        <v>155</v>
      </c>
      <c r="AU882" s="235" t="s">
        <v>80</v>
      </c>
      <c r="AV882" s="13" t="s">
        <v>78</v>
      </c>
      <c r="AW882" s="13" t="s">
        <v>32</v>
      </c>
      <c r="AX882" s="13" t="s">
        <v>70</v>
      </c>
      <c r="AY882" s="235" t="s">
        <v>143</v>
      </c>
    </row>
    <row r="883" spans="1:51" s="14" customFormat="1" ht="12">
      <c r="A883" s="14"/>
      <c r="B883" s="236"/>
      <c r="C883" s="237"/>
      <c r="D883" s="227" t="s">
        <v>155</v>
      </c>
      <c r="E883" s="238" t="s">
        <v>19</v>
      </c>
      <c r="F883" s="239" t="s">
        <v>882</v>
      </c>
      <c r="G883" s="237"/>
      <c r="H883" s="240">
        <v>6.81</v>
      </c>
      <c r="I883" s="241"/>
      <c r="J883" s="237"/>
      <c r="K883" s="237"/>
      <c r="L883" s="242"/>
      <c r="M883" s="243"/>
      <c r="N883" s="244"/>
      <c r="O883" s="244"/>
      <c r="P883" s="244"/>
      <c r="Q883" s="244"/>
      <c r="R883" s="244"/>
      <c r="S883" s="244"/>
      <c r="T883" s="24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6" t="s">
        <v>155</v>
      </c>
      <c r="AU883" s="246" t="s">
        <v>80</v>
      </c>
      <c r="AV883" s="14" t="s">
        <v>80</v>
      </c>
      <c r="AW883" s="14" t="s">
        <v>32</v>
      </c>
      <c r="AX883" s="14" t="s">
        <v>70</v>
      </c>
      <c r="AY883" s="246" t="s">
        <v>143</v>
      </c>
    </row>
    <row r="884" spans="1:51" s="15" customFormat="1" ht="12">
      <c r="A884" s="15"/>
      <c r="B884" s="257"/>
      <c r="C884" s="258"/>
      <c r="D884" s="227" t="s">
        <v>155</v>
      </c>
      <c r="E884" s="259" t="s">
        <v>19</v>
      </c>
      <c r="F884" s="260" t="s">
        <v>204</v>
      </c>
      <c r="G884" s="258"/>
      <c r="H884" s="261">
        <v>15.3</v>
      </c>
      <c r="I884" s="262"/>
      <c r="J884" s="258"/>
      <c r="K884" s="258"/>
      <c r="L884" s="263"/>
      <c r="M884" s="264"/>
      <c r="N884" s="265"/>
      <c r="O884" s="265"/>
      <c r="P884" s="265"/>
      <c r="Q884" s="265"/>
      <c r="R884" s="265"/>
      <c r="S884" s="265"/>
      <c r="T884" s="266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67" t="s">
        <v>155</v>
      </c>
      <c r="AU884" s="267" t="s">
        <v>80</v>
      </c>
      <c r="AV884" s="15" t="s">
        <v>151</v>
      </c>
      <c r="AW884" s="15" t="s">
        <v>32</v>
      </c>
      <c r="AX884" s="15" t="s">
        <v>78</v>
      </c>
      <c r="AY884" s="267" t="s">
        <v>143</v>
      </c>
    </row>
    <row r="885" spans="1:65" s="2" customFormat="1" ht="16.5" customHeight="1">
      <c r="A885" s="41"/>
      <c r="B885" s="42"/>
      <c r="C885" s="207" t="s">
        <v>783</v>
      </c>
      <c r="D885" s="207" t="s">
        <v>146</v>
      </c>
      <c r="E885" s="208" t="s">
        <v>883</v>
      </c>
      <c r="F885" s="209" t="s">
        <v>884</v>
      </c>
      <c r="G885" s="210" t="s">
        <v>185</v>
      </c>
      <c r="H885" s="211">
        <v>209</v>
      </c>
      <c r="I885" s="212"/>
      <c r="J885" s="213">
        <f>ROUND(I885*H885,2)</f>
        <v>0</v>
      </c>
      <c r="K885" s="209" t="s">
        <v>19</v>
      </c>
      <c r="L885" s="47"/>
      <c r="M885" s="214" t="s">
        <v>19</v>
      </c>
      <c r="N885" s="215" t="s">
        <v>41</v>
      </c>
      <c r="O885" s="87"/>
      <c r="P885" s="216">
        <f>O885*H885</f>
        <v>0</v>
      </c>
      <c r="Q885" s="216">
        <v>0</v>
      </c>
      <c r="R885" s="216">
        <f>Q885*H885</f>
        <v>0</v>
      </c>
      <c r="S885" s="216">
        <v>0</v>
      </c>
      <c r="T885" s="217">
        <f>S885*H885</f>
        <v>0</v>
      </c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R885" s="218" t="s">
        <v>339</v>
      </c>
      <c r="AT885" s="218" t="s">
        <v>146</v>
      </c>
      <c r="AU885" s="218" t="s">
        <v>80</v>
      </c>
      <c r="AY885" s="20" t="s">
        <v>143</v>
      </c>
      <c r="BE885" s="219">
        <f>IF(N885="základní",J885,0)</f>
        <v>0</v>
      </c>
      <c r="BF885" s="219">
        <f>IF(N885="snížená",J885,0)</f>
        <v>0</v>
      </c>
      <c r="BG885" s="219">
        <f>IF(N885="zákl. přenesená",J885,0)</f>
        <v>0</v>
      </c>
      <c r="BH885" s="219">
        <f>IF(N885="sníž. přenesená",J885,0)</f>
        <v>0</v>
      </c>
      <c r="BI885" s="219">
        <f>IF(N885="nulová",J885,0)</f>
        <v>0</v>
      </c>
      <c r="BJ885" s="20" t="s">
        <v>78</v>
      </c>
      <c r="BK885" s="219">
        <f>ROUND(I885*H885,2)</f>
        <v>0</v>
      </c>
      <c r="BL885" s="20" t="s">
        <v>339</v>
      </c>
      <c r="BM885" s="218" t="s">
        <v>885</v>
      </c>
    </row>
    <row r="886" spans="1:51" s="14" customFormat="1" ht="12">
      <c r="A886" s="14"/>
      <c r="B886" s="236"/>
      <c r="C886" s="237"/>
      <c r="D886" s="227" t="s">
        <v>155</v>
      </c>
      <c r="E886" s="238" t="s">
        <v>19</v>
      </c>
      <c r="F886" s="239" t="s">
        <v>886</v>
      </c>
      <c r="G886" s="237"/>
      <c r="H886" s="240">
        <v>209</v>
      </c>
      <c r="I886" s="241"/>
      <c r="J886" s="237"/>
      <c r="K886" s="237"/>
      <c r="L886" s="242"/>
      <c r="M886" s="243"/>
      <c r="N886" s="244"/>
      <c r="O886" s="244"/>
      <c r="P886" s="244"/>
      <c r="Q886" s="244"/>
      <c r="R886" s="244"/>
      <c r="S886" s="244"/>
      <c r="T886" s="24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6" t="s">
        <v>155</v>
      </c>
      <c r="AU886" s="246" t="s">
        <v>80</v>
      </c>
      <c r="AV886" s="14" t="s">
        <v>80</v>
      </c>
      <c r="AW886" s="14" t="s">
        <v>32</v>
      </c>
      <c r="AX886" s="14" t="s">
        <v>78</v>
      </c>
      <c r="AY886" s="246" t="s">
        <v>143</v>
      </c>
    </row>
    <row r="887" spans="1:65" s="2" customFormat="1" ht="49.05" customHeight="1">
      <c r="A887" s="41"/>
      <c r="B887" s="42"/>
      <c r="C887" s="207" t="s">
        <v>887</v>
      </c>
      <c r="D887" s="207" t="s">
        <v>146</v>
      </c>
      <c r="E887" s="208" t="s">
        <v>888</v>
      </c>
      <c r="F887" s="209" t="s">
        <v>889</v>
      </c>
      <c r="G887" s="210" t="s">
        <v>160</v>
      </c>
      <c r="H887" s="211">
        <v>3.17</v>
      </c>
      <c r="I887" s="212"/>
      <c r="J887" s="213">
        <f>ROUND(I887*H887,2)</f>
        <v>0</v>
      </c>
      <c r="K887" s="209" t="s">
        <v>150</v>
      </c>
      <c r="L887" s="47"/>
      <c r="M887" s="214" t="s">
        <v>19</v>
      </c>
      <c r="N887" s="215" t="s">
        <v>41</v>
      </c>
      <c r="O887" s="87"/>
      <c r="P887" s="216">
        <f>O887*H887</f>
        <v>0</v>
      </c>
      <c r="Q887" s="216">
        <v>0</v>
      </c>
      <c r="R887" s="216">
        <f>Q887*H887</f>
        <v>0</v>
      </c>
      <c r="S887" s="216">
        <v>0</v>
      </c>
      <c r="T887" s="217">
        <f>S887*H887</f>
        <v>0</v>
      </c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R887" s="218" t="s">
        <v>339</v>
      </c>
      <c r="AT887" s="218" t="s">
        <v>146</v>
      </c>
      <c r="AU887" s="218" t="s">
        <v>80</v>
      </c>
      <c r="AY887" s="20" t="s">
        <v>143</v>
      </c>
      <c r="BE887" s="219">
        <f>IF(N887="základní",J887,0)</f>
        <v>0</v>
      </c>
      <c r="BF887" s="219">
        <f>IF(N887="snížená",J887,0)</f>
        <v>0</v>
      </c>
      <c r="BG887" s="219">
        <f>IF(N887="zákl. přenesená",J887,0)</f>
        <v>0</v>
      </c>
      <c r="BH887" s="219">
        <f>IF(N887="sníž. přenesená",J887,0)</f>
        <v>0</v>
      </c>
      <c r="BI887" s="219">
        <f>IF(N887="nulová",J887,0)</f>
        <v>0</v>
      </c>
      <c r="BJ887" s="20" t="s">
        <v>78</v>
      </c>
      <c r="BK887" s="219">
        <f>ROUND(I887*H887,2)</f>
        <v>0</v>
      </c>
      <c r="BL887" s="20" t="s">
        <v>339</v>
      </c>
      <c r="BM887" s="218" t="s">
        <v>890</v>
      </c>
    </row>
    <row r="888" spans="1:47" s="2" customFormat="1" ht="12">
      <c r="A888" s="41"/>
      <c r="B888" s="42"/>
      <c r="C888" s="43"/>
      <c r="D888" s="220" t="s">
        <v>153</v>
      </c>
      <c r="E888" s="43"/>
      <c r="F888" s="221" t="s">
        <v>891</v>
      </c>
      <c r="G888" s="43"/>
      <c r="H888" s="43"/>
      <c r="I888" s="222"/>
      <c r="J888" s="43"/>
      <c r="K888" s="43"/>
      <c r="L888" s="47"/>
      <c r="M888" s="223"/>
      <c r="N888" s="224"/>
      <c r="O888" s="87"/>
      <c r="P888" s="87"/>
      <c r="Q888" s="87"/>
      <c r="R888" s="87"/>
      <c r="S888" s="87"/>
      <c r="T888" s="88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T888" s="20" t="s">
        <v>153</v>
      </c>
      <c r="AU888" s="20" t="s">
        <v>80</v>
      </c>
    </row>
    <row r="889" spans="1:63" s="12" customFormat="1" ht="22.8" customHeight="1">
      <c r="A889" s="12"/>
      <c r="B889" s="191"/>
      <c r="C889" s="192"/>
      <c r="D889" s="193" t="s">
        <v>69</v>
      </c>
      <c r="E889" s="205" t="s">
        <v>892</v>
      </c>
      <c r="F889" s="205" t="s">
        <v>893</v>
      </c>
      <c r="G889" s="192"/>
      <c r="H889" s="192"/>
      <c r="I889" s="195"/>
      <c r="J889" s="206">
        <f>BK889</f>
        <v>0</v>
      </c>
      <c r="K889" s="192"/>
      <c r="L889" s="197"/>
      <c r="M889" s="198"/>
      <c r="N889" s="199"/>
      <c r="O889" s="199"/>
      <c r="P889" s="200">
        <f>SUM(P890:P903)</f>
        <v>0</v>
      </c>
      <c r="Q889" s="199"/>
      <c r="R889" s="200">
        <f>SUM(R890:R903)</f>
        <v>1.26676</v>
      </c>
      <c r="S889" s="199"/>
      <c r="T889" s="201">
        <f>SUM(T890:T903)</f>
        <v>0.91</v>
      </c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R889" s="202" t="s">
        <v>80</v>
      </c>
      <c r="AT889" s="203" t="s">
        <v>69</v>
      </c>
      <c r="AU889" s="203" t="s">
        <v>78</v>
      </c>
      <c r="AY889" s="202" t="s">
        <v>143</v>
      </c>
      <c r="BK889" s="204">
        <f>SUM(BK890:BK903)</f>
        <v>0</v>
      </c>
    </row>
    <row r="890" spans="1:65" s="2" customFormat="1" ht="37.8" customHeight="1">
      <c r="A890" s="41"/>
      <c r="B890" s="42"/>
      <c r="C890" s="207" t="s">
        <v>894</v>
      </c>
      <c r="D890" s="207" t="s">
        <v>146</v>
      </c>
      <c r="E890" s="208" t="s">
        <v>895</v>
      </c>
      <c r="F890" s="209" t="s">
        <v>896</v>
      </c>
      <c r="G890" s="210" t="s">
        <v>897</v>
      </c>
      <c r="H890" s="211">
        <v>182</v>
      </c>
      <c r="I890" s="212"/>
      <c r="J890" s="213">
        <f>ROUND(I890*H890,2)</f>
        <v>0</v>
      </c>
      <c r="K890" s="209" t="s">
        <v>150</v>
      </c>
      <c r="L890" s="47"/>
      <c r="M890" s="214" t="s">
        <v>19</v>
      </c>
      <c r="N890" s="215" t="s">
        <v>41</v>
      </c>
      <c r="O890" s="87"/>
      <c r="P890" s="216">
        <f>O890*H890</f>
        <v>0</v>
      </c>
      <c r="Q890" s="216">
        <v>0</v>
      </c>
      <c r="R890" s="216">
        <f>Q890*H890</f>
        <v>0</v>
      </c>
      <c r="S890" s="216">
        <v>0.005</v>
      </c>
      <c r="T890" s="217">
        <f>S890*H890</f>
        <v>0.91</v>
      </c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R890" s="218" t="s">
        <v>339</v>
      </c>
      <c r="AT890" s="218" t="s">
        <v>146</v>
      </c>
      <c r="AU890" s="218" t="s">
        <v>80</v>
      </c>
      <c r="AY890" s="20" t="s">
        <v>143</v>
      </c>
      <c r="BE890" s="219">
        <f>IF(N890="základní",J890,0)</f>
        <v>0</v>
      </c>
      <c r="BF890" s="219">
        <f>IF(N890="snížená",J890,0)</f>
        <v>0</v>
      </c>
      <c r="BG890" s="219">
        <f>IF(N890="zákl. přenesená",J890,0)</f>
        <v>0</v>
      </c>
      <c r="BH890" s="219">
        <f>IF(N890="sníž. přenesená",J890,0)</f>
        <v>0</v>
      </c>
      <c r="BI890" s="219">
        <f>IF(N890="nulová",J890,0)</f>
        <v>0</v>
      </c>
      <c r="BJ890" s="20" t="s">
        <v>78</v>
      </c>
      <c r="BK890" s="219">
        <f>ROUND(I890*H890,2)</f>
        <v>0</v>
      </c>
      <c r="BL890" s="20" t="s">
        <v>339</v>
      </c>
      <c r="BM890" s="218" t="s">
        <v>898</v>
      </c>
    </row>
    <row r="891" spans="1:47" s="2" customFormat="1" ht="12">
      <c r="A891" s="41"/>
      <c r="B891" s="42"/>
      <c r="C891" s="43"/>
      <c r="D891" s="220" t="s">
        <v>153</v>
      </c>
      <c r="E891" s="43"/>
      <c r="F891" s="221" t="s">
        <v>899</v>
      </c>
      <c r="G891" s="43"/>
      <c r="H891" s="43"/>
      <c r="I891" s="222"/>
      <c r="J891" s="43"/>
      <c r="K891" s="43"/>
      <c r="L891" s="47"/>
      <c r="M891" s="223"/>
      <c r="N891" s="224"/>
      <c r="O891" s="87"/>
      <c r="P891" s="87"/>
      <c r="Q891" s="87"/>
      <c r="R891" s="87"/>
      <c r="S891" s="87"/>
      <c r="T891" s="88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T891" s="20" t="s">
        <v>153</v>
      </c>
      <c r="AU891" s="20" t="s">
        <v>80</v>
      </c>
    </row>
    <row r="892" spans="1:51" s="14" customFormat="1" ht="12">
      <c r="A892" s="14"/>
      <c r="B892" s="236"/>
      <c r="C892" s="237"/>
      <c r="D892" s="227" t="s">
        <v>155</v>
      </c>
      <c r="E892" s="238" t="s">
        <v>19</v>
      </c>
      <c r="F892" s="239" t="s">
        <v>900</v>
      </c>
      <c r="G892" s="237"/>
      <c r="H892" s="240">
        <v>182</v>
      </c>
      <c r="I892" s="241"/>
      <c r="J892" s="237"/>
      <c r="K892" s="237"/>
      <c r="L892" s="242"/>
      <c r="M892" s="243"/>
      <c r="N892" s="244"/>
      <c r="O892" s="244"/>
      <c r="P892" s="244"/>
      <c r="Q892" s="244"/>
      <c r="R892" s="244"/>
      <c r="S892" s="244"/>
      <c r="T892" s="245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6" t="s">
        <v>155</v>
      </c>
      <c r="AU892" s="246" t="s">
        <v>80</v>
      </c>
      <c r="AV892" s="14" t="s">
        <v>80</v>
      </c>
      <c r="AW892" s="14" t="s">
        <v>32</v>
      </c>
      <c r="AX892" s="14" t="s">
        <v>78</v>
      </c>
      <c r="AY892" s="246" t="s">
        <v>143</v>
      </c>
    </row>
    <row r="893" spans="1:65" s="2" customFormat="1" ht="33" customHeight="1">
      <c r="A893" s="41"/>
      <c r="B893" s="42"/>
      <c r="C893" s="207" t="s">
        <v>901</v>
      </c>
      <c r="D893" s="207" t="s">
        <v>146</v>
      </c>
      <c r="E893" s="208" t="s">
        <v>902</v>
      </c>
      <c r="F893" s="209" t="s">
        <v>903</v>
      </c>
      <c r="G893" s="210" t="s">
        <v>185</v>
      </c>
      <c r="H893" s="211">
        <v>230.32</v>
      </c>
      <c r="I893" s="212"/>
      <c r="J893" s="213">
        <f>ROUND(I893*H893,2)</f>
        <v>0</v>
      </c>
      <c r="K893" s="209" t="s">
        <v>150</v>
      </c>
      <c r="L893" s="47"/>
      <c r="M893" s="214" t="s">
        <v>19</v>
      </c>
      <c r="N893" s="215" t="s">
        <v>41</v>
      </c>
      <c r="O893" s="87"/>
      <c r="P893" s="216">
        <f>O893*H893</f>
        <v>0</v>
      </c>
      <c r="Q893" s="216">
        <v>0</v>
      </c>
      <c r="R893" s="216">
        <f>Q893*H893</f>
        <v>0</v>
      </c>
      <c r="S893" s="216">
        <v>0</v>
      </c>
      <c r="T893" s="217">
        <f>S893*H893</f>
        <v>0</v>
      </c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R893" s="218" t="s">
        <v>339</v>
      </c>
      <c r="AT893" s="218" t="s">
        <v>146</v>
      </c>
      <c r="AU893" s="218" t="s">
        <v>80</v>
      </c>
      <c r="AY893" s="20" t="s">
        <v>143</v>
      </c>
      <c r="BE893" s="219">
        <f>IF(N893="základní",J893,0)</f>
        <v>0</v>
      </c>
      <c r="BF893" s="219">
        <f>IF(N893="snížená",J893,0)</f>
        <v>0</v>
      </c>
      <c r="BG893" s="219">
        <f>IF(N893="zákl. přenesená",J893,0)</f>
        <v>0</v>
      </c>
      <c r="BH893" s="219">
        <f>IF(N893="sníž. přenesená",J893,0)</f>
        <v>0</v>
      </c>
      <c r="BI893" s="219">
        <f>IF(N893="nulová",J893,0)</f>
        <v>0</v>
      </c>
      <c r="BJ893" s="20" t="s">
        <v>78</v>
      </c>
      <c r="BK893" s="219">
        <f>ROUND(I893*H893,2)</f>
        <v>0</v>
      </c>
      <c r="BL893" s="20" t="s">
        <v>339</v>
      </c>
      <c r="BM893" s="218" t="s">
        <v>904</v>
      </c>
    </row>
    <row r="894" spans="1:47" s="2" customFormat="1" ht="12">
      <c r="A894" s="41"/>
      <c r="B894" s="42"/>
      <c r="C894" s="43"/>
      <c r="D894" s="220" t="s">
        <v>153</v>
      </c>
      <c r="E894" s="43"/>
      <c r="F894" s="221" t="s">
        <v>905</v>
      </c>
      <c r="G894" s="43"/>
      <c r="H894" s="43"/>
      <c r="I894" s="222"/>
      <c r="J894" s="43"/>
      <c r="K894" s="43"/>
      <c r="L894" s="47"/>
      <c r="M894" s="223"/>
      <c r="N894" s="224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153</v>
      </c>
      <c r="AU894" s="20" t="s">
        <v>80</v>
      </c>
    </row>
    <row r="895" spans="1:51" s="14" customFormat="1" ht="12">
      <c r="A895" s="14"/>
      <c r="B895" s="236"/>
      <c r="C895" s="237"/>
      <c r="D895" s="227" t="s">
        <v>155</v>
      </c>
      <c r="E895" s="238" t="s">
        <v>19</v>
      </c>
      <c r="F895" s="239" t="s">
        <v>906</v>
      </c>
      <c r="G895" s="237"/>
      <c r="H895" s="240">
        <v>30.39</v>
      </c>
      <c r="I895" s="241"/>
      <c r="J895" s="237"/>
      <c r="K895" s="237"/>
      <c r="L895" s="242"/>
      <c r="M895" s="243"/>
      <c r="N895" s="244"/>
      <c r="O895" s="244"/>
      <c r="P895" s="244"/>
      <c r="Q895" s="244"/>
      <c r="R895" s="244"/>
      <c r="S895" s="244"/>
      <c r="T895" s="245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6" t="s">
        <v>155</v>
      </c>
      <c r="AU895" s="246" t="s">
        <v>80</v>
      </c>
      <c r="AV895" s="14" t="s">
        <v>80</v>
      </c>
      <c r="AW895" s="14" t="s">
        <v>32</v>
      </c>
      <c r="AX895" s="14" t="s">
        <v>70</v>
      </c>
      <c r="AY895" s="246" t="s">
        <v>143</v>
      </c>
    </row>
    <row r="896" spans="1:51" s="14" customFormat="1" ht="12">
      <c r="A896" s="14"/>
      <c r="B896" s="236"/>
      <c r="C896" s="237"/>
      <c r="D896" s="227" t="s">
        <v>155</v>
      </c>
      <c r="E896" s="238" t="s">
        <v>19</v>
      </c>
      <c r="F896" s="239" t="s">
        <v>907</v>
      </c>
      <c r="G896" s="237"/>
      <c r="H896" s="240">
        <v>65.85</v>
      </c>
      <c r="I896" s="241"/>
      <c r="J896" s="237"/>
      <c r="K896" s="237"/>
      <c r="L896" s="242"/>
      <c r="M896" s="243"/>
      <c r="N896" s="244"/>
      <c r="O896" s="244"/>
      <c r="P896" s="244"/>
      <c r="Q896" s="244"/>
      <c r="R896" s="244"/>
      <c r="S896" s="244"/>
      <c r="T896" s="245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6" t="s">
        <v>155</v>
      </c>
      <c r="AU896" s="246" t="s">
        <v>80</v>
      </c>
      <c r="AV896" s="14" t="s">
        <v>80</v>
      </c>
      <c r="AW896" s="14" t="s">
        <v>32</v>
      </c>
      <c r="AX896" s="14" t="s">
        <v>70</v>
      </c>
      <c r="AY896" s="246" t="s">
        <v>143</v>
      </c>
    </row>
    <row r="897" spans="1:51" s="14" customFormat="1" ht="12">
      <c r="A897" s="14"/>
      <c r="B897" s="236"/>
      <c r="C897" s="237"/>
      <c r="D897" s="227" t="s">
        <v>155</v>
      </c>
      <c r="E897" s="238" t="s">
        <v>19</v>
      </c>
      <c r="F897" s="239" t="s">
        <v>908</v>
      </c>
      <c r="G897" s="237"/>
      <c r="H897" s="240">
        <v>71.48</v>
      </c>
      <c r="I897" s="241"/>
      <c r="J897" s="237"/>
      <c r="K897" s="237"/>
      <c r="L897" s="242"/>
      <c r="M897" s="243"/>
      <c r="N897" s="244"/>
      <c r="O897" s="244"/>
      <c r="P897" s="244"/>
      <c r="Q897" s="244"/>
      <c r="R897" s="244"/>
      <c r="S897" s="244"/>
      <c r="T897" s="245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6" t="s">
        <v>155</v>
      </c>
      <c r="AU897" s="246" t="s">
        <v>80</v>
      </c>
      <c r="AV897" s="14" t="s">
        <v>80</v>
      </c>
      <c r="AW897" s="14" t="s">
        <v>32</v>
      </c>
      <c r="AX897" s="14" t="s">
        <v>70</v>
      </c>
      <c r="AY897" s="246" t="s">
        <v>143</v>
      </c>
    </row>
    <row r="898" spans="1:51" s="14" customFormat="1" ht="12">
      <c r="A898" s="14"/>
      <c r="B898" s="236"/>
      <c r="C898" s="237"/>
      <c r="D898" s="227" t="s">
        <v>155</v>
      </c>
      <c r="E898" s="238" t="s">
        <v>19</v>
      </c>
      <c r="F898" s="239" t="s">
        <v>909</v>
      </c>
      <c r="G898" s="237"/>
      <c r="H898" s="240">
        <v>62.6</v>
      </c>
      <c r="I898" s="241"/>
      <c r="J898" s="237"/>
      <c r="K898" s="237"/>
      <c r="L898" s="242"/>
      <c r="M898" s="243"/>
      <c r="N898" s="244"/>
      <c r="O898" s="244"/>
      <c r="P898" s="244"/>
      <c r="Q898" s="244"/>
      <c r="R898" s="244"/>
      <c r="S898" s="244"/>
      <c r="T898" s="245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6" t="s">
        <v>155</v>
      </c>
      <c r="AU898" s="246" t="s">
        <v>80</v>
      </c>
      <c r="AV898" s="14" t="s">
        <v>80</v>
      </c>
      <c r="AW898" s="14" t="s">
        <v>32</v>
      </c>
      <c r="AX898" s="14" t="s">
        <v>70</v>
      </c>
      <c r="AY898" s="246" t="s">
        <v>143</v>
      </c>
    </row>
    <row r="899" spans="1:51" s="15" customFormat="1" ht="12">
      <c r="A899" s="15"/>
      <c r="B899" s="257"/>
      <c r="C899" s="258"/>
      <c r="D899" s="227" t="s">
        <v>155</v>
      </c>
      <c r="E899" s="259" t="s">
        <v>19</v>
      </c>
      <c r="F899" s="260" t="s">
        <v>204</v>
      </c>
      <c r="G899" s="258"/>
      <c r="H899" s="261">
        <v>230.32</v>
      </c>
      <c r="I899" s="262"/>
      <c r="J899" s="258"/>
      <c r="K899" s="258"/>
      <c r="L899" s="263"/>
      <c r="M899" s="264"/>
      <c r="N899" s="265"/>
      <c r="O899" s="265"/>
      <c r="P899" s="265"/>
      <c r="Q899" s="265"/>
      <c r="R899" s="265"/>
      <c r="S899" s="265"/>
      <c r="T899" s="266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T899" s="267" t="s">
        <v>155</v>
      </c>
      <c r="AU899" s="267" t="s">
        <v>80</v>
      </c>
      <c r="AV899" s="15" t="s">
        <v>151</v>
      </c>
      <c r="AW899" s="15" t="s">
        <v>32</v>
      </c>
      <c r="AX899" s="15" t="s">
        <v>78</v>
      </c>
      <c r="AY899" s="267" t="s">
        <v>143</v>
      </c>
    </row>
    <row r="900" spans="1:65" s="2" customFormat="1" ht="24.15" customHeight="1">
      <c r="A900" s="41"/>
      <c r="B900" s="42"/>
      <c r="C900" s="247" t="s">
        <v>910</v>
      </c>
      <c r="D900" s="247" t="s">
        <v>164</v>
      </c>
      <c r="E900" s="248" t="s">
        <v>911</v>
      </c>
      <c r="F900" s="249" t="s">
        <v>912</v>
      </c>
      <c r="G900" s="250" t="s">
        <v>185</v>
      </c>
      <c r="H900" s="251">
        <v>253.352</v>
      </c>
      <c r="I900" s="252"/>
      <c r="J900" s="253">
        <f>ROUND(I900*H900,2)</f>
        <v>0</v>
      </c>
      <c r="K900" s="249" t="s">
        <v>150</v>
      </c>
      <c r="L900" s="254"/>
      <c r="M900" s="255" t="s">
        <v>19</v>
      </c>
      <c r="N900" s="256" t="s">
        <v>41</v>
      </c>
      <c r="O900" s="87"/>
      <c r="P900" s="216">
        <f>O900*H900</f>
        <v>0</v>
      </c>
      <c r="Q900" s="216">
        <v>0.005</v>
      </c>
      <c r="R900" s="216">
        <f>Q900*H900</f>
        <v>1.26676</v>
      </c>
      <c r="S900" s="216">
        <v>0</v>
      </c>
      <c r="T900" s="217">
        <f>S900*H900</f>
        <v>0</v>
      </c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R900" s="218" t="s">
        <v>463</v>
      </c>
      <c r="AT900" s="218" t="s">
        <v>164</v>
      </c>
      <c r="AU900" s="218" t="s">
        <v>80</v>
      </c>
      <c r="AY900" s="20" t="s">
        <v>143</v>
      </c>
      <c r="BE900" s="219">
        <f>IF(N900="základní",J900,0)</f>
        <v>0</v>
      </c>
      <c r="BF900" s="219">
        <f>IF(N900="snížená",J900,0)</f>
        <v>0</v>
      </c>
      <c r="BG900" s="219">
        <f>IF(N900="zákl. přenesená",J900,0)</f>
        <v>0</v>
      </c>
      <c r="BH900" s="219">
        <f>IF(N900="sníž. přenesená",J900,0)</f>
        <v>0</v>
      </c>
      <c r="BI900" s="219">
        <f>IF(N900="nulová",J900,0)</f>
        <v>0</v>
      </c>
      <c r="BJ900" s="20" t="s">
        <v>78</v>
      </c>
      <c r="BK900" s="219">
        <f>ROUND(I900*H900,2)</f>
        <v>0</v>
      </c>
      <c r="BL900" s="20" t="s">
        <v>339</v>
      </c>
      <c r="BM900" s="218" t="s">
        <v>913</v>
      </c>
    </row>
    <row r="901" spans="1:51" s="14" customFormat="1" ht="12">
      <c r="A901" s="14"/>
      <c r="B901" s="236"/>
      <c r="C901" s="237"/>
      <c r="D901" s="227" t="s">
        <v>155</v>
      </c>
      <c r="E901" s="238" t="s">
        <v>19</v>
      </c>
      <c r="F901" s="239" t="s">
        <v>914</v>
      </c>
      <c r="G901" s="237"/>
      <c r="H901" s="240">
        <v>253.352</v>
      </c>
      <c r="I901" s="241"/>
      <c r="J901" s="237"/>
      <c r="K901" s="237"/>
      <c r="L901" s="242"/>
      <c r="M901" s="243"/>
      <c r="N901" s="244"/>
      <c r="O901" s="244"/>
      <c r="P901" s="244"/>
      <c r="Q901" s="244"/>
      <c r="R901" s="244"/>
      <c r="S901" s="244"/>
      <c r="T901" s="245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6" t="s">
        <v>155</v>
      </c>
      <c r="AU901" s="246" t="s">
        <v>80</v>
      </c>
      <c r="AV901" s="14" t="s">
        <v>80</v>
      </c>
      <c r="AW901" s="14" t="s">
        <v>32</v>
      </c>
      <c r="AX901" s="14" t="s">
        <v>78</v>
      </c>
      <c r="AY901" s="246" t="s">
        <v>143</v>
      </c>
    </row>
    <row r="902" spans="1:65" s="2" customFormat="1" ht="49.05" customHeight="1">
      <c r="A902" s="41"/>
      <c r="B902" s="42"/>
      <c r="C902" s="207" t="s">
        <v>915</v>
      </c>
      <c r="D902" s="207" t="s">
        <v>146</v>
      </c>
      <c r="E902" s="208" t="s">
        <v>916</v>
      </c>
      <c r="F902" s="209" t="s">
        <v>917</v>
      </c>
      <c r="G902" s="210" t="s">
        <v>160</v>
      </c>
      <c r="H902" s="211">
        <v>1.267</v>
      </c>
      <c r="I902" s="212"/>
      <c r="J902" s="213">
        <f>ROUND(I902*H902,2)</f>
        <v>0</v>
      </c>
      <c r="K902" s="209" t="s">
        <v>150</v>
      </c>
      <c r="L902" s="47"/>
      <c r="M902" s="214" t="s">
        <v>19</v>
      </c>
      <c r="N902" s="215" t="s">
        <v>41</v>
      </c>
      <c r="O902" s="87"/>
      <c r="P902" s="216">
        <f>O902*H902</f>
        <v>0</v>
      </c>
      <c r="Q902" s="216">
        <v>0</v>
      </c>
      <c r="R902" s="216">
        <f>Q902*H902</f>
        <v>0</v>
      </c>
      <c r="S902" s="216">
        <v>0</v>
      </c>
      <c r="T902" s="217">
        <f>S902*H902</f>
        <v>0</v>
      </c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R902" s="218" t="s">
        <v>339</v>
      </c>
      <c r="AT902" s="218" t="s">
        <v>146</v>
      </c>
      <c r="AU902" s="218" t="s">
        <v>80</v>
      </c>
      <c r="AY902" s="20" t="s">
        <v>143</v>
      </c>
      <c r="BE902" s="219">
        <f>IF(N902="základní",J902,0)</f>
        <v>0</v>
      </c>
      <c r="BF902" s="219">
        <f>IF(N902="snížená",J902,0)</f>
        <v>0</v>
      </c>
      <c r="BG902" s="219">
        <f>IF(N902="zákl. přenesená",J902,0)</f>
        <v>0</v>
      </c>
      <c r="BH902" s="219">
        <f>IF(N902="sníž. přenesená",J902,0)</f>
        <v>0</v>
      </c>
      <c r="BI902" s="219">
        <f>IF(N902="nulová",J902,0)</f>
        <v>0</v>
      </c>
      <c r="BJ902" s="20" t="s">
        <v>78</v>
      </c>
      <c r="BK902" s="219">
        <f>ROUND(I902*H902,2)</f>
        <v>0</v>
      </c>
      <c r="BL902" s="20" t="s">
        <v>339</v>
      </c>
      <c r="BM902" s="218" t="s">
        <v>918</v>
      </c>
    </row>
    <row r="903" spans="1:47" s="2" customFormat="1" ht="12">
      <c r="A903" s="41"/>
      <c r="B903" s="42"/>
      <c r="C903" s="43"/>
      <c r="D903" s="220" t="s">
        <v>153</v>
      </c>
      <c r="E903" s="43"/>
      <c r="F903" s="221" t="s">
        <v>919</v>
      </c>
      <c r="G903" s="43"/>
      <c r="H903" s="43"/>
      <c r="I903" s="222"/>
      <c r="J903" s="43"/>
      <c r="K903" s="43"/>
      <c r="L903" s="47"/>
      <c r="M903" s="223"/>
      <c r="N903" s="224"/>
      <c r="O903" s="87"/>
      <c r="P903" s="87"/>
      <c r="Q903" s="87"/>
      <c r="R903" s="87"/>
      <c r="S903" s="87"/>
      <c r="T903" s="88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T903" s="20" t="s">
        <v>153</v>
      </c>
      <c r="AU903" s="20" t="s">
        <v>80</v>
      </c>
    </row>
    <row r="904" spans="1:63" s="12" customFormat="1" ht="22.8" customHeight="1">
      <c r="A904" s="12"/>
      <c r="B904" s="191"/>
      <c r="C904" s="192"/>
      <c r="D904" s="193" t="s">
        <v>69</v>
      </c>
      <c r="E904" s="205" t="s">
        <v>920</v>
      </c>
      <c r="F904" s="205" t="s">
        <v>921</v>
      </c>
      <c r="G904" s="192"/>
      <c r="H904" s="192"/>
      <c r="I904" s="195"/>
      <c r="J904" s="206">
        <f>BK904</f>
        <v>0</v>
      </c>
      <c r="K904" s="192"/>
      <c r="L904" s="197"/>
      <c r="M904" s="198"/>
      <c r="N904" s="199"/>
      <c r="O904" s="199"/>
      <c r="P904" s="200">
        <f>SUM(P905:P944)</f>
        <v>0</v>
      </c>
      <c r="Q904" s="199"/>
      <c r="R904" s="200">
        <f>SUM(R905:R944)</f>
        <v>0</v>
      </c>
      <c r="S904" s="199"/>
      <c r="T904" s="201">
        <f>SUM(T905:T944)</f>
        <v>0</v>
      </c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R904" s="202" t="s">
        <v>80</v>
      </c>
      <c r="AT904" s="203" t="s">
        <v>69</v>
      </c>
      <c r="AU904" s="203" t="s">
        <v>78</v>
      </c>
      <c r="AY904" s="202" t="s">
        <v>143</v>
      </c>
      <c r="BK904" s="204">
        <f>SUM(BK905:BK944)</f>
        <v>0</v>
      </c>
    </row>
    <row r="905" spans="1:65" s="2" customFormat="1" ht="49.05" customHeight="1">
      <c r="A905" s="41"/>
      <c r="B905" s="42"/>
      <c r="C905" s="207" t="s">
        <v>922</v>
      </c>
      <c r="D905" s="207" t="s">
        <v>146</v>
      </c>
      <c r="E905" s="208" t="s">
        <v>923</v>
      </c>
      <c r="F905" s="209" t="s">
        <v>924</v>
      </c>
      <c r="G905" s="210" t="s">
        <v>897</v>
      </c>
      <c r="H905" s="211">
        <v>1</v>
      </c>
      <c r="I905" s="212"/>
      <c r="J905" s="213">
        <f>ROUND(I905*H905,2)</f>
        <v>0</v>
      </c>
      <c r="K905" s="209" t="s">
        <v>19</v>
      </c>
      <c r="L905" s="47"/>
      <c r="M905" s="214" t="s">
        <v>19</v>
      </c>
      <c r="N905" s="215" t="s">
        <v>41</v>
      </c>
      <c r="O905" s="87"/>
      <c r="P905" s="216">
        <f>O905*H905</f>
        <v>0</v>
      </c>
      <c r="Q905" s="216">
        <v>0</v>
      </c>
      <c r="R905" s="216">
        <f>Q905*H905</f>
        <v>0</v>
      </c>
      <c r="S905" s="216">
        <v>0</v>
      </c>
      <c r="T905" s="217">
        <f>S905*H905</f>
        <v>0</v>
      </c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R905" s="218" t="s">
        <v>339</v>
      </c>
      <c r="AT905" s="218" t="s">
        <v>146</v>
      </c>
      <c r="AU905" s="218" t="s">
        <v>80</v>
      </c>
      <c r="AY905" s="20" t="s">
        <v>143</v>
      </c>
      <c r="BE905" s="219">
        <f>IF(N905="základní",J905,0)</f>
        <v>0</v>
      </c>
      <c r="BF905" s="219">
        <f>IF(N905="snížená",J905,0)</f>
        <v>0</v>
      </c>
      <c r="BG905" s="219">
        <f>IF(N905="zákl. přenesená",J905,0)</f>
        <v>0</v>
      </c>
      <c r="BH905" s="219">
        <f>IF(N905="sníž. přenesená",J905,0)</f>
        <v>0</v>
      </c>
      <c r="BI905" s="219">
        <f>IF(N905="nulová",J905,0)</f>
        <v>0</v>
      </c>
      <c r="BJ905" s="20" t="s">
        <v>78</v>
      </c>
      <c r="BK905" s="219">
        <f>ROUND(I905*H905,2)</f>
        <v>0</v>
      </c>
      <c r="BL905" s="20" t="s">
        <v>339</v>
      </c>
      <c r="BM905" s="218" t="s">
        <v>925</v>
      </c>
    </row>
    <row r="906" spans="1:65" s="2" customFormat="1" ht="49.05" customHeight="1">
      <c r="A906" s="41"/>
      <c r="B906" s="42"/>
      <c r="C906" s="207" t="s">
        <v>926</v>
      </c>
      <c r="D906" s="207" t="s">
        <v>146</v>
      </c>
      <c r="E906" s="208" t="s">
        <v>927</v>
      </c>
      <c r="F906" s="209" t="s">
        <v>928</v>
      </c>
      <c r="G906" s="210" t="s">
        <v>897</v>
      </c>
      <c r="H906" s="211">
        <v>2</v>
      </c>
      <c r="I906" s="212"/>
      <c r="J906" s="213">
        <f>ROUND(I906*H906,2)</f>
        <v>0</v>
      </c>
      <c r="K906" s="209" t="s">
        <v>19</v>
      </c>
      <c r="L906" s="47"/>
      <c r="M906" s="214" t="s">
        <v>19</v>
      </c>
      <c r="N906" s="215" t="s">
        <v>41</v>
      </c>
      <c r="O906" s="87"/>
      <c r="P906" s="216">
        <f>O906*H906</f>
        <v>0</v>
      </c>
      <c r="Q906" s="216">
        <v>0</v>
      </c>
      <c r="R906" s="216">
        <f>Q906*H906</f>
        <v>0</v>
      </c>
      <c r="S906" s="216">
        <v>0</v>
      </c>
      <c r="T906" s="217">
        <f>S906*H906</f>
        <v>0</v>
      </c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R906" s="218" t="s">
        <v>339</v>
      </c>
      <c r="AT906" s="218" t="s">
        <v>146</v>
      </c>
      <c r="AU906" s="218" t="s">
        <v>80</v>
      </c>
      <c r="AY906" s="20" t="s">
        <v>143</v>
      </c>
      <c r="BE906" s="219">
        <f>IF(N906="základní",J906,0)</f>
        <v>0</v>
      </c>
      <c r="BF906" s="219">
        <f>IF(N906="snížená",J906,0)</f>
        <v>0</v>
      </c>
      <c r="BG906" s="219">
        <f>IF(N906="zákl. přenesená",J906,0)</f>
        <v>0</v>
      </c>
      <c r="BH906" s="219">
        <f>IF(N906="sníž. přenesená",J906,0)</f>
        <v>0</v>
      </c>
      <c r="BI906" s="219">
        <f>IF(N906="nulová",J906,0)</f>
        <v>0</v>
      </c>
      <c r="BJ906" s="20" t="s">
        <v>78</v>
      </c>
      <c r="BK906" s="219">
        <f>ROUND(I906*H906,2)</f>
        <v>0</v>
      </c>
      <c r="BL906" s="20" t="s">
        <v>339</v>
      </c>
      <c r="BM906" s="218" t="s">
        <v>929</v>
      </c>
    </row>
    <row r="907" spans="1:65" s="2" customFormat="1" ht="49.05" customHeight="1">
      <c r="A907" s="41"/>
      <c r="B907" s="42"/>
      <c r="C907" s="207" t="s">
        <v>102</v>
      </c>
      <c r="D907" s="207" t="s">
        <v>146</v>
      </c>
      <c r="E907" s="208" t="s">
        <v>930</v>
      </c>
      <c r="F907" s="209" t="s">
        <v>931</v>
      </c>
      <c r="G907" s="210" t="s">
        <v>897</v>
      </c>
      <c r="H907" s="211">
        <v>12</v>
      </c>
      <c r="I907" s="212"/>
      <c r="J907" s="213">
        <f>ROUND(I907*H907,2)</f>
        <v>0</v>
      </c>
      <c r="K907" s="209" t="s">
        <v>19</v>
      </c>
      <c r="L907" s="47"/>
      <c r="M907" s="214" t="s">
        <v>19</v>
      </c>
      <c r="N907" s="215" t="s">
        <v>41</v>
      </c>
      <c r="O907" s="87"/>
      <c r="P907" s="216">
        <f>O907*H907</f>
        <v>0</v>
      </c>
      <c r="Q907" s="216">
        <v>0</v>
      </c>
      <c r="R907" s="216">
        <f>Q907*H907</f>
        <v>0</v>
      </c>
      <c r="S907" s="216">
        <v>0</v>
      </c>
      <c r="T907" s="217">
        <f>S907*H907</f>
        <v>0</v>
      </c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R907" s="218" t="s">
        <v>339</v>
      </c>
      <c r="AT907" s="218" t="s">
        <v>146</v>
      </c>
      <c r="AU907" s="218" t="s">
        <v>80</v>
      </c>
      <c r="AY907" s="20" t="s">
        <v>143</v>
      </c>
      <c r="BE907" s="219">
        <f>IF(N907="základní",J907,0)</f>
        <v>0</v>
      </c>
      <c r="BF907" s="219">
        <f>IF(N907="snížená",J907,0)</f>
        <v>0</v>
      </c>
      <c r="BG907" s="219">
        <f>IF(N907="zákl. přenesená",J907,0)</f>
        <v>0</v>
      </c>
      <c r="BH907" s="219">
        <f>IF(N907="sníž. přenesená",J907,0)</f>
        <v>0</v>
      </c>
      <c r="BI907" s="219">
        <f>IF(N907="nulová",J907,0)</f>
        <v>0</v>
      </c>
      <c r="BJ907" s="20" t="s">
        <v>78</v>
      </c>
      <c r="BK907" s="219">
        <f>ROUND(I907*H907,2)</f>
        <v>0</v>
      </c>
      <c r="BL907" s="20" t="s">
        <v>339</v>
      </c>
      <c r="BM907" s="218" t="s">
        <v>932</v>
      </c>
    </row>
    <row r="908" spans="1:65" s="2" customFormat="1" ht="49.05" customHeight="1">
      <c r="A908" s="41"/>
      <c r="B908" s="42"/>
      <c r="C908" s="207" t="s">
        <v>933</v>
      </c>
      <c r="D908" s="207" t="s">
        <v>146</v>
      </c>
      <c r="E908" s="208" t="s">
        <v>934</v>
      </c>
      <c r="F908" s="209" t="s">
        <v>935</v>
      </c>
      <c r="G908" s="210" t="s">
        <v>897</v>
      </c>
      <c r="H908" s="211">
        <v>1</v>
      </c>
      <c r="I908" s="212"/>
      <c r="J908" s="213">
        <f>ROUND(I908*H908,2)</f>
        <v>0</v>
      </c>
      <c r="K908" s="209" t="s">
        <v>19</v>
      </c>
      <c r="L908" s="47"/>
      <c r="M908" s="214" t="s">
        <v>19</v>
      </c>
      <c r="N908" s="215" t="s">
        <v>41</v>
      </c>
      <c r="O908" s="87"/>
      <c r="P908" s="216">
        <f>O908*H908</f>
        <v>0</v>
      </c>
      <c r="Q908" s="216">
        <v>0</v>
      </c>
      <c r="R908" s="216">
        <f>Q908*H908</f>
        <v>0</v>
      </c>
      <c r="S908" s="216">
        <v>0</v>
      </c>
      <c r="T908" s="217">
        <f>S908*H908</f>
        <v>0</v>
      </c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R908" s="218" t="s">
        <v>339</v>
      </c>
      <c r="AT908" s="218" t="s">
        <v>146</v>
      </c>
      <c r="AU908" s="218" t="s">
        <v>80</v>
      </c>
      <c r="AY908" s="20" t="s">
        <v>143</v>
      </c>
      <c r="BE908" s="219">
        <f>IF(N908="základní",J908,0)</f>
        <v>0</v>
      </c>
      <c r="BF908" s="219">
        <f>IF(N908="snížená",J908,0)</f>
        <v>0</v>
      </c>
      <c r="BG908" s="219">
        <f>IF(N908="zákl. přenesená",J908,0)</f>
        <v>0</v>
      </c>
      <c r="BH908" s="219">
        <f>IF(N908="sníž. přenesená",J908,0)</f>
        <v>0</v>
      </c>
      <c r="BI908" s="219">
        <f>IF(N908="nulová",J908,0)</f>
        <v>0</v>
      </c>
      <c r="BJ908" s="20" t="s">
        <v>78</v>
      </c>
      <c r="BK908" s="219">
        <f>ROUND(I908*H908,2)</f>
        <v>0</v>
      </c>
      <c r="BL908" s="20" t="s">
        <v>339</v>
      </c>
      <c r="BM908" s="218" t="s">
        <v>936</v>
      </c>
    </row>
    <row r="909" spans="1:65" s="2" customFormat="1" ht="49.05" customHeight="1">
      <c r="A909" s="41"/>
      <c r="B909" s="42"/>
      <c r="C909" s="207" t="s">
        <v>937</v>
      </c>
      <c r="D909" s="207" t="s">
        <v>146</v>
      </c>
      <c r="E909" s="208" t="s">
        <v>938</v>
      </c>
      <c r="F909" s="209" t="s">
        <v>939</v>
      </c>
      <c r="G909" s="210" t="s">
        <v>897</v>
      </c>
      <c r="H909" s="211">
        <v>1</v>
      </c>
      <c r="I909" s="212"/>
      <c r="J909" s="213">
        <f>ROUND(I909*H909,2)</f>
        <v>0</v>
      </c>
      <c r="K909" s="209" t="s">
        <v>19</v>
      </c>
      <c r="L909" s="47"/>
      <c r="M909" s="214" t="s">
        <v>19</v>
      </c>
      <c r="N909" s="215" t="s">
        <v>41</v>
      </c>
      <c r="O909" s="87"/>
      <c r="P909" s="216">
        <f>O909*H909</f>
        <v>0</v>
      </c>
      <c r="Q909" s="216">
        <v>0</v>
      </c>
      <c r="R909" s="216">
        <f>Q909*H909</f>
        <v>0</v>
      </c>
      <c r="S909" s="216">
        <v>0</v>
      </c>
      <c r="T909" s="217">
        <f>S909*H909</f>
        <v>0</v>
      </c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R909" s="218" t="s">
        <v>339</v>
      </c>
      <c r="AT909" s="218" t="s">
        <v>146</v>
      </c>
      <c r="AU909" s="218" t="s">
        <v>80</v>
      </c>
      <c r="AY909" s="20" t="s">
        <v>143</v>
      </c>
      <c r="BE909" s="219">
        <f>IF(N909="základní",J909,0)</f>
        <v>0</v>
      </c>
      <c r="BF909" s="219">
        <f>IF(N909="snížená",J909,0)</f>
        <v>0</v>
      </c>
      <c r="BG909" s="219">
        <f>IF(N909="zákl. přenesená",J909,0)</f>
        <v>0</v>
      </c>
      <c r="BH909" s="219">
        <f>IF(N909="sníž. přenesená",J909,0)</f>
        <v>0</v>
      </c>
      <c r="BI909" s="219">
        <f>IF(N909="nulová",J909,0)</f>
        <v>0</v>
      </c>
      <c r="BJ909" s="20" t="s">
        <v>78</v>
      </c>
      <c r="BK909" s="219">
        <f>ROUND(I909*H909,2)</f>
        <v>0</v>
      </c>
      <c r="BL909" s="20" t="s">
        <v>339</v>
      </c>
      <c r="BM909" s="218" t="s">
        <v>940</v>
      </c>
    </row>
    <row r="910" spans="1:65" s="2" customFormat="1" ht="49.05" customHeight="1">
      <c r="A910" s="41"/>
      <c r="B910" s="42"/>
      <c r="C910" s="207" t="s">
        <v>941</v>
      </c>
      <c r="D910" s="207" t="s">
        <v>146</v>
      </c>
      <c r="E910" s="208" t="s">
        <v>942</v>
      </c>
      <c r="F910" s="209" t="s">
        <v>943</v>
      </c>
      <c r="G910" s="210" t="s">
        <v>897</v>
      </c>
      <c r="H910" s="211">
        <v>1</v>
      </c>
      <c r="I910" s="212"/>
      <c r="J910" s="213">
        <f>ROUND(I910*H910,2)</f>
        <v>0</v>
      </c>
      <c r="K910" s="209" t="s">
        <v>19</v>
      </c>
      <c r="L910" s="47"/>
      <c r="M910" s="214" t="s">
        <v>19</v>
      </c>
      <c r="N910" s="215" t="s">
        <v>41</v>
      </c>
      <c r="O910" s="87"/>
      <c r="P910" s="216">
        <f>O910*H910</f>
        <v>0</v>
      </c>
      <c r="Q910" s="216">
        <v>0</v>
      </c>
      <c r="R910" s="216">
        <f>Q910*H910</f>
        <v>0</v>
      </c>
      <c r="S910" s="216">
        <v>0</v>
      </c>
      <c r="T910" s="217">
        <f>S910*H910</f>
        <v>0</v>
      </c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R910" s="218" t="s">
        <v>339</v>
      </c>
      <c r="AT910" s="218" t="s">
        <v>146</v>
      </c>
      <c r="AU910" s="218" t="s">
        <v>80</v>
      </c>
      <c r="AY910" s="20" t="s">
        <v>143</v>
      </c>
      <c r="BE910" s="219">
        <f>IF(N910="základní",J910,0)</f>
        <v>0</v>
      </c>
      <c r="BF910" s="219">
        <f>IF(N910="snížená",J910,0)</f>
        <v>0</v>
      </c>
      <c r="BG910" s="219">
        <f>IF(N910="zákl. přenesená",J910,0)</f>
        <v>0</v>
      </c>
      <c r="BH910" s="219">
        <f>IF(N910="sníž. přenesená",J910,0)</f>
        <v>0</v>
      </c>
      <c r="BI910" s="219">
        <f>IF(N910="nulová",J910,0)</f>
        <v>0</v>
      </c>
      <c r="BJ910" s="20" t="s">
        <v>78</v>
      </c>
      <c r="BK910" s="219">
        <f>ROUND(I910*H910,2)</f>
        <v>0</v>
      </c>
      <c r="BL910" s="20" t="s">
        <v>339</v>
      </c>
      <c r="BM910" s="218" t="s">
        <v>944</v>
      </c>
    </row>
    <row r="911" spans="1:65" s="2" customFormat="1" ht="49.05" customHeight="1">
      <c r="A911" s="41"/>
      <c r="B911" s="42"/>
      <c r="C911" s="207" t="s">
        <v>945</v>
      </c>
      <c r="D911" s="207" t="s">
        <v>146</v>
      </c>
      <c r="E911" s="208" t="s">
        <v>946</v>
      </c>
      <c r="F911" s="209" t="s">
        <v>947</v>
      </c>
      <c r="G911" s="210" t="s">
        <v>897</v>
      </c>
      <c r="H911" s="211">
        <v>2</v>
      </c>
      <c r="I911" s="212"/>
      <c r="J911" s="213">
        <f>ROUND(I911*H911,2)</f>
        <v>0</v>
      </c>
      <c r="K911" s="209" t="s">
        <v>19</v>
      </c>
      <c r="L911" s="47"/>
      <c r="M911" s="214" t="s">
        <v>19</v>
      </c>
      <c r="N911" s="215" t="s">
        <v>41</v>
      </c>
      <c r="O911" s="87"/>
      <c r="P911" s="216">
        <f>O911*H911</f>
        <v>0</v>
      </c>
      <c r="Q911" s="216">
        <v>0</v>
      </c>
      <c r="R911" s="216">
        <f>Q911*H911</f>
        <v>0</v>
      </c>
      <c r="S911" s="216">
        <v>0</v>
      </c>
      <c r="T911" s="217">
        <f>S911*H911</f>
        <v>0</v>
      </c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R911" s="218" t="s">
        <v>339</v>
      </c>
      <c r="AT911" s="218" t="s">
        <v>146</v>
      </c>
      <c r="AU911" s="218" t="s">
        <v>80</v>
      </c>
      <c r="AY911" s="20" t="s">
        <v>143</v>
      </c>
      <c r="BE911" s="219">
        <f>IF(N911="základní",J911,0)</f>
        <v>0</v>
      </c>
      <c r="BF911" s="219">
        <f>IF(N911="snížená",J911,0)</f>
        <v>0</v>
      </c>
      <c r="BG911" s="219">
        <f>IF(N911="zákl. přenesená",J911,0)</f>
        <v>0</v>
      </c>
      <c r="BH911" s="219">
        <f>IF(N911="sníž. přenesená",J911,0)</f>
        <v>0</v>
      </c>
      <c r="BI911" s="219">
        <f>IF(N911="nulová",J911,0)</f>
        <v>0</v>
      </c>
      <c r="BJ911" s="20" t="s">
        <v>78</v>
      </c>
      <c r="BK911" s="219">
        <f>ROUND(I911*H911,2)</f>
        <v>0</v>
      </c>
      <c r="BL911" s="20" t="s">
        <v>339</v>
      </c>
      <c r="BM911" s="218" t="s">
        <v>948</v>
      </c>
    </row>
    <row r="912" spans="1:65" s="2" customFormat="1" ht="49.05" customHeight="1">
      <c r="A912" s="41"/>
      <c r="B912" s="42"/>
      <c r="C912" s="207" t="s">
        <v>949</v>
      </c>
      <c r="D912" s="207" t="s">
        <v>146</v>
      </c>
      <c r="E912" s="208" t="s">
        <v>950</v>
      </c>
      <c r="F912" s="209" t="s">
        <v>951</v>
      </c>
      <c r="G912" s="210" t="s">
        <v>897</v>
      </c>
      <c r="H912" s="211">
        <v>2</v>
      </c>
      <c r="I912" s="212"/>
      <c r="J912" s="213">
        <f>ROUND(I912*H912,2)</f>
        <v>0</v>
      </c>
      <c r="K912" s="209" t="s">
        <v>19</v>
      </c>
      <c r="L912" s="47"/>
      <c r="M912" s="214" t="s">
        <v>19</v>
      </c>
      <c r="N912" s="215" t="s">
        <v>41</v>
      </c>
      <c r="O912" s="87"/>
      <c r="P912" s="216">
        <f>O912*H912</f>
        <v>0</v>
      </c>
      <c r="Q912" s="216">
        <v>0</v>
      </c>
      <c r="R912" s="216">
        <f>Q912*H912</f>
        <v>0</v>
      </c>
      <c r="S912" s="216">
        <v>0</v>
      </c>
      <c r="T912" s="217">
        <f>S912*H912</f>
        <v>0</v>
      </c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R912" s="218" t="s">
        <v>339</v>
      </c>
      <c r="AT912" s="218" t="s">
        <v>146</v>
      </c>
      <c r="AU912" s="218" t="s">
        <v>80</v>
      </c>
      <c r="AY912" s="20" t="s">
        <v>143</v>
      </c>
      <c r="BE912" s="219">
        <f>IF(N912="základní",J912,0)</f>
        <v>0</v>
      </c>
      <c r="BF912" s="219">
        <f>IF(N912="snížená",J912,0)</f>
        <v>0</v>
      </c>
      <c r="BG912" s="219">
        <f>IF(N912="zákl. přenesená",J912,0)</f>
        <v>0</v>
      </c>
      <c r="BH912" s="219">
        <f>IF(N912="sníž. přenesená",J912,0)</f>
        <v>0</v>
      </c>
      <c r="BI912" s="219">
        <f>IF(N912="nulová",J912,0)</f>
        <v>0</v>
      </c>
      <c r="BJ912" s="20" t="s">
        <v>78</v>
      </c>
      <c r="BK912" s="219">
        <f>ROUND(I912*H912,2)</f>
        <v>0</v>
      </c>
      <c r="BL912" s="20" t="s">
        <v>339</v>
      </c>
      <c r="BM912" s="218" t="s">
        <v>952</v>
      </c>
    </row>
    <row r="913" spans="1:65" s="2" customFormat="1" ht="49.05" customHeight="1">
      <c r="A913" s="41"/>
      <c r="B913" s="42"/>
      <c r="C913" s="207" t="s">
        <v>953</v>
      </c>
      <c r="D913" s="207" t="s">
        <v>146</v>
      </c>
      <c r="E913" s="208" t="s">
        <v>954</v>
      </c>
      <c r="F913" s="209" t="s">
        <v>955</v>
      </c>
      <c r="G913" s="210" t="s">
        <v>897</v>
      </c>
      <c r="H913" s="211">
        <v>6</v>
      </c>
      <c r="I913" s="212"/>
      <c r="J913" s="213">
        <f>ROUND(I913*H913,2)</f>
        <v>0</v>
      </c>
      <c r="K913" s="209" t="s">
        <v>19</v>
      </c>
      <c r="L913" s="47"/>
      <c r="M913" s="214" t="s">
        <v>19</v>
      </c>
      <c r="N913" s="215" t="s">
        <v>41</v>
      </c>
      <c r="O913" s="87"/>
      <c r="P913" s="216">
        <f>O913*H913</f>
        <v>0</v>
      </c>
      <c r="Q913" s="216">
        <v>0</v>
      </c>
      <c r="R913" s="216">
        <f>Q913*H913</f>
        <v>0</v>
      </c>
      <c r="S913" s="216">
        <v>0</v>
      </c>
      <c r="T913" s="217">
        <f>S913*H913</f>
        <v>0</v>
      </c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R913" s="218" t="s">
        <v>339</v>
      </c>
      <c r="AT913" s="218" t="s">
        <v>146</v>
      </c>
      <c r="AU913" s="218" t="s">
        <v>80</v>
      </c>
      <c r="AY913" s="20" t="s">
        <v>143</v>
      </c>
      <c r="BE913" s="219">
        <f>IF(N913="základní",J913,0)</f>
        <v>0</v>
      </c>
      <c r="BF913" s="219">
        <f>IF(N913="snížená",J913,0)</f>
        <v>0</v>
      </c>
      <c r="BG913" s="219">
        <f>IF(N913="zákl. přenesená",J913,0)</f>
        <v>0</v>
      </c>
      <c r="BH913" s="219">
        <f>IF(N913="sníž. přenesená",J913,0)</f>
        <v>0</v>
      </c>
      <c r="BI913" s="219">
        <f>IF(N913="nulová",J913,0)</f>
        <v>0</v>
      </c>
      <c r="BJ913" s="20" t="s">
        <v>78</v>
      </c>
      <c r="BK913" s="219">
        <f>ROUND(I913*H913,2)</f>
        <v>0</v>
      </c>
      <c r="BL913" s="20" t="s">
        <v>339</v>
      </c>
      <c r="BM913" s="218" t="s">
        <v>956</v>
      </c>
    </row>
    <row r="914" spans="1:65" s="2" customFormat="1" ht="49.05" customHeight="1">
      <c r="A914" s="41"/>
      <c r="B914" s="42"/>
      <c r="C914" s="207" t="s">
        <v>957</v>
      </c>
      <c r="D914" s="207" t="s">
        <v>146</v>
      </c>
      <c r="E914" s="208" t="s">
        <v>958</v>
      </c>
      <c r="F914" s="209" t="s">
        <v>959</v>
      </c>
      <c r="G914" s="210" t="s">
        <v>897</v>
      </c>
      <c r="H914" s="211">
        <v>9</v>
      </c>
      <c r="I914" s="212"/>
      <c r="J914" s="213">
        <f>ROUND(I914*H914,2)</f>
        <v>0</v>
      </c>
      <c r="K914" s="209" t="s">
        <v>19</v>
      </c>
      <c r="L914" s="47"/>
      <c r="M914" s="214" t="s">
        <v>19</v>
      </c>
      <c r="N914" s="215" t="s">
        <v>41</v>
      </c>
      <c r="O914" s="87"/>
      <c r="P914" s="216">
        <f>O914*H914</f>
        <v>0</v>
      </c>
      <c r="Q914" s="216">
        <v>0</v>
      </c>
      <c r="R914" s="216">
        <f>Q914*H914</f>
        <v>0</v>
      </c>
      <c r="S914" s="216">
        <v>0</v>
      </c>
      <c r="T914" s="217">
        <f>S914*H914</f>
        <v>0</v>
      </c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R914" s="218" t="s">
        <v>339</v>
      </c>
      <c r="AT914" s="218" t="s">
        <v>146</v>
      </c>
      <c r="AU914" s="218" t="s">
        <v>80</v>
      </c>
      <c r="AY914" s="20" t="s">
        <v>143</v>
      </c>
      <c r="BE914" s="219">
        <f>IF(N914="základní",J914,0)</f>
        <v>0</v>
      </c>
      <c r="BF914" s="219">
        <f>IF(N914="snížená",J914,0)</f>
        <v>0</v>
      </c>
      <c r="BG914" s="219">
        <f>IF(N914="zákl. přenesená",J914,0)</f>
        <v>0</v>
      </c>
      <c r="BH914" s="219">
        <f>IF(N914="sníž. přenesená",J914,0)</f>
        <v>0</v>
      </c>
      <c r="BI914" s="219">
        <f>IF(N914="nulová",J914,0)</f>
        <v>0</v>
      </c>
      <c r="BJ914" s="20" t="s">
        <v>78</v>
      </c>
      <c r="BK914" s="219">
        <f>ROUND(I914*H914,2)</f>
        <v>0</v>
      </c>
      <c r="BL914" s="20" t="s">
        <v>339</v>
      </c>
      <c r="BM914" s="218" t="s">
        <v>960</v>
      </c>
    </row>
    <row r="915" spans="1:65" s="2" customFormat="1" ht="49.05" customHeight="1">
      <c r="A915" s="41"/>
      <c r="B915" s="42"/>
      <c r="C915" s="207" t="s">
        <v>961</v>
      </c>
      <c r="D915" s="207" t="s">
        <v>146</v>
      </c>
      <c r="E915" s="208" t="s">
        <v>962</v>
      </c>
      <c r="F915" s="209" t="s">
        <v>963</v>
      </c>
      <c r="G915" s="210" t="s">
        <v>897</v>
      </c>
      <c r="H915" s="211">
        <v>2</v>
      </c>
      <c r="I915" s="212"/>
      <c r="J915" s="213">
        <f>ROUND(I915*H915,2)</f>
        <v>0</v>
      </c>
      <c r="K915" s="209" t="s">
        <v>19</v>
      </c>
      <c r="L915" s="47"/>
      <c r="M915" s="214" t="s">
        <v>19</v>
      </c>
      <c r="N915" s="215" t="s">
        <v>41</v>
      </c>
      <c r="O915" s="87"/>
      <c r="P915" s="216">
        <f>O915*H915</f>
        <v>0</v>
      </c>
      <c r="Q915" s="216">
        <v>0</v>
      </c>
      <c r="R915" s="216">
        <f>Q915*H915</f>
        <v>0</v>
      </c>
      <c r="S915" s="216">
        <v>0</v>
      </c>
      <c r="T915" s="217">
        <f>S915*H915</f>
        <v>0</v>
      </c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R915" s="218" t="s">
        <v>339</v>
      </c>
      <c r="AT915" s="218" t="s">
        <v>146</v>
      </c>
      <c r="AU915" s="218" t="s">
        <v>80</v>
      </c>
      <c r="AY915" s="20" t="s">
        <v>143</v>
      </c>
      <c r="BE915" s="219">
        <f>IF(N915="základní",J915,0)</f>
        <v>0</v>
      </c>
      <c r="BF915" s="219">
        <f>IF(N915="snížená",J915,0)</f>
        <v>0</v>
      </c>
      <c r="BG915" s="219">
        <f>IF(N915="zákl. přenesená",J915,0)</f>
        <v>0</v>
      </c>
      <c r="BH915" s="219">
        <f>IF(N915="sníž. přenesená",J915,0)</f>
        <v>0</v>
      </c>
      <c r="BI915" s="219">
        <f>IF(N915="nulová",J915,0)</f>
        <v>0</v>
      </c>
      <c r="BJ915" s="20" t="s">
        <v>78</v>
      </c>
      <c r="BK915" s="219">
        <f>ROUND(I915*H915,2)</f>
        <v>0</v>
      </c>
      <c r="BL915" s="20" t="s">
        <v>339</v>
      </c>
      <c r="BM915" s="218" t="s">
        <v>964</v>
      </c>
    </row>
    <row r="916" spans="1:65" s="2" customFormat="1" ht="49.05" customHeight="1">
      <c r="A916" s="41"/>
      <c r="B916" s="42"/>
      <c r="C916" s="207" t="s">
        <v>965</v>
      </c>
      <c r="D916" s="207" t="s">
        <v>146</v>
      </c>
      <c r="E916" s="208" t="s">
        <v>966</v>
      </c>
      <c r="F916" s="209" t="s">
        <v>967</v>
      </c>
      <c r="G916" s="210" t="s">
        <v>897</v>
      </c>
      <c r="H916" s="211">
        <v>8</v>
      </c>
      <c r="I916" s="212"/>
      <c r="J916" s="213">
        <f>ROUND(I916*H916,2)</f>
        <v>0</v>
      </c>
      <c r="K916" s="209" t="s">
        <v>19</v>
      </c>
      <c r="L916" s="47"/>
      <c r="M916" s="214" t="s">
        <v>19</v>
      </c>
      <c r="N916" s="215" t="s">
        <v>41</v>
      </c>
      <c r="O916" s="87"/>
      <c r="P916" s="216">
        <f>O916*H916</f>
        <v>0</v>
      </c>
      <c r="Q916" s="216">
        <v>0</v>
      </c>
      <c r="R916" s="216">
        <f>Q916*H916</f>
        <v>0</v>
      </c>
      <c r="S916" s="216">
        <v>0</v>
      </c>
      <c r="T916" s="217">
        <f>S916*H916</f>
        <v>0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18" t="s">
        <v>339</v>
      </c>
      <c r="AT916" s="218" t="s">
        <v>146</v>
      </c>
      <c r="AU916" s="218" t="s">
        <v>80</v>
      </c>
      <c r="AY916" s="20" t="s">
        <v>143</v>
      </c>
      <c r="BE916" s="219">
        <f>IF(N916="základní",J916,0)</f>
        <v>0</v>
      </c>
      <c r="BF916" s="219">
        <f>IF(N916="snížená",J916,0)</f>
        <v>0</v>
      </c>
      <c r="BG916" s="219">
        <f>IF(N916="zákl. přenesená",J916,0)</f>
        <v>0</v>
      </c>
      <c r="BH916" s="219">
        <f>IF(N916="sníž. přenesená",J916,0)</f>
        <v>0</v>
      </c>
      <c r="BI916" s="219">
        <f>IF(N916="nulová",J916,0)</f>
        <v>0</v>
      </c>
      <c r="BJ916" s="20" t="s">
        <v>78</v>
      </c>
      <c r="BK916" s="219">
        <f>ROUND(I916*H916,2)</f>
        <v>0</v>
      </c>
      <c r="BL916" s="20" t="s">
        <v>339</v>
      </c>
      <c r="BM916" s="218" t="s">
        <v>968</v>
      </c>
    </row>
    <row r="917" spans="1:65" s="2" customFormat="1" ht="49.05" customHeight="1">
      <c r="A917" s="41"/>
      <c r="B917" s="42"/>
      <c r="C917" s="207" t="s">
        <v>969</v>
      </c>
      <c r="D917" s="207" t="s">
        <v>146</v>
      </c>
      <c r="E917" s="208" t="s">
        <v>970</v>
      </c>
      <c r="F917" s="209" t="s">
        <v>971</v>
      </c>
      <c r="G917" s="210" t="s">
        <v>897</v>
      </c>
      <c r="H917" s="211">
        <v>25</v>
      </c>
      <c r="I917" s="212"/>
      <c r="J917" s="213">
        <f>ROUND(I917*H917,2)</f>
        <v>0</v>
      </c>
      <c r="K917" s="209" t="s">
        <v>19</v>
      </c>
      <c r="L917" s="47"/>
      <c r="M917" s="214" t="s">
        <v>19</v>
      </c>
      <c r="N917" s="215" t="s">
        <v>41</v>
      </c>
      <c r="O917" s="87"/>
      <c r="P917" s="216">
        <f>O917*H917</f>
        <v>0</v>
      </c>
      <c r="Q917" s="216">
        <v>0</v>
      </c>
      <c r="R917" s="216">
        <f>Q917*H917</f>
        <v>0</v>
      </c>
      <c r="S917" s="216">
        <v>0</v>
      </c>
      <c r="T917" s="217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18" t="s">
        <v>339</v>
      </c>
      <c r="AT917" s="218" t="s">
        <v>146</v>
      </c>
      <c r="AU917" s="218" t="s">
        <v>80</v>
      </c>
      <c r="AY917" s="20" t="s">
        <v>143</v>
      </c>
      <c r="BE917" s="219">
        <f>IF(N917="základní",J917,0)</f>
        <v>0</v>
      </c>
      <c r="BF917" s="219">
        <f>IF(N917="snížená",J917,0)</f>
        <v>0</v>
      </c>
      <c r="BG917" s="219">
        <f>IF(N917="zákl. přenesená",J917,0)</f>
        <v>0</v>
      </c>
      <c r="BH917" s="219">
        <f>IF(N917="sníž. přenesená",J917,0)</f>
        <v>0</v>
      </c>
      <c r="BI917" s="219">
        <f>IF(N917="nulová",J917,0)</f>
        <v>0</v>
      </c>
      <c r="BJ917" s="20" t="s">
        <v>78</v>
      </c>
      <c r="BK917" s="219">
        <f>ROUND(I917*H917,2)</f>
        <v>0</v>
      </c>
      <c r="BL917" s="20" t="s">
        <v>339</v>
      </c>
      <c r="BM917" s="218" t="s">
        <v>972</v>
      </c>
    </row>
    <row r="918" spans="1:65" s="2" customFormat="1" ht="49.05" customHeight="1">
      <c r="A918" s="41"/>
      <c r="B918" s="42"/>
      <c r="C918" s="207" t="s">
        <v>973</v>
      </c>
      <c r="D918" s="207" t="s">
        <v>146</v>
      </c>
      <c r="E918" s="208" t="s">
        <v>974</v>
      </c>
      <c r="F918" s="209" t="s">
        <v>975</v>
      </c>
      <c r="G918" s="210" t="s">
        <v>897</v>
      </c>
      <c r="H918" s="211">
        <v>2</v>
      </c>
      <c r="I918" s="212"/>
      <c r="J918" s="213">
        <f>ROUND(I918*H918,2)</f>
        <v>0</v>
      </c>
      <c r="K918" s="209" t="s">
        <v>19</v>
      </c>
      <c r="L918" s="47"/>
      <c r="M918" s="214" t="s">
        <v>19</v>
      </c>
      <c r="N918" s="215" t="s">
        <v>41</v>
      </c>
      <c r="O918" s="87"/>
      <c r="P918" s="216">
        <f>O918*H918</f>
        <v>0</v>
      </c>
      <c r="Q918" s="216">
        <v>0</v>
      </c>
      <c r="R918" s="216">
        <f>Q918*H918</f>
        <v>0</v>
      </c>
      <c r="S918" s="216">
        <v>0</v>
      </c>
      <c r="T918" s="217">
        <f>S918*H918</f>
        <v>0</v>
      </c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R918" s="218" t="s">
        <v>339</v>
      </c>
      <c r="AT918" s="218" t="s">
        <v>146</v>
      </c>
      <c r="AU918" s="218" t="s">
        <v>80</v>
      </c>
      <c r="AY918" s="20" t="s">
        <v>143</v>
      </c>
      <c r="BE918" s="219">
        <f>IF(N918="základní",J918,0)</f>
        <v>0</v>
      </c>
      <c r="BF918" s="219">
        <f>IF(N918="snížená",J918,0)</f>
        <v>0</v>
      </c>
      <c r="BG918" s="219">
        <f>IF(N918="zákl. přenesená",J918,0)</f>
        <v>0</v>
      </c>
      <c r="BH918" s="219">
        <f>IF(N918="sníž. přenesená",J918,0)</f>
        <v>0</v>
      </c>
      <c r="BI918" s="219">
        <f>IF(N918="nulová",J918,0)</f>
        <v>0</v>
      </c>
      <c r="BJ918" s="20" t="s">
        <v>78</v>
      </c>
      <c r="BK918" s="219">
        <f>ROUND(I918*H918,2)</f>
        <v>0</v>
      </c>
      <c r="BL918" s="20" t="s">
        <v>339</v>
      </c>
      <c r="BM918" s="218" t="s">
        <v>976</v>
      </c>
    </row>
    <row r="919" spans="1:65" s="2" customFormat="1" ht="49.05" customHeight="1">
      <c r="A919" s="41"/>
      <c r="B919" s="42"/>
      <c r="C919" s="207" t="s">
        <v>977</v>
      </c>
      <c r="D919" s="207" t="s">
        <v>146</v>
      </c>
      <c r="E919" s="208" t="s">
        <v>978</v>
      </c>
      <c r="F919" s="209" t="s">
        <v>979</v>
      </c>
      <c r="G919" s="210" t="s">
        <v>897</v>
      </c>
      <c r="H919" s="211">
        <v>2</v>
      </c>
      <c r="I919" s="212"/>
      <c r="J919" s="213">
        <f>ROUND(I919*H919,2)</f>
        <v>0</v>
      </c>
      <c r="K919" s="209" t="s">
        <v>19</v>
      </c>
      <c r="L919" s="47"/>
      <c r="M919" s="214" t="s">
        <v>19</v>
      </c>
      <c r="N919" s="215" t="s">
        <v>41</v>
      </c>
      <c r="O919" s="87"/>
      <c r="P919" s="216">
        <f>O919*H919</f>
        <v>0</v>
      </c>
      <c r="Q919" s="216">
        <v>0</v>
      </c>
      <c r="R919" s="216">
        <f>Q919*H919</f>
        <v>0</v>
      </c>
      <c r="S919" s="216">
        <v>0</v>
      </c>
      <c r="T919" s="217">
        <f>S919*H919</f>
        <v>0</v>
      </c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R919" s="218" t="s">
        <v>339</v>
      </c>
      <c r="AT919" s="218" t="s">
        <v>146</v>
      </c>
      <c r="AU919" s="218" t="s">
        <v>80</v>
      </c>
      <c r="AY919" s="20" t="s">
        <v>143</v>
      </c>
      <c r="BE919" s="219">
        <f>IF(N919="základní",J919,0)</f>
        <v>0</v>
      </c>
      <c r="BF919" s="219">
        <f>IF(N919="snížená",J919,0)</f>
        <v>0</v>
      </c>
      <c r="BG919" s="219">
        <f>IF(N919="zákl. přenesená",J919,0)</f>
        <v>0</v>
      </c>
      <c r="BH919" s="219">
        <f>IF(N919="sníž. přenesená",J919,0)</f>
        <v>0</v>
      </c>
      <c r="BI919" s="219">
        <f>IF(N919="nulová",J919,0)</f>
        <v>0</v>
      </c>
      <c r="BJ919" s="20" t="s">
        <v>78</v>
      </c>
      <c r="BK919" s="219">
        <f>ROUND(I919*H919,2)</f>
        <v>0</v>
      </c>
      <c r="BL919" s="20" t="s">
        <v>339</v>
      </c>
      <c r="BM919" s="218" t="s">
        <v>980</v>
      </c>
    </row>
    <row r="920" spans="1:65" s="2" customFormat="1" ht="49.05" customHeight="1">
      <c r="A920" s="41"/>
      <c r="B920" s="42"/>
      <c r="C920" s="207" t="s">
        <v>981</v>
      </c>
      <c r="D920" s="207" t="s">
        <v>146</v>
      </c>
      <c r="E920" s="208" t="s">
        <v>982</v>
      </c>
      <c r="F920" s="209" t="s">
        <v>983</v>
      </c>
      <c r="G920" s="210" t="s">
        <v>897</v>
      </c>
      <c r="H920" s="211">
        <v>1</v>
      </c>
      <c r="I920" s="212"/>
      <c r="J920" s="213">
        <f>ROUND(I920*H920,2)</f>
        <v>0</v>
      </c>
      <c r="K920" s="209" t="s">
        <v>19</v>
      </c>
      <c r="L920" s="47"/>
      <c r="M920" s="214" t="s">
        <v>19</v>
      </c>
      <c r="N920" s="215" t="s">
        <v>41</v>
      </c>
      <c r="O920" s="87"/>
      <c r="P920" s="216">
        <f>O920*H920</f>
        <v>0</v>
      </c>
      <c r="Q920" s="216">
        <v>0</v>
      </c>
      <c r="R920" s="216">
        <f>Q920*H920</f>
        <v>0</v>
      </c>
      <c r="S920" s="216">
        <v>0</v>
      </c>
      <c r="T920" s="217">
        <f>S920*H920</f>
        <v>0</v>
      </c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R920" s="218" t="s">
        <v>339</v>
      </c>
      <c r="AT920" s="218" t="s">
        <v>146</v>
      </c>
      <c r="AU920" s="218" t="s">
        <v>80</v>
      </c>
      <c r="AY920" s="20" t="s">
        <v>143</v>
      </c>
      <c r="BE920" s="219">
        <f>IF(N920="základní",J920,0)</f>
        <v>0</v>
      </c>
      <c r="BF920" s="219">
        <f>IF(N920="snížená",J920,0)</f>
        <v>0</v>
      </c>
      <c r="BG920" s="219">
        <f>IF(N920="zákl. přenesená",J920,0)</f>
        <v>0</v>
      </c>
      <c r="BH920" s="219">
        <f>IF(N920="sníž. přenesená",J920,0)</f>
        <v>0</v>
      </c>
      <c r="BI920" s="219">
        <f>IF(N920="nulová",J920,0)</f>
        <v>0</v>
      </c>
      <c r="BJ920" s="20" t="s">
        <v>78</v>
      </c>
      <c r="BK920" s="219">
        <f>ROUND(I920*H920,2)</f>
        <v>0</v>
      </c>
      <c r="BL920" s="20" t="s">
        <v>339</v>
      </c>
      <c r="BM920" s="218" t="s">
        <v>984</v>
      </c>
    </row>
    <row r="921" spans="1:65" s="2" customFormat="1" ht="49.05" customHeight="1">
      <c r="A921" s="41"/>
      <c r="B921" s="42"/>
      <c r="C921" s="207" t="s">
        <v>985</v>
      </c>
      <c r="D921" s="207" t="s">
        <v>146</v>
      </c>
      <c r="E921" s="208" t="s">
        <v>986</v>
      </c>
      <c r="F921" s="209" t="s">
        <v>987</v>
      </c>
      <c r="G921" s="210" t="s">
        <v>897</v>
      </c>
      <c r="H921" s="211">
        <v>1</v>
      </c>
      <c r="I921" s="212"/>
      <c r="J921" s="213">
        <f>ROUND(I921*H921,2)</f>
        <v>0</v>
      </c>
      <c r="K921" s="209" t="s">
        <v>19</v>
      </c>
      <c r="L921" s="47"/>
      <c r="M921" s="214" t="s">
        <v>19</v>
      </c>
      <c r="N921" s="215" t="s">
        <v>41</v>
      </c>
      <c r="O921" s="87"/>
      <c r="P921" s="216">
        <f>O921*H921</f>
        <v>0</v>
      </c>
      <c r="Q921" s="216">
        <v>0</v>
      </c>
      <c r="R921" s="216">
        <f>Q921*H921</f>
        <v>0</v>
      </c>
      <c r="S921" s="216">
        <v>0</v>
      </c>
      <c r="T921" s="217">
        <f>S921*H921</f>
        <v>0</v>
      </c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R921" s="218" t="s">
        <v>339</v>
      </c>
      <c r="AT921" s="218" t="s">
        <v>146</v>
      </c>
      <c r="AU921" s="218" t="s">
        <v>80</v>
      </c>
      <c r="AY921" s="20" t="s">
        <v>143</v>
      </c>
      <c r="BE921" s="219">
        <f>IF(N921="základní",J921,0)</f>
        <v>0</v>
      </c>
      <c r="BF921" s="219">
        <f>IF(N921="snížená",J921,0)</f>
        <v>0</v>
      </c>
      <c r="BG921" s="219">
        <f>IF(N921="zákl. přenesená",J921,0)</f>
        <v>0</v>
      </c>
      <c r="BH921" s="219">
        <f>IF(N921="sníž. přenesená",J921,0)</f>
        <v>0</v>
      </c>
      <c r="BI921" s="219">
        <f>IF(N921="nulová",J921,0)</f>
        <v>0</v>
      </c>
      <c r="BJ921" s="20" t="s">
        <v>78</v>
      </c>
      <c r="BK921" s="219">
        <f>ROUND(I921*H921,2)</f>
        <v>0</v>
      </c>
      <c r="BL921" s="20" t="s">
        <v>339</v>
      </c>
      <c r="BM921" s="218" t="s">
        <v>988</v>
      </c>
    </row>
    <row r="922" spans="1:65" s="2" customFormat="1" ht="49.05" customHeight="1">
      <c r="A922" s="41"/>
      <c r="B922" s="42"/>
      <c r="C922" s="207" t="s">
        <v>989</v>
      </c>
      <c r="D922" s="207" t="s">
        <v>146</v>
      </c>
      <c r="E922" s="208" t="s">
        <v>990</v>
      </c>
      <c r="F922" s="209" t="s">
        <v>991</v>
      </c>
      <c r="G922" s="210" t="s">
        <v>897</v>
      </c>
      <c r="H922" s="211">
        <v>3</v>
      </c>
      <c r="I922" s="212"/>
      <c r="J922" s="213">
        <f>ROUND(I922*H922,2)</f>
        <v>0</v>
      </c>
      <c r="K922" s="209" t="s">
        <v>19</v>
      </c>
      <c r="L922" s="47"/>
      <c r="M922" s="214" t="s">
        <v>19</v>
      </c>
      <c r="N922" s="215" t="s">
        <v>41</v>
      </c>
      <c r="O922" s="87"/>
      <c r="P922" s="216">
        <f>O922*H922</f>
        <v>0</v>
      </c>
      <c r="Q922" s="216">
        <v>0</v>
      </c>
      <c r="R922" s="216">
        <f>Q922*H922</f>
        <v>0</v>
      </c>
      <c r="S922" s="216">
        <v>0</v>
      </c>
      <c r="T922" s="217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18" t="s">
        <v>339</v>
      </c>
      <c r="AT922" s="218" t="s">
        <v>146</v>
      </c>
      <c r="AU922" s="218" t="s">
        <v>80</v>
      </c>
      <c r="AY922" s="20" t="s">
        <v>143</v>
      </c>
      <c r="BE922" s="219">
        <f>IF(N922="základní",J922,0)</f>
        <v>0</v>
      </c>
      <c r="BF922" s="219">
        <f>IF(N922="snížená",J922,0)</f>
        <v>0</v>
      </c>
      <c r="BG922" s="219">
        <f>IF(N922="zákl. přenesená",J922,0)</f>
        <v>0</v>
      </c>
      <c r="BH922" s="219">
        <f>IF(N922="sníž. přenesená",J922,0)</f>
        <v>0</v>
      </c>
      <c r="BI922" s="219">
        <f>IF(N922="nulová",J922,0)</f>
        <v>0</v>
      </c>
      <c r="BJ922" s="20" t="s">
        <v>78</v>
      </c>
      <c r="BK922" s="219">
        <f>ROUND(I922*H922,2)</f>
        <v>0</v>
      </c>
      <c r="BL922" s="20" t="s">
        <v>339</v>
      </c>
      <c r="BM922" s="218" t="s">
        <v>992</v>
      </c>
    </row>
    <row r="923" spans="1:65" s="2" customFormat="1" ht="49.05" customHeight="1">
      <c r="A923" s="41"/>
      <c r="B923" s="42"/>
      <c r="C923" s="207" t="s">
        <v>993</v>
      </c>
      <c r="D923" s="207" t="s">
        <v>146</v>
      </c>
      <c r="E923" s="208" t="s">
        <v>994</v>
      </c>
      <c r="F923" s="209" t="s">
        <v>995</v>
      </c>
      <c r="G923" s="210" t="s">
        <v>897</v>
      </c>
      <c r="H923" s="211">
        <v>2</v>
      </c>
      <c r="I923" s="212"/>
      <c r="J923" s="213">
        <f>ROUND(I923*H923,2)</f>
        <v>0</v>
      </c>
      <c r="K923" s="209" t="s">
        <v>19</v>
      </c>
      <c r="L923" s="47"/>
      <c r="M923" s="214" t="s">
        <v>19</v>
      </c>
      <c r="N923" s="215" t="s">
        <v>41</v>
      </c>
      <c r="O923" s="87"/>
      <c r="P923" s="216">
        <f>O923*H923</f>
        <v>0</v>
      </c>
      <c r="Q923" s="216">
        <v>0</v>
      </c>
      <c r="R923" s="216">
        <f>Q923*H923</f>
        <v>0</v>
      </c>
      <c r="S923" s="216">
        <v>0</v>
      </c>
      <c r="T923" s="217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18" t="s">
        <v>339</v>
      </c>
      <c r="AT923" s="218" t="s">
        <v>146</v>
      </c>
      <c r="AU923" s="218" t="s">
        <v>80</v>
      </c>
      <c r="AY923" s="20" t="s">
        <v>143</v>
      </c>
      <c r="BE923" s="219">
        <f>IF(N923="základní",J923,0)</f>
        <v>0</v>
      </c>
      <c r="BF923" s="219">
        <f>IF(N923="snížená",J923,0)</f>
        <v>0</v>
      </c>
      <c r="BG923" s="219">
        <f>IF(N923="zákl. přenesená",J923,0)</f>
        <v>0</v>
      </c>
      <c r="BH923" s="219">
        <f>IF(N923="sníž. přenesená",J923,0)</f>
        <v>0</v>
      </c>
      <c r="BI923" s="219">
        <f>IF(N923="nulová",J923,0)</f>
        <v>0</v>
      </c>
      <c r="BJ923" s="20" t="s">
        <v>78</v>
      </c>
      <c r="BK923" s="219">
        <f>ROUND(I923*H923,2)</f>
        <v>0</v>
      </c>
      <c r="BL923" s="20" t="s">
        <v>339</v>
      </c>
      <c r="BM923" s="218" t="s">
        <v>996</v>
      </c>
    </row>
    <row r="924" spans="1:65" s="2" customFormat="1" ht="49.05" customHeight="1">
      <c r="A924" s="41"/>
      <c r="B924" s="42"/>
      <c r="C924" s="207" t="s">
        <v>997</v>
      </c>
      <c r="D924" s="207" t="s">
        <v>146</v>
      </c>
      <c r="E924" s="208" t="s">
        <v>998</v>
      </c>
      <c r="F924" s="209" t="s">
        <v>999</v>
      </c>
      <c r="G924" s="210" t="s">
        <v>897</v>
      </c>
      <c r="H924" s="211">
        <v>6</v>
      </c>
      <c r="I924" s="212"/>
      <c r="J924" s="213">
        <f>ROUND(I924*H924,2)</f>
        <v>0</v>
      </c>
      <c r="K924" s="209" t="s">
        <v>19</v>
      </c>
      <c r="L924" s="47"/>
      <c r="M924" s="214" t="s">
        <v>19</v>
      </c>
      <c r="N924" s="215" t="s">
        <v>41</v>
      </c>
      <c r="O924" s="87"/>
      <c r="P924" s="216">
        <f>O924*H924</f>
        <v>0</v>
      </c>
      <c r="Q924" s="216">
        <v>0</v>
      </c>
      <c r="R924" s="216">
        <f>Q924*H924</f>
        <v>0</v>
      </c>
      <c r="S924" s="216">
        <v>0</v>
      </c>
      <c r="T924" s="217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18" t="s">
        <v>339</v>
      </c>
      <c r="AT924" s="218" t="s">
        <v>146</v>
      </c>
      <c r="AU924" s="218" t="s">
        <v>80</v>
      </c>
      <c r="AY924" s="20" t="s">
        <v>143</v>
      </c>
      <c r="BE924" s="219">
        <f>IF(N924="základní",J924,0)</f>
        <v>0</v>
      </c>
      <c r="BF924" s="219">
        <f>IF(N924="snížená",J924,0)</f>
        <v>0</v>
      </c>
      <c r="BG924" s="219">
        <f>IF(N924="zákl. přenesená",J924,0)</f>
        <v>0</v>
      </c>
      <c r="BH924" s="219">
        <f>IF(N924="sníž. přenesená",J924,0)</f>
        <v>0</v>
      </c>
      <c r="BI924" s="219">
        <f>IF(N924="nulová",J924,0)</f>
        <v>0</v>
      </c>
      <c r="BJ924" s="20" t="s">
        <v>78</v>
      </c>
      <c r="BK924" s="219">
        <f>ROUND(I924*H924,2)</f>
        <v>0</v>
      </c>
      <c r="BL924" s="20" t="s">
        <v>339</v>
      </c>
      <c r="BM924" s="218" t="s">
        <v>1000</v>
      </c>
    </row>
    <row r="925" spans="1:65" s="2" customFormat="1" ht="49.05" customHeight="1">
      <c r="A925" s="41"/>
      <c r="B925" s="42"/>
      <c r="C925" s="207" t="s">
        <v>1001</v>
      </c>
      <c r="D925" s="207" t="s">
        <v>146</v>
      </c>
      <c r="E925" s="208" t="s">
        <v>1002</v>
      </c>
      <c r="F925" s="209" t="s">
        <v>1003</v>
      </c>
      <c r="G925" s="210" t="s">
        <v>897</v>
      </c>
      <c r="H925" s="211">
        <v>4</v>
      </c>
      <c r="I925" s="212"/>
      <c r="J925" s="213">
        <f>ROUND(I925*H925,2)</f>
        <v>0</v>
      </c>
      <c r="K925" s="209" t="s">
        <v>19</v>
      </c>
      <c r="L925" s="47"/>
      <c r="M925" s="214" t="s">
        <v>19</v>
      </c>
      <c r="N925" s="215" t="s">
        <v>41</v>
      </c>
      <c r="O925" s="87"/>
      <c r="P925" s="216">
        <f>O925*H925</f>
        <v>0</v>
      </c>
      <c r="Q925" s="216">
        <v>0</v>
      </c>
      <c r="R925" s="216">
        <f>Q925*H925</f>
        <v>0</v>
      </c>
      <c r="S925" s="216">
        <v>0</v>
      </c>
      <c r="T925" s="217">
        <f>S925*H925</f>
        <v>0</v>
      </c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R925" s="218" t="s">
        <v>339</v>
      </c>
      <c r="AT925" s="218" t="s">
        <v>146</v>
      </c>
      <c r="AU925" s="218" t="s">
        <v>80</v>
      </c>
      <c r="AY925" s="20" t="s">
        <v>143</v>
      </c>
      <c r="BE925" s="219">
        <f>IF(N925="základní",J925,0)</f>
        <v>0</v>
      </c>
      <c r="BF925" s="219">
        <f>IF(N925="snížená",J925,0)</f>
        <v>0</v>
      </c>
      <c r="BG925" s="219">
        <f>IF(N925="zákl. přenesená",J925,0)</f>
        <v>0</v>
      </c>
      <c r="BH925" s="219">
        <f>IF(N925="sníž. přenesená",J925,0)</f>
        <v>0</v>
      </c>
      <c r="BI925" s="219">
        <f>IF(N925="nulová",J925,0)</f>
        <v>0</v>
      </c>
      <c r="BJ925" s="20" t="s">
        <v>78</v>
      </c>
      <c r="BK925" s="219">
        <f>ROUND(I925*H925,2)</f>
        <v>0</v>
      </c>
      <c r="BL925" s="20" t="s">
        <v>339</v>
      </c>
      <c r="BM925" s="218" t="s">
        <v>1004</v>
      </c>
    </row>
    <row r="926" spans="1:65" s="2" customFormat="1" ht="49.05" customHeight="1">
      <c r="A926" s="41"/>
      <c r="B926" s="42"/>
      <c r="C926" s="207" t="s">
        <v>1005</v>
      </c>
      <c r="D926" s="207" t="s">
        <v>146</v>
      </c>
      <c r="E926" s="208" t="s">
        <v>1006</v>
      </c>
      <c r="F926" s="209" t="s">
        <v>1007</v>
      </c>
      <c r="G926" s="210" t="s">
        <v>897</v>
      </c>
      <c r="H926" s="211">
        <v>8</v>
      </c>
      <c r="I926" s="212"/>
      <c r="J926" s="213">
        <f>ROUND(I926*H926,2)</f>
        <v>0</v>
      </c>
      <c r="K926" s="209" t="s">
        <v>19</v>
      </c>
      <c r="L926" s="47"/>
      <c r="M926" s="214" t="s">
        <v>19</v>
      </c>
      <c r="N926" s="215" t="s">
        <v>41</v>
      </c>
      <c r="O926" s="87"/>
      <c r="P926" s="216">
        <f>O926*H926</f>
        <v>0</v>
      </c>
      <c r="Q926" s="216">
        <v>0</v>
      </c>
      <c r="R926" s="216">
        <f>Q926*H926</f>
        <v>0</v>
      </c>
      <c r="S926" s="216">
        <v>0</v>
      </c>
      <c r="T926" s="217">
        <f>S926*H926</f>
        <v>0</v>
      </c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R926" s="218" t="s">
        <v>339</v>
      </c>
      <c r="AT926" s="218" t="s">
        <v>146</v>
      </c>
      <c r="AU926" s="218" t="s">
        <v>80</v>
      </c>
      <c r="AY926" s="20" t="s">
        <v>143</v>
      </c>
      <c r="BE926" s="219">
        <f>IF(N926="základní",J926,0)</f>
        <v>0</v>
      </c>
      <c r="BF926" s="219">
        <f>IF(N926="snížená",J926,0)</f>
        <v>0</v>
      </c>
      <c r="BG926" s="219">
        <f>IF(N926="zákl. přenesená",J926,0)</f>
        <v>0</v>
      </c>
      <c r="BH926" s="219">
        <f>IF(N926="sníž. přenesená",J926,0)</f>
        <v>0</v>
      </c>
      <c r="BI926" s="219">
        <f>IF(N926="nulová",J926,0)</f>
        <v>0</v>
      </c>
      <c r="BJ926" s="20" t="s">
        <v>78</v>
      </c>
      <c r="BK926" s="219">
        <f>ROUND(I926*H926,2)</f>
        <v>0</v>
      </c>
      <c r="BL926" s="20" t="s">
        <v>339</v>
      </c>
      <c r="BM926" s="218" t="s">
        <v>1008</v>
      </c>
    </row>
    <row r="927" spans="1:65" s="2" customFormat="1" ht="49.05" customHeight="1">
      <c r="A927" s="41"/>
      <c r="B927" s="42"/>
      <c r="C927" s="207" t="s">
        <v>1009</v>
      </c>
      <c r="D927" s="207" t="s">
        <v>146</v>
      </c>
      <c r="E927" s="208" t="s">
        <v>1010</v>
      </c>
      <c r="F927" s="209" t="s">
        <v>1011</v>
      </c>
      <c r="G927" s="210" t="s">
        <v>897</v>
      </c>
      <c r="H927" s="211">
        <v>12</v>
      </c>
      <c r="I927" s="212"/>
      <c r="J927" s="213">
        <f>ROUND(I927*H927,2)</f>
        <v>0</v>
      </c>
      <c r="K927" s="209" t="s">
        <v>19</v>
      </c>
      <c r="L927" s="47"/>
      <c r="M927" s="214" t="s">
        <v>19</v>
      </c>
      <c r="N927" s="215" t="s">
        <v>41</v>
      </c>
      <c r="O927" s="87"/>
      <c r="P927" s="216">
        <f>O927*H927</f>
        <v>0</v>
      </c>
      <c r="Q927" s="216">
        <v>0</v>
      </c>
      <c r="R927" s="216">
        <f>Q927*H927</f>
        <v>0</v>
      </c>
      <c r="S927" s="216">
        <v>0</v>
      </c>
      <c r="T927" s="217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18" t="s">
        <v>339</v>
      </c>
      <c r="AT927" s="218" t="s">
        <v>146</v>
      </c>
      <c r="AU927" s="218" t="s">
        <v>80</v>
      </c>
      <c r="AY927" s="20" t="s">
        <v>143</v>
      </c>
      <c r="BE927" s="219">
        <f>IF(N927="základní",J927,0)</f>
        <v>0</v>
      </c>
      <c r="BF927" s="219">
        <f>IF(N927="snížená",J927,0)</f>
        <v>0</v>
      </c>
      <c r="BG927" s="219">
        <f>IF(N927="zákl. přenesená",J927,0)</f>
        <v>0</v>
      </c>
      <c r="BH927" s="219">
        <f>IF(N927="sníž. přenesená",J927,0)</f>
        <v>0</v>
      </c>
      <c r="BI927" s="219">
        <f>IF(N927="nulová",J927,0)</f>
        <v>0</v>
      </c>
      <c r="BJ927" s="20" t="s">
        <v>78</v>
      </c>
      <c r="BK927" s="219">
        <f>ROUND(I927*H927,2)</f>
        <v>0</v>
      </c>
      <c r="BL927" s="20" t="s">
        <v>339</v>
      </c>
      <c r="BM927" s="218" t="s">
        <v>1012</v>
      </c>
    </row>
    <row r="928" spans="1:65" s="2" customFormat="1" ht="49.05" customHeight="1">
      <c r="A928" s="41"/>
      <c r="B928" s="42"/>
      <c r="C928" s="207" t="s">
        <v>1013</v>
      </c>
      <c r="D928" s="207" t="s">
        <v>146</v>
      </c>
      <c r="E928" s="208" t="s">
        <v>1014</v>
      </c>
      <c r="F928" s="209" t="s">
        <v>1015</v>
      </c>
      <c r="G928" s="210" t="s">
        <v>897</v>
      </c>
      <c r="H928" s="211">
        <v>20</v>
      </c>
      <c r="I928" s="212"/>
      <c r="J928" s="213">
        <f>ROUND(I928*H928,2)</f>
        <v>0</v>
      </c>
      <c r="K928" s="209" t="s">
        <v>19</v>
      </c>
      <c r="L928" s="47"/>
      <c r="M928" s="214" t="s">
        <v>19</v>
      </c>
      <c r="N928" s="215" t="s">
        <v>41</v>
      </c>
      <c r="O928" s="87"/>
      <c r="P928" s="216">
        <f>O928*H928</f>
        <v>0</v>
      </c>
      <c r="Q928" s="216">
        <v>0</v>
      </c>
      <c r="R928" s="216">
        <f>Q928*H928</f>
        <v>0</v>
      </c>
      <c r="S928" s="216">
        <v>0</v>
      </c>
      <c r="T928" s="217">
        <f>S928*H928</f>
        <v>0</v>
      </c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R928" s="218" t="s">
        <v>339</v>
      </c>
      <c r="AT928" s="218" t="s">
        <v>146</v>
      </c>
      <c r="AU928" s="218" t="s">
        <v>80</v>
      </c>
      <c r="AY928" s="20" t="s">
        <v>143</v>
      </c>
      <c r="BE928" s="219">
        <f>IF(N928="základní",J928,0)</f>
        <v>0</v>
      </c>
      <c r="BF928" s="219">
        <f>IF(N928="snížená",J928,0)</f>
        <v>0</v>
      </c>
      <c r="BG928" s="219">
        <f>IF(N928="zákl. přenesená",J928,0)</f>
        <v>0</v>
      </c>
      <c r="BH928" s="219">
        <f>IF(N928="sníž. přenesená",J928,0)</f>
        <v>0</v>
      </c>
      <c r="BI928" s="219">
        <f>IF(N928="nulová",J928,0)</f>
        <v>0</v>
      </c>
      <c r="BJ928" s="20" t="s">
        <v>78</v>
      </c>
      <c r="BK928" s="219">
        <f>ROUND(I928*H928,2)</f>
        <v>0</v>
      </c>
      <c r="BL928" s="20" t="s">
        <v>339</v>
      </c>
      <c r="BM928" s="218" t="s">
        <v>1016</v>
      </c>
    </row>
    <row r="929" spans="1:65" s="2" customFormat="1" ht="49.05" customHeight="1">
      <c r="A929" s="41"/>
      <c r="B929" s="42"/>
      <c r="C929" s="207" t="s">
        <v>1017</v>
      </c>
      <c r="D929" s="207" t="s">
        <v>146</v>
      </c>
      <c r="E929" s="208" t="s">
        <v>1018</v>
      </c>
      <c r="F929" s="209" t="s">
        <v>1019</v>
      </c>
      <c r="G929" s="210" t="s">
        <v>897</v>
      </c>
      <c r="H929" s="211">
        <v>26</v>
      </c>
      <c r="I929" s="212"/>
      <c r="J929" s="213">
        <f>ROUND(I929*H929,2)</f>
        <v>0</v>
      </c>
      <c r="K929" s="209" t="s">
        <v>19</v>
      </c>
      <c r="L929" s="47"/>
      <c r="M929" s="214" t="s">
        <v>19</v>
      </c>
      <c r="N929" s="215" t="s">
        <v>41</v>
      </c>
      <c r="O929" s="87"/>
      <c r="P929" s="216">
        <f>O929*H929</f>
        <v>0</v>
      </c>
      <c r="Q929" s="216">
        <v>0</v>
      </c>
      <c r="R929" s="216">
        <f>Q929*H929</f>
        <v>0</v>
      </c>
      <c r="S929" s="216">
        <v>0</v>
      </c>
      <c r="T929" s="217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18" t="s">
        <v>339</v>
      </c>
      <c r="AT929" s="218" t="s">
        <v>146</v>
      </c>
      <c r="AU929" s="218" t="s">
        <v>80</v>
      </c>
      <c r="AY929" s="20" t="s">
        <v>143</v>
      </c>
      <c r="BE929" s="219">
        <f>IF(N929="základní",J929,0)</f>
        <v>0</v>
      </c>
      <c r="BF929" s="219">
        <f>IF(N929="snížená",J929,0)</f>
        <v>0</v>
      </c>
      <c r="BG929" s="219">
        <f>IF(N929="zákl. přenesená",J929,0)</f>
        <v>0</v>
      </c>
      <c r="BH929" s="219">
        <f>IF(N929="sníž. přenesená",J929,0)</f>
        <v>0</v>
      </c>
      <c r="BI929" s="219">
        <f>IF(N929="nulová",J929,0)</f>
        <v>0</v>
      </c>
      <c r="BJ929" s="20" t="s">
        <v>78</v>
      </c>
      <c r="BK929" s="219">
        <f>ROUND(I929*H929,2)</f>
        <v>0</v>
      </c>
      <c r="BL929" s="20" t="s">
        <v>339</v>
      </c>
      <c r="BM929" s="218" t="s">
        <v>1020</v>
      </c>
    </row>
    <row r="930" spans="1:65" s="2" customFormat="1" ht="49.05" customHeight="1">
      <c r="A930" s="41"/>
      <c r="B930" s="42"/>
      <c r="C930" s="207" t="s">
        <v>1021</v>
      </c>
      <c r="D930" s="207" t="s">
        <v>146</v>
      </c>
      <c r="E930" s="208" t="s">
        <v>1022</v>
      </c>
      <c r="F930" s="209" t="s">
        <v>1023</v>
      </c>
      <c r="G930" s="210" t="s">
        <v>897</v>
      </c>
      <c r="H930" s="211">
        <v>22</v>
      </c>
      <c r="I930" s="212"/>
      <c r="J930" s="213">
        <f>ROUND(I930*H930,2)</f>
        <v>0</v>
      </c>
      <c r="K930" s="209" t="s">
        <v>19</v>
      </c>
      <c r="L930" s="47"/>
      <c r="M930" s="214" t="s">
        <v>19</v>
      </c>
      <c r="N930" s="215" t="s">
        <v>41</v>
      </c>
      <c r="O930" s="87"/>
      <c r="P930" s="216">
        <f>O930*H930</f>
        <v>0</v>
      </c>
      <c r="Q930" s="216">
        <v>0</v>
      </c>
      <c r="R930" s="216">
        <f>Q930*H930</f>
        <v>0</v>
      </c>
      <c r="S930" s="216">
        <v>0</v>
      </c>
      <c r="T930" s="217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18" t="s">
        <v>339</v>
      </c>
      <c r="AT930" s="218" t="s">
        <v>146</v>
      </c>
      <c r="AU930" s="218" t="s">
        <v>80</v>
      </c>
      <c r="AY930" s="20" t="s">
        <v>143</v>
      </c>
      <c r="BE930" s="219">
        <f>IF(N930="základní",J930,0)</f>
        <v>0</v>
      </c>
      <c r="BF930" s="219">
        <f>IF(N930="snížená",J930,0)</f>
        <v>0</v>
      </c>
      <c r="BG930" s="219">
        <f>IF(N930="zákl. přenesená",J930,0)</f>
        <v>0</v>
      </c>
      <c r="BH930" s="219">
        <f>IF(N930="sníž. přenesená",J930,0)</f>
        <v>0</v>
      </c>
      <c r="BI930" s="219">
        <f>IF(N930="nulová",J930,0)</f>
        <v>0</v>
      </c>
      <c r="BJ930" s="20" t="s">
        <v>78</v>
      </c>
      <c r="BK930" s="219">
        <f>ROUND(I930*H930,2)</f>
        <v>0</v>
      </c>
      <c r="BL930" s="20" t="s">
        <v>339</v>
      </c>
      <c r="BM930" s="218" t="s">
        <v>1024</v>
      </c>
    </row>
    <row r="931" spans="1:65" s="2" customFormat="1" ht="49.05" customHeight="1">
      <c r="A931" s="41"/>
      <c r="B931" s="42"/>
      <c r="C931" s="207" t="s">
        <v>1025</v>
      </c>
      <c r="D931" s="207" t="s">
        <v>146</v>
      </c>
      <c r="E931" s="208" t="s">
        <v>1026</v>
      </c>
      <c r="F931" s="209" t="s">
        <v>1027</v>
      </c>
      <c r="G931" s="210" t="s">
        <v>897</v>
      </c>
      <c r="H931" s="211">
        <v>1</v>
      </c>
      <c r="I931" s="212"/>
      <c r="J931" s="213">
        <f>ROUND(I931*H931,2)</f>
        <v>0</v>
      </c>
      <c r="K931" s="209" t="s">
        <v>19</v>
      </c>
      <c r="L931" s="47"/>
      <c r="M931" s="214" t="s">
        <v>19</v>
      </c>
      <c r="N931" s="215" t="s">
        <v>41</v>
      </c>
      <c r="O931" s="87"/>
      <c r="P931" s="216">
        <f>O931*H931</f>
        <v>0</v>
      </c>
      <c r="Q931" s="216">
        <v>0</v>
      </c>
      <c r="R931" s="216">
        <f>Q931*H931</f>
        <v>0</v>
      </c>
      <c r="S931" s="216">
        <v>0</v>
      </c>
      <c r="T931" s="217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18" t="s">
        <v>339</v>
      </c>
      <c r="AT931" s="218" t="s">
        <v>146</v>
      </c>
      <c r="AU931" s="218" t="s">
        <v>80</v>
      </c>
      <c r="AY931" s="20" t="s">
        <v>143</v>
      </c>
      <c r="BE931" s="219">
        <f>IF(N931="základní",J931,0)</f>
        <v>0</v>
      </c>
      <c r="BF931" s="219">
        <f>IF(N931="snížená",J931,0)</f>
        <v>0</v>
      </c>
      <c r="BG931" s="219">
        <f>IF(N931="zákl. přenesená",J931,0)</f>
        <v>0</v>
      </c>
      <c r="BH931" s="219">
        <f>IF(N931="sníž. přenesená",J931,0)</f>
        <v>0</v>
      </c>
      <c r="BI931" s="219">
        <f>IF(N931="nulová",J931,0)</f>
        <v>0</v>
      </c>
      <c r="BJ931" s="20" t="s">
        <v>78</v>
      </c>
      <c r="BK931" s="219">
        <f>ROUND(I931*H931,2)</f>
        <v>0</v>
      </c>
      <c r="BL931" s="20" t="s">
        <v>339</v>
      </c>
      <c r="BM931" s="218" t="s">
        <v>1028</v>
      </c>
    </row>
    <row r="932" spans="1:65" s="2" customFormat="1" ht="49.05" customHeight="1">
      <c r="A932" s="41"/>
      <c r="B932" s="42"/>
      <c r="C932" s="207" t="s">
        <v>1029</v>
      </c>
      <c r="D932" s="207" t="s">
        <v>146</v>
      </c>
      <c r="E932" s="208" t="s">
        <v>1030</v>
      </c>
      <c r="F932" s="209" t="s">
        <v>1031</v>
      </c>
      <c r="G932" s="210" t="s">
        <v>897</v>
      </c>
      <c r="H932" s="211">
        <v>3</v>
      </c>
      <c r="I932" s="212"/>
      <c r="J932" s="213">
        <f>ROUND(I932*H932,2)</f>
        <v>0</v>
      </c>
      <c r="K932" s="209" t="s">
        <v>19</v>
      </c>
      <c r="L932" s="47"/>
      <c r="M932" s="214" t="s">
        <v>19</v>
      </c>
      <c r="N932" s="215" t="s">
        <v>41</v>
      </c>
      <c r="O932" s="87"/>
      <c r="P932" s="216">
        <f>O932*H932</f>
        <v>0</v>
      </c>
      <c r="Q932" s="216">
        <v>0</v>
      </c>
      <c r="R932" s="216">
        <f>Q932*H932</f>
        <v>0</v>
      </c>
      <c r="S932" s="216">
        <v>0</v>
      </c>
      <c r="T932" s="217">
        <f>S932*H932</f>
        <v>0</v>
      </c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R932" s="218" t="s">
        <v>339</v>
      </c>
      <c r="AT932" s="218" t="s">
        <v>146</v>
      </c>
      <c r="AU932" s="218" t="s">
        <v>80</v>
      </c>
      <c r="AY932" s="20" t="s">
        <v>143</v>
      </c>
      <c r="BE932" s="219">
        <f>IF(N932="základní",J932,0)</f>
        <v>0</v>
      </c>
      <c r="BF932" s="219">
        <f>IF(N932="snížená",J932,0)</f>
        <v>0</v>
      </c>
      <c r="BG932" s="219">
        <f>IF(N932="zákl. přenesená",J932,0)</f>
        <v>0</v>
      </c>
      <c r="BH932" s="219">
        <f>IF(N932="sníž. přenesená",J932,0)</f>
        <v>0</v>
      </c>
      <c r="BI932" s="219">
        <f>IF(N932="nulová",J932,0)</f>
        <v>0</v>
      </c>
      <c r="BJ932" s="20" t="s">
        <v>78</v>
      </c>
      <c r="BK932" s="219">
        <f>ROUND(I932*H932,2)</f>
        <v>0</v>
      </c>
      <c r="BL932" s="20" t="s">
        <v>339</v>
      </c>
      <c r="BM932" s="218" t="s">
        <v>1032</v>
      </c>
    </row>
    <row r="933" spans="1:65" s="2" customFormat="1" ht="49.05" customHeight="1">
      <c r="A933" s="41"/>
      <c r="B933" s="42"/>
      <c r="C933" s="207" t="s">
        <v>1033</v>
      </c>
      <c r="D933" s="207" t="s">
        <v>146</v>
      </c>
      <c r="E933" s="208" t="s">
        <v>1034</v>
      </c>
      <c r="F933" s="209" t="s">
        <v>1035</v>
      </c>
      <c r="G933" s="210" t="s">
        <v>897</v>
      </c>
      <c r="H933" s="211">
        <v>1</v>
      </c>
      <c r="I933" s="212"/>
      <c r="J933" s="213">
        <f>ROUND(I933*H933,2)</f>
        <v>0</v>
      </c>
      <c r="K933" s="209" t="s">
        <v>19</v>
      </c>
      <c r="L933" s="47"/>
      <c r="M933" s="214" t="s">
        <v>19</v>
      </c>
      <c r="N933" s="215" t="s">
        <v>41</v>
      </c>
      <c r="O933" s="87"/>
      <c r="P933" s="216">
        <f>O933*H933</f>
        <v>0</v>
      </c>
      <c r="Q933" s="216">
        <v>0</v>
      </c>
      <c r="R933" s="216">
        <f>Q933*H933</f>
        <v>0</v>
      </c>
      <c r="S933" s="216">
        <v>0</v>
      </c>
      <c r="T933" s="217">
        <f>S933*H933</f>
        <v>0</v>
      </c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R933" s="218" t="s">
        <v>339</v>
      </c>
      <c r="AT933" s="218" t="s">
        <v>146</v>
      </c>
      <c r="AU933" s="218" t="s">
        <v>80</v>
      </c>
      <c r="AY933" s="20" t="s">
        <v>143</v>
      </c>
      <c r="BE933" s="219">
        <f>IF(N933="základní",J933,0)</f>
        <v>0</v>
      </c>
      <c r="BF933" s="219">
        <f>IF(N933="snížená",J933,0)</f>
        <v>0</v>
      </c>
      <c r="BG933" s="219">
        <f>IF(N933="zákl. přenesená",J933,0)</f>
        <v>0</v>
      </c>
      <c r="BH933" s="219">
        <f>IF(N933="sníž. přenesená",J933,0)</f>
        <v>0</v>
      </c>
      <c r="BI933" s="219">
        <f>IF(N933="nulová",J933,0)</f>
        <v>0</v>
      </c>
      <c r="BJ933" s="20" t="s">
        <v>78</v>
      </c>
      <c r="BK933" s="219">
        <f>ROUND(I933*H933,2)</f>
        <v>0</v>
      </c>
      <c r="BL933" s="20" t="s">
        <v>339</v>
      </c>
      <c r="BM933" s="218" t="s">
        <v>1036</v>
      </c>
    </row>
    <row r="934" spans="1:65" s="2" customFormat="1" ht="49.05" customHeight="1">
      <c r="A934" s="41"/>
      <c r="B934" s="42"/>
      <c r="C934" s="207" t="s">
        <v>1037</v>
      </c>
      <c r="D934" s="207" t="s">
        <v>146</v>
      </c>
      <c r="E934" s="208" t="s">
        <v>1038</v>
      </c>
      <c r="F934" s="209" t="s">
        <v>1039</v>
      </c>
      <c r="G934" s="210" t="s">
        <v>897</v>
      </c>
      <c r="H934" s="211">
        <v>1</v>
      </c>
      <c r="I934" s="212"/>
      <c r="J934" s="213">
        <f>ROUND(I934*H934,2)</f>
        <v>0</v>
      </c>
      <c r="K934" s="209" t="s">
        <v>19</v>
      </c>
      <c r="L934" s="47"/>
      <c r="M934" s="214" t="s">
        <v>19</v>
      </c>
      <c r="N934" s="215" t="s">
        <v>41</v>
      </c>
      <c r="O934" s="87"/>
      <c r="P934" s="216">
        <f>O934*H934</f>
        <v>0</v>
      </c>
      <c r="Q934" s="216">
        <v>0</v>
      </c>
      <c r="R934" s="216">
        <f>Q934*H934</f>
        <v>0</v>
      </c>
      <c r="S934" s="216">
        <v>0</v>
      </c>
      <c r="T934" s="217">
        <f>S934*H934</f>
        <v>0</v>
      </c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R934" s="218" t="s">
        <v>339</v>
      </c>
      <c r="AT934" s="218" t="s">
        <v>146</v>
      </c>
      <c r="AU934" s="218" t="s">
        <v>80</v>
      </c>
      <c r="AY934" s="20" t="s">
        <v>143</v>
      </c>
      <c r="BE934" s="219">
        <f>IF(N934="základní",J934,0)</f>
        <v>0</v>
      </c>
      <c r="BF934" s="219">
        <f>IF(N934="snížená",J934,0)</f>
        <v>0</v>
      </c>
      <c r="BG934" s="219">
        <f>IF(N934="zákl. přenesená",J934,0)</f>
        <v>0</v>
      </c>
      <c r="BH934" s="219">
        <f>IF(N934="sníž. přenesená",J934,0)</f>
        <v>0</v>
      </c>
      <c r="BI934" s="219">
        <f>IF(N934="nulová",J934,0)</f>
        <v>0</v>
      </c>
      <c r="BJ934" s="20" t="s">
        <v>78</v>
      </c>
      <c r="BK934" s="219">
        <f>ROUND(I934*H934,2)</f>
        <v>0</v>
      </c>
      <c r="BL934" s="20" t="s">
        <v>339</v>
      </c>
      <c r="BM934" s="218" t="s">
        <v>1040</v>
      </c>
    </row>
    <row r="935" spans="1:65" s="2" customFormat="1" ht="49.05" customHeight="1">
      <c r="A935" s="41"/>
      <c r="B935" s="42"/>
      <c r="C935" s="207" t="s">
        <v>1041</v>
      </c>
      <c r="D935" s="207" t="s">
        <v>146</v>
      </c>
      <c r="E935" s="208" t="s">
        <v>1042</v>
      </c>
      <c r="F935" s="209" t="s">
        <v>1043</v>
      </c>
      <c r="G935" s="210" t="s">
        <v>897</v>
      </c>
      <c r="H935" s="211">
        <v>1</v>
      </c>
      <c r="I935" s="212"/>
      <c r="J935" s="213">
        <f>ROUND(I935*H935,2)</f>
        <v>0</v>
      </c>
      <c r="K935" s="209" t="s">
        <v>19</v>
      </c>
      <c r="L935" s="47"/>
      <c r="M935" s="214" t="s">
        <v>19</v>
      </c>
      <c r="N935" s="215" t="s">
        <v>41</v>
      </c>
      <c r="O935" s="87"/>
      <c r="P935" s="216">
        <f>O935*H935</f>
        <v>0</v>
      </c>
      <c r="Q935" s="216">
        <v>0</v>
      </c>
      <c r="R935" s="216">
        <f>Q935*H935</f>
        <v>0</v>
      </c>
      <c r="S935" s="216">
        <v>0</v>
      </c>
      <c r="T935" s="217">
        <f>S935*H935</f>
        <v>0</v>
      </c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R935" s="218" t="s">
        <v>339</v>
      </c>
      <c r="AT935" s="218" t="s">
        <v>146</v>
      </c>
      <c r="AU935" s="218" t="s">
        <v>80</v>
      </c>
      <c r="AY935" s="20" t="s">
        <v>143</v>
      </c>
      <c r="BE935" s="219">
        <f>IF(N935="základní",J935,0)</f>
        <v>0</v>
      </c>
      <c r="BF935" s="219">
        <f>IF(N935="snížená",J935,0)</f>
        <v>0</v>
      </c>
      <c r="BG935" s="219">
        <f>IF(N935="zákl. přenesená",J935,0)</f>
        <v>0</v>
      </c>
      <c r="BH935" s="219">
        <f>IF(N935="sníž. přenesená",J935,0)</f>
        <v>0</v>
      </c>
      <c r="BI935" s="219">
        <f>IF(N935="nulová",J935,0)</f>
        <v>0</v>
      </c>
      <c r="BJ935" s="20" t="s">
        <v>78</v>
      </c>
      <c r="BK935" s="219">
        <f>ROUND(I935*H935,2)</f>
        <v>0</v>
      </c>
      <c r="BL935" s="20" t="s">
        <v>339</v>
      </c>
      <c r="BM935" s="218" t="s">
        <v>1044</v>
      </c>
    </row>
    <row r="936" spans="1:65" s="2" customFormat="1" ht="49.05" customHeight="1">
      <c r="A936" s="41"/>
      <c r="B936" s="42"/>
      <c r="C936" s="207" t="s">
        <v>1045</v>
      </c>
      <c r="D936" s="207" t="s">
        <v>146</v>
      </c>
      <c r="E936" s="208" t="s">
        <v>1046</v>
      </c>
      <c r="F936" s="209" t="s">
        <v>1047</v>
      </c>
      <c r="G936" s="210" t="s">
        <v>897</v>
      </c>
      <c r="H936" s="211">
        <v>1</v>
      </c>
      <c r="I936" s="212"/>
      <c r="J936" s="213">
        <f>ROUND(I936*H936,2)</f>
        <v>0</v>
      </c>
      <c r="K936" s="209" t="s">
        <v>19</v>
      </c>
      <c r="L936" s="47"/>
      <c r="M936" s="214" t="s">
        <v>19</v>
      </c>
      <c r="N936" s="215" t="s">
        <v>41</v>
      </c>
      <c r="O936" s="87"/>
      <c r="P936" s="216">
        <f>O936*H936</f>
        <v>0</v>
      </c>
      <c r="Q936" s="216">
        <v>0</v>
      </c>
      <c r="R936" s="216">
        <f>Q936*H936</f>
        <v>0</v>
      </c>
      <c r="S936" s="216">
        <v>0</v>
      </c>
      <c r="T936" s="217">
        <f>S936*H936</f>
        <v>0</v>
      </c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R936" s="218" t="s">
        <v>339</v>
      </c>
      <c r="AT936" s="218" t="s">
        <v>146</v>
      </c>
      <c r="AU936" s="218" t="s">
        <v>80</v>
      </c>
      <c r="AY936" s="20" t="s">
        <v>143</v>
      </c>
      <c r="BE936" s="219">
        <f>IF(N936="základní",J936,0)</f>
        <v>0</v>
      </c>
      <c r="BF936" s="219">
        <f>IF(N936="snížená",J936,0)</f>
        <v>0</v>
      </c>
      <c r="BG936" s="219">
        <f>IF(N936="zákl. přenesená",J936,0)</f>
        <v>0</v>
      </c>
      <c r="BH936" s="219">
        <f>IF(N936="sníž. přenesená",J936,0)</f>
        <v>0</v>
      </c>
      <c r="BI936" s="219">
        <f>IF(N936="nulová",J936,0)</f>
        <v>0</v>
      </c>
      <c r="BJ936" s="20" t="s">
        <v>78</v>
      </c>
      <c r="BK936" s="219">
        <f>ROUND(I936*H936,2)</f>
        <v>0</v>
      </c>
      <c r="BL936" s="20" t="s">
        <v>339</v>
      </c>
      <c r="BM936" s="218" t="s">
        <v>1048</v>
      </c>
    </row>
    <row r="937" spans="1:65" s="2" customFormat="1" ht="44.25" customHeight="1">
      <c r="A937" s="41"/>
      <c r="B937" s="42"/>
      <c r="C937" s="207" t="s">
        <v>1049</v>
      </c>
      <c r="D937" s="207" t="s">
        <v>146</v>
      </c>
      <c r="E937" s="208" t="s">
        <v>1050</v>
      </c>
      <c r="F937" s="209" t="s">
        <v>1051</v>
      </c>
      <c r="G937" s="210" t="s">
        <v>897</v>
      </c>
      <c r="H937" s="211">
        <v>1</v>
      </c>
      <c r="I937" s="212"/>
      <c r="J937" s="213">
        <f>ROUND(I937*H937,2)</f>
        <v>0</v>
      </c>
      <c r="K937" s="209" t="s">
        <v>19</v>
      </c>
      <c r="L937" s="47"/>
      <c r="M937" s="214" t="s">
        <v>19</v>
      </c>
      <c r="N937" s="215" t="s">
        <v>41</v>
      </c>
      <c r="O937" s="87"/>
      <c r="P937" s="216">
        <f>O937*H937</f>
        <v>0</v>
      </c>
      <c r="Q937" s="216">
        <v>0</v>
      </c>
      <c r="R937" s="216">
        <f>Q937*H937</f>
        <v>0</v>
      </c>
      <c r="S937" s="216">
        <v>0</v>
      </c>
      <c r="T937" s="217">
        <f>S937*H937</f>
        <v>0</v>
      </c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R937" s="218" t="s">
        <v>339</v>
      </c>
      <c r="AT937" s="218" t="s">
        <v>146</v>
      </c>
      <c r="AU937" s="218" t="s">
        <v>80</v>
      </c>
      <c r="AY937" s="20" t="s">
        <v>143</v>
      </c>
      <c r="BE937" s="219">
        <f>IF(N937="základní",J937,0)</f>
        <v>0</v>
      </c>
      <c r="BF937" s="219">
        <f>IF(N937="snížená",J937,0)</f>
        <v>0</v>
      </c>
      <c r="BG937" s="219">
        <f>IF(N937="zákl. přenesená",J937,0)</f>
        <v>0</v>
      </c>
      <c r="BH937" s="219">
        <f>IF(N937="sníž. přenesená",J937,0)</f>
        <v>0</v>
      </c>
      <c r="BI937" s="219">
        <f>IF(N937="nulová",J937,0)</f>
        <v>0</v>
      </c>
      <c r="BJ937" s="20" t="s">
        <v>78</v>
      </c>
      <c r="BK937" s="219">
        <f>ROUND(I937*H937,2)</f>
        <v>0</v>
      </c>
      <c r="BL937" s="20" t="s">
        <v>339</v>
      </c>
      <c r="BM937" s="218" t="s">
        <v>1052</v>
      </c>
    </row>
    <row r="938" spans="1:65" s="2" customFormat="1" ht="49.05" customHeight="1">
      <c r="A938" s="41"/>
      <c r="B938" s="42"/>
      <c r="C938" s="207" t="s">
        <v>1053</v>
      </c>
      <c r="D938" s="207" t="s">
        <v>146</v>
      </c>
      <c r="E938" s="208" t="s">
        <v>1054</v>
      </c>
      <c r="F938" s="209" t="s">
        <v>1055</v>
      </c>
      <c r="G938" s="210" t="s">
        <v>897</v>
      </c>
      <c r="H938" s="211">
        <v>1</v>
      </c>
      <c r="I938" s="212"/>
      <c r="J938" s="213">
        <f>ROUND(I938*H938,2)</f>
        <v>0</v>
      </c>
      <c r="K938" s="209" t="s">
        <v>19</v>
      </c>
      <c r="L938" s="47"/>
      <c r="M938" s="214" t="s">
        <v>19</v>
      </c>
      <c r="N938" s="215" t="s">
        <v>41</v>
      </c>
      <c r="O938" s="87"/>
      <c r="P938" s="216">
        <f>O938*H938</f>
        <v>0</v>
      </c>
      <c r="Q938" s="216">
        <v>0</v>
      </c>
      <c r="R938" s="216">
        <f>Q938*H938</f>
        <v>0</v>
      </c>
      <c r="S938" s="216">
        <v>0</v>
      </c>
      <c r="T938" s="217">
        <f>S938*H938</f>
        <v>0</v>
      </c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R938" s="218" t="s">
        <v>339</v>
      </c>
      <c r="AT938" s="218" t="s">
        <v>146</v>
      </c>
      <c r="AU938" s="218" t="s">
        <v>80</v>
      </c>
      <c r="AY938" s="20" t="s">
        <v>143</v>
      </c>
      <c r="BE938" s="219">
        <f>IF(N938="základní",J938,0)</f>
        <v>0</v>
      </c>
      <c r="BF938" s="219">
        <f>IF(N938="snížená",J938,0)</f>
        <v>0</v>
      </c>
      <c r="BG938" s="219">
        <f>IF(N938="zákl. přenesená",J938,0)</f>
        <v>0</v>
      </c>
      <c r="BH938" s="219">
        <f>IF(N938="sníž. přenesená",J938,0)</f>
        <v>0</v>
      </c>
      <c r="BI938" s="219">
        <f>IF(N938="nulová",J938,0)</f>
        <v>0</v>
      </c>
      <c r="BJ938" s="20" t="s">
        <v>78</v>
      </c>
      <c r="BK938" s="219">
        <f>ROUND(I938*H938,2)</f>
        <v>0</v>
      </c>
      <c r="BL938" s="20" t="s">
        <v>339</v>
      </c>
      <c r="BM938" s="218" t="s">
        <v>1056</v>
      </c>
    </row>
    <row r="939" spans="1:65" s="2" customFormat="1" ht="49.05" customHeight="1">
      <c r="A939" s="41"/>
      <c r="B939" s="42"/>
      <c r="C939" s="207" t="s">
        <v>1057</v>
      </c>
      <c r="D939" s="207" t="s">
        <v>146</v>
      </c>
      <c r="E939" s="208" t="s">
        <v>1058</v>
      </c>
      <c r="F939" s="209" t="s">
        <v>1059</v>
      </c>
      <c r="G939" s="210" t="s">
        <v>897</v>
      </c>
      <c r="H939" s="211">
        <v>1</v>
      </c>
      <c r="I939" s="212"/>
      <c r="J939" s="213">
        <f>ROUND(I939*H939,2)</f>
        <v>0</v>
      </c>
      <c r="K939" s="209" t="s">
        <v>19</v>
      </c>
      <c r="L939" s="47"/>
      <c r="M939" s="214" t="s">
        <v>19</v>
      </c>
      <c r="N939" s="215" t="s">
        <v>41</v>
      </c>
      <c r="O939" s="87"/>
      <c r="P939" s="216">
        <f>O939*H939</f>
        <v>0</v>
      </c>
      <c r="Q939" s="216">
        <v>0</v>
      </c>
      <c r="R939" s="216">
        <f>Q939*H939</f>
        <v>0</v>
      </c>
      <c r="S939" s="216">
        <v>0</v>
      </c>
      <c r="T939" s="217">
        <f>S939*H939</f>
        <v>0</v>
      </c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R939" s="218" t="s">
        <v>339</v>
      </c>
      <c r="AT939" s="218" t="s">
        <v>146</v>
      </c>
      <c r="AU939" s="218" t="s">
        <v>80</v>
      </c>
      <c r="AY939" s="20" t="s">
        <v>143</v>
      </c>
      <c r="BE939" s="219">
        <f>IF(N939="základní",J939,0)</f>
        <v>0</v>
      </c>
      <c r="BF939" s="219">
        <f>IF(N939="snížená",J939,0)</f>
        <v>0</v>
      </c>
      <c r="BG939" s="219">
        <f>IF(N939="zákl. přenesená",J939,0)</f>
        <v>0</v>
      </c>
      <c r="BH939" s="219">
        <f>IF(N939="sníž. přenesená",J939,0)</f>
        <v>0</v>
      </c>
      <c r="BI939" s="219">
        <f>IF(N939="nulová",J939,0)</f>
        <v>0</v>
      </c>
      <c r="BJ939" s="20" t="s">
        <v>78</v>
      </c>
      <c r="BK939" s="219">
        <f>ROUND(I939*H939,2)</f>
        <v>0</v>
      </c>
      <c r="BL939" s="20" t="s">
        <v>339</v>
      </c>
      <c r="BM939" s="218" t="s">
        <v>1060</v>
      </c>
    </row>
    <row r="940" spans="1:65" s="2" customFormat="1" ht="62.7" customHeight="1">
      <c r="A940" s="41"/>
      <c r="B940" s="42"/>
      <c r="C940" s="207" t="s">
        <v>1061</v>
      </c>
      <c r="D940" s="207" t="s">
        <v>146</v>
      </c>
      <c r="E940" s="208" t="s">
        <v>1062</v>
      </c>
      <c r="F940" s="209" t="s">
        <v>1063</v>
      </c>
      <c r="G940" s="210" t="s">
        <v>897</v>
      </c>
      <c r="H940" s="211">
        <v>1</v>
      </c>
      <c r="I940" s="212"/>
      <c r="J940" s="213">
        <f>ROUND(I940*H940,2)</f>
        <v>0</v>
      </c>
      <c r="K940" s="209" t="s">
        <v>19</v>
      </c>
      <c r="L940" s="47"/>
      <c r="M940" s="214" t="s">
        <v>19</v>
      </c>
      <c r="N940" s="215" t="s">
        <v>41</v>
      </c>
      <c r="O940" s="87"/>
      <c r="P940" s="216">
        <f>O940*H940</f>
        <v>0</v>
      </c>
      <c r="Q940" s="216">
        <v>0</v>
      </c>
      <c r="R940" s="216">
        <f>Q940*H940</f>
        <v>0</v>
      </c>
      <c r="S940" s="216">
        <v>0</v>
      </c>
      <c r="T940" s="217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18" t="s">
        <v>339</v>
      </c>
      <c r="AT940" s="218" t="s">
        <v>146</v>
      </c>
      <c r="AU940" s="218" t="s">
        <v>80</v>
      </c>
      <c r="AY940" s="20" t="s">
        <v>143</v>
      </c>
      <c r="BE940" s="219">
        <f>IF(N940="základní",J940,0)</f>
        <v>0</v>
      </c>
      <c r="BF940" s="219">
        <f>IF(N940="snížená",J940,0)</f>
        <v>0</v>
      </c>
      <c r="BG940" s="219">
        <f>IF(N940="zákl. přenesená",J940,0)</f>
        <v>0</v>
      </c>
      <c r="BH940" s="219">
        <f>IF(N940="sníž. přenesená",J940,0)</f>
        <v>0</v>
      </c>
      <c r="BI940" s="219">
        <f>IF(N940="nulová",J940,0)</f>
        <v>0</v>
      </c>
      <c r="BJ940" s="20" t="s">
        <v>78</v>
      </c>
      <c r="BK940" s="219">
        <f>ROUND(I940*H940,2)</f>
        <v>0</v>
      </c>
      <c r="BL940" s="20" t="s">
        <v>339</v>
      </c>
      <c r="BM940" s="218" t="s">
        <v>1064</v>
      </c>
    </row>
    <row r="941" spans="1:65" s="2" customFormat="1" ht="49.05" customHeight="1">
      <c r="A941" s="41"/>
      <c r="B941" s="42"/>
      <c r="C941" s="207" t="s">
        <v>1065</v>
      </c>
      <c r="D941" s="207" t="s">
        <v>146</v>
      </c>
      <c r="E941" s="208" t="s">
        <v>1066</v>
      </c>
      <c r="F941" s="209" t="s">
        <v>1067</v>
      </c>
      <c r="G941" s="210" t="s">
        <v>897</v>
      </c>
      <c r="H941" s="211">
        <v>1</v>
      </c>
      <c r="I941" s="212"/>
      <c r="J941" s="213">
        <f>ROUND(I941*H941,2)</f>
        <v>0</v>
      </c>
      <c r="K941" s="209" t="s">
        <v>19</v>
      </c>
      <c r="L941" s="47"/>
      <c r="M941" s="214" t="s">
        <v>19</v>
      </c>
      <c r="N941" s="215" t="s">
        <v>41</v>
      </c>
      <c r="O941" s="87"/>
      <c r="P941" s="216">
        <f>O941*H941</f>
        <v>0</v>
      </c>
      <c r="Q941" s="216">
        <v>0</v>
      </c>
      <c r="R941" s="216">
        <f>Q941*H941</f>
        <v>0</v>
      </c>
      <c r="S941" s="216">
        <v>0</v>
      </c>
      <c r="T941" s="217">
        <f>S941*H941</f>
        <v>0</v>
      </c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R941" s="218" t="s">
        <v>339</v>
      </c>
      <c r="AT941" s="218" t="s">
        <v>146</v>
      </c>
      <c r="AU941" s="218" t="s">
        <v>80</v>
      </c>
      <c r="AY941" s="20" t="s">
        <v>143</v>
      </c>
      <c r="BE941" s="219">
        <f>IF(N941="základní",J941,0)</f>
        <v>0</v>
      </c>
      <c r="BF941" s="219">
        <f>IF(N941="snížená",J941,0)</f>
        <v>0</v>
      </c>
      <c r="BG941" s="219">
        <f>IF(N941="zákl. přenesená",J941,0)</f>
        <v>0</v>
      </c>
      <c r="BH941" s="219">
        <f>IF(N941="sníž. přenesená",J941,0)</f>
        <v>0</v>
      </c>
      <c r="BI941" s="219">
        <f>IF(N941="nulová",J941,0)</f>
        <v>0</v>
      </c>
      <c r="BJ941" s="20" t="s">
        <v>78</v>
      </c>
      <c r="BK941" s="219">
        <f>ROUND(I941*H941,2)</f>
        <v>0</v>
      </c>
      <c r="BL941" s="20" t="s">
        <v>339</v>
      </c>
      <c r="BM941" s="218" t="s">
        <v>1068</v>
      </c>
    </row>
    <row r="942" spans="1:65" s="2" customFormat="1" ht="37.8" customHeight="1">
      <c r="A942" s="41"/>
      <c r="B942" s="42"/>
      <c r="C942" s="207" t="s">
        <v>1069</v>
      </c>
      <c r="D942" s="207" t="s">
        <v>146</v>
      </c>
      <c r="E942" s="208" t="s">
        <v>1070</v>
      </c>
      <c r="F942" s="209" t="s">
        <v>1071</v>
      </c>
      <c r="G942" s="210" t="s">
        <v>897</v>
      </c>
      <c r="H942" s="211">
        <v>8</v>
      </c>
      <c r="I942" s="212"/>
      <c r="J942" s="213">
        <f>ROUND(I942*H942,2)</f>
        <v>0</v>
      </c>
      <c r="K942" s="209" t="s">
        <v>19</v>
      </c>
      <c r="L942" s="47"/>
      <c r="M942" s="214" t="s">
        <v>19</v>
      </c>
      <c r="N942" s="215" t="s">
        <v>41</v>
      </c>
      <c r="O942" s="87"/>
      <c r="P942" s="216">
        <f>O942*H942</f>
        <v>0</v>
      </c>
      <c r="Q942" s="216">
        <v>0</v>
      </c>
      <c r="R942" s="216">
        <f>Q942*H942</f>
        <v>0</v>
      </c>
      <c r="S942" s="216">
        <v>0</v>
      </c>
      <c r="T942" s="217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18" t="s">
        <v>339</v>
      </c>
      <c r="AT942" s="218" t="s">
        <v>146</v>
      </c>
      <c r="AU942" s="218" t="s">
        <v>80</v>
      </c>
      <c r="AY942" s="20" t="s">
        <v>143</v>
      </c>
      <c r="BE942" s="219">
        <f>IF(N942="základní",J942,0)</f>
        <v>0</v>
      </c>
      <c r="BF942" s="219">
        <f>IF(N942="snížená",J942,0)</f>
        <v>0</v>
      </c>
      <c r="BG942" s="219">
        <f>IF(N942="zákl. přenesená",J942,0)</f>
        <v>0</v>
      </c>
      <c r="BH942" s="219">
        <f>IF(N942="sníž. přenesená",J942,0)</f>
        <v>0</v>
      </c>
      <c r="BI942" s="219">
        <f>IF(N942="nulová",J942,0)</f>
        <v>0</v>
      </c>
      <c r="BJ942" s="20" t="s">
        <v>78</v>
      </c>
      <c r="BK942" s="219">
        <f>ROUND(I942*H942,2)</f>
        <v>0</v>
      </c>
      <c r="BL942" s="20" t="s">
        <v>339</v>
      </c>
      <c r="BM942" s="218" t="s">
        <v>1072</v>
      </c>
    </row>
    <row r="943" spans="1:65" s="2" customFormat="1" ht="44.25" customHeight="1">
      <c r="A943" s="41"/>
      <c r="B943" s="42"/>
      <c r="C943" s="207" t="s">
        <v>767</v>
      </c>
      <c r="D943" s="207" t="s">
        <v>146</v>
      </c>
      <c r="E943" s="208" t="s">
        <v>1073</v>
      </c>
      <c r="F943" s="209" t="s">
        <v>1074</v>
      </c>
      <c r="G943" s="210" t="s">
        <v>1075</v>
      </c>
      <c r="H943" s="279"/>
      <c r="I943" s="212"/>
      <c r="J943" s="213">
        <f>ROUND(I943*H943,2)</f>
        <v>0</v>
      </c>
      <c r="K943" s="209" t="s">
        <v>150</v>
      </c>
      <c r="L943" s="47"/>
      <c r="M943" s="214" t="s">
        <v>19</v>
      </c>
      <c r="N943" s="215" t="s">
        <v>41</v>
      </c>
      <c r="O943" s="87"/>
      <c r="P943" s="216">
        <f>O943*H943</f>
        <v>0</v>
      </c>
      <c r="Q943" s="216">
        <v>0</v>
      </c>
      <c r="R943" s="216">
        <f>Q943*H943</f>
        <v>0</v>
      </c>
      <c r="S943" s="216">
        <v>0</v>
      </c>
      <c r="T943" s="217">
        <f>S943*H943</f>
        <v>0</v>
      </c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R943" s="218" t="s">
        <v>339</v>
      </c>
      <c r="AT943" s="218" t="s">
        <v>146</v>
      </c>
      <c r="AU943" s="218" t="s">
        <v>80</v>
      </c>
      <c r="AY943" s="20" t="s">
        <v>143</v>
      </c>
      <c r="BE943" s="219">
        <f>IF(N943="základní",J943,0)</f>
        <v>0</v>
      </c>
      <c r="BF943" s="219">
        <f>IF(N943="snížená",J943,0)</f>
        <v>0</v>
      </c>
      <c r="BG943" s="219">
        <f>IF(N943="zákl. přenesená",J943,0)</f>
        <v>0</v>
      </c>
      <c r="BH943" s="219">
        <f>IF(N943="sníž. přenesená",J943,0)</f>
        <v>0</v>
      </c>
      <c r="BI943" s="219">
        <f>IF(N943="nulová",J943,0)</f>
        <v>0</v>
      </c>
      <c r="BJ943" s="20" t="s">
        <v>78</v>
      </c>
      <c r="BK943" s="219">
        <f>ROUND(I943*H943,2)</f>
        <v>0</v>
      </c>
      <c r="BL943" s="20" t="s">
        <v>339</v>
      </c>
      <c r="BM943" s="218" t="s">
        <v>1076</v>
      </c>
    </row>
    <row r="944" spans="1:47" s="2" customFormat="1" ht="12">
      <c r="A944" s="41"/>
      <c r="B944" s="42"/>
      <c r="C944" s="43"/>
      <c r="D944" s="220" t="s">
        <v>153</v>
      </c>
      <c r="E944" s="43"/>
      <c r="F944" s="221" t="s">
        <v>1077</v>
      </c>
      <c r="G944" s="43"/>
      <c r="H944" s="43"/>
      <c r="I944" s="222"/>
      <c r="J944" s="43"/>
      <c r="K944" s="43"/>
      <c r="L944" s="47"/>
      <c r="M944" s="223"/>
      <c r="N944" s="224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T944" s="20" t="s">
        <v>153</v>
      </c>
      <c r="AU944" s="20" t="s">
        <v>80</v>
      </c>
    </row>
    <row r="945" spans="1:63" s="12" customFormat="1" ht="22.8" customHeight="1">
      <c r="A945" s="12"/>
      <c r="B945" s="191"/>
      <c r="C945" s="192"/>
      <c r="D945" s="193" t="s">
        <v>69</v>
      </c>
      <c r="E945" s="205" t="s">
        <v>1078</v>
      </c>
      <c r="F945" s="205" t="s">
        <v>1079</v>
      </c>
      <c r="G945" s="192"/>
      <c r="H945" s="192"/>
      <c r="I945" s="195"/>
      <c r="J945" s="206">
        <f>BK945</f>
        <v>0</v>
      </c>
      <c r="K945" s="192"/>
      <c r="L945" s="197"/>
      <c r="M945" s="198"/>
      <c r="N945" s="199"/>
      <c r="O945" s="199"/>
      <c r="P945" s="200">
        <f>SUM(P946:P967)</f>
        <v>0</v>
      </c>
      <c r="Q945" s="199"/>
      <c r="R945" s="200">
        <f>SUM(R946:R967)</f>
        <v>0</v>
      </c>
      <c r="S945" s="199"/>
      <c r="T945" s="201">
        <f>SUM(T946:T967)</f>
        <v>4.88025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202" t="s">
        <v>80</v>
      </c>
      <c r="AT945" s="203" t="s">
        <v>69</v>
      </c>
      <c r="AU945" s="203" t="s">
        <v>78</v>
      </c>
      <c r="AY945" s="202" t="s">
        <v>143</v>
      </c>
      <c r="BK945" s="204">
        <f>SUM(BK946:BK967)</f>
        <v>0</v>
      </c>
    </row>
    <row r="946" spans="1:65" s="2" customFormat="1" ht="37.8" customHeight="1">
      <c r="A946" s="41"/>
      <c r="B946" s="42"/>
      <c r="C946" s="207" t="s">
        <v>1080</v>
      </c>
      <c r="D946" s="207" t="s">
        <v>146</v>
      </c>
      <c r="E946" s="208" t="s">
        <v>1081</v>
      </c>
      <c r="F946" s="209" t="s">
        <v>1082</v>
      </c>
      <c r="G946" s="210" t="s">
        <v>897</v>
      </c>
      <c r="H946" s="211">
        <v>1</v>
      </c>
      <c r="I946" s="212"/>
      <c r="J946" s="213">
        <f>ROUND(I946*H946,2)</f>
        <v>0</v>
      </c>
      <c r="K946" s="209" t="s">
        <v>19</v>
      </c>
      <c r="L946" s="47"/>
      <c r="M946" s="214" t="s">
        <v>19</v>
      </c>
      <c r="N946" s="215" t="s">
        <v>41</v>
      </c>
      <c r="O946" s="87"/>
      <c r="P946" s="216">
        <f>O946*H946</f>
        <v>0</v>
      </c>
      <c r="Q946" s="216">
        <v>0</v>
      </c>
      <c r="R946" s="216">
        <f>Q946*H946</f>
        <v>0</v>
      </c>
      <c r="S946" s="216">
        <v>0</v>
      </c>
      <c r="T946" s="217">
        <f>S946*H946</f>
        <v>0</v>
      </c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R946" s="218" t="s">
        <v>339</v>
      </c>
      <c r="AT946" s="218" t="s">
        <v>146</v>
      </c>
      <c r="AU946" s="218" t="s">
        <v>80</v>
      </c>
      <c r="AY946" s="20" t="s">
        <v>143</v>
      </c>
      <c r="BE946" s="219">
        <f>IF(N946="základní",J946,0)</f>
        <v>0</v>
      </c>
      <c r="BF946" s="219">
        <f>IF(N946="snížená",J946,0)</f>
        <v>0</v>
      </c>
      <c r="BG946" s="219">
        <f>IF(N946="zákl. přenesená",J946,0)</f>
        <v>0</v>
      </c>
      <c r="BH946" s="219">
        <f>IF(N946="sníž. přenesená",J946,0)</f>
        <v>0</v>
      </c>
      <c r="BI946" s="219">
        <f>IF(N946="nulová",J946,0)</f>
        <v>0</v>
      </c>
      <c r="BJ946" s="20" t="s">
        <v>78</v>
      </c>
      <c r="BK946" s="219">
        <f>ROUND(I946*H946,2)</f>
        <v>0</v>
      </c>
      <c r="BL946" s="20" t="s">
        <v>339</v>
      </c>
      <c r="BM946" s="218" t="s">
        <v>1083</v>
      </c>
    </row>
    <row r="947" spans="1:65" s="2" customFormat="1" ht="37.8" customHeight="1">
      <c r="A947" s="41"/>
      <c r="B947" s="42"/>
      <c r="C947" s="207" t="s">
        <v>1084</v>
      </c>
      <c r="D947" s="207" t="s">
        <v>146</v>
      </c>
      <c r="E947" s="208" t="s">
        <v>1085</v>
      </c>
      <c r="F947" s="209" t="s">
        <v>1086</v>
      </c>
      <c r="G947" s="210" t="s">
        <v>897</v>
      </c>
      <c r="H947" s="211">
        <v>2</v>
      </c>
      <c r="I947" s="212"/>
      <c r="J947" s="213">
        <f>ROUND(I947*H947,2)</f>
        <v>0</v>
      </c>
      <c r="K947" s="209" t="s">
        <v>19</v>
      </c>
      <c r="L947" s="47"/>
      <c r="M947" s="214" t="s">
        <v>19</v>
      </c>
      <c r="N947" s="215" t="s">
        <v>41</v>
      </c>
      <c r="O947" s="87"/>
      <c r="P947" s="216">
        <f>O947*H947</f>
        <v>0</v>
      </c>
      <c r="Q947" s="216">
        <v>0</v>
      </c>
      <c r="R947" s="216">
        <f>Q947*H947</f>
        <v>0</v>
      </c>
      <c r="S947" s="216">
        <v>0</v>
      </c>
      <c r="T947" s="217">
        <f>S947*H947</f>
        <v>0</v>
      </c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R947" s="218" t="s">
        <v>339</v>
      </c>
      <c r="AT947" s="218" t="s">
        <v>146</v>
      </c>
      <c r="AU947" s="218" t="s">
        <v>80</v>
      </c>
      <c r="AY947" s="20" t="s">
        <v>143</v>
      </c>
      <c r="BE947" s="219">
        <f>IF(N947="základní",J947,0)</f>
        <v>0</v>
      </c>
      <c r="BF947" s="219">
        <f>IF(N947="snížená",J947,0)</f>
        <v>0</v>
      </c>
      <c r="BG947" s="219">
        <f>IF(N947="zákl. přenesená",J947,0)</f>
        <v>0</v>
      </c>
      <c r="BH947" s="219">
        <f>IF(N947="sníž. přenesená",J947,0)</f>
        <v>0</v>
      </c>
      <c r="BI947" s="219">
        <f>IF(N947="nulová",J947,0)</f>
        <v>0</v>
      </c>
      <c r="BJ947" s="20" t="s">
        <v>78</v>
      </c>
      <c r="BK947" s="219">
        <f>ROUND(I947*H947,2)</f>
        <v>0</v>
      </c>
      <c r="BL947" s="20" t="s">
        <v>339</v>
      </c>
      <c r="BM947" s="218" t="s">
        <v>1087</v>
      </c>
    </row>
    <row r="948" spans="1:65" s="2" customFormat="1" ht="24.15" customHeight="1">
      <c r="A948" s="41"/>
      <c r="B948" s="42"/>
      <c r="C948" s="207" t="s">
        <v>1088</v>
      </c>
      <c r="D948" s="207" t="s">
        <v>146</v>
      </c>
      <c r="E948" s="208" t="s">
        <v>1089</v>
      </c>
      <c r="F948" s="209" t="s">
        <v>1090</v>
      </c>
      <c r="G948" s="210" t="s">
        <v>897</v>
      </c>
      <c r="H948" s="211">
        <v>1</v>
      </c>
      <c r="I948" s="212"/>
      <c r="J948" s="213">
        <f>ROUND(I948*H948,2)</f>
        <v>0</v>
      </c>
      <c r="K948" s="209" t="s">
        <v>19</v>
      </c>
      <c r="L948" s="47"/>
      <c r="M948" s="214" t="s">
        <v>19</v>
      </c>
      <c r="N948" s="215" t="s">
        <v>41</v>
      </c>
      <c r="O948" s="87"/>
      <c r="P948" s="216">
        <f>O948*H948</f>
        <v>0</v>
      </c>
      <c r="Q948" s="216">
        <v>0</v>
      </c>
      <c r="R948" s="216">
        <f>Q948*H948</f>
        <v>0</v>
      </c>
      <c r="S948" s="216">
        <v>0</v>
      </c>
      <c r="T948" s="217">
        <f>S948*H948</f>
        <v>0</v>
      </c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R948" s="218" t="s">
        <v>339</v>
      </c>
      <c r="AT948" s="218" t="s">
        <v>146</v>
      </c>
      <c r="AU948" s="218" t="s">
        <v>80</v>
      </c>
      <c r="AY948" s="20" t="s">
        <v>143</v>
      </c>
      <c r="BE948" s="219">
        <f>IF(N948="základní",J948,0)</f>
        <v>0</v>
      </c>
      <c r="BF948" s="219">
        <f>IF(N948="snížená",J948,0)</f>
        <v>0</v>
      </c>
      <c r="BG948" s="219">
        <f>IF(N948="zákl. přenesená",J948,0)</f>
        <v>0</v>
      </c>
      <c r="BH948" s="219">
        <f>IF(N948="sníž. přenesená",J948,0)</f>
        <v>0</v>
      </c>
      <c r="BI948" s="219">
        <f>IF(N948="nulová",J948,0)</f>
        <v>0</v>
      </c>
      <c r="BJ948" s="20" t="s">
        <v>78</v>
      </c>
      <c r="BK948" s="219">
        <f>ROUND(I948*H948,2)</f>
        <v>0</v>
      </c>
      <c r="BL948" s="20" t="s">
        <v>339</v>
      </c>
      <c r="BM948" s="218" t="s">
        <v>1091</v>
      </c>
    </row>
    <row r="949" spans="1:65" s="2" customFormat="1" ht="37.8" customHeight="1">
      <c r="A949" s="41"/>
      <c r="B949" s="42"/>
      <c r="C949" s="207" t="s">
        <v>1092</v>
      </c>
      <c r="D949" s="207" t="s">
        <v>146</v>
      </c>
      <c r="E949" s="208" t="s">
        <v>1093</v>
      </c>
      <c r="F949" s="209" t="s">
        <v>1094</v>
      </c>
      <c r="G949" s="210" t="s">
        <v>897</v>
      </c>
      <c r="H949" s="211">
        <v>9</v>
      </c>
      <c r="I949" s="212"/>
      <c r="J949" s="213">
        <f>ROUND(I949*H949,2)</f>
        <v>0</v>
      </c>
      <c r="K949" s="209" t="s">
        <v>19</v>
      </c>
      <c r="L949" s="47"/>
      <c r="M949" s="214" t="s">
        <v>19</v>
      </c>
      <c r="N949" s="215" t="s">
        <v>41</v>
      </c>
      <c r="O949" s="87"/>
      <c r="P949" s="216">
        <f>O949*H949</f>
        <v>0</v>
      </c>
      <c r="Q949" s="216">
        <v>0</v>
      </c>
      <c r="R949" s="216">
        <f>Q949*H949</f>
        <v>0</v>
      </c>
      <c r="S949" s="216">
        <v>0</v>
      </c>
      <c r="T949" s="217">
        <f>S949*H949</f>
        <v>0</v>
      </c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R949" s="218" t="s">
        <v>339</v>
      </c>
      <c r="AT949" s="218" t="s">
        <v>146</v>
      </c>
      <c r="AU949" s="218" t="s">
        <v>80</v>
      </c>
      <c r="AY949" s="20" t="s">
        <v>143</v>
      </c>
      <c r="BE949" s="219">
        <f>IF(N949="základní",J949,0)</f>
        <v>0</v>
      </c>
      <c r="BF949" s="219">
        <f>IF(N949="snížená",J949,0)</f>
        <v>0</v>
      </c>
      <c r="BG949" s="219">
        <f>IF(N949="zákl. přenesená",J949,0)</f>
        <v>0</v>
      </c>
      <c r="BH949" s="219">
        <f>IF(N949="sníž. přenesená",J949,0)</f>
        <v>0</v>
      </c>
      <c r="BI949" s="219">
        <f>IF(N949="nulová",J949,0)</f>
        <v>0</v>
      </c>
      <c r="BJ949" s="20" t="s">
        <v>78</v>
      </c>
      <c r="BK949" s="219">
        <f>ROUND(I949*H949,2)</f>
        <v>0</v>
      </c>
      <c r="BL949" s="20" t="s">
        <v>339</v>
      </c>
      <c r="BM949" s="218" t="s">
        <v>1095</v>
      </c>
    </row>
    <row r="950" spans="1:65" s="2" customFormat="1" ht="37.8" customHeight="1">
      <c r="A950" s="41"/>
      <c r="B950" s="42"/>
      <c r="C950" s="207" t="s">
        <v>1096</v>
      </c>
      <c r="D950" s="207" t="s">
        <v>146</v>
      </c>
      <c r="E950" s="208" t="s">
        <v>1097</v>
      </c>
      <c r="F950" s="209" t="s">
        <v>1098</v>
      </c>
      <c r="G950" s="210" t="s">
        <v>897</v>
      </c>
      <c r="H950" s="211">
        <v>20</v>
      </c>
      <c r="I950" s="212"/>
      <c r="J950" s="213">
        <f>ROUND(I950*H950,2)</f>
        <v>0</v>
      </c>
      <c r="K950" s="209" t="s">
        <v>19</v>
      </c>
      <c r="L950" s="47"/>
      <c r="M950" s="214" t="s">
        <v>19</v>
      </c>
      <c r="N950" s="215" t="s">
        <v>41</v>
      </c>
      <c r="O950" s="87"/>
      <c r="P950" s="216">
        <f>O950*H950</f>
        <v>0</v>
      </c>
      <c r="Q950" s="216">
        <v>0</v>
      </c>
      <c r="R950" s="216">
        <f>Q950*H950</f>
        <v>0</v>
      </c>
      <c r="S950" s="216">
        <v>0</v>
      </c>
      <c r="T950" s="217">
        <f>S950*H950</f>
        <v>0</v>
      </c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R950" s="218" t="s">
        <v>339</v>
      </c>
      <c r="AT950" s="218" t="s">
        <v>146</v>
      </c>
      <c r="AU950" s="218" t="s">
        <v>80</v>
      </c>
      <c r="AY950" s="20" t="s">
        <v>143</v>
      </c>
      <c r="BE950" s="219">
        <f>IF(N950="základní",J950,0)</f>
        <v>0</v>
      </c>
      <c r="BF950" s="219">
        <f>IF(N950="snížená",J950,0)</f>
        <v>0</v>
      </c>
      <c r="BG950" s="219">
        <f>IF(N950="zákl. přenesená",J950,0)</f>
        <v>0</v>
      </c>
      <c r="BH950" s="219">
        <f>IF(N950="sníž. přenesená",J950,0)</f>
        <v>0</v>
      </c>
      <c r="BI950" s="219">
        <f>IF(N950="nulová",J950,0)</f>
        <v>0</v>
      </c>
      <c r="BJ950" s="20" t="s">
        <v>78</v>
      </c>
      <c r="BK950" s="219">
        <f>ROUND(I950*H950,2)</f>
        <v>0</v>
      </c>
      <c r="BL950" s="20" t="s">
        <v>339</v>
      </c>
      <c r="BM950" s="218" t="s">
        <v>1099</v>
      </c>
    </row>
    <row r="951" spans="1:65" s="2" customFormat="1" ht="37.8" customHeight="1">
      <c r="A951" s="41"/>
      <c r="B951" s="42"/>
      <c r="C951" s="207" t="s">
        <v>1100</v>
      </c>
      <c r="D951" s="207" t="s">
        <v>146</v>
      </c>
      <c r="E951" s="208" t="s">
        <v>1101</v>
      </c>
      <c r="F951" s="209" t="s">
        <v>1102</v>
      </c>
      <c r="G951" s="210" t="s">
        <v>897</v>
      </c>
      <c r="H951" s="211">
        <v>1</v>
      </c>
      <c r="I951" s="212"/>
      <c r="J951" s="213">
        <f>ROUND(I951*H951,2)</f>
        <v>0</v>
      </c>
      <c r="K951" s="209" t="s">
        <v>19</v>
      </c>
      <c r="L951" s="47"/>
      <c r="M951" s="214" t="s">
        <v>19</v>
      </c>
      <c r="N951" s="215" t="s">
        <v>41</v>
      </c>
      <c r="O951" s="87"/>
      <c r="P951" s="216">
        <f>O951*H951</f>
        <v>0</v>
      </c>
      <c r="Q951" s="216">
        <v>0</v>
      </c>
      <c r="R951" s="216">
        <f>Q951*H951</f>
        <v>0</v>
      </c>
      <c r="S951" s="216">
        <v>0</v>
      </c>
      <c r="T951" s="217">
        <f>S951*H951</f>
        <v>0</v>
      </c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R951" s="218" t="s">
        <v>339</v>
      </c>
      <c r="AT951" s="218" t="s">
        <v>146</v>
      </c>
      <c r="AU951" s="218" t="s">
        <v>80</v>
      </c>
      <c r="AY951" s="20" t="s">
        <v>143</v>
      </c>
      <c r="BE951" s="219">
        <f>IF(N951="základní",J951,0)</f>
        <v>0</v>
      </c>
      <c r="BF951" s="219">
        <f>IF(N951="snížená",J951,0)</f>
        <v>0</v>
      </c>
      <c r="BG951" s="219">
        <f>IF(N951="zákl. přenesená",J951,0)</f>
        <v>0</v>
      </c>
      <c r="BH951" s="219">
        <f>IF(N951="sníž. přenesená",J951,0)</f>
        <v>0</v>
      </c>
      <c r="BI951" s="219">
        <f>IF(N951="nulová",J951,0)</f>
        <v>0</v>
      </c>
      <c r="BJ951" s="20" t="s">
        <v>78</v>
      </c>
      <c r="BK951" s="219">
        <f>ROUND(I951*H951,2)</f>
        <v>0</v>
      </c>
      <c r="BL951" s="20" t="s">
        <v>339</v>
      </c>
      <c r="BM951" s="218" t="s">
        <v>1103</v>
      </c>
    </row>
    <row r="952" spans="1:65" s="2" customFormat="1" ht="37.8" customHeight="1">
      <c r="A952" s="41"/>
      <c r="B952" s="42"/>
      <c r="C952" s="207" t="s">
        <v>1104</v>
      </c>
      <c r="D952" s="207" t="s">
        <v>146</v>
      </c>
      <c r="E952" s="208" t="s">
        <v>1105</v>
      </c>
      <c r="F952" s="209" t="s">
        <v>1106</v>
      </c>
      <c r="G952" s="210" t="s">
        <v>897</v>
      </c>
      <c r="H952" s="211">
        <v>5</v>
      </c>
      <c r="I952" s="212"/>
      <c r="J952" s="213">
        <f>ROUND(I952*H952,2)</f>
        <v>0</v>
      </c>
      <c r="K952" s="209" t="s">
        <v>19</v>
      </c>
      <c r="L952" s="47"/>
      <c r="M952" s="214" t="s">
        <v>19</v>
      </c>
      <c r="N952" s="215" t="s">
        <v>41</v>
      </c>
      <c r="O952" s="87"/>
      <c r="P952" s="216">
        <f>O952*H952</f>
        <v>0</v>
      </c>
      <c r="Q952" s="216">
        <v>0</v>
      </c>
      <c r="R952" s="216">
        <f>Q952*H952</f>
        <v>0</v>
      </c>
      <c r="S952" s="216">
        <v>0</v>
      </c>
      <c r="T952" s="217">
        <f>S952*H952</f>
        <v>0</v>
      </c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R952" s="218" t="s">
        <v>339</v>
      </c>
      <c r="AT952" s="218" t="s">
        <v>146</v>
      </c>
      <c r="AU952" s="218" t="s">
        <v>80</v>
      </c>
      <c r="AY952" s="20" t="s">
        <v>143</v>
      </c>
      <c r="BE952" s="219">
        <f>IF(N952="základní",J952,0)</f>
        <v>0</v>
      </c>
      <c r="BF952" s="219">
        <f>IF(N952="snížená",J952,0)</f>
        <v>0</v>
      </c>
      <c r="BG952" s="219">
        <f>IF(N952="zákl. přenesená",J952,0)</f>
        <v>0</v>
      </c>
      <c r="BH952" s="219">
        <f>IF(N952="sníž. přenesená",J952,0)</f>
        <v>0</v>
      </c>
      <c r="BI952" s="219">
        <f>IF(N952="nulová",J952,0)</f>
        <v>0</v>
      </c>
      <c r="BJ952" s="20" t="s">
        <v>78</v>
      </c>
      <c r="BK952" s="219">
        <f>ROUND(I952*H952,2)</f>
        <v>0</v>
      </c>
      <c r="BL952" s="20" t="s">
        <v>339</v>
      </c>
      <c r="BM952" s="218" t="s">
        <v>1107</v>
      </c>
    </row>
    <row r="953" spans="1:65" s="2" customFormat="1" ht="37.8" customHeight="1">
      <c r="A953" s="41"/>
      <c r="B953" s="42"/>
      <c r="C953" s="207" t="s">
        <v>1108</v>
      </c>
      <c r="D953" s="207" t="s">
        <v>146</v>
      </c>
      <c r="E953" s="208" t="s">
        <v>1109</v>
      </c>
      <c r="F953" s="209" t="s">
        <v>1110</v>
      </c>
      <c r="G953" s="210" t="s">
        <v>897</v>
      </c>
      <c r="H953" s="211">
        <v>6</v>
      </c>
      <c r="I953" s="212"/>
      <c r="J953" s="213">
        <f>ROUND(I953*H953,2)</f>
        <v>0</v>
      </c>
      <c r="K953" s="209" t="s">
        <v>19</v>
      </c>
      <c r="L953" s="47"/>
      <c r="M953" s="214" t="s">
        <v>19</v>
      </c>
      <c r="N953" s="215" t="s">
        <v>41</v>
      </c>
      <c r="O953" s="87"/>
      <c r="P953" s="216">
        <f>O953*H953</f>
        <v>0</v>
      </c>
      <c r="Q953" s="216">
        <v>0</v>
      </c>
      <c r="R953" s="216">
        <f>Q953*H953</f>
        <v>0</v>
      </c>
      <c r="S953" s="216">
        <v>0</v>
      </c>
      <c r="T953" s="217">
        <f>S953*H953</f>
        <v>0</v>
      </c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R953" s="218" t="s">
        <v>339</v>
      </c>
      <c r="AT953" s="218" t="s">
        <v>146</v>
      </c>
      <c r="AU953" s="218" t="s">
        <v>80</v>
      </c>
      <c r="AY953" s="20" t="s">
        <v>143</v>
      </c>
      <c r="BE953" s="219">
        <f>IF(N953="základní",J953,0)</f>
        <v>0</v>
      </c>
      <c r="BF953" s="219">
        <f>IF(N953="snížená",J953,0)</f>
        <v>0</v>
      </c>
      <c r="BG953" s="219">
        <f>IF(N953="zákl. přenesená",J953,0)</f>
        <v>0</v>
      </c>
      <c r="BH953" s="219">
        <f>IF(N953="sníž. přenesená",J953,0)</f>
        <v>0</v>
      </c>
      <c r="BI953" s="219">
        <f>IF(N953="nulová",J953,0)</f>
        <v>0</v>
      </c>
      <c r="BJ953" s="20" t="s">
        <v>78</v>
      </c>
      <c r="BK953" s="219">
        <f>ROUND(I953*H953,2)</f>
        <v>0</v>
      </c>
      <c r="BL953" s="20" t="s">
        <v>339</v>
      </c>
      <c r="BM953" s="218" t="s">
        <v>1111</v>
      </c>
    </row>
    <row r="954" spans="1:65" s="2" customFormat="1" ht="37.8" customHeight="1">
      <c r="A954" s="41"/>
      <c r="B954" s="42"/>
      <c r="C954" s="207" t="s">
        <v>1112</v>
      </c>
      <c r="D954" s="207" t="s">
        <v>146</v>
      </c>
      <c r="E954" s="208" t="s">
        <v>1113</v>
      </c>
      <c r="F954" s="209" t="s">
        <v>1114</v>
      </c>
      <c r="G954" s="210" t="s">
        <v>897</v>
      </c>
      <c r="H954" s="211">
        <v>1</v>
      </c>
      <c r="I954" s="212"/>
      <c r="J954" s="213">
        <f>ROUND(I954*H954,2)</f>
        <v>0</v>
      </c>
      <c r="K954" s="209" t="s">
        <v>19</v>
      </c>
      <c r="L954" s="47"/>
      <c r="M954" s="214" t="s">
        <v>19</v>
      </c>
      <c r="N954" s="215" t="s">
        <v>41</v>
      </c>
      <c r="O954" s="87"/>
      <c r="P954" s="216">
        <f>O954*H954</f>
        <v>0</v>
      </c>
      <c r="Q954" s="216">
        <v>0</v>
      </c>
      <c r="R954" s="216">
        <f>Q954*H954</f>
        <v>0</v>
      </c>
      <c r="S954" s="216">
        <v>0</v>
      </c>
      <c r="T954" s="217">
        <f>S954*H954</f>
        <v>0</v>
      </c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R954" s="218" t="s">
        <v>339</v>
      </c>
      <c r="AT954" s="218" t="s">
        <v>146</v>
      </c>
      <c r="AU954" s="218" t="s">
        <v>80</v>
      </c>
      <c r="AY954" s="20" t="s">
        <v>143</v>
      </c>
      <c r="BE954" s="219">
        <f>IF(N954="základní",J954,0)</f>
        <v>0</v>
      </c>
      <c r="BF954" s="219">
        <f>IF(N954="snížená",J954,0)</f>
        <v>0</v>
      </c>
      <c r="BG954" s="219">
        <f>IF(N954="zákl. přenesená",J954,0)</f>
        <v>0</v>
      </c>
      <c r="BH954" s="219">
        <f>IF(N954="sníž. přenesená",J954,0)</f>
        <v>0</v>
      </c>
      <c r="BI954" s="219">
        <f>IF(N954="nulová",J954,0)</f>
        <v>0</v>
      </c>
      <c r="BJ954" s="20" t="s">
        <v>78</v>
      </c>
      <c r="BK954" s="219">
        <f>ROUND(I954*H954,2)</f>
        <v>0</v>
      </c>
      <c r="BL954" s="20" t="s">
        <v>339</v>
      </c>
      <c r="BM954" s="218" t="s">
        <v>1115</v>
      </c>
    </row>
    <row r="955" spans="1:65" s="2" customFormat="1" ht="37.8" customHeight="1">
      <c r="A955" s="41"/>
      <c r="B955" s="42"/>
      <c r="C955" s="207" t="s">
        <v>1116</v>
      </c>
      <c r="D955" s="207" t="s">
        <v>146</v>
      </c>
      <c r="E955" s="208" t="s">
        <v>1117</v>
      </c>
      <c r="F955" s="209" t="s">
        <v>1118</v>
      </c>
      <c r="G955" s="210" t="s">
        <v>897</v>
      </c>
      <c r="H955" s="211">
        <v>1</v>
      </c>
      <c r="I955" s="212"/>
      <c r="J955" s="213">
        <f>ROUND(I955*H955,2)</f>
        <v>0</v>
      </c>
      <c r="K955" s="209" t="s">
        <v>19</v>
      </c>
      <c r="L955" s="47"/>
      <c r="M955" s="214" t="s">
        <v>19</v>
      </c>
      <c r="N955" s="215" t="s">
        <v>41</v>
      </c>
      <c r="O955" s="87"/>
      <c r="P955" s="216">
        <f>O955*H955</f>
        <v>0</v>
      </c>
      <c r="Q955" s="216">
        <v>0</v>
      </c>
      <c r="R955" s="216">
        <f>Q955*H955</f>
        <v>0</v>
      </c>
      <c r="S955" s="216">
        <v>0</v>
      </c>
      <c r="T955" s="217">
        <f>S955*H955</f>
        <v>0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18" t="s">
        <v>339</v>
      </c>
      <c r="AT955" s="218" t="s">
        <v>146</v>
      </c>
      <c r="AU955" s="218" t="s">
        <v>80</v>
      </c>
      <c r="AY955" s="20" t="s">
        <v>143</v>
      </c>
      <c r="BE955" s="219">
        <f>IF(N955="základní",J955,0)</f>
        <v>0</v>
      </c>
      <c r="BF955" s="219">
        <f>IF(N955="snížená",J955,0)</f>
        <v>0</v>
      </c>
      <c r="BG955" s="219">
        <f>IF(N955="zákl. přenesená",J955,0)</f>
        <v>0</v>
      </c>
      <c r="BH955" s="219">
        <f>IF(N955="sníž. přenesená",J955,0)</f>
        <v>0</v>
      </c>
      <c r="BI955" s="219">
        <f>IF(N955="nulová",J955,0)</f>
        <v>0</v>
      </c>
      <c r="BJ955" s="20" t="s">
        <v>78</v>
      </c>
      <c r="BK955" s="219">
        <f>ROUND(I955*H955,2)</f>
        <v>0</v>
      </c>
      <c r="BL955" s="20" t="s">
        <v>339</v>
      </c>
      <c r="BM955" s="218" t="s">
        <v>1119</v>
      </c>
    </row>
    <row r="956" spans="1:65" s="2" customFormat="1" ht="44.25" customHeight="1">
      <c r="A956" s="41"/>
      <c r="B956" s="42"/>
      <c r="C956" s="207" t="s">
        <v>1120</v>
      </c>
      <c r="D956" s="207" t="s">
        <v>146</v>
      </c>
      <c r="E956" s="208" t="s">
        <v>1121</v>
      </c>
      <c r="F956" s="209" t="s">
        <v>1122</v>
      </c>
      <c r="G956" s="210" t="s">
        <v>897</v>
      </c>
      <c r="H956" s="211">
        <v>1</v>
      </c>
      <c r="I956" s="212"/>
      <c r="J956" s="213">
        <f>ROUND(I956*H956,2)</f>
        <v>0</v>
      </c>
      <c r="K956" s="209" t="s">
        <v>19</v>
      </c>
      <c r="L956" s="47"/>
      <c r="M956" s="214" t="s">
        <v>19</v>
      </c>
      <c r="N956" s="215" t="s">
        <v>41</v>
      </c>
      <c r="O956" s="87"/>
      <c r="P956" s="216">
        <f>O956*H956</f>
        <v>0</v>
      </c>
      <c r="Q956" s="216">
        <v>0</v>
      </c>
      <c r="R956" s="216">
        <f>Q956*H956</f>
        <v>0</v>
      </c>
      <c r="S956" s="216">
        <v>0</v>
      </c>
      <c r="T956" s="217">
        <f>S956*H956</f>
        <v>0</v>
      </c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R956" s="218" t="s">
        <v>339</v>
      </c>
      <c r="AT956" s="218" t="s">
        <v>146</v>
      </c>
      <c r="AU956" s="218" t="s">
        <v>80</v>
      </c>
      <c r="AY956" s="20" t="s">
        <v>143</v>
      </c>
      <c r="BE956" s="219">
        <f>IF(N956="základní",J956,0)</f>
        <v>0</v>
      </c>
      <c r="BF956" s="219">
        <f>IF(N956="snížená",J956,0)</f>
        <v>0</v>
      </c>
      <c r="BG956" s="219">
        <f>IF(N956="zákl. přenesená",J956,0)</f>
        <v>0</v>
      </c>
      <c r="BH956" s="219">
        <f>IF(N956="sníž. přenesená",J956,0)</f>
        <v>0</v>
      </c>
      <c r="BI956" s="219">
        <f>IF(N956="nulová",J956,0)</f>
        <v>0</v>
      </c>
      <c r="BJ956" s="20" t="s">
        <v>78</v>
      </c>
      <c r="BK956" s="219">
        <f>ROUND(I956*H956,2)</f>
        <v>0</v>
      </c>
      <c r="BL956" s="20" t="s">
        <v>339</v>
      </c>
      <c r="BM956" s="218" t="s">
        <v>1123</v>
      </c>
    </row>
    <row r="957" spans="1:65" s="2" customFormat="1" ht="44.25" customHeight="1">
      <c r="A957" s="41"/>
      <c r="B957" s="42"/>
      <c r="C957" s="207" t="s">
        <v>1124</v>
      </c>
      <c r="D957" s="207" t="s">
        <v>146</v>
      </c>
      <c r="E957" s="208" t="s">
        <v>1125</v>
      </c>
      <c r="F957" s="209" t="s">
        <v>1126</v>
      </c>
      <c r="G957" s="210" t="s">
        <v>897</v>
      </c>
      <c r="H957" s="211">
        <v>1</v>
      </c>
      <c r="I957" s="212"/>
      <c r="J957" s="213">
        <f>ROUND(I957*H957,2)</f>
        <v>0</v>
      </c>
      <c r="K957" s="209" t="s">
        <v>19</v>
      </c>
      <c r="L957" s="47"/>
      <c r="M957" s="214" t="s">
        <v>19</v>
      </c>
      <c r="N957" s="215" t="s">
        <v>41</v>
      </c>
      <c r="O957" s="87"/>
      <c r="P957" s="216">
        <f>O957*H957</f>
        <v>0</v>
      </c>
      <c r="Q957" s="216">
        <v>0</v>
      </c>
      <c r="R957" s="216">
        <f>Q957*H957</f>
        <v>0</v>
      </c>
      <c r="S957" s="216">
        <v>0</v>
      </c>
      <c r="T957" s="217">
        <f>S957*H957</f>
        <v>0</v>
      </c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R957" s="218" t="s">
        <v>339</v>
      </c>
      <c r="AT957" s="218" t="s">
        <v>146</v>
      </c>
      <c r="AU957" s="218" t="s">
        <v>80</v>
      </c>
      <c r="AY957" s="20" t="s">
        <v>143</v>
      </c>
      <c r="BE957" s="219">
        <f>IF(N957="základní",J957,0)</f>
        <v>0</v>
      </c>
      <c r="BF957" s="219">
        <f>IF(N957="snížená",J957,0)</f>
        <v>0</v>
      </c>
      <c r="BG957" s="219">
        <f>IF(N957="zákl. přenesená",J957,0)</f>
        <v>0</v>
      </c>
      <c r="BH957" s="219">
        <f>IF(N957="sníž. přenesená",J957,0)</f>
        <v>0</v>
      </c>
      <c r="BI957" s="219">
        <f>IF(N957="nulová",J957,0)</f>
        <v>0</v>
      </c>
      <c r="BJ957" s="20" t="s">
        <v>78</v>
      </c>
      <c r="BK957" s="219">
        <f>ROUND(I957*H957,2)</f>
        <v>0</v>
      </c>
      <c r="BL957" s="20" t="s">
        <v>339</v>
      </c>
      <c r="BM957" s="218" t="s">
        <v>1127</v>
      </c>
    </row>
    <row r="958" spans="1:65" s="2" customFormat="1" ht="24.15" customHeight="1">
      <c r="A958" s="41"/>
      <c r="B958" s="42"/>
      <c r="C958" s="207" t="s">
        <v>1128</v>
      </c>
      <c r="D958" s="207" t="s">
        <v>146</v>
      </c>
      <c r="E958" s="208" t="s">
        <v>1129</v>
      </c>
      <c r="F958" s="209" t="s">
        <v>1130</v>
      </c>
      <c r="G958" s="210" t="s">
        <v>174</v>
      </c>
      <c r="H958" s="211">
        <v>361.5</v>
      </c>
      <c r="I958" s="212"/>
      <c r="J958" s="213">
        <f>ROUND(I958*H958,2)</f>
        <v>0</v>
      </c>
      <c r="K958" s="209" t="s">
        <v>150</v>
      </c>
      <c r="L958" s="47"/>
      <c r="M958" s="214" t="s">
        <v>19</v>
      </c>
      <c r="N958" s="215" t="s">
        <v>41</v>
      </c>
      <c r="O958" s="87"/>
      <c r="P958" s="216">
        <f>O958*H958</f>
        <v>0</v>
      </c>
      <c r="Q958" s="216">
        <v>0</v>
      </c>
      <c r="R958" s="216">
        <f>Q958*H958</f>
        <v>0</v>
      </c>
      <c r="S958" s="216">
        <v>0.0033</v>
      </c>
      <c r="T958" s="217">
        <f>S958*H958</f>
        <v>1.19295</v>
      </c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R958" s="218" t="s">
        <v>339</v>
      </c>
      <c r="AT958" s="218" t="s">
        <v>146</v>
      </c>
      <c r="AU958" s="218" t="s">
        <v>80</v>
      </c>
      <c r="AY958" s="20" t="s">
        <v>143</v>
      </c>
      <c r="BE958" s="219">
        <f>IF(N958="základní",J958,0)</f>
        <v>0</v>
      </c>
      <c r="BF958" s="219">
        <f>IF(N958="snížená",J958,0)</f>
        <v>0</v>
      </c>
      <c r="BG958" s="219">
        <f>IF(N958="zákl. přenesená",J958,0)</f>
        <v>0</v>
      </c>
      <c r="BH958" s="219">
        <f>IF(N958="sníž. přenesená",J958,0)</f>
        <v>0</v>
      </c>
      <c r="BI958" s="219">
        <f>IF(N958="nulová",J958,0)</f>
        <v>0</v>
      </c>
      <c r="BJ958" s="20" t="s">
        <v>78</v>
      </c>
      <c r="BK958" s="219">
        <f>ROUND(I958*H958,2)</f>
        <v>0</v>
      </c>
      <c r="BL958" s="20" t="s">
        <v>339</v>
      </c>
      <c r="BM958" s="218" t="s">
        <v>1131</v>
      </c>
    </row>
    <row r="959" spans="1:47" s="2" customFormat="1" ht="12">
      <c r="A959" s="41"/>
      <c r="B959" s="42"/>
      <c r="C959" s="43"/>
      <c r="D959" s="220" t="s">
        <v>153</v>
      </c>
      <c r="E959" s="43"/>
      <c r="F959" s="221" t="s">
        <v>1132</v>
      </c>
      <c r="G959" s="43"/>
      <c r="H959" s="43"/>
      <c r="I959" s="222"/>
      <c r="J959" s="43"/>
      <c r="K959" s="43"/>
      <c r="L959" s="47"/>
      <c r="M959" s="223"/>
      <c r="N959" s="224"/>
      <c r="O959" s="87"/>
      <c r="P959" s="87"/>
      <c r="Q959" s="87"/>
      <c r="R959" s="87"/>
      <c r="S959" s="87"/>
      <c r="T959" s="88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T959" s="20" t="s">
        <v>153</v>
      </c>
      <c r="AU959" s="20" t="s">
        <v>80</v>
      </c>
    </row>
    <row r="960" spans="1:51" s="13" customFormat="1" ht="12">
      <c r="A960" s="13"/>
      <c r="B960" s="225"/>
      <c r="C960" s="226"/>
      <c r="D960" s="227" t="s">
        <v>155</v>
      </c>
      <c r="E960" s="228" t="s">
        <v>19</v>
      </c>
      <c r="F960" s="229" t="s">
        <v>268</v>
      </c>
      <c r="G960" s="226"/>
      <c r="H960" s="228" t="s">
        <v>19</v>
      </c>
      <c r="I960" s="230"/>
      <c r="J960" s="226"/>
      <c r="K960" s="226"/>
      <c r="L960" s="231"/>
      <c r="M960" s="232"/>
      <c r="N960" s="233"/>
      <c r="O960" s="233"/>
      <c r="P960" s="233"/>
      <c r="Q960" s="233"/>
      <c r="R960" s="233"/>
      <c r="S960" s="233"/>
      <c r="T960" s="23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5" t="s">
        <v>155</v>
      </c>
      <c r="AU960" s="235" t="s">
        <v>80</v>
      </c>
      <c r="AV960" s="13" t="s">
        <v>78</v>
      </c>
      <c r="AW960" s="13" t="s">
        <v>32</v>
      </c>
      <c r="AX960" s="13" t="s">
        <v>70</v>
      </c>
      <c r="AY960" s="235" t="s">
        <v>143</v>
      </c>
    </row>
    <row r="961" spans="1:51" s="14" customFormat="1" ht="12">
      <c r="A961" s="14"/>
      <c r="B961" s="236"/>
      <c r="C961" s="237"/>
      <c r="D961" s="227" t="s">
        <v>155</v>
      </c>
      <c r="E961" s="238" t="s">
        <v>19</v>
      </c>
      <c r="F961" s="239" t="s">
        <v>381</v>
      </c>
      <c r="G961" s="237"/>
      <c r="H961" s="240">
        <v>361.5</v>
      </c>
      <c r="I961" s="241"/>
      <c r="J961" s="237"/>
      <c r="K961" s="237"/>
      <c r="L961" s="242"/>
      <c r="M961" s="243"/>
      <c r="N961" s="244"/>
      <c r="O961" s="244"/>
      <c r="P961" s="244"/>
      <c r="Q961" s="244"/>
      <c r="R961" s="244"/>
      <c r="S961" s="244"/>
      <c r="T961" s="245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6" t="s">
        <v>155</v>
      </c>
      <c r="AU961" s="246" t="s">
        <v>80</v>
      </c>
      <c r="AV961" s="14" t="s">
        <v>80</v>
      </c>
      <c r="AW961" s="14" t="s">
        <v>32</v>
      </c>
      <c r="AX961" s="14" t="s">
        <v>78</v>
      </c>
      <c r="AY961" s="246" t="s">
        <v>143</v>
      </c>
    </row>
    <row r="962" spans="1:65" s="2" customFormat="1" ht="24.15" customHeight="1">
      <c r="A962" s="41"/>
      <c r="B962" s="42"/>
      <c r="C962" s="207" t="s">
        <v>1133</v>
      </c>
      <c r="D962" s="207" t="s">
        <v>146</v>
      </c>
      <c r="E962" s="208" t="s">
        <v>1134</v>
      </c>
      <c r="F962" s="209" t="s">
        <v>1135</v>
      </c>
      <c r="G962" s="210" t="s">
        <v>174</v>
      </c>
      <c r="H962" s="211">
        <v>361.5</v>
      </c>
      <c r="I962" s="212"/>
      <c r="J962" s="213">
        <f>ROUND(I962*H962,2)</f>
        <v>0</v>
      </c>
      <c r="K962" s="209" t="s">
        <v>150</v>
      </c>
      <c r="L962" s="47"/>
      <c r="M962" s="214" t="s">
        <v>19</v>
      </c>
      <c r="N962" s="215" t="s">
        <v>41</v>
      </c>
      <c r="O962" s="87"/>
      <c r="P962" s="216">
        <f>O962*H962</f>
        <v>0</v>
      </c>
      <c r="Q962" s="216">
        <v>0</v>
      </c>
      <c r="R962" s="216">
        <f>Q962*H962</f>
        <v>0</v>
      </c>
      <c r="S962" s="216">
        <v>0.0102</v>
      </c>
      <c r="T962" s="217">
        <f>S962*H962</f>
        <v>3.6873000000000005</v>
      </c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R962" s="218" t="s">
        <v>339</v>
      </c>
      <c r="AT962" s="218" t="s">
        <v>146</v>
      </c>
      <c r="AU962" s="218" t="s">
        <v>80</v>
      </c>
      <c r="AY962" s="20" t="s">
        <v>143</v>
      </c>
      <c r="BE962" s="219">
        <f>IF(N962="základní",J962,0)</f>
        <v>0</v>
      </c>
      <c r="BF962" s="219">
        <f>IF(N962="snížená",J962,0)</f>
        <v>0</v>
      </c>
      <c r="BG962" s="219">
        <f>IF(N962="zákl. přenesená",J962,0)</f>
        <v>0</v>
      </c>
      <c r="BH962" s="219">
        <f>IF(N962="sníž. přenesená",J962,0)</f>
        <v>0</v>
      </c>
      <c r="BI962" s="219">
        <f>IF(N962="nulová",J962,0)</f>
        <v>0</v>
      </c>
      <c r="BJ962" s="20" t="s">
        <v>78</v>
      </c>
      <c r="BK962" s="219">
        <f>ROUND(I962*H962,2)</f>
        <v>0</v>
      </c>
      <c r="BL962" s="20" t="s">
        <v>339</v>
      </c>
      <c r="BM962" s="218" t="s">
        <v>1136</v>
      </c>
    </row>
    <row r="963" spans="1:47" s="2" customFormat="1" ht="12">
      <c r="A963" s="41"/>
      <c r="B963" s="42"/>
      <c r="C963" s="43"/>
      <c r="D963" s="220" t="s">
        <v>153</v>
      </c>
      <c r="E963" s="43"/>
      <c r="F963" s="221" t="s">
        <v>1137</v>
      </c>
      <c r="G963" s="43"/>
      <c r="H963" s="43"/>
      <c r="I963" s="222"/>
      <c r="J963" s="43"/>
      <c r="K963" s="43"/>
      <c r="L963" s="47"/>
      <c r="M963" s="223"/>
      <c r="N963" s="224"/>
      <c r="O963" s="87"/>
      <c r="P963" s="87"/>
      <c r="Q963" s="87"/>
      <c r="R963" s="87"/>
      <c r="S963" s="87"/>
      <c r="T963" s="88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T963" s="20" t="s">
        <v>153</v>
      </c>
      <c r="AU963" s="20" t="s">
        <v>80</v>
      </c>
    </row>
    <row r="964" spans="1:51" s="13" customFormat="1" ht="12">
      <c r="A964" s="13"/>
      <c r="B964" s="225"/>
      <c r="C964" s="226"/>
      <c r="D964" s="227" t="s">
        <v>155</v>
      </c>
      <c r="E964" s="228" t="s">
        <v>19</v>
      </c>
      <c r="F964" s="229" t="s">
        <v>268</v>
      </c>
      <c r="G964" s="226"/>
      <c r="H964" s="228" t="s">
        <v>19</v>
      </c>
      <c r="I964" s="230"/>
      <c r="J964" s="226"/>
      <c r="K964" s="226"/>
      <c r="L964" s="231"/>
      <c r="M964" s="232"/>
      <c r="N964" s="233"/>
      <c r="O964" s="233"/>
      <c r="P964" s="233"/>
      <c r="Q964" s="233"/>
      <c r="R964" s="233"/>
      <c r="S964" s="233"/>
      <c r="T964" s="234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5" t="s">
        <v>155</v>
      </c>
      <c r="AU964" s="235" t="s">
        <v>80</v>
      </c>
      <c r="AV964" s="13" t="s">
        <v>78</v>
      </c>
      <c r="AW964" s="13" t="s">
        <v>32</v>
      </c>
      <c r="AX964" s="13" t="s">
        <v>70</v>
      </c>
      <c r="AY964" s="235" t="s">
        <v>143</v>
      </c>
    </row>
    <row r="965" spans="1:51" s="14" customFormat="1" ht="12">
      <c r="A965" s="14"/>
      <c r="B965" s="236"/>
      <c r="C965" s="237"/>
      <c r="D965" s="227" t="s">
        <v>155</v>
      </c>
      <c r="E965" s="238" t="s">
        <v>19</v>
      </c>
      <c r="F965" s="239" t="s">
        <v>381</v>
      </c>
      <c r="G965" s="237"/>
      <c r="H965" s="240">
        <v>361.5</v>
      </c>
      <c r="I965" s="241"/>
      <c r="J965" s="237"/>
      <c r="K965" s="237"/>
      <c r="L965" s="242"/>
      <c r="M965" s="243"/>
      <c r="N965" s="244"/>
      <c r="O965" s="244"/>
      <c r="P965" s="244"/>
      <c r="Q965" s="244"/>
      <c r="R965" s="244"/>
      <c r="S965" s="244"/>
      <c r="T965" s="245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6" t="s">
        <v>155</v>
      </c>
      <c r="AU965" s="246" t="s">
        <v>80</v>
      </c>
      <c r="AV965" s="14" t="s">
        <v>80</v>
      </c>
      <c r="AW965" s="14" t="s">
        <v>32</v>
      </c>
      <c r="AX965" s="14" t="s">
        <v>78</v>
      </c>
      <c r="AY965" s="246" t="s">
        <v>143</v>
      </c>
    </row>
    <row r="966" spans="1:65" s="2" customFormat="1" ht="44.25" customHeight="1">
      <c r="A966" s="41"/>
      <c r="B966" s="42"/>
      <c r="C966" s="207" t="s">
        <v>1138</v>
      </c>
      <c r="D966" s="207" t="s">
        <v>146</v>
      </c>
      <c r="E966" s="208" t="s">
        <v>1139</v>
      </c>
      <c r="F966" s="209" t="s">
        <v>1140</v>
      </c>
      <c r="G966" s="210" t="s">
        <v>1075</v>
      </c>
      <c r="H966" s="279"/>
      <c r="I966" s="212"/>
      <c r="J966" s="213">
        <f>ROUND(I966*H966,2)</f>
        <v>0</v>
      </c>
      <c r="K966" s="209" t="s">
        <v>150</v>
      </c>
      <c r="L966" s="47"/>
      <c r="M966" s="214" t="s">
        <v>19</v>
      </c>
      <c r="N966" s="215" t="s">
        <v>41</v>
      </c>
      <c r="O966" s="87"/>
      <c r="P966" s="216">
        <f>O966*H966</f>
        <v>0</v>
      </c>
      <c r="Q966" s="216">
        <v>0</v>
      </c>
      <c r="R966" s="216">
        <f>Q966*H966</f>
        <v>0</v>
      </c>
      <c r="S966" s="216">
        <v>0</v>
      </c>
      <c r="T966" s="217">
        <f>S966*H966</f>
        <v>0</v>
      </c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R966" s="218" t="s">
        <v>339</v>
      </c>
      <c r="AT966" s="218" t="s">
        <v>146</v>
      </c>
      <c r="AU966" s="218" t="s">
        <v>80</v>
      </c>
      <c r="AY966" s="20" t="s">
        <v>143</v>
      </c>
      <c r="BE966" s="219">
        <f>IF(N966="základní",J966,0)</f>
        <v>0</v>
      </c>
      <c r="BF966" s="219">
        <f>IF(N966="snížená",J966,0)</f>
        <v>0</v>
      </c>
      <c r="BG966" s="219">
        <f>IF(N966="zákl. přenesená",J966,0)</f>
        <v>0</v>
      </c>
      <c r="BH966" s="219">
        <f>IF(N966="sníž. přenesená",J966,0)</f>
        <v>0</v>
      </c>
      <c r="BI966" s="219">
        <f>IF(N966="nulová",J966,0)</f>
        <v>0</v>
      </c>
      <c r="BJ966" s="20" t="s">
        <v>78</v>
      </c>
      <c r="BK966" s="219">
        <f>ROUND(I966*H966,2)</f>
        <v>0</v>
      </c>
      <c r="BL966" s="20" t="s">
        <v>339</v>
      </c>
      <c r="BM966" s="218" t="s">
        <v>1141</v>
      </c>
    </row>
    <row r="967" spans="1:47" s="2" customFormat="1" ht="12">
      <c r="A967" s="41"/>
      <c r="B967" s="42"/>
      <c r="C967" s="43"/>
      <c r="D967" s="220" t="s">
        <v>153</v>
      </c>
      <c r="E967" s="43"/>
      <c r="F967" s="221" t="s">
        <v>1142</v>
      </c>
      <c r="G967" s="43"/>
      <c r="H967" s="43"/>
      <c r="I967" s="222"/>
      <c r="J967" s="43"/>
      <c r="K967" s="43"/>
      <c r="L967" s="47"/>
      <c r="M967" s="223"/>
      <c r="N967" s="224"/>
      <c r="O967" s="87"/>
      <c r="P967" s="87"/>
      <c r="Q967" s="87"/>
      <c r="R967" s="87"/>
      <c r="S967" s="87"/>
      <c r="T967" s="88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T967" s="20" t="s">
        <v>153</v>
      </c>
      <c r="AU967" s="20" t="s">
        <v>80</v>
      </c>
    </row>
    <row r="968" spans="1:63" s="12" customFormat="1" ht="22.8" customHeight="1">
      <c r="A968" s="12"/>
      <c r="B968" s="191"/>
      <c r="C968" s="192"/>
      <c r="D968" s="193" t="s">
        <v>69</v>
      </c>
      <c r="E968" s="205" t="s">
        <v>1143</v>
      </c>
      <c r="F968" s="205" t="s">
        <v>1144</v>
      </c>
      <c r="G968" s="192"/>
      <c r="H968" s="192"/>
      <c r="I968" s="195"/>
      <c r="J968" s="206">
        <f>BK968</f>
        <v>0</v>
      </c>
      <c r="K968" s="192"/>
      <c r="L968" s="197"/>
      <c r="M968" s="198"/>
      <c r="N968" s="199"/>
      <c r="O968" s="199"/>
      <c r="P968" s="200">
        <f>SUM(P969:P1015)</f>
        <v>0</v>
      </c>
      <c r="Q968" s="199"/>
      <c r="R968" s="200">
        <f>SUM(R969:R1015)</f>
        <v>2.96294977</v>
      </c>
      <c r="S968" s="199"/>
      <c r="T968" s="201">
        <f>SUM(T969:T1015)</f>
        <v>0</v>
      </c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R968" s="202" t="s">
        <v>80</v>
      </c>
      <c r="AT968" s="203" t="s">
        <v>69</v>
      </c>
      <c r="AU968" s="203" t="s">
        <v>78</v>
      </c>
      <c r="AY968" s="202" t="s">
        <v>143</v>
      </c>
      <c r="BK968" s="204">
        <f>SUM(BK969:BK1015)</f>
        <v>0</v>
      </c>
    </row>
    <row r="969" spans="1:65" s="2" customFormat="1" ht="44.25" customHeight="1">
      <c r="A969" s="41"/>
      <c r="B969" s="42"/>
      <c r="C969" s="207" t="s">
        <v>1145</v>
      </c>
      <c r="D969" s="207" t="s">
        <v>146</v>
      </c>
      <c r="E969" s="208" t="s">
        <v>1146</v>
      </c>
      <c r="F969" s="209" t="s">
        <v>1147</v>
      </c>
      <c r="G969" s="210" t="s">
        <v>174</v>
      </c>
      <c r="H969" s="211">
        <v>3569.819</v>
      </c>
      <c r="I969" s="212"/>
      <c r="J969" s="213">
        <f>ROUND(I969*H969,2)</f>
        <v>0</v>
      </c>
      <c r="K969" s="209" t="s">
        <v>19</v>
      </c>
      <c r="L969" s="47"/>
      <c r="M969" s="214" t="s">
        <v>19</v>
      </c>
      <c r="N969" s="215" t="s">
        <v>41</v>
      </c>
      <c r="O969" s="87"/>
      <c r="P969" s="216">
        <f>O969*H969</f>
        <v>0</v>
      </c>
      <c r="Q969" s="216">
        <v>0.00083</v>
      </c>
      <c r="R969" s="216">
        <f>Q969*H969</f>
        <v>2.96294977</v>
      </c>
      <c r="S969" s="216">
        <v>0</v>
      </c>
      <c r="T969" s="217">
        <f>S969*H969</f>
        <v>0</v>
      </c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R969" s="218" t="s">
        <v>339</v>
      </c>
      <c r="AT969" s="218" t="s">
        <v>146</v>
      </c>
      <c r="AU969" s="218" t="s">
        <v>80</v>
      </c>
      <c r="AY969" s="20" t="s">
        <v>143</v>
      </c>
      <c r="BE969" s="219">
        <f>IF(N969="základní",J969,0)</f>
        <v>0</v>
      </c>
      <c r="BF969" s="219">
        <f>IF(N969="snížená",J969,0)</f>
        <v>0</v>
      </c>
      <c r="BG969" s="219">
        <f>IF(N969="zákl. přenesená",J969,0)</f>
        <v>0</v>
      </c>
      <c r="BH969" s="219">
        <f>IF(N969="sníž. přenesená",J969,0)</f>
        <v>0</v>
      </c>
      <c r="BI969" s="219">
        <f>IF(N969="nulová",J969,0)</f>
        <v>0</v>
      </c>
      <c r="BJ969" s="20" t="s">
        <v>78</v>
      </c>
      <c r="BK969" s="219">
        <f>ROUND(I969*H969,2)</f>
        <v>0</v>
      </c>
      <c r="BL969" s="20" t="s">
        <v>339</v>
      </c>
      <c r="BM969" s="218" t="s">
        <v>1148</v>
      </c>
    </row>
    <row r="970" spans="1:51" s="13" customFormat="1" ht="12">
      <c r="A970" s="13"/>
      <c r="B970" s="225"/>
      <c r="C970" s="226"/>
      <c r="D970" s="227" t="s">
        <v>155</v>
      </c>
      <c r="E970" s="228" t="s">
        <v>19</v>
      </c>
      <c r="F970" s="229" t="s">
        <v>1149</v>
      </c>
      <c r="G970" s="226"/>
      <c r="H970" s="228" t="s">
        <v>19</v>
      </c>
      <c r="I970" s="230"/>
      <c r="J970" s="226"/>
      <c r="K970" s="226"/>
      <c r="L970" s="231"/>
      <c r="M970" s="232"/>
      <c r="N970" s="233"/>
      <c r="O970" s="233"/>
      <c r="P970" s="233"/>
      <c r="Q970" s="233"/>
      <c r="R970" s="233"/>
      <c r="S970" s="233"/>
      <c r="T970" s="23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5" t="s">
        <v>155</v>
      </c>
      <c r="AU970" s="235" t="s">
        <v>80</v>
      </c>
      <c r="AV970" s="13" t="s">
        <v>78</v>
      </c>
      <c r="AW970" s="13" t="s">
        <v>32</v>
      </c>
      <c r="AX970" s="13" t="s">
        <v>70</v>
      </c>
      <c r="AY970" s="235" t="s">
        <v>143</v>
      </c>
    </row>
    <row r="971" spans="1:51" s="14" customFormat="1" ht="12">
      <c r="A971" s="14"/>
      <c r="B971" s="236"/>
      <c r="C971" s="237"/>
      <c r="D971" s="227" t="s">
        <v>155</v>
      </c>
      <c r="E971" s="238" t="s">
        <v>19</v>
      </c>
      <c r="F971" s="239" t="s">
        <v>213</v>
      </c>
      <c r="G971" s="237"/>
      <c r="H971" s="240">
        <v>274.824</v>
      </c>
      <c r="I971" s="241"/>
      <c r="J971" s="237"/>
      <c r="K971" s="237"/>
      <c r="L971" s="242"/>
      <c r="M971" s="243"/>
      <c r="N971" s="244"/>
      <c r="O971" s="244"/>
      <c r="P971" s="244"/>
      <c r="Q971" s="244"/>
      <c r="R971" s="244"/>
      <c r="S971" s="244"/>
      <c r="T971" s="24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6" t="s">
        <v>155</v>
      </c>
      <c r="AU971" s="246" t="s">
        <v>80</v>
      </c>
      <c r="AV971" s="14" t="s">
        <v>80</v>
      </c>
      <c r="AW971" s="14" t="s">
        <v>32</v>
      </c>
      <c r="AX971" s="14" t="s">
        <v>70</v>
      </c>
      <c r="AY971" s="246" t="s">
        <v>143</v>
      </c>
    </row>
    <row r="972" spans="1:51" s="14" customFormat="1" ht="12">
      <c r="A972" s="14"/>
      <c r="B972" s="236"/>
      <c r="C972" s="237"/>
      <c r="D972" s="227" t="s">
        <v>155</v>
      </c>
      <c r="E972" s="238" t="s">
        <v>19</v>
      </c>
      <c r="F972" s="239" t="s">
        <v>214</v>
      </c>
      <c r="G972" s="237"/>
      <c r="H972" s="240">
        <v>172.502</v>
      </c>
      <c r="I972" s="241"/>
      <c r="J972" s="237"/>
      <c r="K972" s="237"/>
      <c r="L972" s="242"/>
      <c r="M972" s="243"/>
      <c r="N972" s="244"/>
      <c r="O972" s="244"/>
      <c r="P972" s="244"/>
      <c r="Q972" s="244"/>
      <c r="R972" s="244"/>
      <c r="S972" s="244"/>
      <c r="T972" s="245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6" t="s">
        <v>155</v>
      </c>
      <c r="AU972" s="246" t="s">
        <v>80</v>
      </c>
      <c r="AV972" s="14" t="s">
        <v>80</v>
      </c>
      <c r="AW972" s="14" t="s">
        <v>32</v>
      </c>
      <c r="AX972" s="14" t="s">
        <v>70</v>
      </c>
      <c r="AY972" s="246" t="s">
        <v>143</v>
      </c>
    </row>
    <row r="973" spans="1:51" s="14" customFormat="1" ht="12">
      <c r="A973" s="14"/>
      <c r="B973" s="236"/>
      <c r="C973" s="237"/>
      <c r="D973" s="227" t="s">
        <v>155</v>
      </c>
      <c r="E973" s="238" t="s">
        <v>19</v>
      </c>
      <c r="F973" s="239" t="s">
        <v>215</v>
      </c>
      <c r="G973" s="237"/>
      <c r="H973" s="240">
        <v>200.352</v>
      </c>
      <c r="I973" s="241"/>
      <c r="J973" s="237"/>
      <c r="K973" s="237"/>
      <c r="L973" s="242"/>
      <c r="M973" s="243"/>
      <c r="N973" s="244"/>
      <c r="O973" s="244"/>
      <c r="P973" s="244"/>
      <c r="Q973" s="244"/>
      <c r="R973" s="244"/>
      <c r="S973" s="244"/>
      <c r="T973" s="245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6" t="s">
        <v>155</v>
      </c>
      <c r="AU973" s="246" t="s">
        <v>80</v>
      </c>
      <c r="AV973" s="14" t="s">
        <v>80</v>
      </c>
      <c r="AW973" s="14" t="s">
        <v>32</v>
      </c>
      <c r="AX973" s="14" t="s">
        <v>70</v>
      </c>
      <c r="AY973" s="246" t="s">
        <v>143</v>
      </c>
    </row>
    <row r="974" spans="1:51" s="14" customFormat="1" ht="12">
      <c r="A974" s="14"/>
      <c r="B974" s="236"/>
      <c r="C974" s="237"/>
      <c r="D974" s="227" t="s">
        <v>155</v>
      </c>
      <c r="E974" s="238" t="s">
        <v>19</v>
      </c>
      <c r="F974" s="239" t="s">
        <v>216</v>
      </c>
      <c r="G974" s="237"/>
      <c r="H974" s="240">
        <v>673.592</v>
      </c>
      <c r="I974" s="241"/>
      <c r="J974" s="237"/>
      <c r="K974" s="237"/>
      <c r="L974" s="242"/>
      <c r="M974" s="243"/>
      <c r="N974" s="244"/>
      <c r="O974" s="244"/>
      <c r="P974" s="244"/>
      <c r="Q974" s="244"/>
      <c r="R974" s="244"/>
      <c r="S974" s="244"/>
      <c r="T974" s="24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6" t="s">
        <v>155</v>
      </c>
      <c r="AU974" s="246" t="s">
        <v>80</v>
      </c>
      <c r="AV974" s="14" t="s">
        <v>80</v>
      </c>
      <c r="AW974" s="14" t="s">
        <v>32</v>
      </c>
      <c r="AX974" s="14" t="s">
        <v>70</v>
      </c>
      <c r="AY974" s="246" t="s">
        <v>143</v>
      </c>
    </row>
    <row r="975" spans="1:51" s="14" customFormat="1" ht="12">
      <c r="A975" s="14"/>
      <c r="B975" s="236"/>
      <c r="C975" s="237"/>
      <c r="D975" s="227" t="s">
        <v>155</v>
      </c>
      <c r="E975" s="238" t="s">
        <v>19</v>
      </c>
      <c r="F975" s="239" t="s">
        <v>217</v>
      </c>
      <c r="G975" s="237"/>
      <c r="H975" s="240">
        <v>141.673</v>
      </c>
      <c r="I975" s="241"/>
      <c r="J975" s="237"/>
      <c r="K975" s="237"/>
      <c r="L975" s="242"/>
      <c r="M975" s="243"/>
      <c r="N975" s="244"/>
      <c r="O975" s="244"/>
      <c r="P975" s="244"/>
      <c r="Q975" s="244"/>
      <c r="R975" s="244"/>
      <c r="S975" s="244"/>
      <c r="T975" s="245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6" t="s">
        <v>155</v>
      </c>
      <c r="AU975" s="246" t="s">
        <v>80</v>
      </c>
      <c r="AV975" s="14" t="s">
        <v>80</v>
      </c>
      <c r="AW975" s="14" t="s">
        <v>32</v>
      </c>
      <c r="AX975" s="14" t="s">
        <v>70</v>
      </c>
      <c r="AY975" s="246" t="s">
        <v>143</v>
      </c>
    </row>
    <row r="976" spans="1:51" s="14" customFormat="1" ht="12">
      <c r="A976" s="14"/>
      <c r="B976" s="236"/>
      <c r="C976" s="237"/>
      <c r="D976" s="227" t="s">
        <v>155</v>
      </c>
      <c r="E976" s="238" t="s">
        <v>19</v>
      </c>
      <c r="F976" s="239" t="s">
        <v>218</v>
      </c>
      <c r="G976" s="237"/>
      <c r="H976" s="240">
        <v>358.498</v>
      </c>
      <c r="I976" s="241"/>
      <c r="J976" s="237"/>
      <c r="K976" s="237"/>
      <c r="L976" s="242"/>
      <c r="M976" s="243"/>
      <c r="N976" s="244"/>
      <c r="O976" s="244"/>
      <c r="P976" s="244"/>
      <c r="Q976" s="244"/>
      <c r="R976" s="244"/>
      <c r="S976" s="244"/>
      <c r="T976" s="245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6" t="s">
        <v>155</v>
      </c>
      <c r="AU976" s="246" t="s">
        <v>80</v>
      </c>
      <c r="AV976" s="14" t="s">
        <v>80</v>
      </c>
      <c r="AW976" s="14" t="s">
        <v>32</v>
      </c>
      <c r="AX976" s="14" t="s">
        <v>70</v>
      </c>
      <c r="AY976" s="246" t="s">
        <v>143</v>
      </c>
    </row>
    <row r="977" spans="1:51" s="14" customFormat="1" ht="12">
      <c r="A977" s="14"/>
      <c r="B977" s="236"/>
      <c r="C977" s="237"/>
      <c r="D977" s="227" t="s">
        <v>155</v>
      </c>
      <c r="E977" s="238" t="s">
        <v>19</v>
      </c>
      <c r="F977" s="239" t="s">
        <v>219</v>
      </c>
      <c r="G977" s="237"/>
      <c r="H977" s="240">
        <v>612.365</v>
      </c>
      <c r="I977" s="241"/>
      <c r="J977" s="237"/>
      <c r="K977" s="237"/>
      <c r="L977" s="242"/>
      <c r="M977" s="243"/>
      <c r="N977" s="244"/>
      <c r="O977" s="244"/>
      <c r="P977" s="244"/>
      <c r="Q977" s="244"/>
      <c r="R977" s="244"/>
      <c r="S977" s="244"/>
      <c r="T977" s="245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46" t="s">
        <v>155</v>
      </c>
      <c r="AU977" s="246" t="s">
        <v>80</v>
      </c>
      <c r="AV977" s="14" t="s">
        <v>80</v>
      </c>
      <c r="AW977" s="14" t="s">
        <v>32</v>
      </c>
      <c r="AX977" s="14" t="s">
        <v>70</v>
      </c>
      <c r="AY977" s="246" t="s">
        <v>143</v>
      </c>
    </row>
    <row r="978" spans="1:51" s="14" customFormat="1" ht="12">
      <c r="A978" s="14"/>
      <c r="B978" s="236"/>
      <c r="C978" s="237"/>
      <c r="D978" s="227" t="s">
        <v>155</v>
      </c>
      <c r="E978" s="238" t="s">
        <v>19</v>
      </c>
      <c r="F978" s="239" t="s">
        <v>220</v>
      </c>
      <c r="G978" s="237"/>
      <c r="H978" s="240">
        <v>716.598</v>
      </c>
      <c r="I978" s="241"/>
      <c r="J978" s="237"/>
      <c r="K978" s="237"/>
      <c r="L978" s="242"/>
      <c r="M978" s="243"/>
      <c r="N978" s="244"/>
      <c r="O978" s="244"/>
      <c r="P978" s="244"/>
      <c r="Q978" s="244"/>
      <c r="R978" s="244"/>
      <c r="S978" s="244"/>
      <c r="T978" s="245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6" t="s">
        <v>155</v>
      </c>
      <c r="AU978" s="246" t="s">
        <v>80</v>
      </c>
      <c r="AV978" s="14" t="s">
        <v>80</v>
      </c>
      <c r="AW978" s="14" t="s">
        <v>32</v>
      </c>
      <c r="AX978" s="14" t="s">
        <v>70</v>
      </c>
      <c r="AY978" s="246" t="s">
        <v>143</v>
      </c>
    </row>
    <row r="979" spans="1:51" s="14" customFormat="1" ht="12">
      <c r="A979" s="14"/>
      <c r="B979" s="236"/>
      <c r="C979" s="237"/>
      <c r="D979" s="227" t="s">
        <v>155</v>
      </c>
      <c r="E979" s="238" t="s">
        <v>19</v>
      </c>
      <c r="F979" s="239" t="s">
        <v>221</v>
      </c>
      <c r="G979" s="237"/>
      <c r="H979" s="240">
        <v>489.51</v>
      </c>
      <c r="I979" s="241"/>
      <c r="J979" s="237"/>
      <c r="K979" s="237"/>
      <c r="L979" s="242"/>
      <c r="M979" s="243"/>
      <c r="N979" s="244"/>
      <c r="O979" s="244"/>
      <c r="P979" s="244"/>
      <c r="Q979" s="244"/>
      <c r="R979" s="244"/>
      <c r="S979" s="244"/>
      <c r="T979" s="245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46" t="s">
        <v>155</v>
      </c>
      <c r="AU979" s="246" t="s">
        <v>80</v>
      </c>
      <c r="AV979" s="14" t="s">
        <v>80</v>
      </c>
      <c r="AW979" s="14" t="s">
        <v>32</v>
      </c>
      <c r="AX979" s="14" t="s">
        <v>70</v>
      </c>
      <c r="AY979" s="246" t="s">
        <v>143</v>
      </c>
    </row>
    <row r="980" spans="1:51" s="16" customFormat="1" ht="12">
      <c r="A980" s="16"/>
      <c r="B980" s="268"/>
      <c r="C980" s="269"/>
      <c r="D980" s="227" t="s">
        <v>155</v>
      </c>
      <c r="E980" s="270" t="s">
        <v>19</v>
      </c>
      <c r="F980" s="271" t="s">
        <v>222</v>
      </c>
      <c r="G980" s="269"/>
      <c r="H980" s="272">
        <v>3639.914</v>
      </c>
      <c r="I980" s="273"/>
      <c r="J980" s="269"/>
      <c r="K980" s="269"/>
      <c r="L980" s="274"/>
      <c r="M980" s="275"/>
      <c r="N980" s="276"/>
      <c r="O980" s="276"/>
      <c r="P980" s="276"/>
      <c r="Q980" s="276"/>
      <c r="R980" s="276"/>
      <c r="S980" s="276"/>
      <c r="T980" s="277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T980" s="278" t="s">
        <v>155</v>
      </c>
      <c r="AU980" s="278" t="s">
        <v>80</v>
      </c>
      <c r="AV980" s="16" t="s">
        <v>144</v>
      </c>
      <c r="AW980" s="16" t="s">
        <v>32</v>
      </c>
      <c r="AX980" s="16" t="s">
        <v>70</v>
      </c>
      <c r="AY980" s="278" t="s">
        <v>143</v>
      </c>
    </row>
    <row r="981" spans="1:51" s="13" customFormat="1" ht="12">
      <c r="A981" s="13"/>
      <c r="B981" s="225"/>
      <c r="C981" s="226"/>
      <c r="D981" s="227" t="s">
        <v>155</v>
      </c>
      <c r="E981" s="228" t="s">
        <v>19</v>
      </c>
      <c r="F981" s="229" t="s">
        <v>223</v>
      </c>
      <c r="G981" s="226"/>
      <c r="H981" s="228" t="s">
        <v>19</v>
      </c>
      <c r="I981" s="230"/>
      <c r="J981" s="226"/>
      <c r="K981" s="226"/>
      <c r="L981" s="231"/>
      <c r="M981" s="232"/>
      <c r="N981" s="233"/>
      <c r="O981" s="233"/>
      <c r="P981" s="233"/>
      <c r="Q981" s="233"/>
      <c r="R981" s="233"/>
      <c r="S981" s="233"/>
      <c r="T981" s="23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5" t="s">
        <v>155</v>
      </c>
      <c r="AU981" s="235" t="s">
        <v>80</v>
      </c>
      <c r="AV981" s="13" t="s">
        <v>78</v>
      </c>
      <c r="AW981" s="13" t="s">
        <v>32</v>
      </c>
      <c r="AX981" s="13" t="s">
        <v>70</v>
      </c>
      <c r="AY981" s="235" t="s">
        <v>143</v>
      </c>
    </row>
    <row r="982" spans="1:51" s="14" customFormat="1" ht="12">
      <c r="A982" s="14"/>
      <c r="B982" s="236"/>
      <c r="C982" s="237"/>
      <c r="D982" s="227" t="s">
        <v>155</v>
      </c>
      <c r="E982" s="238" t="s">
        <v>19</v>
      </c>
      <c r="F982" s="239" t="s">
        <v>224</v>
      </c>
      <c r="G982" s="237"/>
      <c r="H982" s="240">
        <v>-50.551</v>
      </c>
      <c r="I982" s="241"/>
      <c r="J982" s="237"/>
      <c r="K982" s="237"/>
      <c r="L982" s="242"/>
      <c r="M982" s="243"/>
      <c r="N982" s="244"/>
      <c r="O982" s="244"/>
      <c r="P982" s="244"/>
      <c r="Q982" s="244"/>
      <c r="R982" s="244"/>
      <c r="S982" s="244"/>
      <c r="T982" s="245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6" t="s">
        <v>155</v>
      </c>
      <c r="AU982" s="246" t="s">
        <v>80</v>
      </c>
      <c r="AV982" s="14" t="s">
        <v>80</v>
      </c>
      <c r="AW982" s="14" t="s">
        <v>32</v>
      </c>
      <c r="AX982" s="14" t="s">
        <v>70</v>
      </c>
      <c r="AY982" s="246" t="s">
        <v>143</v>
      </c>
    </row>
    <row r="983" spans="1:51" s="14" customFormat="1" ht="12">
      <c r="A983" s="14"/>
      <c r="B983" s="236"/>
      <c r="C983" s="237"/>
      <c r="D983" s="227" t="s">
        <v>155</v>
      </c>
      <c r="E983" s="238" t="s">
        <v>19</v>
      </c>
      <c r="F983" s="239" t="s">
        <v>225</v>
      </c>
      <c r="G983" s="237"/>
      <c r="H983" s="240">
        <v>-31.321</v>
      </c>
      <c r="I983" s="241"/>
      <c r="J983" s="237"/>
      <c r="K983" s="237"/>
      <c r="L983" s="242"/>
      <c r="M983" s="243"/>
      <c r="N983" s="244"/>
      <c r="O983" s="244"/>
      <c r="P983" s="244"/>
      <c r="Q983" s="244"/>
      <c r="R983" s="244"/>
      <c r="S983" s="244"/>
      <c r="T983" s="245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6" t="s">
        <v>155</v>
      </c>
      <c r="AU983" s="246" t="s">
        <v>80</v>
      </c>
      <c r="AV983" s="14" t="s">
        <v>80</v>
      </c>
      <c r="AW983" s="14" t="s">
        <v>32</v>
      </c>
      <c r="AX983" s="14" t="s">
        <v>70</v>
      </c>
      <c r="AY983" s="246" t="s">
        <v>143</v>
      </c>
    </row>
    <row r="984" spans="1:51" s="14" customFormat="1" ht="12">
      <c r="A984" s="14"/>
      <c r="B984" s="236"/>
      <c r="C984" s="237"/>
      <c r="D984" s="227" t="s">
        <v>155</v>
      </c>
      <c r="E984" s="238" t="s">
        <v>19</v>
      </c>
      <c r="F984" s="239" t="s">
        <v>226</v>
      </c>
      <c r="G984" s="237"/>
      <c r="H984" s="240">
        <v>-13.108</v>
      </c>
      <c r="I984" s="241"/>
      <c r="J984" s="237"/>
      <c r="K984" s="237"/>
      <c r="L984" s="242"/>
      <c r="M984" s="243"/>
      <c r="N984" s="244"/>
      <c r="O984" s="244"/>
      <c r="P984" s="244"/>
      <c r="Q984" s="244"/>
      <c r="R984" s="244"/>
      <c r="S984" s="244"/>
      <c r="T984" s="245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6" t="s">
        <v>155</v>
      </c>
      <c r="AU984" s="246" t="s">
        <v>80</v>
      </c>
      <c r="AV984" s="14" t="s">
        <v>80</v>
      </c>
      <c r="AW984" s="14" t="s">
        <v>32</v>
      </c>
      <c r="AX984" s="14" t="s">
        <v>70</v>
      </c>
      <c r="AY984" s="246" t="s">
        <v>143</v>
      </c>
    </row>
    <row r="985" spans="1:51" s="14" customFormat="1" ht="12">
      <c r="A985" s="14"/>
      <c r="B985" s="236"/>
      <c r="C985" s="237"/>
      <c r="D985" s="227" t="s">
        <v>155</v>
      </c>
      <c r="E985" s="238" t="s">
        <v>19</v>
      </c>
      <c r="F985" s="239" t="s">
        <v>227</v>
      </c>
      <c r="G985" s="237"/>
      <c r="H985" s="240">
        <v>-117.707</v>
      </c>
      <c r="I985" s="241"/>
      <c r="J985" s="237"/>
      <c r="K985" s="237"/>
      <c r="L985" s="242"/>
      <c r="M985" s="243"/>
      <c r="N985" s="244"/>
      <c r="O985" s="244"/>
      <c r="P985" s="244"/>
      <c r="Q985" s="244"/>
      <c r="R985" s="244"/>
      <c r="S985" s="244"/>
      <c r="T985" s="245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6" t="s">
        <v>155</v>
      </c>
      <c r="AU985" s="246" t="s">
        <v>80</v>
      </c>
      <c r="AV985" s="14" t="s">
        <v>80</v>
      </c>
      <c r="AW985" s="14" t="s">
        <v>32</v>
      </c>
      <c r="AX985" s="14" t="s">
        <v>70</v>
      </c>
      <c r="AY985" s="246" t="s">
        <v>143</v>
      </c>
    </row>
    <row r="986" spans="1:51" s="14" customFormat="1" ht="12">
      <c r="A986" s="14"/>
      <c r="B986" s="236"/>
      <c r="C986" s="237"/>
      <c r="D986" s="227" t="s">
        <v>155</v>
      </c>
      <c r="E986" s="238" t="s">
        <v>19</v>
      </c>
      <c r="F986" s="239" t="s">
        <v>228</v>
      </c>
      <c r="G986" s="237"/>
      <c r="H986" s="240">
        <v>-5.088</v>
      </c>
      <c r="I986" s="241"/>
      <c r="J986" s="237"/>
      <c r="K986" s="237"/>
      <c r="L986" s="242"/>
      <c r="M986" s="243"/>
      <c r="N986" s="244"/>
      <c r="O986" s="244"/>
      <c r="P986" s="244"/>
      <c r="Q986" s="244"/>
      <c r="R986" s="244"/>
      <c r="S986" s="244"/>
      <c r="T986" s="245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6" t="s">
        <v>155</v>
      </c>
      <c r="AU986" s="246" t="s">
        <v>80</v>
      </c>
      <c r="AV986" s="14" t="s">
        <v>80</v>
      </c>
      <c r="AW986" s="14" t="s">
        <v>32</v>
      </c>
      <c r="AX986" s="14" t="s">
        <v>70</v>
      </c>
      <c r="AY986" s="246" t="s">
        <v>143</v>
      </c>
    </row>
    <row r="987" spans="1:51" s="14" customFormat="1" ht="12">
      <c r="A987" s="14"/>
      <c r="B987" s="236"/>
      <c r="C987" s="237"/>
      <c r="D987" s="227" t="s">
        <v>155</v>
      </c>
      <c r="E987" s="238" t="s">
        <v>19</v>
      </c>
      <c r="F987" s="239" t="s">
        <v>229</v>
      </c>
      <c r="G987" s="237"/>
      <c r="H987" s="240">
        <v>-73.381</v>
      </c>
      <c r="I987" s="241"/>
      <c r="J987" s="237"/>
      <c r="K987" s="237"/>
      <c r="L987" s="242"/>
      <c r="M987" s="243"/>
      <c r="N987" s="244"/>
      <c r="O987" s="244"/>
      <c r="P987" s="244"/>
      <c r="Q987" s="244"/>
      <c r="R987" s="244"/>
      <c r="S987" s="244"/>
      <c r="T987" s="245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6" t="s">
        <v>155</v>
      </c>
      <c r="AU987" s="246" t="s">
        <v>80</v>
      </c>
      <c r="AV987" s="14" t="s">
        <v>80</v>
      </c>
      <c r="AW987" s="14" t="s">
        <v>32</v>
      </c>
      <c r="AX987" s="14" t="s">
        <v>70</v>
      </c>
      <c r="AY987" s="246" t="s">
        <v>143</v>
      </c>
    </row>
    <row r="988" spans="1:51" s="14" customFormat="1" ht="12">
      <c r="A988" s="14"/>
      <c r="B988" s="236"/>
      <c r="C988" s="237"/>
      <c r="D988" s="227" t="s">
        <v>155</v>
      </c>
      <c r="E988" s="238" t="s">
        <v>19</v>
      </c>
      <c r="F988" s="239" t="s">
        <v>230</v>
      </c>
      <c r="G988" s="237"/>
      <c r="H988" s="240">
        <v>-151.73</v>
      </c>
      <c r="I988" s="241"/>
      <c r="J988" s="237"/>
      <c r="K988" s="237"/>
      <c r="L988" s="242"/>
      <c r="M988" s="243"/>
      <c r="N988" s="244"/>
      <c r="O988" s="244"/>
      <c r="P988" s="244"/>
      <c r="Q988" s="244"/>
      <c r="R988" s="244"/>
      <c r="S988" s="244"/>
      <c r="T988" s="245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46" t="s">
        <v>155</v>
      </c>
      <c r="AU988" s="246" t="s">
        <v>80</v>
      </c>
      <c r="AV988" s="14" t="s">
        <v>80</v>
      </c>
      <c r="AW988" s="14" t="s">
        <v>32</v>
      </c>
      <c r="AX988" s="14" t="s">
        <v>70</v>
      </c>
      <c r="AY988" s="246" t="s">
        <v>143</v>
      </c>
    </row>
    <row r="989" spans="1:51" s="14" customFormat="1" ht="12">
      <c r="A989" s="14"/>
      <c r="B989" s="236"/>
      <c r="C989" s="237"/>
      <c r="D989" s="227" t="s">
        <v>155</v>
      </c>
      <c r="E989" s="238" t="s">
        <v>19</v>
      </c>
      <c r="F989" s="239" t="s">
        <v>231</v>
      </c>
      <c r="G989" s="237"/>
      <c r="H989" s="240">
        <v>-102.898</v>
      </c>
      <c r="I989" s="241"/>
      <c r="J989" s="237"/>
      <c r="K989" s="237"/>
      <c r="L989" s="242"/>
      <c r="M989" s="243"/>
      <c r="N989" s="244"/>
      <c r="O989" s="244"/>
      <c r="P989" s="244"/>
      <c r="Q989" s="244"/>
      <c r="R989" s="244"/>
      <c r="S989" s="244"/>
      <c r="T989" s="245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6" t="s">
        <v>155</v>
      </c>
      <c r="AU989" s="246" t="s">
        <v>80</v>
      </c>
      <c r="AV989" s="14" t="s">
        <v>80</v>
      </c>
      <c r="AW989" s="14" t="s">
        <v>32</v>
      </c>
      <c r="AX989" s="14" t="s">
        <v>70</v>
      </c>
      <c r="AY989" s="246" t="s">
        <v>143</v>
      </c>
    </row>
    <row r="990" spans="1:51" s="14" customFormat="1" ht="12">
      <c r="A990" s="14"/>
      <c r="B990" s="236"/>
      <c r="C990" s="237"/>
      <c r="D990" s="227" t="s">
        <v>155</v>
      </c>
      <c r="E990" s="238" t="s">
        <v>19</v>
      </c>
      <c r="F990" s="239" t="s">
        <v>232</v>
      </c>
      <c r="G990" s="237"/>
      <c r="H990" s="240">
        <v>-122.224</v>
      </c>
      <c r="I990" s="241"/>
      <c r="J990" s="237"/>
      <c r="K990" s="237"/>
      <c r="L990" s="242"/>
      <c r="M990" s="243"/>
      <c r="N990" s="244"/>
      <c r="O990" s="244"/>
      <c r="P990" s="244"/>
      <c r="Q990" s="244"/>
      <c r="R990" s="244"/>
      <c r="S990" s="244"/>
      <c r="T990" s="245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6" t="s">
        <v>155</v>
      </c>
      <c r="AU990" s="246" t="s">
        <v>80</v>
      </c>
      <c r="AV990" s="14" t="s">
        <v>80</v>
      </c>
      <c r="AW990" s="14" t="s">
        <v>32</v>
      </c>
      <c r="AX990" s="14" t="s">
        <v>70</v>
      </c>
      <c r="AY990" s="246" t="s">
        <v>143</v>
      </c>
    </row>
    <row r="991" spans="1:51" s="16" customFormat="1" ht="12">
      <c r="A991" s="16"/>
      <c r="B991" s="268"/>
      <c r="C991" s="269"/>
      <c r="D991" s="227" t="s">
        <v>155</v>
      </c>
      <c r="E991" s="270" t="s">
        <v>19</v>
      </c>
      <c r="F991" s="271" t="s">
        <v>222</v>
      </c>
      <c r="G991" s="269"/>
      <c r="H991" s="272">
        <v>-668.008</v>
      </c>
      <c r="I991" s="273"/>
      <c r="J991" s="269"/>
      <c r="K991" s="269"/>
      <c r="L991" s="274"/>
      <c r="M991" s="275"/>
      <c r="N991" s="276"/>
      <c r="O991" s="276"/>
      <c r="P991" s="276"/>
      <c r="Q991" s="276"/>
      <c r="R991" s="276"/>
      <c r="S991" s="276"/>
      <c r="T991" s="277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T991" s="278" t="s">
        <v>155</v>
      </c>
      <c r="AU991" s="278" t="s">
        <v>80</v>
      </c>
      <c r="AV991" s="16" t="s">
        <v>144</v>
      </c>
      <c r="AW991" s="16" t="s">
        <v>32</v>
      </c>
      <c r="AX991" s="16" t="s">
        <v>70</v>
      </c>
      <c r="AY991" s="278" t="s">
        <v>143</v>
      </c>
    </row>
    <row r="992" spans="1:51" s="13" customFormat="1" ht="12">
      <c r="A992" s="13"/>
      <c r="B992" s="225"/>
      <c r="C992" s="226"/>
      <c r="D992" s="227" t="s">
        <v>155</v>
      </c>
      <c r="E992" s="228" t="s">
        <v>19</v>
      </c>
      <c r="F992" s="229" t="s">
        <v>233</v>
      </c>
      <c r="G992" s="226"/>
      <c r="H992" s="228" t="s">
        <v>19</v>
      </c>
      <c r="I992" s="230"/>
      <c r="J992" s="226"/>
      <c r="K992" s="226"/>
      <c r="L992" s="231"/>
      <c r="M992" s="232"/>
      <c r="N992" s="233"/>
      <c r="O992" s="233"/>
      <c r="P992" s="233"/>
      <c r="Q992" s="233"/>
      <c r="R992" s="233"/>
      <c r="S992" s="233"/>
      <c r="T992" s="23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5" t="s">
        <v>155</v>
      </c>
      <c r="AU992" s="235" t="s">
        <v>80</v>
      </c>
      <c r="AV992" s="13" t="s">
        <v>78</v>
      </c>
      <c r="AW992" s="13" t="s">
        <v>32</v>
      </c>
      <c r="AX992" s="13" t="s">
        <v>70</v>
      </c>
      <c r="AY992" s="235" t="s">
        <v>143</v>
      </c>
    </row>
    <row r="993" spans="1:51" s="14" customFormat="1" ht="12">
      <c r="A993" s="14"/>
      <c r="B993" s="236"/>
      <c r="C993" s="237"/>
      <c r="D993" s="227" t="s">
        <v>155</v>
      </c>
      <c r="E993" s="238" t="s">
        <v>19</v>
      </c>
      <c r="F993" s="239" t="s">
        <v>234</v>
      </c>
      <c r="G993" s="237"/>
      <c r="H993" s="240">
        <v>13.568</v>
      </c>
      <c r="I993" s="241"/>
      <c r="J993" s="237"/>
      <c r="K993" s="237"/>
      <c r="L993" s="242"/>
      <c r="M993" s="243"/>
      <c r="N993" s="244"/>
      <c r="O993" s="244"/>
      <c r="P993" s="244"/>
      <c r="Q993" s="244"/>
      <c r="R993" s="244"/>
      <c r="S993" s="244"/>
      <c r="T993" s="245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6" t="s">
        <v>155</v>
      </c>
      <c r="AU993" s="246" t="s">
        <v>80</v>
      </c>
      <c r="AV993" s="14" t="s">
        <v>80</v>
      </c>
      <c r="AW993" s="14" t="s">
        <v>32</v>
      </c>
      <c r="AX993" s="14" t="s">
        <v>70</v>
      </c>
      <c r="AY993" s="246" t="s">
        <v>143</v>
      </c>
    </row>
    <row r="994" spans="1:51" s="14" customFormat="1" ht="12">
      <c r="A994" s="14"/>
      <c r="B994" s="236"/>
      <c r="C994" s="237"/>
      <c r="D994" s="227" t="s">
        <v>155</v>
      </c>
      <c r="E994" s="238" t="s">
        <v>19</v>
      </c>
      <c r="F994" s="239" t="s">
        <v>235</v>
      </c>
      <c r="G994" s="237"/>
      <c r="H994" s="240">
        <v>6.22</v>
      </c>
      <c r="I994" s="241"/>
      <c r="J994" s="237"/>
      <c r="K994" s="237"/>
      <c r="L994" s="242"/>
      <c r="M994" s="243"/>
      <c r="N994" s="244"/>
      <c r="O994" s="244"/>
      <c r="P994" s="244"/>
      <c r="Q994" s="244"/>
      <c r="R994" s="244"/>
      <c r="S994" s="244"/>
      <c r="T994" s="24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6" t="s">
        <v>155</v>
      </c>
      <c r="AU994" s="246" t="s">
        <v>80</v>
      </c>
      <c r="AV994" s="14" t="s">
        <v>80</v>
      </c>
      <c r="AW994" s="14" t="s">
        <v>32</v>
      </c>
      <c r="AX994" s="14" t="s">
        <v>70</v>
      </c>
      <c r="AY994" s="246" t="s">
        <v>143</v>
      </c>
    </row>
    <row r="995" spans="1:51" s="14" customFormat="1" ht="12">
      <c r="A995" s="14"/>
      <c r="B995" s="236"/>
      <c r="C995" s="237"/>
      <c r="D995" s="227" t="s">
        <v>155</v>
      </c>
      <c r="E995" s="238" t="s">
        <v>19</v>
      </c>
      <c r="F995" s="239" t="s">
        <v>236</v>
      </c>
      <c r="G995" s="237"/>
      <c r="H995" s="240">
        <v>11.748</v>
      </c>
      <c r="I995" s="241"/>
      <c r="J995" s="237"/>
      <c r="K995" s="237"/>
      <c r="L995" s="242"/>
      <c r="M995" s="243"/>
      <c r="N995" s="244"/>
      <c r="O995" s="244"/>
      <c r="P995" s="244"/>
      <c r="Q995" s="244"/>
      <c r="R995" s="244"/>
      <c r="S995" s="244"/>
      <c r="T995" s="245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6" t="s">
        <v>155</v>
      </c>
      <c r="AU995" s="246" t="s">
        <v>80</v>
      </c>
      <c r="AV995" s="14" t="s">
        <v>80</v>
      </c>
      <c r="AW995" s="14" t="s">
        <v>32</v>
      </c>
      <c r="AX995" s="14" t="s">
        <v>70</v>
      </c>
      <c r="AY995" s="246" t="s">
        <v>143</v>
      </c>
    </row>
    <row r="996" spans="1:51" s="14" customFormat="1" ht="12">
      <c r="A996" s="14"/>
      <c r="B996" s="236"/>
      <c r="C996" s="237"/>
      <c r="D996" s="227" t="s">
        <v>155</v>
      </c>
      <c r="E996" s="238" t="s">
        <v>19</v>
      </c>
      <c r="F996" s="239" t="s">
        <v>237</v>
      </c>
      <c r="G996" s="237"/>
      <c r="H996" s="240">
        <v>5.068</v>
      </c>
      <c r="I996" s="241"/>
      <c r="J996" s="237"/>
      <c r="K996" s="237"/>
      <c r="L996" s="242"/>
      <c r="M996" s="243"/>
      <c r="N996" s="244"/>
      <c r="O996" s="244"/>
      <c r="P996" s="244"/>
      <c r="Q996" s="244"/>
      <c r="R996" s="244"/>
      <c r="S996" s="244"/>
      <c r="T996" s="245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6" t="s">
        <v>155</v>
      </c>
      <c r="AU996" s="246" t="s">
        <v>80</v>
      </c>
      <c r="AV996" s="14" t="s">
        <v>80</v>
      </c>
      <c r="AW996" s="14" t="s">
        <v>32</v>
      </c>
      <c r="AX996" s="14" t="s">
        <v>70</v>
      </c>
      <c r="AY996" s="246" t="s">
        <v>143</v>
      </c>
    </row>
    <row r="997" spans="1:51" s="14" customFormat="1" ht="12">
      <c r="A997" s="14"/>
      <c r="B997" s="236"/>
      <c r="C997" s="237"/>
      <c r="D997" s="227" t="s">
        <v>155</v>
      </c>
      <c r="E997" s="238" t="s">
        <v>19</v>
      </c>
      <c r="F997" s="239" t="s">
        <v>238</v>
      </c>
      <c r="G997" s="237"/>
      <c r="H997" s="240">
        <v>30.944</v>
      </c>
      <c r="I997" s="241"/>
      <c r="J997" s="237"/>
      <c r="K997" s="237"/>
      <c r="L997" s="242"/>
      <c r="M997" s="243"/>
      <c r="N997" s="244"/>
      <c r="O997" s="244"/>
      <c r="P997" s="244"/>
      <c r="Q997" s="244"/>
      <c r="R997" s="244"/>
      <c r="S997" s="244"/>
      <c r="T997" s="245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6" t="s">
        <v>155</v>
      </c>
      <c r="AU997" s="246" t="s">
        <v>80</v>
      </c>
      <c r="AV997" s="14" t="s">
        <v>80</v>
      </c>
      <c r="AW997" s="14" t="s">
        <v>32</v>
      </c>
      <c r="AX997" s="14" t="s">
        <v>70</v>
      </c>
      <c r="AY997" s="246" t="s">
        <v>143</v>
      </c>
    </row>
    <row r="998" spans="1:51" s="14" customFormat="1" ht="12">
      <c r="A998" s="14"/>
      <c r="B998" s="236"/>
      <c r="C998" s="237"/>
      <c r="D998" s="227" t="s">
        <v>155</v>
      </c>
      <c r="E998" s="238" t="s">
        <v>19</v>
      </c>
      <c r="F998" s="239" t="s">
        <v>239</v>
      </c>
      <c r="G998" s="237"/>
      <c r="H998" s="240">
        <v>19.06</v>
      </c>
      <c r="I998" s="241"/>
      <c r="J998" s="237"/>
      <c r="K998" s="237"/>
      <c r="L998" s="242"/>
      <c r="M998" s="243"/>
      <c r="N998" s="244"/>
      <c r="O998" s="244"/>
      <c r="P998" s="244"/>
      <c r="Q998" s="244"/>
      <c r="R998" s="244"/>
      <c r="S998" s="244"/>
      <c r="T998" s="245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6" t="s">
        <v>155</v>
      </c>
      <c r="AU998" s="246" t="s">
        <v>80</v>
      </c>
      <c r="AV998" s="14" t="s">
        <v>80</v>
      </c>
      <c r="AW998" s="14" t="s">
        <v>32</v>
      </c>
      <c r="AX998" s="14" t="s">
        <v>70</v>
      </c>
      <c r="AY998" s="246" t="s">
        <v>143</v>
      </c>
    </row>
    <row r="999" spans="1:51" s="14" customFormat="1" ht="12">
      <c r="A999" s="14"/>
      <c r="B999" s="236"/>
      <c r="C999" s="237"/>
      <c r="D999" s="227" t="s">
        <v>155</v>
      </c>
      <c r="E999" s="238" t="s">
        <v>19</v>
      </c>
      <c r="F999" s="239" t="s">
        <v>240</v>
      </c>
      <c r="G999" s="237"/>
      <c r="H999" s="240">
        <v>2.264</v>
      </c>
      <c r="I999" s="241"/>
      <c r="J999" s="237"/>
      <c r="K999" s="237"/>
      <c r="L999" s="242"/>
      <c r="M999" s="243"/>
      <c r="N999" s="244"/>
      <c r="O999" s="244"/>
      <c r="P999" s="244"/>
      <c r="Q999" s="244"/>
      <c r="R999" s="244"/>
      <c r="S999" s="244"/>
      <c r="T999" s="245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6" t="s">
        <v>155</v>
      </c>
      <c r="AU999" s="246" t="s">
        <v>80</v>
      </c>
      <c r="AV999" s="14" t="s">
        <v>80</v>
      </c>
      <c r="AW999" s="14" t="s">
        <v>32</v>
      </c>
      <c r="AX999" s="14" t="s">
        <v>70</v>
      </c>
      <c r="AY999" s="246" t="s">
        <v>143</v>
      </c>
    </row>
    <row r="1000" spans="1:51" s="14" customFormat="1" ht="12">
      <c r="A1000" s="14"/>
      <c r="B1000" s="236"/>
      <c r="C1000" s="237"/>
      <c r="D1000" s="227" t="s">
        <v>155</v>
      </c>
      <c r="E1000" s="238" t="s">
        <v>19</v>
      </c>
      <c r="F1000" s="239" t="s">
        <v>241</v>
      </c>
      <c r="G1000" s="237"/>
      <c r="H1000" s="240">
        <v>27.496</v>
      </c>
      <c r="I1000" s="241"/>
      <c r="J1000" s="237"/>
      <c r="K1000" s="237"/>
      <c r="L1000" s="242"/>
      <c r="M1000" s="243"/>
      <c r="N1000" s="244"/>
      <c r="O1000" s="244"/>
      <c r="P1000" s="244"/>
      <c r="Q1000" s="244"/>
      <c r="R1000" s="244"/>
      <c r="S1000" s="244"/>
      <c r="T1000" s="245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6" t="s">
        <v>155</v>
      </c>
      <c r="AU1000" s="246" t="s">
        <v>80</v>
      </c>
      <c r="AV1000" s="14" t="s">
        <v>80</v>
      </c>
      <c r="AW1000" s="14" t="s">
        <v>32</v>
      </c>
      <c r="AX1000" s="14" t="s">
        <v>70</v>
      </c>
      <c r="AY1000" s="246" t="s">
        <v>143</v>
      </c>
    </row>
    <row r="1001" spans="1:51" s="14" customFormat="1" ht="12">
      <c r="A1001" s="14"/>
      <c r="B1001" s="236"/>
      <c r="C1001" s="237"/>
      <c r="D1001" s="227" t="s">
        <v>155</v>
      </c>
      <c r="E1001" s="238" t="s">
        <v>19</v>
      </c>
      <c r="F1001" s="239" t="s">
        <v>242</v>
      </c>
      <c r="G1001" s="237"/>
      <c r="H1001" s="240">
        <v>57.852</v>
      </c>
      <c r="I1001" s="241"/>
      <c r="J1001" s="237"/>
      <c r="K1001" s="237"/>
      <c r="L1001" s="242"/>
      <c r="M1001" s="243"/>
      <c r="N1001" s="244"/>
      <c r="O1001" s="244"/>
      <c r="P1001" s="244"/>
      <c r="Q1001" s="244"/>
      <c r="R1001" s="244"/>
      <c r="S1001" s="244"/>
      <c r="T1001" s="245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6" t="s">
        <v>155</v>
      </c>
      <c r="AU1001" s="246" t="s">
        <v>80</v>
      </c>
      <c r="AV1001" s="14" t="s">
        <v>80</v>
      </c>
      <c r="AW1001" s="14" t="s">
        <v>32</v>
      </c>
      <c r="AX1001" s="14" t="s">
        <v>70</v>
      </c>
      <c r="AY1001" s="246" t="s">
        <v>143</v>
      </c>
    </row>
    <row r="1002" spans="1:51" s="14" customFormat="1" ht="12">
      <c r="A1002" s="14"/>
      <c r="B1002" s="236"/>
      <c r="C1002" s="237"/>
      <c r="D1002" s="227" t="s">
        <v>155</v>
      </c>
      <c r="E1002" s="238" t="s">
        <v>19</v>
      </c>
      <c r="F1002" s="239" t="s">
        <v>243</v>
      </c>
      <c r="G1002" s="237"/>
      <c r="H1002" s="240">
        <v>16.774</v>
      </c>
      <c r="I1002" s="241"/>
      <c r="J1002" s="237"/>
      <c r="K1002" s="237"/>
      <c r="L1002" s="242"/>
      <c r="M1002" s="243"/>
      <c r="N1002" s="244"/>
      <c r="O1002" s="244"/>
      <c r="P1002" s="244"/>
      <c r="Q1002" s="244"/>
      <c r="R1002" s="244"/>
      <c r="S1002" s="244"/>
      <c r="T1002" s="245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6" t="s">
        <v>155</v>
      </c>
      <c r="AU1002" s="246" t="s">
        <v>80</v>
      </c>
      <c r="AV1002" s="14" t="s">
        <v>80</v>
      </c>
      <c r="AW1002" s="14" t="s">
        <v>32</v>
      </c>
      <c r="AX1002" s="14" t="s">
        <v>70</v>
      </c>
      <c r="AY1002" s="246" t="s">
        <v>143</v>
      </c>
    </row>
    <row r="1003" spans="1:51" s="14" customFormat="1" ht="12">
      <c r="A1003" s="14"/>
      <c r="B1003" s="236"/>
      <c r="C1003" s="237"/>
      <c r="D1003" s="227" t="s">
        <v>155</v>
      </c>
      <c r="E1003" s="238" t="s">
        <v>19</v>
      </c>
      <c r="F1003" s="239" t="s">
        <v>244</v>
      </c>
      <c r="G1003" s="237"/>
      <c r="H1003" s="240">
        <v>23.694</v>
      </c>
      <c r="I1003" s="241"/>
      <c r="J1003" s="237"/>
      <c r="K1003" s="237"/>
      <c r="L1003" s="242"/>
      <c r="M1003" s="243"/>
      <c r="N1003" s="244"/>
      <c r="O1003" s="244"/>
      <c r="P1003" s="244"/>
      <c r="Q1003" s="244"/>
      <c r="R1003" s="244"/>
      <c r="S1003" s="244"/>
      <c r="T1003" s="245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6" t="s">
        <v>155</v>
      </c>
      <c r="AU1003" s="246" t="s">
        <v>80</v>
      </c>
      <c r="AV1003" s="14" t="s">
        <v>80</v>
      </c>
      <c r="AW1003" s="14" t="s">
        <v>32</v>
      </c>
      <c r="AX1003" s="14" t="s">
        <v>70</v>
      </c>
      <c r="AY1003" s="246" t="s">
        <v>143</v>
      </c>
    </row>
    <row r="1004" spans="1:51" s="14" customFormat="1" ht="12">
      <c r="A1004" s="14"/>
      <c r="B1004" s="236"/>
      <c r="C1004" s="237"/>
      <c r="D1004" s="227" t="s">
        <v>155</v>
      </c>
      <c r="E1004" s="238" t="s">
        <v>19</v>
      </c>
      <c r="F1004" s="239" t="s">
        <v>245</v>
      </c>
      <c r="G1004" s="237"/>
      <c r="H1004" s="240">
        <v>46.17</v>
      </c>
      <c r="I1004" s="241"/>
      <c r="J1004" s="237"/>
      <c r="K1004" s="237"/>
      <c r="L1004" s="242"/>
      <c r="M1004" s="243"/>
      <c r="N1004" s="244"/>
      <c r="O1004" s="244"/>
      <c r="P1004" s="244"/>
      <c r="Q1004" s="244"/>
      <c r="R1004" s="244"/>
      <c r="S1004" s="244"/>
      <c r="T1004" s="245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46" t="s">
        <v>155</v>
      </c>
      <c r="AU1004" s="246" t="s">
        <v>80</v>
      </c>
      <c r="AV1004" s="14" t="s">
        <v>80</v>
      </c>
      <c r="AW1004" s="14" t="s">
        <v>32</v>
      </c>
      <c r="AX1004" s="14" t="s">
        <v>70</v>
      </c>
      <c r="AY1004" s="246" t="s">
        <v>143</v>
      </c>
    </row>
    <row r="1005" spans="1:51" s="16" customFormat="1" ht="12">
      <c r="A1005" s="16"/>
      <c r="B1005" s="268"/>
      <c r="C1005" s="269"/>
      <c r="D1005" s="227" t="s">
        <v>155</v>
      </c>
      <c r="E1005" s="270" t="s">
        <v>19</v>
      </c>
      <c r="F1005" s="271" t="s">
        <v>222</v>
      </c>
      <c r="G1005" s="269"/>
      <c r="H1005" s="272">
        <v>260.858</v>
      </c>
      <c r="I1005" s="273"/>
      <c r="J1005" s="269"/>
      <c r="K1005" s="269"/>
      <c r="L1005" s="274"/>
      <c r="M1005" s="275"/>
      <c r="N1005" s="276"/>
      <c r="O1005" s="276"/>
      <c r="P1005" s="276"/>
      <c r="Q1005" s="276"/>
      <c r="R1005" s="276"/>
      <c r="S1005" s="276"/>
      <c r="T1005" s="277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T1005" s="278" t="s">
        <v>155</v>
      </c>
      <c r="AU1005" s="278" t="s">
        <v>80</v>
      </c>
      <c r="AV1005" s="16" t="s">
        <v>144</v>
      </c>
      <c r="AW1005" s="16" t="s">
        <v>32</v>
      </c>
      <c r="AX1005" s="16" t="s">
        <v>70</v>
      </c>
      <c r="AY1005" s="278" t="s">
        <v>143</v>
      </c>
    </row>
    <row r="1006" spans="1:51" s="13" customFormat="1" ht="12">
      <c r="A1006" s="13"/>
      <c r="B1006" s="225"/>
      <c r="C1006" s="226"/>
      <c r="D1006" s="227" t="s">
        <v>155</v>
      </c>
      <c r="E1006" s="228" t="s">
        <v>19</v>
      </c>
      <c r="F1006" s="229" t="s">
        <v>246</v>
      </c>
      <c r="G1006" s="226"/>
      <c r="H1006" s="228" t="s">
        <v>19</v>
      </c>
      <c r="I1006" s="230"/>
      <c r="J1006" s="226"/>
      <c r="K1006" s="226"/>
      <c r="L1006" s="231"/>
      <c r="M1006" s="232"/>
      <c r="N1006" s="233"/>
      <c r="O1006" s="233"/>
      <c r="P1006" s="233"/>
      <c r="Q1006" s="233"/>
      <c r="R1006" s="233"/>
      <c r="S1006" s="233"/>
      <c r="T1006" s="234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5" t="s">
        <v>155</v>
      </c>
      <c r="AU1006" s="235" t="s">
        <v>80</v>
      </c>
      <c r="AV1006" s="13" t="s">
        <v>78</v>
      </c>
      <c r="AW1006" s="13" t="s">
        <v>32</v>
      </c>
      <c r="AX1006" s="13" t="s">
        <v>70</v>
      </c>
      <c r="AY1006" s="235" t="s">
        <v>143</v>
      </c>
    </row>
    <row r="1007" spans="1:51" s="13" customFormat="1" ht="12">
      <c r="A1007" s="13"/>
      <c r="B1007" s="225"/>
      <c r="C1007" s="226"/>
      <c r="D1007" s="227" t="s">
        <v>155</v>
      </c>
      <c r="E1007" s="228" t="s">
        <v>19</v>
      </c>
      <c r="F1007" s="229" t="s">
        <v>247</v>
      </c>
      <c r="G1007" s="226"/>
      <c r="H1007" s="228" t="s">
        <v>19</v>
      </c>
      <c r="I1007" s="230"/>
      <c r="J1007" s="226"/>
      <c r="K1007" s="226"/>
      <c r="L1007" s="231"/>
      <c r="M1007" s="232"/>
      <c r="N1007" s="233"/>
      <c r="O1007" s="233"/>
      <c r="P1007" s="233"/>
      <c r="Q1007" s="233"/>
      <c r="R1007" s="233"/>
      <c r="S1007" s="233"/>
      <c r="T1007" s="23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5" t="s">
        <v>155</v>
      </c>
      <c r="AU1007" s="235" t="s">
        <v>80</v>
      </c>
      <c r="AV1007" s="13" t="s">
        <v>78</v>
      </c>
      <c r="AW1007" s="13" t="s">
        <v>32</v>
      </c>
      <c r="AX1007" s="13" t="s">
        <v>70</v>
      </c>
      <c r="AY1007" s="235" t="s">
        <v>143</v>
      </c>
    </row>
    <row r="1008" spans="1:51" s="14" customFormat="1" ht="12">
      <c r="A1008" s="14"/>
      <c r="B1008" s="236"/>
      <c r="C1008" s="237"/>
      <c r="D1008" s="227" t="s">
        <v>155</v>
      </c>
      <c r="E1008" s="238" t="s">
        <v>19</v>
      </c>
      <c r="F1008" s="239" t="s">
        <v>248</v>
      </c>
      <c r="G1008" s="237"/>
      <c r="H1008" s="240">
        <v>49.875</v>
      </c>
      <c r="I1008" s="241"/>
      <c r="J1008" s="237"/>
      <c r="K1008" s="237"/>
      <c r="L1008" s="242"/>
      <c r="M1008" s="243"/>
      <c r="N1008" s="244"/>
      <c r="O1008" s="244"/>
      <c r="P1008" s="244"/>
      <c r="Q1008" s="244"/>
      <c r="R1008" s="244"/>
      <c r="S1008" s="244"/>
      <c r="T1008" s="245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6" t="s">
        <v>155</v>
      </c>
      <c r="AU1008" s="246" t="s">
        <v>80</v>
      </c>
      <c r="AV1008" s="14" t="s">
        <v>80</v>
      </c>
      <c r="AW1008" s="14" t="s">
        <v>32</v>
      </c>
      <c r="AX1008" s="14" t="s">
        <v>70</v>
      </c>
      <c r="AY1008" s="246" t="s">
        <v>143</v>
      </c>
    </row>
    <row r="1009" spans="1:51" s="13" customFormat="1" ht="12">
      <c r="A1009" s="13"/>
      <c r="B1009" s="225"/>
      <c r="C1009" s="226"/>
      <c r="D1009" s="227" t="s">
        <v>155</v>
      </c>
      <c r="E1009" s="228" t="s">
        <v>19</v>
      </c>
      <c r="F1009" s="229" t="s">
        <v>249</v>
      </c>
      <c r="G1009" s="226"/>
      <c r="H1009" s="228" t="s">
        <v>19</v>
      </c>
      <c r="I1009" s="230"/>
      <c r="J1009" s="226"/>
      <c r="K1009" s="226"/>
      <c r="L1009" s="231"/>
      <c r="M1009" s="232"/>
      <c r="N1009" s="233"/>
      <c r="O1009" s="233"/>
      <c r="P1009" s="233"/>
      <c r="Q1009" s="233"/>
      <c r="R1009" s="233"/>
      <c r="S1009" s="233"/>
      <c r="T1009" s="23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5" t="s">
        <v>155</v>
      </c>
      <c r="AU1009" s="235" t="s">
        <v>80</v>
      </c>
      <c r="AV1009" s="13" t="s">
        <v>78</v>
      </c>
      <c r="AW1009" s="13" t="s">
        <v>32</v>
      </c>
      <c r="AX1009" s="13" t="s">
        <v>70</v>
      </c>
      <c r="AY1009" s="235" t="s">
        <v>143</v>
      </c>
    </row>
    <row r="1010" spans="1:51" s="14" customFormat="1" ht="12">
      <c r="A1010" s="14"/>
      <c r="B1010" s="236"/>
      <c r="C1010" s="237"/>
      <c r="D1010" s="227" t="s">
        <v>155</v>
      </c>
      <c r="E1010" s="238" t="s">
        <v>19</v>
      </c>
      <c r="F1010" s="239" t="s">
        <v>250</v>
      </c>
      <c r="G1010" s="237"/>
      <c r="H1010" s="240">
        <v>92.425</v>
      </c>
      <c r="I1010" s="241"/>
      <c r="J1010" s="237"/>
      <c r="K1010" s="237"/>
      <c r="L1010" s="242"/>
      <c r="M1010" s="243"/>
      <c r="N1010" s="244"/>
      <c r="O1010" s="244"/>
      <c r="P1010" s="244"/>
      <c r="Q1010" s="244"/>
      <c r="R1010" s="244"/>
      <c r="S1010" s="244"/>
      <c r="T1010" s="245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6" t="s">
        <v>155</v>
      </c>
      <c r="AU1010" s="246" t="s">
        <v>80</v>
      </c>
      <c r="AV1010" s="14" t="s">
        <v>80</v>
      </c>
      <c r="AW1010" s="14" t="s">
        <v>32</v>
      </c>
      <c r="AX1010" s="14" t="s">
        <v>70</v>
      </c>
      <c r="AY1010" s="246" t="s">
        <v>143</v>
      </c>
    </row>
    <row r="1011" spans="1:51" s="13" customFormat="1" ht="12">
      <c r="A1011" s="13"/>
      <c r="B1011" s="225"/>
      <c r="C1011" s="226"/>
      <c r="D1011" s="227" t="s">
        <v>155</v>
      </c>
      <c r="E1011" s="228" t="s">
        <v>19</v>
      </c>
      <c r="F1011" s="229" t="s">
        <v>251</v>
      </c>
      <c r="G1011" s="226"/>
      <c r="H1011" s="228" t="s">
        <v>19</v>
      </c>
      <c r="I1011" s="230"/>
      <c r="J1011" s="226"/>
      <c r="K1011" s="226"/>
      <c r="L1011" s="231"/>
      <c r="M1011" s="232"/>
      <c r="N1011" s="233"/>
      <c r="O1011" s="233"/>
      <c r="P1011" s="233"/>
      <c r="Q1011" s="233"/>
      <c r="R1011" s="233"/>
      <c r="S1011" s="233"/>
      <c r="T1011" s="234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5" t="s">
        <v>155</v>
      </c>
      <c r="AU1011" s="235" t="s">
        <v>80</v>
      </c>
      <c r="AV1011" s="13" t="s">
        <v>78</v>
      </c>
      <c r="AW1011" s="13" t="s">
        <v>32</v>
      </c>
      <c r="AX1011" s="13" t="s">
        <v>70</v>
      </c>
      <c r="AY1011" s="235" t="s">
        <v>143</v>
      </c>
    </row>
    <row r="1012" spans="1:51" s="14" customFormat="1" ht="12">
      <c r="A1012" s="14"/>
      <c r="B1012" s="236"/>
      <c r="C1012" s="237"/>
      <c r="D1012" s="227" t="s">
        <v>155</v>
      </c>
      <c r="E1012" s="238" t="s">
        <v>19</v>
      </c>
      <c r="F1012" s="239" t="s">
        <v>252</v>
      </c>
      <c r="G1012" s="237"/>
      <c r="H1012" s="240">
        <v>98.861</v>
      </c>
      <c r="I1012" s="241"/>
      <c r="J1012" s="237"/>
      <c r="K1012" s="237"/>
      <c r="L1012" s="242"/>
      <c r="M1012" s="243"/>
      <c r="N1012" s="244"/>
      <c r="O1012" s="244"/>
      <c r="P1012" s="244"/>
      <c r="Q1012" s="244"/>
      <c r="R1012" s="244"/>
      <c r="S1012" s="244"/>
      <c r="T1012" s="245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6" t="s">
        <v>155</v>
      </c>
      <c r="AU1012" s="246" t="s">
        <v>80</v>
      </c>
      <c r="AV1012" s="14" t="s">
        <v>80</v>
      </c>
      <c r="AW1012" s="14" t="s">
        <v>32</v>
      </c>
      <c r="AX1012" s="14" t="s">
        <v>70</v>
      </c>
      <c r="AY1012" s="246" t="s">
        <v>143</v>
      </c>
    </row>
    <row r="1013" spans="1:51" s="14" customFormat="1" ht="12">
      <c r="A1013" s="14"/>
      <c r="B1013" s="236"/>
      <c r="C1013" s="237"/>
      <c r="D1013" s="227" t="s">
        <v>155</v>
      </c>
      <c r="E1013" s="238" t="s">
        <v>19</v>
      </c>
      <c r="F1013" s="239" t="s">
        <v>253</v>
      </c>
      <c r="G1013" s="237"/>
      <c r="H1013" s="240">
        <v>95.894</v>
      </c>
      <c r="I1013" s="241"/>
      <c r="J1013" s="237"/>
      <c r="K1013" s="237"/>
      <c r="L1013" s="242"/>
      <c r="M1013" s="243"/>
      <c r="N1013" s="244"/>
      <c r="O1013" s="244"/>
      <c r="P1013" s="244"/>
      <c r="Q1013" s="244"/>
      <c r="R1013" s="244"/>
      <c r="S1013" s="244"/>
      <c r="T1013" s="245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6" t="s">
        <v>155</v>
      </c>
      <c r="AU1013" s="246" t="s">
        <v>80</v>
      </c>
      <c r="AV1013" s="14" t="s">
        <v>80</v>
      </c>
      <c r="AW1013" s="14" t="s">
        <v>32</v>
      </c>
      <c r="AX1013" s="14" t="s">
        <v>70</v>
      </c>
      <c r="AY1013" s="246" t="s">
        <v>143</v>
      </c>
    </row>
    <row r="1014" spans="1:51" s="16" customFormat="1" ht="12">
      <c r="A1014" s="16"/>
      <c r="B1014" s="268"/>
      <c r="C1014" s="269"/>
      <c r="D1014" s="227" t="s">
        <v>155</v>
      </c>
      <c r="E1014" s="270" t="s">
        <v>19</v>
      </c>
      <c r="F1014" s="271" t="s">
        <v>222</v>
      </c>
      <c r="G1014" s="269"/>
      <c r="H1014" s="272">
        <v>337.055</v>
      </c>
      <c r="I1014" s="273"/>
      <c r="J1014" s="269"/>
      <c r="K1014" s="269"/>
      <c r="L1014" s="274"/>
      <c r="M1014" s="275"/>
      <c r="N1014" s="276"/>
      <c r="O1014" s="276"/>
      <c r="P1014" s="276"/>
      <c r="Q1014" s="276"/>
      <c r="R1014" s="276"/>
      <c r="S1014" s="276"/>
      <c r="T1014" s="277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T1014" s="278" t="s">
        <v>155</v>
      </c>
      <c r="AU1014" s="278" t="s">
        <v>80</v>
      </c>
      <c r="AV1014" s="16" t="s">
        <v>144</v>
      </c>
      <c r="AW1014" s="16" t="s">
        <v>32</v>
      </c>
      <c r="AX1014" s="16" t="s">
        <v>70</v>
      </c>
      <c r="AY1014" s="278" t="s">
        <v>143</v>
      </c>
    </row>
    <row r="1015" spans="1:51" s="15" customFormat="1" ht="12">
      <c r="A1015" s="15"/>
      <c r="B1015" s="257"/>
      <c r="C1015" s="258"/>
      <c r="D1015" s="227" t="s">
        <v>155</v>
      </c>
      <c r="E1015" s="259" t="s">
        <v>19</v>
      </c>
      <c r="F1015" s="260" t="s">
        <v>204</v>
      </c>
      <c r="G1015" s="258"/>
      <c r="H1015" s="261">
        <v>3569.819</v>
      </c>
      <c r="I1015" s="262"/>
      <c r="J1015" s="258"/>
      <c r="K1015" s="258"/>
      <c r="L1015" s="263"/>
      <c r="M1015" s="264"/>
      <c r="N1015" s="265"/>
      <c r="O1015" s="265"/>
      <c r="P1015" s="265"/>
      <c r="Q1015" s="265"/>
      <c r="R1015" s="265"/>
      <c r="S1015" s="265"/>
      <c r="T1015" s="266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67" t="s">
        <v>155</v>
      </c>
      <c r="AU1015" s="267" t="s">
        <v>80</v>
      </c>
      <c r="AV1015" s="15" t="s">
        <v>151</v>
      </c>
      <c r="AW1015" s="15" t="s">
        <v>32</v>
      </c>
      <c r="AX1015" s="15" t="s">
        <v>78</v>
      </c>
      <c r="AY1015" s="267" t="s">
        <v>143</v>
      </c>
    </row>
    <row r="1016" spans="1:63" s="12" customFormat="1" ht="22.8" customHeight="1">
      <c r="A1016" s="12"/>
      <c r="B1016" s="191"/>
      <c r="C1016" s="192"/>
      <c r="D1016" s="193" t="s">
        <v>69</v>
      </c>
      <c r="E1016" s="205" t="s">
        <v>1150</v>
      </c>
      <c r="F1016" s="205" t="s">
        <v>1151</v>
      </c>
      <c r="G1016" s="192"/>
      <c r="H1016" s="192"/>
      <c r="I1016" s="195"/>
      <c r="J1016" s="206">
        <f>BK1016</f>
        <v>0</v>
      </c>
      <c r="K1016" s="192"/>
      <c r="L1016" s="197"/>
      <c r="M1016" s="198"/>
      <c r="N1016" s="199"/>
      <c r="O1016" s="199"/>
      <c r="P1016" s="200">
        <f>SUM(P1017:P1028)</f>
        <v>0</v>
      </c>
      <c r="Q1016" s="199"/>
      <c r="R1016" s="200">
        <f>SUM(R1017:R1028)</f>
        <v>0.32793031999999994</v>
      </c>
      <c r="S1016" s="199"/>
      <c r="T1016" s="201">
        <f>SUM(T1017:T1028)</f>
        <v>0</v>
      </c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R1016" s="202" t="s">
        <v>80</v>
      </c>
      <c r="AT1016" s="203" t="s">
        <v>69</v>
      </c>
      <c r="AU1016" s="203" t="s">
        <v>78</v>
      </c>
      <c r="AY1016" s="202" t="s">
        <v>143</v>
      </c>
      <c r="BK1016" s="204">
        <f>SUM(BK1017:BK1028)</f>
        <v>0</v>
      </c>
    </row>
    <row r="1017" spans="1:65" s="2" customFormat="1" ht="33" customHeight="1">
      <c r="A1017" s="41"/>
      <c r="B1017" s="42"/>
      <c r="C1017" s="207" t="s">
        <v>1152</v>
      </c>
      <c r="D1017" s="207" t="s">
        <v>146</v>
      </c>
      <c r="E1017" s="208" t="s">
        <v>1153</v>
      </c>
      <c r="F1017" s="209" t="s">
        <v>1154</v>
      </c>
      <c r="G1017" s="210" t="s">
        <v>174</v>
      </c>
      <c r="H1017" s="211">
        <v>708.492</v>
      </c>
      <c r="I1017" s="212"/>
      <c r="J1017" s="213">
        <f>ROUND(I1017*H1017,2)</f>
        <v>0</v>
      </c>
      <c r="K1017" s="209" t="s">
        <v>150</v>
      </c>
      <c r="L1017" s="47"/>
      <c r="M1017" s="214" t="s">
        <v>19</v>
      </c>
      <c r="N1017" s="215" t="s">
        <v>41</v>
      </c>
      <c r="O1017" s="87"/>
      <c r="P1017" s="216">
        <f>O1017*H1017</f>
        <v>0</v>
      </c>
      <c r="Q1017" s="216">
        <v>0.0002</v>
      </c>
      <c r="R1017" s="216">
        <f>Q1017*H1017</f>
        <v>0.1416984</v>
      </c>
      <c r="S1017" s="216">
        <v>0</v>
      </c>
      <c r="T1017" s="217">
        <f>S1017*H1017</f>
        <v>0</v>
      </c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R1017" s="218" t="s">
        <v>339</v>
      </c>
      <c r="AT1017" s="218" t="s">
        <v>146</v>
      </c>
      <c r="AU1017" s="218" t="s">
        <v>80</v>
      </c>
      <c r="AY1017" s="20" t="s">
        <v>143</v>
      </c>
      <c r="BE1017" s="219">
        <f>IF(N1017="základní",J1017,0)</f>
        <v>0</v>
      </c>
      <c r="BF1017" s="219">
        <f>IF(N1017="snížená",J1017,0)</f>
        <v>0</v>
      </c>
      <c r="BG1017" s="219">
        <f>IF(N1017="zákl. přenesená",J1017,0)</f>
        <v>0</v>
      </c>
      <c r="BH1017" s="219">
        <f>IF(N1017="sníž. přenesená",J1017,0)</f>
        <v>0</v>
      </c>
      <c r="BI1017" s="219">
        <f>IF(N1017="nulová",J1017,0)</f>
        <v>0</v>
      </c>
      <c r="BJ1017" s="20" t="s">
        <v>78</v>
      </c>
      <c r="BK1017" s="219">
        <f>ROUND(I1017*H1017,2)</f>
        <v>0</v>
      </c>
      <c r="BL1017" s="20" t="s">
        <v>339</v>
      </c>
      <c r="BM1017" s="218" t="s">
        <v>1155</v>
      </c>
    </row>
    <row r="1018" spans="1:47" s="2" customFormat="1" ht="12">
      <c r="A1018" s="41"/>
      <c r="B1018" s="42"/>
      <c r="C1018" s="43"/>
      <c r="D1018" s="220" t="s">
        <v>153</v>
      </c>
      <c r="E1018" s="43"/>
      <c r="F1018" s="221" t="s">
        <v>1156</v>
      </c>
      <c r="G1018" s="43"/>
      <c r="H1018" s="43"/>
      <c r="I1018" s="222"/>
      <c r="J1018" s="43"/>
      <c r="K1018" s="43"/>
      <c r="L1018" s="47"/>
      <c r="M1018" s="223"/>
      <c r="N1018" s="224"/>
      <c r="O1018" s="87"/>
      <c r="P1018" s="87"/>
      <c r="Q1018" s="87"/>
      <c r="R1018" s="87"/>
      <c r="S1018" s="87"/>
      <c r="T1018" s="88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T1018" s="20" t="s">
        <v>153</v>
      </c>
      <c r="AU1018" s="20" t="s">
        <v>80</v>
      </c>
    </row>
    <row r="1019" spans="1:51" s="13" customFormat="1" ht="12">
      <c r="A1019" s="13"/>
      <c r="B1019" s="225"/>
      <c r="C1019" s="226"/>
      <c r="D1019" s="227" t="s">
        <v>155</v>
      </c>
      <c r="E1019" s="228" t="s">
        <v>19</v>
      </c>
      <c r="F1019" s="229" t="s">
        <v>1157</v>
      </c>
      <c r="G1019" s="226"/>
      <c r="H1019" s="228" t="s">
        <v>19</v>
      </c>
      <c r="I1019" s="230"/>
      <c r="J1019" s="226"/>
      <c r="K1019" s="226"/>
      <c r="L1019" s="231"/>
      <c r="M1019" s="232"/>
      <c r="N1019" s="233"/>
      <c r="O1019" s="233"/>
      <c r="P1019" s="233"/>
      <c r="Q1019" s="233"/>
      <c r="R1019" s="233"/>
      <c r="S1019" s="233"/>
      <c r="T1019" s="234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35" t="s">
        <v>155</v>
      </c>
      <c r="AU1019" s="235" t="s">
        <v>80</v>
      </c>
      <c r="AV1019" s="13" t="s">
        <v>78</v>
      </c>
      <c r="AW1019" s="13" t="s">
        <v>32</v>
      </c>
      <c r="AX1019" s="13" t="s">
        <v>70</v>
      </c>
      <c r="AY1019" s="235" t="s">
        <v>143</v>
      </c>
    </row>
    <row r="1020" spans="1:51" s="14" customFormat="1" ht="12">
      <c r="A1020" s="14"/>
      <c r="B1020" s="236"/>
      <c r="C1020" s="237"/>
      <c r="D1020" s="227" t="s">
        <v>155</v>
      </c>
      <c r="E1020" s="238" t="s">
        <v>19</v>
      </c>
      <c r="F1020" s="239" t="s">
        <v>1158</v>
      </c>
      <c r="G1020" s="237"/>
      <c r="H1020" s="240">
        <v>708.492</v>
      </c>
      <c r="I1020" s="241"/>
      <c r="J1020" s="237"/>
      <c r="K1020" s="237"/>
      <c r="L1020" s="242"/>
      <c r="M1020" s="243"/>
      <c r="N1020" s="244"/>
      <c r="O1020" s="244"/>
      <c r="P1020" s="244"/>
      <c r="Q1020" s="244"/>
      <c r="R1020" s="244"/>
      <c r="S1020" s="244"/>
      <c r="T1020" s="245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6" t="s">
        <v>155</v>
      </c>
      <c r="AU1020" s="246" t="s">
        <v>80</v>
      </c>
      <c r="AV1020" s="14" t="s">
        <v>80</v>
      </c>
      <c r="AW1020" s="14" t="s">
        <v>32</v>
      </c>
      <c r="AX1020" s="14" t="s">
        <v>78</v>
      </c>
      <c r="AY1020" s="246" t="s">
        <v>143</v>
      </c>
    </row>
    <row r="1021" spans="1:65" s="2" customFormat="1" ht="33" customHeight="1">
      <c r="A1021" s="41"/>
      <c r="B1021" s="42"/>
      <c r="C1021" s="207" t="s">
        <v>1159</v>
      </c>
      <c r="D1021" s="207" t="s">
        <v>146</v>
      </c>
      <c r="E1021" s="208" t="s">
        <v>1160</v>
      </c>
      <c r="F1021" s="209" t="s">
        <v>1161</v>
      </c>
      <c r="G1021" s="210" t="s">
        <v>174</v>
      </c>
      <c r="H1021" s="211">
        <v>4.4</v>
      </c>
      <c r="I1021" s="212"/>
      <c r="J1021" s="213">
        <f>ROUND(I1021*H1021,2)</f>
        <v>0</v>
      </c>
      <c r="K1021" s="209" t="s">
        <v>150</v>
      </c>
      <c r="L1021" s="47"/>
      <c r="M1021" s="214" t="s">
        <v>19</v>
      </c>
      <c r="N1021" s="215" t="s">
        <v>41</v>
      </c>
      <c r="O1021" s="87"/>
      <c r="P1021" s="216">
        <f>O1021*H1021</f>
        <v>0</v>
      </c>
      <c r="Q1021" s="216">
        <v>0.0002</v>
      </c>
      <c r="R1021" s="216">
        <f>Q1021*H1021</f>
        <v>0.0008800000000000001</v>
      </c>
      <c r="S1021" s="216">
        <v>0</v>
      </c>
      <c r="T1021" s="217">
        <f>S1021*H1021</f>
        <v>0</v>
      </c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R1021" s="218" t="s">
        <v>339</v>
      </c>
      <c r="AT1021" s="218" t="s">
        <v>146</v>
      </c>
      <c r="AU1021" s="218" t="s">
        <v>80</v>
      </c>
      <c r="AY1021" s="20" t="s">
        <v>143</v>
      </c>
      <c r="BE1021" s="219">
        <f>IF(N1021="základní",J1021,0)</f>
        <v>0</v>
      </c>
      <c r="BF1021" s="219">
        <f>IF(N1021="snížená",J1021,0)</f>
        <v>0</v>
      </c>
      <c r="BG1021" s="219">
        <f>IF(N1021="zákl. přenesená",J1021,0)</f>
        <v>0</v>
      </c>
      <c r="BH1021" s="219">
        <f>IF(N1021="sníž. přenesená",J1021,0)</f>
        <v>0</v>
      </c>
      <c r="BI1021" s="219">
        <f>IF(N1021="nulová",J1021,0)</f>
        <v>0</v>
      </c>
      <c r="BJ1021" s="20" t="s">
        <v>78</v>
      </c>
      <c r="BK1021" s="219">
        <f>ROUND(I1021*H1021,2)</f>
        <v>0</v>
      </c>
      <c r="BL1021" s="20" t="s">
        <v>339</v>
      </c>
      <c r="BM1021" s="218" t="s">
        <v>1162</v>
      </c>
    </row>
    <row r="1022" spans="1:47" s="2" customFormat="1" ht="12">
      <c r="A1022" s="41"/>
      <c r="B1022" s="42"/>
      <c r="C1022" s="43"/>
      <c r="D1022" s="220" t="s">
        <v>153</v>
      </c>
      <c r="E1022" s="43"/>
      <c r="F1022" s="221" t="s">
        <v>1163</v>
      </c>
      <c r="G1022" s="43"/>
      <c r="H1022" s="43"/>
      <c r="I1022" s="222"/>
      <c r="J1022" s="43"/>
      <c r="K1022" s="43"/>
      <c r="L1022" s="47"/>
      <c r="M1022" s="223"/>
      <c r="N1022" s="224"/>
      <c r="O1022" s="87"/>
      <c r="P1022" s="87"/>
      <c r="Q1022" s="87"/>
      <c r="R1022" s="87"/>
      <c r="S1022" s="87"/>
      <c r="T1022" s="88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T1022" s="20" t="s">
        <v>153</v>
      </c>
      <c r="AU1022" s="20" t="s">
        <v>80</v>
      </c>
    </row>
    <row r="1023" spans="1:51" s="13" customFormat="1" ht="12">
      <c r="A1023" s="13"/>
      <c r="B1023" s="225"/>
      <c r="C1023" s="226"/>
      <c r="D1023" s="227" t="s">
        <v>155</v>
      </c>
      <c r="E1023" s="228" t="s">
        <v>19</v>
      </c>
      <c r="F1023" s="229" t="s">
        <v>1164</v>
      </c>
      <c r="G1023" s="226"/>
      <c r="H1023" s="228" t="s">
        <v>19</v>
      </c>
      <c r="I1023" s="230"/>
      <c r="J1023" s="226"/>
      <c r="K1023" s="226"/>
      <c r="L1023" s="231"/>
      <c r="M1023" s="232"/>
      <c r="N1023" s="233"/>
      <c r="O1023" s="233"/>
      <c r="P1023" s="233"/>
      <c r="Q1023" s="233"/>
      <c r="R1023" s="233"/>
      <c r="S1023" s="233"/>
      <c r="T1023" s="234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5" t="s">
        <v>155</v>
      </c>
      <c r="AU1023" s="235" t="s">
        <v>80</v>
      </c>
      <c r="AV1023" s="13" t="s">
        <v>78</v>
      </c>
      <c r="AW1023" s="13" t="s">
        <v>32</v>
      </c>
      <c r="AX1023" s="13" t="s">
        <v>70</v>
      </c>
      <c r="AY1023" s="235" t="s">
        <v>143</v>
      </c>
    </row>
    <row r="1024" spans="1:51" s="14" customFormat="1" ht="12">
      <c r="A1024" s="14"/>
      <c r="B1024" s="236"/>
      <c r="C1024" s="237"/>
      <c r="D1024" s="227" t="s">
        <v>155</v>
      </c>
      <c r="E1024" s="238" t="s">
        <v>19</v>
      </c>
      <c r="F1024" s="239" t="s">
        <v>1165</v>
      </c>
      <c r="G1024" s="237"/>
      <c r="H1024" s="240">
        <v>4.4</v>
      </c>
      <c r="I1024" s="241"/>
      <c r="J1024" s="237"/>
      <c r="K1024" s="237"/>
      <c r="L1024" s="242"/>
      <c r="M1024" s="243"/>
      <c r="N1024" s="244"/>
      <c r="O1024" s="244"/>
      <c r="P1024" s="244"/>
      <c r="Q1024" s="244"/>
      <c r="R1024" s="244"/>
      <c r="S1024" s="244"/>
      <c r="T1024" s="245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6" t="s">
        <v>155</v>
      </c>
      <c r="AU1024" s="246" t="s">
        <v>80</v>
      </c>
      <c r="AV1024" s="14" t="s">
        <v>80</v>
      </c>
      <c r="AW1024" s="14" t="s">
        <v>32</v>
      </c>
      <c r="AX1024" s="14" t="s">
        <v>78</v>
      </c>
      <c r="AY1024" s="246" t="s">
        <v>143</v>
      </c>
    </row>
    <row r="1025" spans="1:65" s="2" customFormat="1" ht="37.8" customHeight="1">
      <c r="A1025" s="41"/>
      <c r="B1025" s="42"/>
      <c r="C1025" s="207" t="s">
        <v>476</v>
      </c>
      <c r="D1025" s="207" t="s">
        <v>146</v>
      </c>
      <c r="E1025" s="208" t="s">
        <v>1166</v>
      </c>
      <c r="F1025" s="209" t="s">
        <v>1167</v>
      </c>
      <c r="G1025" s="210" t="s">
        <v>174</v>
      </c>
      <c r="H1025" s="211">
        <v>708.492</v>
      </c>
      <c r="I1025" s="212"/>
      <c r="J1025" s="213">
        <f>ROUND(I1025*H1025,2)</f>
        <v>0</v>
      </c>
      <c r="K1025" s="209" t="s">
        <v>150</v>
      </c>
      <c r="L1025" s="47"/>
      <c r="M1025" s="214" t="s">
        <v>19</v>
      </c>
      <c r="N1025" s="215" t="s">
        <v>41</v>
      </c>
      <c r="O1025" s="87"/>
      <c r="P1025" s="216">
        <f>O1025*H1025</f>
        <v>0</v>
      </c>
      <c r="Q1025" s="216">
        <v>0.00026</v>
      </c>
      <c r="R1025" s="216">
        <f>Q1025*H1025</f>
        <v>0.18420791999999997</v>
      </c>
      <c r="S1025" s="216">
        <v>0</v>
      </c>
      <c r="T1025" s="217">
        <f>S1025*H1025</f>
        <v>0</v>
      </c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R1025" s="218" t="s">
        <v>339</v>
      </c>
      <c r="AT1025" s="218" t="s">
        <v>146</v>
      </c>
      <c r="AU1025" s="218" t="s">
        <v>80</v>
      </c>
      <c r="AY1025" s="20" t="s">
        <v>143</v>
      </c>
      <c r="BE1025" s="219">
        <f>IF(N1025="základní",J1025,0)</f>
        <v>0</v>
      </c>
      <c r="BF1025" s="219">
        <f>IF(N1025="snížená",J1025,0)</f>
        <v>0</v>
      </c>
      <c r="BG1025" s="219">
        <f>IF(N1025="zákl. přenesená",J1025,0)</f>
        <v>0</v>
      </c>
      <c r="BH1025" s="219">
        <f>IF(N1025="sníž. přenesená",J1025,0)</f>
        <v>0</v>
      </c>
      <c r="BI1025" s="219">
        <f>IF(N1025="nulová",J1025,0)</f>
        <v>0</v>
      </c>
      <c r="BJ1025" s="20" t="s">
        <v>78</v>
      </c>
      <c r="BK1025" s="219">
        <f>ROUND(I1025*H1025,2)</f>
        <v>0</v>
      </c>
      <c r="BL1025" s="20" t="s">
        <v>339</v>
      </c>
      <c r="BM1025" s="218" t="s">
        <v>1168</v>
      </c>
    </row>
    <row r="1026" spans="1:47" s="2" customFormat="1" ht="12">
      <c r="A1026" s="41"/>
      <c r="B1026" s="42"/>
      <c r="C1026" s="43"/>
      <c r="D1026" s="220" t="s">
        <v>153</v>
      </c>
      <c r="E1026" s="43"/>
      <c r="F1026" s="221" t="s">
        <v>1169</v>
      </c>
      <c r="G1026" s="43"/>
      <c r="H1026" s="43"/>
      <c r="I1026" s="222"/>
      <c r="J1026" s="43"/>
      <c r="K1026" s="43"/>
      <c r="L1026" s="47"/>
      <c r="M1026" s="223"/>
      <c r="N1026" s="224"/>
      <c r="O1026" s="87"/>
      <c r="P1026" s="87"/>
      <c r="Q1026" s="87"/>
      <c r="R1026" s="87"/>
      <c r="S1026" s="87"/>
      <c r="T1026" s="88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T1026" s="20" t="s">
        <v>153</v>
      </c>
      <c r="AU1026" s="20" t="s">
        <v>80</v>
      </c>
    </row>
    <row r="1027" spans="1:65" s="2" customFormat="1" ht="37.8" customHeight="1">
      <c r="A1027" s="41"/>
      <c r="B1027" s="42"/>
      <c r="C1027" s="207" t="s">
        <v>1170</v>
      </c>
      <c r="D1027" s="207" t="s">
        <v>146</v>
      </c>
      <c r="E1027" s="208" t="s">
        <v>1171</v>
      </c>
      <c r="F1027" s="209" t="s">
        <v>1172</v>
      </c>
      <c r="G1027" s="210" t="s">
        <v>174</v>
      </c>
      <c r="H1027" s="211">
        <v>4.4</v>
      </c>
      <c r="I1027" s="212"/>
      <c r="J1027" s="213">
        <f>ROUND(I1027*H1027,2)</f>
        <v>0</v>
      </c>
      <c r="K1027" s="209" t="s">
        <v>150</v>
      </c>
      <c r="L1027" s="47"/>
      <c r="M1027" s="214" t="s">
        <v>19</v>
      </c>
      <c r="N1027" s="215" t="s">
        <v>41</v>
      </c>
      <c r="O1027" s="87"/>
      <c r="P1027" s="216">
        <f>O1027*H1027</f>
        <v>0</v>
      </c>
      <c r="Q1027" s="216">
        <v>0.00026</v>
      </c>
      <c r="R1027" s="216">
        <f>Q1027*H1027</f>
        <v>0.001144</v>
      </c>
      <c r="S1027" s="216">
        <v>0</v>
      </c>
      <c r="T1027" s="217">
        <f>S1027*H1027</f>
        <v>0</v>
      </c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R1027" s="218" t="s">
        <v>339</v>
      </c>
      <c r="AT1027" s="218" t="s">
        <v>146</v>
      </c>
      <c r="AU1027" s="218" t="s">
        <v>80</v>
      </c>
      <c r="AY1027" s="20" t="s">
        <v>143</v>
      </c>
      <c r="BE1027" s="219">
        <f>IF(N1027="základní",J1027,0)</f>
        <v>0</v>
      </c>
      <c r="BF1027" s="219">
        <f>IF(N1027="snížená",J1027,0)</f>
        <v>0</v>
      </c>
      <c r="BG1027" s="219">
        <f>IF(N1027="zákl. přenesená",J1027,0)</f>
        <v>0</v>
      </c>
      <c r="BH1027" s="219">
        <f>IF(N1027="sníž. přenesená",J1027,0)</f>
        <v>0</v>
      </c>
      <c r="BI1027" s="219">
        <f>IF(N1027="nulová",J1027,0)</f>
        <v>0</v>
      </c>
      <c r="BJ1027" s="20" t="s">
        <v>78</v>
      </c>
      <c r="BK1027" s="219">
        <f>ROUND(I1027*H1027,2)</f>
        <v>0</v>
      </c>
      <c r="BL1027" s="20" t="s">
        <v>339</v>
      </c>
      <c r="BM1027" s="218" t="s">
        <v>1173</v>
      </c>
    </row>
    <row r="1028" spans="1:47" s="2" customFormat="1" ht="12">
      <c r="A1028" s="41"/>
      <c r="B1028" s="42"/>
      <c r="C1028" s="43"/>
      <c r="D1028" s="220" t="s">
        <v>153</v>
      </c>
      <c r="E1028" s="43"/>
      <c r="F1028" s="221" t="s">
        <v>1174</v>
      </c>
      <c r="G1028" s="43"/>
      <c r="H1028" s="43"/>
      <c r="I1028" s="222"/>
      <c r="J1028" s="43"/>
      <c r="K1028" s="43"/>
      <c r="L1028" s="47"/>
      <c r="M1028" s="223"/>
      <c r="N1028" s="224"/>
      <c r="O1028" s="87"/>
      <c r="P1028" s="87"/>
      <c r="Q1028" s="87"/>
      <c r="R1028" s="87"/>
      <c r="S1028" s="87"/>
      <c r="T1028" s="88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T1028" s="20" t="s">
        <v>153</v>
      </c>
      <c r="AU1028" s="20" t="s">
        <v>80</v>
      </c>
    </row>
    <row r="1029" spans="1:63" s="12" customFormat="1" ht="25.9" customHeight="1">
      <c r="A1029" s="12"/>
      <c r="B1029" s="191"/>
      <c r="C1029" s="192"/>
      <c r="D1029" s="193" t="s">
        <v>69</v>
      </c>
      <c r="E1029" s="194" t="s">
        <v>164</v>
      </c>
      <c r="F1029" s="194" t="s">
        <v>1175</v>
      </c>
      <c r="G1029" s="192"/>
      <c r="H1029" s="192"/>
      <c r="I1029" s="195"/>
      <c r="J1029" s="196">
        <f>BK1029</f>
        <v>0</v>
      </c>
      <c r="K1029" s="192"/>
      <c r="L1029" s="197"/>
      <c r="M1029" s="198"/>
      <c r="N1029" s="199"/>
      <c r="O1029" s="199"/>
      <c r="P1029" s="200">
        <f>P1030</f>
        <v>0</v>
      </c>
      <c r="Q1029" s="199"/>
      <c r="R1029" s="200">
        <f>R1030</f>
        <v>0</v>
      </c>
      <c r="S1029" s="199"/>
      <c r="T1029" s="201">
        <f>T1030</f>
        <v>0</v>
      </c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R1029" s="202" t="s">
        <v>144</v>
      </c>
      <c r="AT1029" s="203" t="s">
        <v>69</v>
      </c>
      <c r="AU1029" s="203" t="s">
        <v>70</v>
      </c>
      <c r="AY1029" s="202" t="s">
        <v>143</v>
      </c>
      <c r="BK1029" s="204">
        <f>BK1030</f>
        <v>0</v>
      </c>
    </row>
    <row r="1030" spans="1:63" s="12" customFormat="1" ht="22.8" customHeight="1">
      <c r="A1030" s="12"/>
      <c r="B1030" s="191"/>
      <c r="C1030" s="192"/>
      <c r="D1030" s="193" t="s">
        <v>69</v>
      </c>
      <c r="E1030" s="205" t="s">
        <v>1176</v>
      </c>
      <c r="F1030" s="205" t="s">
        <v>1177</v>
      </c>
      <c r="G1030" s="192"/>
      <c r="H1030" s="192"/>
      <c r="I1030" s="195"/>
      <c r="J1030" s="206">
        <f>BK1030</f>
        <v>0</v>
      </c>
      <c r="K1030" s="192"/>
      <c r="L1030" s="197"/>
      <c r="M1030" s="198"/>
      <c r="N1030" s="199"/>
      <c r="O1030" s="199"/>
      <c r="P1030" s="200">
        <f>P1031</f>
        <v>0</v>
      </c>
      <c r="Q1030" s="199"/>
      <c r="R1030" s="200">
        <f>R1031</f>
        <v>0</v>
      </c>
      <c r="S1030" s="199"/>
      <c r="T1030" s="201">
        <f>T1031</f>
        <v>0</v>
      </c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R1030" s="202" t="s">
        <v>144</v>
      </c>
      <c r="AT1030" s="203" t="s">
        <v>69</v>
      </c>
      <c r="AU1030" s="203" t="s">
        <v>78</v>
      </c>
      <c r="AY1030" s="202" t="s">
        <v>143</v>
      </c>
      <c r="BK1030" s="204">
        <f>BK1031</f>
        <v>0</v>
      </c>
    </row>
    <row r="1031" spans="1:65" s="2" customFormat="1" ht="24.15" customHeight="1">
      <c r="A1031" s="41"/>
      <c r="B1031" s="42"/>
      <c r="C1031" s="207" t="s">
        <v>1178</v>
      </c>
      <c r="D1031" s="207" t="s">
        <v>146</v>
      </c>
      <c r="E1031" s="208" t="s">
        <v>1179</v>
      </c>
      <c r="F1031" s="209" t="s">
        <v>1180</v>
      </c>
      <c r="G1031" s="210" t="s">
        <v>1181</v>
      </c>
      <c r="H1031" s="211">
        <v>1</v>
      </c>
      <c r="I1031" s="212"/>
      <c r="J1031" s="213">
        <f>ROUND(I1031*H1031,2)</f>
        <v>0</v>
      </c>
      <c r="K1031" s="209" t="s">
        <v>19</v>
      </c>
      <c r="L1031" s="47"/>
      <c r="M1031" s="280" t="s">
        <v>19</v>
      </c>
      <c r="N1031" s="281" t="s">
        <v>41</v>
      </c>
      <c r="O1031" s="282"/>
      <c r="P1031" s="283">
        <f>O1031*H1031</f>
        <v>0</v>
      </c>
      <c r="Q1031" s="283">
        <v>0</v>
      </c>
      <c r="R1031" s="283">
        <f>Q1031*H1031</f>
        <v>0</v>
      </c>
      <c r="S1031" s="283">
        <v>0</v>
      </c>
      <c r="T1031" s="284">
        <f>S1031*H1031</f>
        <v>0</v>
      </c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R1031" s="218" t="s">
        <v>695</v>
      </c>
      <c r="AT1031" s="218" t="s">
        <v>146</v>
      </c>
      <c r="AU1031" s="218" t="s">
        <v>80</v>
      </c>
      <c r="AY1031" s="20" t="s">
        <v>143</v>
      </c>
      <c r="BE1031" s="219">
        <f>IF(N1031="základní",J1031,0)</f>
        <v>0</v>
      </c>
      <c r="BF1031" s="219">
        <f>IF(N1031="snížená",J1031,0)</f>
        <v>0</v>
      </c>
      <c r="BG1031" s="219">
        <f>IF(N1031="zákl. přenesená",J1031,0)</f>
        <v>0</v>
      </c>
      <c r="BH1031" s="219">
        <f>IF(N1031="sníž. přenesená",J1031,0)</f>
        <v>0</v>
      </c>
      <c r="BI1031" s="219">
        <f>IF(N1031="nulová",J1031,0)</f>
        <v>0</v>
      </c>
      <c r="BJ1031" s="20" t="s">
        <v>78</v>
      </c>
      <c r="BK1031" s="219">
        <f>ROUND(I1031*H1031,2)</f>
        <v>0</v>
      </c>
      <c r="BL1031" s="20" t="s">
        <v>695</v>
      </c>
      <c r="BM1031" s="218" t="s">
        <v>1182</v>
      </c>
    </row>
    <row r="1032" spans="1:31" s="2" customFormat="1" ht="6.95" customHeight="1">
      <c r="A1032" s="41"/>
      <c r="B1032" s="62"/>
      <c r="C1032" s="63"/>
      <c r="D1032" s="63"/>
      <c r="E1032" s="63"/>
      <c r="F1032" s="63"/>
      <c r="G1032" s="63"/>
      <c r="H1032" s="63"/>
      <c r="I1032" s="63"/>
      <c r="J1032" s="63"/>
      <c r="K1032" s="63"/>
      <c r="L1032" s="47"/>
      <c r="M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</row>
  </sheetData>
  <sheetProtection password="CC35" sheet="1" objects="1" scenarios="1" formatColumns="0" formatRows="0" autoFilter="0"/>
  <autoFilter ref="C94:K103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3_02/317234410"/>
    <hyperlink ref="F103" r:id="rId2" display="https://podminky.urs.cz/item/CS_URS_2023_02/317941123"/>
    <hyperlink ref="F110" r:id="rId3" display="https://podminky.urs.cz/item/CS_URS_2023_02/612325302"/>
    <hyperlink ref="F114" r:id="rId4" display="https://podminky.urs.cz/item/CS_URS_2023_02/615142012"/>
    <hyperlink ref="F118" r:id="rId5" display="https://podminky.urs.cz/item/CS_URS_2023_02/619995001"/>
    <hyperlink ref="F138" r:id="rId6" display="https://podminky.urs.cz/item/CS_URS_2023_01/622131100"/>
    <hyperlink ref="F187" r:id="rId7" display="https://podminky.urs.cz/item/CS_URS_2023_02/622131111"/>
    <hyperlink ref="F204" r:id="rId8" display="https://podminky.urs.cz/item/CS_URS_2023_02/622143003"/>
    <hyperlink ref="F236" r:id="rId9" display="https://podminky.urs.cz/item/CS_URS_2023_02/622143004"/>
    <hyperlink ref="F265" r:id="rId10" display="https://podminky.urs.cz/item/CS_URS_2023_02/622151031"/>
    <hyperlink ref="F286" r:id="rId11" display="https://podminky.urs.cz/item/CS_URS_2023_02/622211031"/>
    <hyperlink ref="F297" r:id="rId12" display="https://podminky.urs.cz/item/CS_URS_2023_02/622221011"/>
    <hyperlink ref="F310" r:id="rId13" display="https://podminky.urs.cz/item/CS_URS_2023_02/622221031"/>
    <hyperlink ref="F334" r:id="rId14" display="https://podminky.urs.cz/item/CS_URS_2023_02/622221061"/>
    <hyperlink ref="F340" r:id="rId15" display="https://podminky.urs.cz/item/CS_URS_2023_02/622222051"/>
    <hyperlink ref="F367" r:id="rId16" display="https://podminky.urs.cz/item/CS_URS_2023_02/622251105"/>
    <hyperlink ref="F376" r:id="rId17" display="https://podminky.urs.cz/item/CS_URS_2023_02/622252001"/>
    <hyperlink ref="F387" r:id="rId18" display="https://podminky.urs.cz/item/CS_URS_2023_02/622252002"/>
    <hyperlink ref="F458" r:id="rId19" display="https://podminky.urs.cz/item/CS_URS_2023_02/622321121"/>
    <hyperlink ref="F465" r:id="rId20" display="https://podminky.urs.cz/item/CS_URS_2023_02/622325409"/>
    <hyperlink ref="F514" r:id="rId21" display="https://podminky.urs.cz/item/CS_URS_2023_02/622531012"/>
    <hyperlink ref="F571" r:id="rId22" display="https://podminky.urs.cz/item/CS_URS_2023_02/629991011"/>
    <hyperlink ref="F594" r:id="rId23" display="https://podminky.urs.cz/item/CS_URS_2023_02/629995101"/>
    <hyperlink ref="F602" r:id="rId24" display="https://podminky.urs.cz/item/CS_URS_2023_02/941311112"/>
    <hyperlink ref="F618" r:id="rId25" display="https://podminky.urs.cz/item/CS_URS_2023_02/941311211"/>
    <hyperlink ref="F621" r:id="rId26" display="https://podminky.urs.cz/item/CS_URS_2023_02/941311812"/>
    <hyperlink ref="F623" r:id="rId27" display="https://podminky.urs.cz/item/CS_URS_2023_02/944511111"/>
    <hyperlink ref="F625" r:id="rId28" display="https://podminky.urs.cz/item/CS_URS_2023_02/944511211"/>
    <hyperlink ref="F628" r:id="rId29" display="https://podminky.urs.cz/item/CS_URS_2023_02/944511811"/>
    <hyperlink ref="F630" r:id="rId30" display="https://podminky.urs.cz/item/CS_URS_2023_02/944711111"/>
    <hyperlink ref="F641" r:id="rId31" display="https://podminky.urs.cz/item/CS_URS_2023_02/944711211"/>
    <hyperlink ref="F644" r:id="rId32" display="https://podminky.urs.cz/item/CS_URS_2023_02/944711811"/>
    <hyperlink ref="F646" r:id="rId33" display="https://podminky.urs.cz/item/CS_URS_2023_02/962032230"/>
    <hyperlink ref="F653" r:id="rId34" display="https://podminky.urs.cz/item/CS_URS_2023_02/968062374"/>
    <hyperlink ref="F656" r:id="rId35" display="https://podminky.urs.cz/item/CS_URS_2023_02/968062375"/>
    <hyperlink ref="F660" r:id="rId36" display="https://podminky.urs.cz/item/CS_URS_2023_02/968062376"/>
    <hyperlink ref="F667" r:id="rId37" display="https://podminky.urs.cz/item/CS_URS_2023_02/968062377"/>
    <hyperlink ref="F670" r:id="rId38" display="https://podminky.urs.cz/item/CS_URS_2023_02/968072356"/>
    <hyperlink ref="F674" r:id="rId39" display="https://podminky.urs.cz/item/CS_URS_2023_02/968072455"/>
    <hyperlink ref="F678" r:id="rId40" display="https://podminky.urs.cz/item/CS_URS_2023_02/968072456"/>
    <hyperlink ref="F682" r:id="rId41" display="https://podminky.urs.cz/item/CS_URS_2023_02/974031666"/>
    <hyperlink ref="F686" r:id="rId42" display="https://podminky.urs.cz/item/CS_URS_2023_02/978019391"/>
    <hyperlink ref="F733" r:id="rId43" display="https://podminky.urs.cz/item/CS_URS_2023_02/985131311"/>
    <hyperlink ref="F738" r:id="rId44" display="https://podminky.urs.cz/item/CS_URS_2023_02/997013117"/>
    <hyperlink ref="F740" r:id="rId45" display="https://podminky.urs.cz/item/CS_URS_2023_02/997013219"/>
    <hyperlink ref="F743" r:id="rId46" display="https://podminky.urs.cz/item/CS_URS_2023_02/997013501"/>
    <hyperlink ref="F745" r:id="rId47" display="https://podminky.urs.cz/item/CS_URS_2023_02/997013509"/>
    <hyperlink ref="F747" r:id="rId48" display="https://podminky.urs.cz/item/CS_URS_2023_02/997013631"/>
    <hyperlink ref="F750" r:id="rId49" display="https://podminky.urs.cz/item/CS_URS_2023_02/998018003"/>
    <hyperlink ref="F754" r:id="rId50" display="https://podminky.urs.cz/item/CS_URS_2023_02/713130851"/>
    <hyperlink ref="F758" r:id="rId51" display="https://podminky.urs.cz/item/CS_URS_2023_01/713131143"/>
    <hyperlink ref="F764" r:id="rId52" display="https://podminky.urs.cz/item/CS_URS_2023_02/998713103"/>
    <hyperlink ref="F767" r:id="rId53" display="https://podminky.urs.cz/item/CS_URS_2023_02/764002841"/>
    <hyperlink ref="F770" r:id="rId54" display="https://podminky.urs.cz/item/CS_URS_2023_02/764002851"/>
    <hyperlink ref="F773" r:id="rId55" display="https://podminky.urs.cz/item/CS_URS_2023_01/764244407"/>
    <hyperlink ref="F777" r:id="rId56" display="https://podminky.urs.cz/item/CS_URS_2023_01/764244409"/>
    <hyperlink ref="F781" r:id="rId57" display="https://podminky.urs.cz/item/CS_URS_2023_01/764246402"/>
    <hyperlink ref="F785" r:id="rId58" display="https://podminky.urs.cz/item/CS_URS_2023_01/764246403"/>
    <hyperlink ref="F798" r:id="rId59" display="https://podminky.urs.cz/item/CS_URS_2023_01/764246404"/>
    <hyperlink ref="F811" r:id="rId60" display="https://podminky.urs.cz/item/CS_URS_2023_01/764246405"/>
    <hyperlink ref="F854" r:id="rId61" display="https://podminky.urs.cz/item/CS_URS_2023_01/764246406"/>
    <hyperlink ref="F873" r:id="rId62" display="https://podminky.urs.cz/item/CS_URS_2023_01/764246407"/>
    <hyperlink ref="F888" r:id="rId63" display="https://podminky.urs.cz/item/CS_URS_2023_02/998764103"/>
    <hyperlink ref="F891" r:id="rId64" display="https://podminky.urs.cz/item/CS_URS_2023_02/766441821"/>
    <hyperlink ref="F894" r:id="rId65" display="https://podminky.urs.cz/item/CS_URS_2023_02/766694116"/>
    <hyperlink ref="F903" r:id="rId66" display="https://podminky.urs.cz/item/CS_URS_2023_02/998766103"/>
    <hyperlink ref="F944" r:id="rId67" display="https://podminky.urs.cz/item/CS_URS_2023_02/998766203"/>
    <hyperlink ref="F959" r:id="rId68" display="https://podminky.urs.cz/item/CS_URS_2023_02/767134831"/>
    <hyperlink ref="F963" r:id="rId69" display="https://podminky.urs.cz/item/CS_URS_2023_02/767135831"/>
    <hyperlink ref="F967" r:id="rId70" display="https://podminky.urs.cz/item/CS_URS_2023_02/998767203"/>
    <hyperlink ref="F1018" r:id="rId71" display="https://podminky.urs.cz/item/CS_URS_2023_02/784181121"/>
    <hyperlink ref="F1022" r:id="rId72" display="https://podminky.urs.cz/item/CS_URS_2023_02/784181125"/>
    <hyperlink ref="F1026" r:id="rId73" display="https://podminky.urs.cz/item/CS_URS_2023_02/784211101"/>
    <hyperlink ref="F1028" r:id="rId74" display="https://podminky.urs.cz/item/CS_URS_2023_02/7842111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1183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ROUND((SUM(BE86:BE227)),2)</f>
        <v>0</v>
      </c>
      <c r="G33" s="41"/>
      <c r="H33" s="41"/>
      <c r="I33" s="151">
        <v>0.21</v>
      </c>
      <c r="J33" s="150">
        <f>ROUND(((SUM(BE86:BE227))*I33),2)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ROUND((SUM(BF86:BF227)),2)</f>
        <v>0</v>
      </c>
      <c r="G34" s="41"/>
      <c r="H34" s="41"/>
      <c r="I34" s="151">
        <v>0.12</v>
      </c>
      <c r="J34" s="150">
        <f>ROUND(((SUM(BF86:BF227))*I34),2)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ROUND((SUM(BG86:BG227)),2)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ROUND((SUM(BH86:BH227)),2)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ROUND((SUM(BI86:BI227)),2)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02 - Zateplení půdy a krovu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118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119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1184</v>
      </c>
      <c r="E62" s="177"/>
      <c r="F62" s="177"/>
      <c r="G62" s="177"/>
      <c r="H62" s="177"/>
      <c r="I62" s="177"/>
      <c r="J62" s="178">
        <f>J129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1185</v>
      </c>
      <c r="E63" s="177"/>
      <c r="F63" s="177"/>
      <c r="G63" s="177"/>
      <c r="H63" s="177"/>
      <c r="I63" s="177"/>
      <c r="J63" s="178">
        <f>J150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1186</v>
      </c>
      <c r="E64" s="177"/>
      <c r="F64" s="177"/>
      <c r="G64" s="177"/>
      <c r="H64" s="177"/>
      <c r="I64" s="177"/>
      <c r="J64" s="178">
        <f>J186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121</v>
      </c>
      <c r="E65" s="177"/>
      <c r="F65" s="177"/>
      <c r="G65" s="177"/>
      <c r="H65" s="177"/>
      <c r="I65" s="177"/>
      <c r="J65" s="178">
        <f>J215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125</v>
      </c>
      <c r="E66" s="177"/>
      <c r="F66" s="177"/>
      <c r="G66" s="177"/>
      <c r="H66" s="177"/>
      <c r="I66" s="177"/>
      <c r="J66" s="178">
        <f>J221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128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Oprava fasád a energetické úspory SPŠ stavební Brno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106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02 - Zateplení půdy a krovu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 xml:space="preserve"> </v>
      </c>
      <c r="G80" s="43"/>
      <c r="H80" s="43"/>
      <c r="I80" s="35" t="s">
        <v>23</v>
      </c>
      <c r="J80" s="75" t="str">
        <f>IF(J12="","",J12)</f>
        <v>27. 6. 2023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 xml:space="preserve"> </v>
      </c>
      <c r="G82" s="43"/>
      <c r="H82" s="43"/>
      <c r="I82" s="35" t="s">
        <v>31</v>
      </c>
      <c r="J82" s="39" t="str">
        <f>E21</f>
        <v xml:space="preserve"> 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33</v>
      </c>
      <c r="J83" s="39" t="str">
        <f>E24</f>
        <v xml:space="preserve"> 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129</v>
      </c>
      <c r="D85" s="183" t="s">
        <v>55</v>
      </c>
      <c r="E85" s="183" t="s">
        <v>51</v>
      </c>
      <c r="F85" s="183" t="s">
        <v>52</v>
      </c>
      <c r="G85" s="183" t="s">
        <v>130</v>
      </c>
      <c r="H85" s="183" t="s">
        <v>131</v>
      </c>
      <c r="I85" s="183" t="s">
        <v>132</v>
      </c>
      <c r="J85" s="183" t="s">
        <v>110</v>
      </c>
      <c r="K85" s="184" t="s">
        <v>133</v>
      </c>
      <c r="L85" s="185"/>
      <c r="M85" s="95" t="s">
        <v>19</v>
      </c>
      <c r="N85" s="96" t="s">
        <v>40</v>
      </c>
      <c r="O85" s="96" t="s">
        <v>134</v>
      </c>
      <c r="P85" s="96" t="s">
        <v>135</v>
      </c>
      <c r="Q85" s="96" t="s">
        <v>136</v>
      </c>
      <c r="R85" s="96" t="s">
        <v>137</v>
      </c>
      <c r="S85" s="96" t="s">
        <v>138</v>
      </c>
      <c r="T85" s="97" t="s">
        <v>139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140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91.89656007</v>
      </c>
      <c r="S86" s="99"/>
      <c r="T86" s="189">
        <f>T87</f>
        <v>2.3674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69</v>
      </c>
      <c r="AU86" s="20" t="s">
        <v>111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69</v>
      </c>
      <c r="E87" s="194" t="s">
        <v>717</v>
      </c>
      <c r="F87" s="194" t="s">
        <v>718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P88+P129+P150+P186+P215+P221</f>
        <v>0</v>
      </c>
      <c r="Q87" s="199"/>
      <c r="R87" s="200">
        <f>R88+R129+R150+R186+R215+R221</f>
        <v>91.89656007</v>
      </c>
      <c r="S87" s="199"/>
      <c r="T87" s="201">
        <f>T88+T129+T150+T186+T215+T221</f>
        <v>2.3674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69</v>
      </c>
      <c r="AU87" s="203" t="s">
        <v>70</v>
      </c>
      <c r="AY87" s="202" t="s">
        <v>143</v>
      </c>
      <c r="BK87" s="204">
        <f>BK88+BK129+BK150+BK186+BK215+BK221</f>
        <v>0</v>
      </c>
    </row>
    <row r="88" spans="1:63" s="12" customFormat="1" ht="22.8" customHeight="1">
      <c r="A88" s="12"/>
      <c r="B88" s="191"/>
      <c r="C88" s="192"/>
      <c r="D88" s="193" t="s">
        <v>69</v>
      </c>
      <c r="E88" s="205" t="s">
        <v>719</v>
      </c>
      <c r="F88" s="205" t="s">
        <v>720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SUM(P89:P128)</f>
        <v>0</v>
      </c>
      <c r="Q88" s="199"/>
      <c r="R88" s="200">
        <f>SUM(R89:R128)</f>
        <v>18.89678088</v>
      </c>
      <c r="S88" s="199"/>
      <c r="T88" s="201">
        <f>SUM(T89:T128)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80</v>
      </c>
      <c r="AT88" s="203" t="s">
        <v>69</v>
      </c>
      <c r="AU88" s="203" t="s">
        <v>78</v>
      </c>
      <c r="AY88" s="202" t="s">
        <v>143</v>
      </c>
      <c r="BK88" s="204">
        <f>SUM(BK89:BK128)</f>
        <v>0</v>
      </c>
    </row>
    <row r="89" spans="1:65" s="2" customFormat="1" ht="44.25" customHeight="1">
      <c r="A89" s="41"/>
      <c r="B89" s="42"/>
      <c r="C89" s="207" t="s">
        <v>78</v>
      </c>
      <c r="D89" s="207" t="s">
        <v>146</v>
      </c>
      <c r="E89" s="208" t="s">
        <v>1187</v>
      </c>
      <c r="F89" s="209" t="s">
        <v>1188</v>
      </c>
      <c r="G89" s="210" t="s">
        <v>174</v>
      </c>
      <c r="H89" s="211">
        <v>2167.89</v>
      </c>
      <c r="I89" s="212"/>
      <c r="J89" s="213">
        <f>ROUND(I89*H89,2)</f>
        <v>0</v>
      </c>
      <c r="K89" s="209" t="s">
        <v>150</v>
      </c>
      <c r="L89" s="47"/>
      <c r="M89" s="214" t="s">
        <v>19</v>
      </c>
      <c r="N89" s="215" t="s">
        <v>41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339</v>
      </c>
      <c r="AT89" s="218" t="s">
        <v>146</v>
      </c>
      <c r="AU89" s="218" t="s">
        <v>80</v>
      </c>
      <c r="AY89" s="20" t="s">
        <v>143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339</v>
      </c>
      <c r="BM89" s="218" t="s">
        <v>1189</v>
      </c>
    </row>
    <row r="90" spans="1:47" s="2" customFormat="1" ht="12">
      <c r="A90" s="41"/>
      <c r="B90" s="42"/>
      <c r="C90" s="43"/>
      <c r="D90" s="220" t="s">
        <v>153</v>
      </c>
      <c r="E90" s="43"/>
      <c r="F90" s="221" t="s">
        <v>1190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153</v>
      </c>
      <c r="AU90" s="20" t="s">
        <v>80</v>
      </c>
    </row>
    <row r="91" spans="1:51" s="13" customFormat="1" ht="12">
      <c r="A91" s="13"/>
      <c r="B91" s="225"/>
      <c r="C91" s="226"/>
      <c r="D91" s="227" t="s">
        <v>155</v>
      </c>
      <c r="E91" s="228" t="s">
        <v>19</v>
      </c>
      <c r="F91" s="229" t="s">
        <v>1191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155</v>
      </c>
      <c r="AU91" s="235" t="s">
        <v>80</v>
      </c>
      <c r="AV91" s="13" t="s">
        <v>78</v>
      </c>
      <c r="AW91" s="13" t="s">
        <v>32</v>
      </c>
      <c r="AX91" s="13" t="s">
        <v>70</v>
      </c>
      <c r="AY91" s="235" t="s">
        <v>143</v>
      </c>
    </row>
    <row r="92" spans="1:51" s="14" customFormat="1" ht="12">
      <c r="A92" s="14"/>
      <c r="B92" s="236"/>
      <c r="C92" s="237"/>
      <c r="D92" s="227" t="s">
        <v>155</v>
      </c>
      <c r="E92" s="238" t="s">
        <v>19</v>
      </c>
      <c r="F92" s="239" t="s">
        <v>1192</v>
      </c>
      <c r="G92" s="237"/>
      <c r="H92" s="240">
        <v>820.04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155</v>
      </c>
      <c r="AU92" s="246" t="s">
        <v>80</v>
      </c>
      <c r="AV92" s="14" t="s">
        <v>80</v>
      </c>
      <c r="AW92" s="14" t="s">
        <v>32</v>
      </c>
      <c r="AX92" s="14" t="s">
        <v>70</v>
      </c>
      <c r="AY92" s="246" t="s">
        <v>143</v>
      </c>
    </row>
    <row r="93" spans="1:51" s="14" customFormat="1" ht="12">
      <c r="A93" s="14"/>
      <c r="B93" s="236"/>
      <c r="C93" s="237"/>
      <c r="D93" s="227" t="s">
        <v>155</v>
      </c>
      <c r="E93" s="238" t="s">
        <v>19</v>
      </c>
      <c r="F93" s="239" t="s">
        <v>1193</v>
      </c>
      <c r="G93" s="237"/>
      <c r="H93" s="240">
        <v>263.905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80</v>
      </c>
      <c r="AV93" s="14" t="s">
        <v>80</v>
      </c>
      <c r="AW93" s="14" t="s">
        <v>32</v>
      </c>
      <c r="AX93" s="14" t="s">
        <v>70</v>
      </c>
      <c r="AY93" s="246" t="s">
        <v>143</v>
      </c>
    </row>
    <row r="94" spans="1:51" s="16" customFormat="1" ht="12">
      <c r="A94" s="16"/>
      <c r="B94" s="268"/>
      <c r="C94" s="269"/>
      <c r="D94" s="227" t="s">
        <v>155</v>
      </c>
      <c r="E94" s="270" t="s">
        <v>19</v>
      </c>
      <c r="F94" s="271" t="s">
        <v>222</v>
      </c>
      <c r="G94" s="269"/>
      <c r="H94" s="272">
        <v>1083.945</v>
      </c>
      <c r="I94" s="273"/>
      <c r="J94" s="269"/>
      <c r="K94" s="269"/>
      <c r="L94" s="274"/>
      <c r="M94" s="275"/>
      <c r="N94" s="276"/>
      <c r="O94" s="276"/>
      <c r="P94" s="276"/>
      <c r="Q94" s="276"/>
      <c r="R94" s="276"/>
      <c r="S94" s="276"/>
      <c r="T94" s="277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T94" s="278" t="s">
        <v>155</v>
      </c>
      <c r="AU94" s="278" t="s">
        <v>80</v>
      </c>
      <c r="AV94" s="16" t="s">
        <v>144</v>
      </c>
      <c r="AW94" s="16" t="s">
        <v>32</v>
      </c>
      <c r="AX94" s="16" t="s">
        <v>70</v>
      </c>
      <c r="AY94" s="278" t="s">
        <v>143</v>
      </c>
    </row>
    <row r="95" spans="1:51" s="13" customFormat="1" ht="12">
      <c r="A95" s="13"/>
      <c r="B95" s="225"/>
      <c r="C95" s="226"/>
      <c r="D95" s="227" t="s">
        <v>155</v>
      </c>
      <c r="E95" s="228" t="s">
        <v>19</v>
      </c>
      <c r="F95" s="229" t="s">
        <v>1194</v>
      </c>
      <c r="G95" s="226"/>
      <c r="H95" s="228" t="s">
        <v>19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155</v>
      </c>
      <c r="AU95" s="235" t="s">
        <v>80</v>
      </c>
      <c r="AV95" s="13" t="s">
        <v>78</v>
      </c>
      <c r="AW95" s="13" t="s">
        <v>32</v>
      </c>
      <c r="AX95" s="13" t="s">
        <v>70</v>
      </c>
      <c r="AY95" s="235" t="s">
        <v>143</v>
      </c>
    </row>
    <row r="96" spans="1:51" s="14" customFormat="1" ht="12">
      <c r="A96" s="14"/>
      <c r="B96" s="236"/>
      <c r="C96" s="237"/>
      <c r="D96" s="227" t="s">
        <v>155</v>
      </c>
      <c r="E96" s="238" t="s">
        <v>19</v>
      </c>
      <c r="F96" s="239" t="s">
        <v>1195</v>
      </c>
      <c r="G96" s="237"/>
      <c r="H96" s="240">
        <v>1083.945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80</v>
      </c>
      <c r="AV96" s="14" t="s">
        <v>80</v>
      </c>
      <c r="AW96" s="14" t="s">
        <v>32</v>
      </c>
      <c r="AX96" s="14" t="s">
        <v>70</v>
      </c>
      <c r="AY96" s="246" t="s">
        <v>143</v>
      </c>
    </row>
    <row r="97" spans="1:51" s="15" customFormat="1" ht="12">
      <c r="A97" s="15"/>
      <c r="B97" s="257"/>
      <c r="C97" s="258"/>
      <c r="D97" s="227" t="s">
        <v>155</v>
      </c>
      <c r="E97" s="259" t="s">
        <v>19</v>
      </c>
      <c r="F97" s="260" t="s">
        <v>204</v>
      </c>
      <c r="G97" s="258"/>
      <c r="H97" s="261">
        <v>2167.89</v>
      </c>
      <c r="I97" s="262"/>
      <c r="J97" s="258"/>
      <c r="K97" s="258"/>
      <c r="L97" s="263"/>
      <c r="M97" s="264"/>
      <c r="N97" s="265"/>
      <c r="O97" s="265"/>
      <c r="P97" s="265"/>
      <c r="Q97" s="265"/>
      <c r="R97" s="265"/>
      <c r="S97" s="265"/>
      <c r="T97" s="26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7" t="s">
        <v>155</v>
      </c>
      <c r="AU97" s="267" t="s">
        <v>80</v>
      </c>
      <c r="AV97" s="15" t="s">
        <v>151</v>
      </c>
      <c r="AW97" s="15" t="s">
        <v>32</v>
      </c>
      <c r="AX97" s="15" t="s">
        <v>78</v>
      </c>
      <c r="AY97" s="267" t="s">
        <v>143</v>
      </c>
    </row>
    <row r="98" spans="1:65" s="2" customFormat="1" ht="24.15" customHeight="1">
      <c r="A98" s="41"/>
      <c r="B98" s="42"/>
      <c r="C98" s="247" t="s">
        <v>80</v>
      </c>
      <c r="D98" s="247" t="s">
        <v>164</v>
      </c>
      <c r="E98" s="248" t="s">
        <v>1196</v>
      </c>
      <c r="F98" s="249" t="s">
        <v>1197</v>
      </c>
      <c r="G98" s="250" t="s">
        <v>174</v>
      </c>
      <c r="H98" s="251">
        <v>2276.285</v>
      </c>
      <c r="I98" s="252"/>
      <c r="J98" s="253">
        <f>ROUND(I98*H98,2)</f>
        <v>0</v>
      </c>
      <c r="K98" s="249" t="s">
        <v>150</v>
      </c>
      <c r="L98" s="254"/>
      <c r="M98" s="255" t="s">
        <v>19</v>
      </c>
      <c r="N98" s="256" t="s">
        <v>41</v>
      </c>
      <c r="O98" s="87"/>
      <c r="P98" s="216">
        <f>O98*H98</f>
        <v>0</v>
      </c>
      <c r="Q98" s="216">
        <v>0.0036</v>
      </c>
      <c r="R98" s="216">
        <f>Q98*H98</f>
        <v>8.194626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463</v>
      </c>
      <c r="AT98" s="218" t="s">
        <v>164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339</v>
      </c>
      <c r="BM98" s="218" t="s">
        <v>1198</v>
      </c>
    </row>
    <row r="99" spans="1:51" s="14" customFormat="1" ht="12">
      <c r="A99" s="14"/>
      <c r="B99" s="236"/>
      <c r="C99" s="237"/>
      <c r="D99" s="227" t="s">
        <v>155</v>
      </c>
      <c r="E99" s="238" t="s">
        <v>19</v>
      </c>
      <c r="F99" s="239" t="s">
        <v>1199</v>
      </c>
      <c r="G99" s="237"/>
      <c r="H99" s="240">
        <v>2276.285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155</v>
      </c>
      <c r="AU99" s="246" t="s">
        <v>80</v>
      </c>
      <c r="AV99" s="14" t="s">
        <v>80</v>
      </c>
      <c r="AW99" s="14" t="s">
        <v>32</v>
      </c>
      <c r="AX99" s="14" t="s">
        <v>78</v>
      </c>
      <c r="AY99" s="246" t="s">
        <v>143</v>
      </c>
    </row>
    <row r="100" spans="1:65" s="2" customFormat="1" ht="44.25" customHeight="1">
      <c r="A100" s="41"/>
      <c r="B100" s="42"/>
      <c r="C100" s="207" t="s">
        <v>144</v>
      </c>
      <c r="D100" s="207" t="s">
        <v>146</v>
      </c>
      <c r="E100" s="208" t="s">
        <v>1200</v>
      </c>
      <c r="F100" s="209" t="s">
        <v>1201</v>
      </c>
      <c r="G100" s="210" t="s">
        <v>174</v>
      </c>
      <c r="H100" s="211">
        <v>1530.988</v>
      </c>
      <c r="I100" s="212"/>
      <c r="J100" s="213">
        <f>ROUND(I100*H100,2)</f>
        <v>0</v>
      </c>
      <c r="K100" s="209" t="s">
        <v>150</v>
      </c>
      <c r="L100" s="47"/>
      <c r="M100" s="214" t="s">
        <v>19</v>
      </c>
      <c r="N100" s="215" t="s">
        <v>41</v>
      </c>
      <c r="O100" s="87"/>
      <c r="P100" s="216">
        <f>O100*H100</f>
        <v>0</v>
      </c>
      <c r="Q100" s="216">
        <v>0.0003</v>
      </c>
      <c r="R100" s="216">
        <f>Q100*H100</f>
        <v>0.4592964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339</v>
      </c>
      <c r="AT100" s="218" t="s">
        <v>146</v>
      </c>
      <c r="AU100" s="218" t="s">
        <v>80</v>
      </c>
      <c r="AY100" s="20" t="s">
        <v>143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78</v>
      </c>
      <c r="BK100" s="219">
        <f>ROUND(I100*H100,2)</f>
        <v>0</v>
      </c>
      <c r="BL100" s="20" t="s">
        <v>339</v>
      </c>
      <c r="BM100" s="218" t="s">
        <v>1202</v>
      </c>
    </row>
    <row r="101" spans="1:47" s="2" customFormat="1" ht="12">
      <c r="A101" s="41"/>
      <c r="B101" s="42"/>
      <c r="C101" s="43"/>
      <c r="D101" s="220" t="s">
        <v>153</v>
      </c>
      <c r="E101" s="43"/>
      <c r="F101" s="221" t="s">
        <v>1203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153</v>
      </c>
      <c r="AU101" s="20" t="s">
        <v>80</v>
      </c>
    </row>
    <row r="102" spans="1:51" s="13" customFormat="1" ht="12">
      <c r="A102" s="13"/>
      <c r="B102" s="225"/>
      <c r="C102" s="226"/>
      <c r="D102" s="227" t="s">
        <v>155</v>
      </c>
      <c r="E102" s="228" t="s">
        <v>19</v>
      </c>
      <c r="F102" s="229" t="s">
        <v>1204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155</v>
      </c>
      <c r="AU102" s="235" t="s">
        <v>80</v>
      </c>
      <c r="AV102" s="13" t="s">
        <v>78</v>
      </c>
      <c r="AW102" s="13" t="s">
        <v>32</v>
      </c>
      <c r="AX102" s="13" t="s">
        <v>70</v>
      </c>
      <c r="AY102" s="235" t="s">
        <v>143</v>
      </c>
    </row>
    <row r="103" spans="1:51" s="14" customFormat="1" ht="12">
      <c r="A103" s="14"/>
      <c r="B103" s="236"/>
      <c r="C103" s="237"/>
      <c r="D103" s="227" t="s">
        <v>155</v>
      </c>
      <c r="E103" s="238" t="s">
        <v>19</v>
      </c>
      <c r="F103" s="239" t="s">
        <v>1205</v>
      </c>
      <c r="G103" s="237"/>
      <c r="H103" s="240">
        <v>787.574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80</v>
      </c>
      <c r="AV103" s="14" t="s">
        <v>80</v>
      </c>
      <c r="AW103" s="14" t="s">
        <v>32</v>
      </c>
      <c r="AX103" s="14" t="s">
        <v>70</v>
      </c>
      <c r="AY103" s="246" t="s">
        <v>143</v>
      </c>
    </row>
    <row r="104" spans="1:51" s="14" customFormat="1" ht="12">
      <c r="A104" s="14"/>
      <c r="B104" s="236"/>
      <c r="C104" s="237"/>
      <c r="D104" s="227" t="s">
        <v>155</v>
      </c>
      <c r="E104" s="238" t="s">
        <v>19</v>
      </c>
      <c r="F104" s="239" t="s">
        <v>1206</v>
      </c>
      <c r="G104" s="237"/>
      <c r="H104" s="240">
        <v>-22.08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155</v>
      </c>
      <c r="AU104" s="246" t="s">
        <v>80</v>
      </c>
      <c r="AV104" s="14" t="s">
        <v>80</v>
      </c>
      <c r="AW104" s="14" t="s">
        <v>32</v>
      </c>
      <c r="AX104" s="14" t="s">
        <v>70</v>
      </c>
      <c r="AY104" s="246" t="s">
        <v>143</v>
      </c>
    </row>
    <row r="105" spans="1:51" s="16" customFormat="1" ht="12">
      <c r="A105" s="16"/>
      <c r="B105" s="268"/>
      <c r="C105" s="269"/>
      <c r="D105" s="227" t="s">
        <v>155</v>
      </c>
      <c r="E105" s="270" t="s">
        <v>19</v>
      </c>
      <c r="F105" s="271" t="s">
        <v>222</v>
      </c>
      <c r="G105" s="269"/>
      <c r="H105" s="272">
        <v>765.4939999999999</v>
      </c>
      <c r="I105" s="273"/>
      <c r="J105" s="269"/>
      <c r="K105" s="269"/>
      <c r="L105" s="274"/>
      <c r="M105" s="275"/>
      <c r="N105" s="276"/>
      <c r="O105" s="276"/>
      <c r="P105" s="276"/>
      <c r="Q105" s="276"/>
      <c r="R105" s="276"/>
      <c r="S105" s="276"/>
      <c r="T105" s="277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T105" s="278" t="s">
        <v>155</v>
      </c>
      <c r="AU105" s="278" t="s">
        <v>80</v>
      </c>
      <c r="AV105" s="16" t="s">
        <v>144</v>
      </c>
      <c r="AW105" s="16" t="s">
        <v>32</v>
      </c>
      <c r="AX105" s="16" t="s">
        <v>70</v>
      </c>
      <c r="AY105" s="278" t="s">
        <v>143</v>
      </c>
    </row>
    <row r="106" spans="1:51" s="13" customFormat="1" ht="12">
      <c r="A106" s="13"/>
      <c r="B106" s="225"/>
      <c r="C106" s="226"/>
      <c r="D106" s="227" t="s">
        <v>155</v>
      </c>
      <c r="E106" s="228" t="s">
        <v>19</v>
      </c>
      <c r="F106" s="229" t="s">
        <v>1194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80</v>
      </c>
      <c r="AV106" s="13" t="s">
        <v>78</v>
      </c>
      <c r="AW106" s="13" t="s">
        <v>32</v>
      </c>
      <c r="AX106" s="13" t="s">
        <v>70</v>
      </c>
      <c r="AY106" s="235" t="s">
        <v>143</v>
      </c>
    </row>
    <row r="107" spans="1:51" s="14" customFormat="1" ht="12">
      <c r="A107" s="14"/>
      <c r="B107" s="236"/>
      <c r="C107" s="237"/>
      <c r="D107" s="227" t="s">
        <v>155</v>
      </c>
      <c r="E107" s="238" t="s">
        <v>19</v>
      </c>
      <c r="F107" s="239" t="s">
        <v>1207</v>
      </c>
      <c r="G107" s="237"/>
      <c r="H107" s="240">
        <v>765.494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80</v>
      </c>
      <c r="AV107" s="14" t="s">
        <v>80</v>
      </c>
      <c r="AW107" s="14" t="s">
        <v>32</v>
      </c>
      <c r="AX107" s="14" t="s">
        <v>70</v>
      </c>
      <c r="AY107" s="246" t="s">
        <v>143</v>
      </c>
    </row>
    <row r="108" spans="1:51" s="15" customFormat="1" ht="12">
      <c r="A108" s="15"/>
      <c r="B108" s="257"/>
      <c r="C108" s="258"/>
      <c r="D108" s="227" t="s">
        <v>155</v>
      </c>
      <c r="E108" s="259" t="s">
        <v>19</v>
      </c>
      <c r="F108" s="260" t="s">
        <v>204</v>
      </c>
      <c r="G108" s="258"/>
      <c r="H108" s="261">
        <v>1530.9879999999998</v>
      </c>
      <c r="I108" s="262"/>
      <c r="J108" s="258"/>
      <c r="K108" s="258"/>
      <c r="L108" s="263"/>
      <c r="M108" s="264"/>
      <c r="N108" s="265"/>
      <c r="O108" s="265"/>
      <c r="P108" s="265"/>
      <c r="Q108" s="265"/>
      <c r="R108" s="265"/>
      <c r="S108" s="265"/>
      <c r="T108" s="26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7" t="s">
        <v>155</v>
      </c>
      <c r="AU108" s="267" t="s">
        <v>80</v>
      </c>
      <c r="AV108" s="15" t="s">
        <v>151</v>
      </c>
      <c r="AW108" s="15" t="s">
        <v>32</v>
      </c>
      <c r="AX108" s="15" t="s">
        <v>78</v>
      </c>
      <c r="AY108" s="267" t="s">
        <v>143</v>
      </c>
    </row>
    <row r="109" spans="1:65" s="2" customFormat="1" ht="24.15" customHeight="1">
      <c r="A109" s="41"/>
      <c r="B109" s="42"/>
      <c r="C109" s="247" t="s">
        <v>151</v>
      </c>
      <c r="D109" s="247" t="s">
        <v>164</v>
      </c>
      <c r="E109" s="248" t="s">
        <v>1208</v>
      </c>
      <c r="F109" s="249" t="s">
        <v>1209</v>
      </c>
      <c r="G109" s="250" t="s">
        <v>174</v>
      </c>
      <c r="H109" s="251">
        <v>803.769</v>
      </c>
      <c r="I109" s="252"/>
      <c r="J109" s="253">
        <f>ROUND(I109*H109,2)</f>
        <v>0</v>
      </c>
      <c r="K109" s="249" t="s">
        <v>150</v>
      </c>
      <c r="L109" s="254"/>
      <c r="M109" s="255" t="s">
        <v>19</v>
      </c>
      <c r="N109" s="256" t="s">
        <v>41</v>
      </c>
      <c r="O109" s="87"/>
      <c r="P109" s="216">
        <f>O109*H109</f>
        <v>0</v>
      </c>
      <c r="Q109" s="216">
        <v>0.0054</v>
      </c>
      <c r="R109" s="216">
        <f>Q109*H109</f>
        <v>4.3403526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463</v>
      </c>
      <c r="AT109" s="218" t="s">
        <v>164</v>
      </c>
      <c r="AU109" s="218" t="s">
        <v>80</v>
      </c>
      <c r="AY109" s="20" t="s">
        <v>143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78</v>
      </c>
      <c r="BK109" s="219">
        <f>ROUND(I109*H109,2)</f>
        <v>0</v>
      </c>
      <c r="BL109" s="20" t="s">
        <v>339</v>
      </c>
      <c r="BM109" s="218" t="s">
        <v>1210</v>
      </c>
    </row>
    <row r="110" spans="1:51" s="14" customFormat="1" ht="12">
      <c r="A110" s="14"/>
      <c r="B110" s="236"/>
      <c r="C110" s="237"/>
      <c r="D110" s="227" t="s">
        <v>155</v>
      </c>
      <c r="E110" s="238" t="s">
        <v>19</v>
      </c>
      <c r="F110" s="239" t="s">
        <v>1211</v>
      </c>
      <c r="G110" s="237"/>
      <c r="H110" s="240">
        <v>803.769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155</v>
      </c>
      <c r="AU110" s="246" t="s">
        <v>80</v>
      </c>
      <c r="AV110" s="14" t="s">
        <v>80</v>
      </c>
      <c r="AW110" s="14" t="s">
        <v>32</v>
      </c>
      <c r="AX110" s="14" t="s">
        <v>78</v>
      </c>
      <c r="AY110" s="246" t="s">
        <v>143</v>
      </c>
    </row>
    <row r="111" spans="1:65" s="2" customFormat="1" ht="24.15" customHeight="1">
      <c r="A111" s="41"/>
      <c r="B111" s="42"/>
      <c r="C111" s="247" t="s">
        <v>178</v>
      </c>
      <c r="D111" s="247" t="s">
        <v>164</v>
      </c>
      <c r="E111" s="248" t="s">
        <v>1212</v>
      </c>
      <c r="F111" s="249" t="s">
        <v>1213</v>
      </c>
      <c r="G111" s="250" t="s">
        <v>174</v>
      </c>
      <c r="H111" s="251">
        <v>803.769</v>
      </c>
      <c r="I111" s="252"/>
      <c r="J111" s="253">
        <f>ROUND(I111*H111,2)</f>
        <v>0</v>
      </c>
      <c r="K111" s="249" t="s">
        <v>150</v>
      </c>
      <c r="L111" s="254"/>
      <c r="M111" s="255" t="s">
        <v>19</v>
      </c>
      <c r="N111" s="256" t="s">
        <v>41</v>
      </c>
      <c r="O111" s="87"/>
      <c r="P111" s="216">
        <f>O111*H111</f>
        <v>0</v>
      </c>
      <c r="Q111" s="216">
        <v>0.003</v>
      </c>
      <c r="R111" s="216">
        <f>Q111*H111</f>
        <v>2.411307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463</v>
      </c>
      <c r="AT111" s="218" t="s">
        <v>164</v>
      </c>
      <c r="AU111" s="218" t="s">
        <v>80</v>
      </c>
      <c r="AY111" s="20" t="s">
        <v>143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78</v>
      </c>
      <c r="BK111" s="219">
        <f>ROUND(I111*H111,2)</f>
        <v>0</v>
      </c>
      <c r="BL111" s="20" t="s">
        <v>339</v>
      </c>
      <c r="BM111" s="218" t="s">
        <v>1214</v>
      </c>
    </row>
    <row r="112" spans="1:51" s="14" customFormat="1" ht="12">
      <c r="A112" s="14"/>
      <c r="B112" s="236"/>
      <c r="C112" s="237"/>
      <c r="D112" s="227" t="s">
        <v>155</v>
      </c>
      <c r="E112" s="238" t="s">
        <v>19</v>
      </c>
      <c r="F112" s="239" t="s">
        <v>1211</v>
      </c>
      <c r="G112" s="237"/>
      <c r="H112" s="240">
        <v>803.769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80</v>
      </c>
      <c r="AV112" s="14" t="s">
        <v>80</v>
      </c>
      <c r="AW112" s="14" t="s">
        <v>32</v>
      </c>
      <c r="AX112" s="14" t="s">
        <v>78</v>
      </c>
      <c r="AY112" s="246" t="s">
        <v>143</v>
      </c>
    </row>
    <row r="113" spans="1:65" s="2" customFormat="1" ht="44.25" customHeight="1">
      <c r="A113" s="41"/>
      <c r="B113" s="42"/>
      <c r="C113" s="207" t="s">
        <v>170</v>
      </c>
      <c r="D113" s="207" t="s">
        <v>146</v>
      </c>
      <c r="E113" s="208" t="s">
        <v>727</v>
      </c>
      <c r="F113" s="209" t="s">
        <v>728</v>
      </c>
      <c r="G113" s="210" t="s">
        <v>174</v>
      </c>
      <c r="H113" s="211">
        <v>333.448</v>
      </c>
      <c r="I113" s="212"/>
      <c r="J113" s="213">
        <f>ROUND(I113*H113,2)</f>
        <v>0</v>
      </c>
      <c r="K113" s="209" t="s">
        <v>208</v>
      </c>
      <c r="L113" s="47"/>
      <c r="M113" s="214" t="s">
        <v>19</v>
      </c>
      <c r="N113" s="215" t="s">
        <v>41</v>
      </c>
      <c r="O113" s="87"/>
      <c r="P113" s="216">
        <f>O113*H113</f>
        <v>0</v>
      </c>
      <c r="Q113" s="216">
        <v>0.00606</v>
      </c>
      <c r="R113" s="216">
        <f>Q113*H113</f>
        <v>2.0206948799999997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339</v>
      </c>
      <c r="AT113" s="218" t="s">
        <v>146</v>
      </c>
      <c r="AU113" s="218" t="s">
        <v>80</v>
      </c>
      <c r="AY113" s="20" t="s">
        <v>143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339</v>
      </c>
      <c r="BM113" s="218" t="s">
        <v>1215</v>
      </c>
    </row>
    <row r="114" spans="1:47" s="2" customFormat="1" ht="12">
      <c r="A114" s="41"/>
      <c r="B114" s="42"/>
      <c r="C114" s="43"/>
      <c r="D114" s="220" t="s">
        <v>153</v>
      </c>
      <c r="E114" s="43"/>
      <c r="F114" s="221" t="s">
        <v>730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153</v>
      </c>
      <c r="AU114" s="20" t="s">
        <v>80</v>
      </c>
    </row>
    <row r="115" spans="1:51" s="13" customFormat="1" ht="12">
      <c r="A115" s="13"/>
      <c r="B115" s="225"/>
      <c r="C115" s="226"/>
      <c r="D115" s="227" t="s">
        <v>155</v>
      </c>
      <c r="E115" s="228" t="s">
        <v>19</v>
      </c>
      <c r="F115" s="229" t="s">
        <v>1216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155</v>
      </c>
      <c r="AU115" s="235" t="s">
        <v>80</v>
      </c>
      <c r="AV115" s="13" t="s">
        <v>78</v>
      </c>
      <c r="AW115" s="13" t="s">
        <v>32</v>
      </c>
      <c r="AX115" s="13" t="s">
        <v>70</v>
      </c>
      <c r="AY115" s="235" t="s">
        <v>143</v>
      </c>
    </row>
    <row r="116" spans="1:51" s="14" customFormat="1" ht="12">
      <c r="A116" s="14"/>
      <c r="B116" s="236"/>
      <c r="C116" s="237"/>
      <c r="D116" s="227" t="s">
        <v>155</v>
      </c>
      <c r="E116" s="238" t="s">
        <v>19</v>
      </c>
      <c r="F116" s="239" t="s">
        <v>1217</v>
      </c>
      <c r="G116" s="237"/>
      <c r="H116" s="240">
        <v>62.314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155</v>
      </c>
      <c r="AU116" s="246" t="s">
        <v>80</v>
      </c>
      <c r="AV116" s="14" t="s">
        <v>80</v>
      </c>
      <c r="AW116" s="14" t="s">
        <v>32</v>
      </c>
      <c r="AX116" s="14" t="s">
        <v>70</v>
      </c>
      <c r="AY116" s="246" t="s">
        <v>143</v>
      </c>
    </row>
    <row r="117" spans="1:51" s="13" customFormat="1" ht="12">
      <c r="A117" s="13"/>
      <c r="B117" s="225"/>
      <c r="C117" s="226"/>
      <c r="D117" s="227" t="s">
        <v>155</v>
      </c>
      <c r="E117" s="228" t="s">
        <v>19</v>
      </c>
      <c r="F117" s="229" t="s">
        <v>1218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155</v>
      </c>
      <c r="AU117" s="235" t="s">
        <v>80</v>
      </c>
      <c r="AV117" s="13" t="s">
        <v>78</v>
      </c>
      <c r="AW117" s="13" t="s">
        <v>32</v>
      </c>
      <c r="AX117" s="13" t="s">
        <v>70</v>
      </c>
      <c r="AY117" s="235" t="s">
        <v>143</v>
      </c>
    </row>
    <row r="118" spans="1:51" s="14" customFormat="1" ht="12">
      <c r="A118" s="14"/>
      <c r="B118" s="236"/>
      <c r="C118" s="237"/>
      <c r="D118" s="227" t="s">
        <v>155</v>
      </c>
      <c r="E118" s="238" t="s">
        <v>19</v>
      </c>
      <c r="F118" s="239" t="s">
        <v>1219</v>
      </c>
      <c r="G118" s="237"/>
      <c r="H118" s="240">
        <v>104.41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155</v>
      </c>
      <c r="AU118" s="246" t="s">
        <v>80</v>
      </c>
      <c r="AV118" s="14" t="s">
        <v>80</v>
      </c>
      <c r="AW118" s="14" t="s">
        <v>32</v>
      </c>
      <c r="AX118" s="14" t="s">
        <v>70</v>
      </c>
      <c r="AY118" s="246" t="s">
        <v>143</v>
      </c>
    </row>
    <row r="119" spans="1:51" s="16" customFormat="1" ht="12">
      <c r="A119" s="16"/>
      <c r="B119" s="268"/>
      <c r="C119" s="269"/>
      <c r="D119" s="227" t="s">
        <v>155</v>
      </c>
      <c r="E119" s="270" t="s">
        <v>19</v>
      </c>
      <c r="F119" s="271" t="s">
        <v>222</v>
      </c>
      <c r="G119" s="269"/>
      <c r="H119" s="272">
        <v>166.724</v>
      </c>
      <c r="I119" s="273"/>
      <c r="J119" s="269"/>
      <c r="K119" s="269"/>
      <c r="L119" s="274"/>
      <c r="M119" s="275"/>
      <c r="N119" s="276"/>
      <c r="O119" s="276"/>
      <c r="P119" s="276"/>
      <c r="Q119" s="276"/>
      <c r="R119" s="276"/>
      <c r="S119" s="276"/>
      <c r="T119" s="277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78" t="s">
        <v>155</v>
      </c>
      <c r="AU119" s="278" t="s">
        <v>80</v>
      </c>
      <c r="AV119" s="16" t="s">
        <v>144</v>
      </c>
      <c r="AW119" s="16" t="s">
        <v>32</v>
      </c>
      <c r="AX119" s="16" t="s">
        <v>70</v>
      </c>
      <c r="AY119" s="278" t="s">
        <v>143</v>
      </c>
    </row>
    <row r="120" spans="1:51" s="13" customFormat="1" ht="12">
      <c r="A120" s="13"/>
      <c r="B120" s="225"/>
      <c r="C120" s="226"/>
      <c r="D120" s="227" t="s">
        <v>155</v>
      </c>
      <c r="E120" s="228" t="s">
        <v>19</v>
      </c>
      <c r="F120" s="229" t="s">
        <v>1194</v>
      </c>
      <c r="G120" s="226"/>
      <c r="H120" s="228" t="s">
        <v>19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155</v>
      </c>
      <c r="AU120" s="235" t="s">
        <v>80</v>
      </c>
      <c r="AV120" s="13" t="s">
        <v>78</v>
      </c>
      <c r="AW120" s="13" t="s">
        <v>32</v>
      </c>
      <c r="AX120" s="13" t="s">
        <v>70</v>
      </c>
      <c r="AY120" s="235" t="s">
        <v>143</v>
      </c>
    </row>
    <row r="121" spans="1:51" s="14" customFormat="1" ht="12">
      <c r="A121" s="14"/>
      <c r="B121" s="236"/>
      <c r="C121" s="237"/>
      <c r="D121" s="227" t="s">
        <v>155</v>
      </c>
      <c r="E121" s="238" t="s">
        <v>19</v>
      </c>
      <c r="F121" s="239" t="s">
        <v>1220</v>
      </c>
      <c r="G121" s="237"/>
      <c r="H121" s="240">
        <v>166.724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155</v>
      </c>
      <c r="AU121" s="246" t="s">
        <v>80</v>
      </c>
      <c r="AV121" s="14" t="s">
        <v>80</v>
      </c>
      <c r="AW121" s="14" t="s">
        <v>32</v>
      </c>
      <c r="AX121" s="14" t="s">
        <v>70</v>
      </c>
      <c r="AY121" s="246" t="s">
        <v>143</v>
      </c>
    </row>
    <row r="122" spans="1:51" s="15" customFormat="1" ht="12">
      <c r="A122" s="15"/>
      <c r="B122" s="257"/>
      <c r="C122" s="258"/>
      <c r="D122" s="227" t="s">
        <v>155</v>
      </c>
      <c r="E122" s="259" t="s">
        <v>19</v>
      </c>
      <c r="F122" s="260" t="s">
        <v>204</v>
      </c>
      <c r="G122" s="258"/>
      <c r="H122" s="261">
        <v>333.448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7" t="s">
        <v>155</v>
      </c>
      <c r="AU122" s="267" t="s">
        <v>80</v>
      </c>
      <c r="AV122" s="15" t="s">
        <v>151</v>
      </c>
      <c r="AW122" s="15" t="s">
        <v>32</v>
      </c>
      <c r="AX122" s="15" t="s">
        <v>78</v>
      </c>
      <c r="AY122" s="267" t="s">
        <v>143</v>
      </c>
    </row>
    <row r="123" spans="1:65" s="2" customFormat="1" ht="24.15" customHeight="1">
      <c r="A123" s="41"/>
      <c r="B123" s="42"/>
      <c r="C123" s="247" t="s">
        <v>205</v>
      </c>
      <c r="D123" s="247" t="s">
        <v>164</v>
      </c>
      <c r="E123" s="248" t="s">
        <v>1208</v>
      </c>
      <c r="F123" s="249" t="s">
        <v>1209</v>
      </c>
      <c r="G123" s="250" t="s">
        <v>174</v>
      </c>
      <c r="H123" s="251">
        <v>175.06</v>
      </c>
      <c r="I123" s="252"/>
      <c r="J123" s="253">
        <f>ROUND(I123*H123,2)</f>
        <v>0</v>
      </c>
      <c r="K123" s="249" t="s">
        <v>150</v>
      </c>
      <c r="L123" s="254"/>
      <c r="M123" s="255" t="s">
        <v>19</v>
      </c>
      <c r="N123" s="256" t="s">
        <v>41</v>
      </c>
      <c r="O123" s="87"/>
      <c r="P123" s="216">
        <f>O123*H123</f>
        <v>0</v>
      </c>
      <c r="Q123" s="216">
        <v>0.0054</v>
      </c>
      <c r="R123" s="216">
        <f>Q123*H123</f>
        <v>0.945324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463</v>
      </c>
      <c r="AT123" s="218" t="s">
        <v>164</v>
      </c>
      <c r="AU123" s="218" t="s">
        <v>80</v>
      </c>
      <c r="AY123" s="20" t="s">
        <v>143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78</v>
      </c>
      <c r="BK123" s="219">
        <f>ROUND(I123*H123,2)</f>
        <v>0</v>
      </c>
      <c r="BL123" s="20" t="s">
        <v>339</v>
      </c>
      <c r="BM123" s="218" t="s">
        <v>1221</v>
      </c>
    </row>
    <row r="124" spans="1:51" s="14" customFormat="1" ht="12">
      <c r="A124" s="14"/>
      <c r="B124" s="236"/>
      <c r="C124" s="237"/>
      <c r="D124" s="227" t="s">
        <v>155</v>
      </c>
      <c r="E124" s="238" t="s">
        <v>19</v>
      </c>
      <c r="F124" s="239" t="s">
        <v>1222</v>
      </c>
      <c r="G124" s="237"/>
      <c r="H124" s="240">
        <v>175.06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155</v>
      </c>
      <c r="AU124" s="246" t="s">
        <v>80</v>
      </c>
      <c r="AV124" s="14" t="s">
        <v>80</v>
      </c>
      <c r="AW124" s="14" t="s">
        <v>32</v>
      </c>
      <c r="AX124" s="14" t="s">
        <v>78</v>
      </c>
      <c r="AY124" s="246" t="s">
        <v>143</v>
      </c>
    </row>
    <row r="125" spans="1:65" s="2" customFormat="1" ht="24.15" customHeight="1">
      <c r="A125" s="41"/>
      <c r="B125" s="42"/>
      <c r="C125" s="247" t="s">
        <v>167</v>
      </c>
      <c r="D125" s="247" t="s">
        <v>164</v>
      </c>
      <c r="E125" s="248" t="s">
        <v>1212</v>
      </c>
      <c r="F125" s="249" t="s">
        <v>1213</v>
      </c>
      <c r="G125" s="250" t="s">
        <v>174</v>
      </c>
      <c r="H125" s="251">
        <v>175.06</v>
      </c>
      <c r="I125" s="252"/>
      <c r="J125" s="253">
        <f>ROUND(I125*H125,2)</f>
        <v>0</v>
      </c>
      <c r="K125" s="249" t="s">
        <v>150</v>
      </c>
      <c r="L125" s="254"/>
      <c r="M125" s="255" t="s">
        <v>19</v>
      </c>
      <c r="N125" s="256" t="s">
        <v>41</v>
      </c>
      <c r="O125" s="87"/>
      <c r="P125" s="216">
        <f>O125*H125</f>
        <v>0</v>
      </c>
      <c r="Q125" s="216">
        <v>0.003</v>
      </c>
      <c r="R125" s="216">
        <f>Q125*H125</f>
        <v>0.52518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463</v>
      </c>
      <c r="AT125" s="218" t="s">
        <v>164</v>
      </c>
      <c r="AU125" s="218" t="s">
        <v>80</v>
      </c>
      <c r="AY125" s="20" t="s">
        <v>143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78</v>
      </c>
      <c r="BK125" s="219">
        <f>ROUND(I125*H125,2)</f>
        <v>0</v>
      </c>
      <c r="BL125" s="20" t="s">
        <v>339</v>
      </c>
      <c r="BM125" s="218" t="s">
        <v>1223</v>
      </c>
    </row>
    <row r="126" spans="1:51" s="14" customFormat="1" ht="12">
      <c r="A126" s="14"/>
      <c r="B126" s="236"/>
      <c r="C126" s="237"/>
      <c r="D126" s="227" t="s">
        <v>155</v>
      </c>
      <c r="E126" s="238" t="s">
        <v>19</v>
      </c>
      <c r="F126" s="239" t="s">
        <v>1222</v>
      </c>
      <c r="G126" s="237"/>
      <c r="H126" s="240">
        <v>175.06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155</v>
      </c>
      <c r="AU126" s="246" t="s">
        <v>80</v>
      </c>
      <c r="AV126" s="14" t="s">
        <v>80</v>
      </c>
      <c r="AW126" s="14" t="s">
        <v>32</v>
      </c>
      <c r="AX126" s="14" t="s">
        <v>78</v>
      </c>
      <c r="AY126" s="246" t="s">
        <v>143</v>
      </c>
    </row>
    <row r="127" spans="1:65" s="2" customFormat="1" ht="49.05" customHeight="1">
      <c r="A127" s="41"/>
      <c r="B127" s="42"/>
      <c r="C127" s="207" t="s">
        <v>272</v>
      </c>
      <c r="D127" s="207" t="s">
        <v>146</v>
      </c>
      <c r="E127" s="208" t="s">
        <v>736</v>
      </c>
      <c r="F127" s="209" t="s">
        <v>737</v>
      </c>
      <c r="G127" s="210" t="s">
        <v>160</v>
      </c>
      <c r="H127" s="211">
        <v>18.897</v>
      </c>
      <c r="I127" s="212"/>
      <c r="J127" s="213">
        <f>ROUND(I127*H127,2)</f>
        <v>0</v>
      </c>
      <c r="K127" s="209" t="s">
        <v>150</v>
      </c>
      <c r="L127" s="47"/>
      <c r="M127" s="214" t="s">
        <v>19</v>
      </c>
      <c r="N127" s="215" t="s">
        <v>41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339</v>
      </c>
      <c r="AT127" s="218" t="s">
        <v>146</v>
      </c>
      <c r="AU127" s="218" t="s">
        <v>80</v>
      </c>
      <c r="AY127" s="20" t="s">
        <v>143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78</v>
      </c>
      <c r="BK127" s="219">
        <f>ROUND(I127*H127,2)</f>
        <v>0</v>
      </c>
      <c r="BL127" s="20" t="s">
        <v>339</v>
      </c>
      <c r="BM127" s="218" t="s">
        <v>1224</v>
      </c>
    </row>
    <row r="128" spans="1:47" s="2" customFormat="1" ht="12">
      <c r="A128" s="41"/>
      <c r="B128" s="42"/>
      <c r="C128" s="43"/>
      <c r="D128" s="220" t="s">
        <v>153</v>
      </c>
      <c r="E128" s="43"/>
      <c r="F128" s="221" t="s">
        <v>739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153</v>
      </c>
      <c r="AU128" s="20" t="s">
        <v>80</v>
      </c>
    </row>
    <row r="129" spans="1:63" s="12" customFormat="1" ht="22.8" customHeight="1">
      <c r="A129" s="12"/>
      <c r="B129" s="191"/>
      <c r="C129" s="192"/>
      <c r="D129" s="193" t="s">
        <v>69</v>
      </c>
      <c r="E129" s="205" t="s">
        <v>1225</v>
      </c>
      <c r="F129" s="205" t="s">
        <v>1226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SUM(P130:P149)</f>
        <v>0</v>
      </c>
      <c r="Q129" s="199"/>
      <c r="R129" s="200">
        <f>SUM(R130:R149)</f>
        <v>44.3513101</v>
      </c>
      <c r="S129" s="199"/>
      <c r="T129" s="201">
        <f>SUM(T130:T149)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80</v>
      </c>
      <c r="AT129" s="203" t="s">
        <v>69</v>
      </c>
      <c r="AU129" s="203" t="s">
        <v>78</v>
      </c>
      <c r="AY129" s="202" t="s">
        <v>143</v>
      </c>
      <c r="BK129" s="204">
        <f>SUM(BK130:BK149)</f>
        <v>0</v>
      </c>
    </row>
    <row r="130" spans="1:65" s="2" customFormat="1" ht="24.15" customHeight="1">
      <c r="A130" s="41"/>
      <c r="B130" s="42"/>
      <c r="C130" s="207" t="s">
        <v>302</v>
      </c>
      <c r="D130" s="207" t="s">
        <v>146</v>
      </c>
      <c r="E130" s="208" t="s">
        <v>1227</v>
      </c>
      <c r="F130" s="209" t="s">
        <v>1228</v>
      </c>
      <c r="G130" s="210" t="s">
        <v>174</v>
      </c>
      <c r="H130" s="211">
        <v>1083.945</v>
      </c>
      <c r="I130" s="212"/>
      <c r="J130" s="213">
        <f>ROUND(I130*H130,2)</f>
        <v>0</v>
      </c>
      <c r="K130" s="209" t="s">
        <v>150</v>
      </c>
      <c r="L130" s="47"/>
      <c r="M130" s="214" t="s">
        <v>19</v>
      </c>
      <c r="N130" s="215" t="s">
        <v>41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339</v>
      </c>
      <c r="AT130" s="218" t="s">
        <v>146</v>
      </c>
      <c r="AU130" s="218" t="s">
        <v>80</v>
      </c>
      <c r="AY130" s="20" t="s">
        <v>143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78</v>
      </c>
      <c r="BK130" s="219">
        <f>ROUND(I130*H130,2)</f>
        <v>0</v>
      </c>
      <c r="BL130" s="20" t="s">
        <v>339</v>
      </c>
      <c r="BM130" s="218" t="s">
        <v>1229</v>
      </c>
    </row>
    <row r="131" spans="1:47" s="2" customFormat="1" ht="12">
      <c r="A131" s="41"/>
      <c r="B131" s="42"/>
      <c r="C131" s="43"/>
      <c r="D131" s="220" t="s">
        <v>153</v>
      </c>
      <c r="E131" s="43"/>
      <c r="F131" s="221" t="s">
        <v>1230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153</v>
      </c>
      <c r="AU131" s="20" t="s">
        <v>80</v>
      </c>
    </row>
    <row r="132" spans="1:51" s="13" customFormat="1" ht="12">
      <c r="A132" s="13"/>
      <c r="B132" s="225"/>
      <c r="C132" s="226"/>
      <c r="D132" s="227" t="s">
        <v>155</v>
      </c>
      <c r="E132" s="228" t="s">
        <v>19</v>
      </c>
      <c r="F132" s="229" t="s">
        <v>1191</v>
      </c>
      <c r="G132" s="226"/>
      <c r="H132" s="228" t="s">
        <v>19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155</v>
      </c>
      <c r="AU132" s="235" t="s">
        <v>80</v>
      </c>
      <c r="AV132" s="13" t="s">
        <v>78</v>
      </c>
      <c r="AW132" s="13" t="s">
        <v>32</v>
      </c>
      <c r="AX132" s="13" t="s">
        <v>70</v>
      </c>
      <c r="AY132" s="235" t="s">
        <v>143</v>
      </c>
    </row>
    <row r="133" spans="1:51" s="14" customFormat="1" ht="12">
      <c r="A133" s="14"/>
      <c r="B133" s="236"/>
      <c r="C133" s="237"/>
      <c r="D133" s="227" t="s">
        <v>155</v>
      </c>
      <c r="E133" s="238" t="s">
        <v>19</v>
      </c>
      <c r="F133" s="239" t="s">
        <v>1192</v>
      </c>
      <c r="G133" s="237"/>
      <c r="H133" s="240">
        <v>820.04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155</v>
      </c>
      <c r="AU133" s="246" t="s">
        <v>80</v>
      </c>
      <c r="AV133" s="14" t="s">
        <v>80</v>
      </c>
      <c r="AW133" s="14" t="s">
        <v>32</v>
      </c>
      <c r="AX133" s="14" t="s">
        <v>70</v>
      </c>
      <c r="AY133" s="246" t="s">
        <v>143</v>
      </c>
    </row>
    <row r="134" spans="1:51" s="14" customFormat="1" ht="12">
      <c r="A134" s="14"/>
      <c r="B134" s="236"/>
      <c r="C134" s="237"/>
      <c r="D134" s="227" t="s">
        <v>155</v>
      </c>
      <c r="E134" s="238" t="s">
        <v>19</v>
      </c>
      <c r="F134" s="239" t="s">
        <v>1193</v>
      </c>
      <c r="G134" s="237"/>
      <c r="H134" s="240">
        <v>263.905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80</v>
      </c>
      <c r="AV134" s="14" t="s">
        <v>80</v>
      </c>
      <c r="AW134" s="14" t="s">
        <v>32</v>
      </c>
      <c r="AX134" s="14" t="s">
        <v>70</v>
      </c>
      <c r="AY134" s="246" t="s">
        <v>143</v>
      </c>
    </row>
    <row r="135" spans="1:51" s="15" customFormat="1" ht="12">
      <c r="A135" s="15"/>
      <c r="B135" s="257"/>
      <c r="C135" s="258"/>
      <c r="D135" s="227" t="s">
        <v>155</v>
      </c>
      <c r="E135" s="259" t="s">
        <v>19</v>
      </c>
      <c r="F135" s="260" t="s">
        <v>204</v>
      </c>
      <c r="G135" s="258"/>
      <c r="H135" s="261">
        <v>1083.945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155</v>
      </c>
      <c r="AU135" s="267" t="s">
        <v>80</v>
      </c>
      <c r="AV135" s="15" t="s">
        <v>151</v>
      </c>
      <c r="AW135" s="15" t="s">
        <v>32</v>
      </c>
      <c r="AX135" s="15" t="s">
        <v>78</v>
      </c>
      <c r="AY135" s="267" t="s">
        <v>143</v>
      </c>
    </row>
    <row r="136" spans="1:65" s="2" customFormat="1" ht="16.5" customHeight="1">
      <c r="A136" s="41"/>
      <c r="B136" s="42"/>
      <c r="C136" s="247" t="s">
        <v>307</v>
      </c>
      <c r="D136" s="247" t="s">
        <v>164</v>
      </c>
      <c r="E136" s="248" t="s">
        <v>1231</v>
      </c>
      <c r="F136" s="249" t="s">
        <v>1232</v>
      </c>
      <c r="G136" s="250" t="s">
        <v>149</v>
      </c>
      <c r="H136" s="251">
        <v>28.616</v>
      </c>
      <c r="I136" s="252"/>
      <c r="J136" s="253">
        <f>ROUND(I136*H136,2)</f>
        <v>0</v>
      </c>
      <c r="K136" s="249" t="s">
        <v>150</v>
      </c>
      <c r="L136" s="254"/>
      <c r="M136" s="255" t="s">
        <v>19</v>
      </c>
      <c r="N136" s="256" t="s">
        <v>41</v>
      </c>
      <c r="O136" s="87"/>
      <c r="P136" s="216">
        <f>O136*H136</f>
        <v>0</v>
      </c>
      <c r="Q136" s="216">
        <v>0.55</v>
      </c>
      <c r="R136" s="216">
        <f>Q136*H136</f>
        <v>15.738800000000001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463</v>
      </c>
      <c r="AT136" s="218" t="s">
        <v>164</v>
      </c>
      <c r="AU136" s="218" t="s">
        <v>80</v>
      </c>
      <c r="AY136" s="20" t="s">
        <v>143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78</v>
      </c>
      <c r="BK136" s="219">
        <f>ROUND(I136*H136,2)</f>
        <v>0</v>
      </c>
      <c r="BL136" s="20" t="s">
        <v>339</v>
      </c>
      <c r="BM136" s="218" t="s">
        <v>1233</v>
      </c>
    </row>
    <row r="137" spans="1:51" s="14" customFormat="1" ht="12">
      <c r="A137" s="14"/>
      <c r="B137" s="236"/>
      <c r="C137" s="237"/>
      <c r="D137" s="227" t="s">
        <v>155</v>
      </c>
      <c r="E137" s="238" t="s">
        <v>19</v>
      </c>
      <c r="F137" s="239" t="s">
        <v>1234</v>
      </c>
      <c r="G137" s="237"/>
      <c r="H137" s="240">
        <v>28.616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155</v>
      </c>
      <c r="AU137" s="246" t="s">
        <v>80</v>
      </c>
      <c r="AV137" s="14" t="s">
        <v>80</v>
      </c>
      <c r="AW137" s="14" t="s">
        <v>32</v>
      </c>
      <c r="AX137" s="14" t="s">
        <v>78</v>
      </c>
      <c r="AY137" s="246" t="s">
        <v>143</v>
      </c>
    </row>
    <row r="138" spans="1:65" s="2" customFormat="1" ht="24.15" customHeight="1">
      <c r="A138" s="41"/>
      <c r="B138" s="42"/>
      <c r="C138" s="207" t="s">
        <v>8</v>
      </c>
      <c r="D138" s="207" t="s">
        <v>146</v>
      </c>
      <c r="E138" s="208" t="s">
        <v>1235</v>
      </c>
      <c r="F138" s="209" t="s">
        <v>1236</v>
      </c>
      <c r="G138" s="210" t="s">
        <v>174</v>
      </c>
      <c r="H138" s="211">
        <v>1083.945</v>
      </c>
      <c r="I138" s="212"/>
      <c r="J138" s="213">
        <f>ROUND(I138*H138,2)</f>
        <v>0</v>
      </c>
      <c r="K138" s="209" t="s">
        <v>150</v>
      </c>
      <c r="L138" s="47"/>
      <c r="M138" s="214" t="s">
        <v>19</v>
      </c>
      <c r="N138" s="215" t="s">
        <v>41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339</v>
      </c>
      <c r="AT138" s="218" t="s">
        <v>146</v>
      </c>
      <c r="AU138" s="218" t="s">
        <v>80</v>
      </c>
      <c r="AY138" s="20" t="s">
        <v>143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78</v>
      </c>
      <c r="BK138" s="219">
        <f>ROUND(I138*H138,2)</f>
        <v>0</v>
      </c>
      <c r="BL138" s="20" t="s">
        <v>339</v>
      </c>
      <c r="BM138" s="218" t="s">
        <v>1237</v>
      </c>
    </row>
    <row r="139" spans="1:47" s="2" customFormat="1" ht="12">
      <c r="A139" s="41"/>
      <c r="B139" s="42"/>
      <c r="C139" s="43"/>
      <c r="D139" s="220" t="s">
        <v>153</v>
      </c>
      <c r="E139" s="43"/>
      <c r="F139" s="221" t="s">
        <v>1238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153</v>
      </c>
      <c r="AU139" s="20" t="s">
        <v>80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1191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80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1192</v>
      </c>
      <c r="G141" s="237"/>
      <c r="H141" s="240">
        <v>820.04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70</v>
      </c>
      <c r="AY141" s="246" t="s">
        <v>143</v>
      </c>
    </row>
    <row r="142" spans="1:51" s="14" customFormat="1" ht="12">
      <c r="A142" s="14"/>
      <c r="B142" s="236"/>
      <c r="C142" s="237"/>
      <c r="D142" s="227" t="s">
        <v>155</v>
      </c>
      <c r="E142" s="238" t="s">
        <v>19</v>
      </c>
      <c r="F142" s="239" t="s">
        <v>1193</v>
      </c>
      <c r="G142" s="237"/>
      <c r="H142" s="240">
        <v>263.905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80</v>
      </c>
      <c r="AV142" s="14" t="s">
        <v>80</v>
      </c>
      <c r="AW142" s="14" t="s">
        <v>32</v>
      </c>
      <c r="AX142" s="14" t="s">
        <v>70</v>
      </c>
      <c r="AY142" s="246" t="s">
        <v>143</v>
      </c>
    </row>
    <row r="143" spans="1:51" s="15" customFormat="1" ht="12">
      <c r="A143" s="15"/>
      <c r="B143" s="257"/>
      <c r="C143" s="258"/>
      <c r="D143" s="227" t="s">
        <v>155</v>
      </c>
      <c r="E143" s="259" t="s">
        <v>19</v>
      </c>
      <c r="F143" s="260" t="s">
        <v>204</v>
      </c>
      <c r="G143" s="258"/>
      <c r="H143" s="261">
        <v>1083.945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7" t="s">
        <v>155</v>
      </c>
      <c r="AU143" s="267" t="s">
        <v>80</v>
      </c>
      <c r="AV143" s="15" t="s">
        <v>151</v>
      </c>
      <c r="AW143" s="15" t="s">
        <v>32</v>
      </c>
      <c r="AX143" s="15" t="s">
        <v>78</v>
      </c>
      <c r="AY143" s="267" t="s">
        <v>143</v>
      </c>
    </row>
    <row r="144" spans="1:65" s="2" customFormat="1" ht="21.75" customHeight="1">
      <c r="A144" s="41"/>
      <c r="B144" s="42"/>
      <c r="C144" s="247" t="s">
        <v>316</v>
      </c>
      <c r="D144" s="247" t="s">
        <v>164</v>
      </c>
      <c r="E144" s="248" t="s">
        <v>1239</v>
      </c>
      <c r="F144" s="249" t="s">
        <v>1240</v>
      </c>
      <c r="G144" s="250" t="s">
        <v>149</v>
      </c>
      <c r="H144" s="251">
        <v>51.668</v>
      </c>
      <c r="I144" s="252"/>
      <c r="J144" s="253">
        <f>ROUND(I144*H144,2)</f>
        <v>0</v>
      </c>
      <c r="K144" s="249" t="s">
        <v>150</v>
      </c>
      <c r="L144" s="254"/>
      <c r="M144" s="255" t="s">
        <v>19</v>
      </c>
      <c r="N144" s="256" t="s">
        <v>41</v>
      </c>
      <c r="O144" s="87"/>
      <c r="P144" s="216">
        <f>O144*H144</f>
        <v>0</v>
      </c>
      <c r="Q144" s="216">
        <v>0.55</v>
      </c>
      <c r="R144" s="216">
        <f>Q144*H144</f>
        <v>28.4174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463</v>
      </c>
      <c r="AT144" s="218" t="s">
        <v>164</v>
      </c>
      <c r="AU144" s="218" t="s">
        <v>80</v>
      </c>
      <c r="AY144" s="20" t="s">
        <v>143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78</v>
      </c>
      <c r="BK144" s="219">
        <f>ROUND(I144*H144,2)</f>
        <v>0</v>
      </c>
      <c r="BL144" s="20" t="s">
        <v>339</v>
      </c>
      <c r="BM144" s="218" t="s">
        <v>1241</v>
      </c>
    </row>
    <row r="145" spans="1:51" s="14" customFormat="1" ht="12">
      <c r="A145" s="14"/>
      <c r="B145" s="236"/>
      <c r="C145" s="237"/>
      <c r="D145" s="227" t="s">
        <v>155</v>
      </c>
      <c r="E145" s="238" t="s">
        <v>19</v>
      </c>
      <c r="F145" s="239" t="s">
        <v>1242</v>
      </c>
      <c r="G145" s="237"/>
      <c r="H145" s="240">
        <v>51.668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80</v>
      </c>
      <c r="AV145" s="14" t="s">
        <v>80</v>
      </c>
      <c r="AW145" s="14" t="s">
        <v>32</v>
      </c>
      <c r="AX145" s="14" t="s">
        <v>78</v>
      </c>
      <c r="AY145" s="246" t="s">
        <v>143</v>
      </c>
    </row>
    <row r="146" spans="1:65" s="2" customFormat="1" ht="24.15" customHeight="1">
      <c r="A146" s="41"/>
      <c r="B146" s="42"/>
      <c r="C146" s="207" t="s">
        <v>325</v>
      </c>
      <c r="D146" s="207" t="s">
        <v>146</v>
      </c>
      <c r="E146" s="208" t="s">
        <v>1243</v>
      </c>
      <c r="F146" s="209" t="s">
        <v>1244</v>
      </c>
      <c r="G146" s="210" t="s">
        <v>174</v>
      </c>
      <c r="H146" s="211">
        <v>1083.945</v>
      </c>
      <c r="I146" s="212"/>
      <c r="J146" s="213">
        <f>ROUND(I146*H146,2)</f>
        <v>0</v>
      </c>
      <c r="K146" s="209" t="s">
        <v>150</v>
      </c>
      <c r="L146" s="47"/>
      <c r="M146" s="214" t="s">
        <v>19</v>
      </c>
      <c r="N146" s="215" t="s">
        <v>41</v>
      </c>
      <c r="O146" s="87"/>
      <c r="P146" s="216">
        <f>O146*H146</f>
        <v>0</v>
      </c>
      <c r="Q146" s="216">
        <v>0.00018</v>
      </c>
      <c r="R146" s="216">
        <f>Q146*H146</f>
        <v>0.1951101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339</v>
      </c>
      <c r="AT146" s="218" t="s">
        <v>146</v>
      </c>
      <c r="AU146" s="218" t="s">
        <v>80</v>
      </c>
      <c r="AY146" s="20" t="s">
        <v>143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78</v>
      </c>
      <c r="BK146" s="219">
        <f>ROUND(I146*H146,2)</f>
        <v>0</v>
      </c>
      <c r="BL146" s="20" t="s">
        <v>339</v>
      </c>
      <c r="BM146" s="218" t="s">
        <v>1245</v>
      </c>
    </row>
    <row r="147" spans="1:47" s="2" customFormat="1" ht="12">
      <c r="A147" s="41"/>
      <c r="B147" s="42"/>
      <c r="C147" s="43"/>
      <c r="D147" s="220" t="s">
        <v>153</v>
      </c>
      <c r="E147" s="43"/>
      <c r="F147" s="221" t="s">
        <v>1246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153</v>
      </c>
      <c r="AU147" s="20" t="s">
        <v>80</v>
      </c>
    </row>
    <row r="148" spans="1:65" s="2" customFormat="1" ht="49.05" customHeight="1">
      <c r="A148" s="41"/>
      <c r="B148" s="42"/>
      <c r="C148" s="207" t="s">
        <v>334</v>
      </c>
      <c r="D148" s="207" t="s">
        <v>146</v>
      </c>
      <c r="E148" s="208" t="s">
        <v>1247</v>
      </c>
      <c r="F148" s="209" t="s">
        <v>1248</v>
      </c>
      <c r="G148" s="210" t="s">
        <v>160</v>
      </c>
      <c r="H148" s="211">
        <v>44.351</v>
      </c>
      <c r="I148" s="212"/>
      <c r="J148" s="213">
        <f>ROUND(I148*H148,2)</f>
        <v>0</v>
      </c>
      <c r="K148" s="209" t="s">
        <v>150</v>
      </c>
      <c r="L148" s="47"/>
      <c r="M148" s="214" t="s">
        <v>19</v>
      </c>
      <c r="N148" s="215" t="s">
        <v>41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339</v>
      </c>
      <c r="AT148" s="218" t="s">
        <v>146</v>
      </c>
      <c r="AU148" s="218" t="s">
        <v>80</v>
      </c>
      <c r="AY148" s="20" t="s">
        <v>143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78</v>
      </c>
      <c r="BK148" s="219">
        <f>ROUND(I148*H148,2)</f>
        <v>0</v>
      </c>
      <c r="BL148" s="20" t="s">
        <v>339</v>
      </c>
      <c r="BM148" s="218" t="s">
        <v>1249</v>
      </c>
    </row>
    <row r="149" spans="1:47" s="2" customFormat="1" ht="12">
      <c r="A149" s="41"/>
      <c r="B149" s="42"/>
      <c r="C149" s="43"/>
      <c r="D149" s="220" t="s">
        <v>153</v>
      </c>
      <c r="E149" s="43"/>
      <c r="F149" s="221" t="s">
        <v>1250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153</v>
      </c>
      <c r="AU149" s="20" t="s">
        <v>80</v>
      </c>
    </row>
    <row r="150" spans="1:63" s="12" customFormat="1" ht="22.8" customHeight="1">
      <c r="A150" s="12"/>
      <c r="B150" s="191"/>
      <c r="C150" s="192"/>
      <c r="D150" s="193" t="s">
        <v>69</v>
      </c>
      <c r="E150" s="205" t="s">
        <v>1251</v>
      </c>
      <c r="F150" s="205" t="s">
        <v>1252</v>
      </c>
      <c r="G150" s="192"/>
      <c r="H150" s="192"/>
      <c r="I150" s="195"/>
      <c r="J150" s="206">
        <f>BK150</f>
        <v>0</v>
      </c>
      <c r="K150" s="192"/>
      <c r="L150" s="197"/>
      <c r="M150" s="198"/>
      <c r="N150" s="199"/>
      <c r="O150" s="199"/>
      <c r="P150" s="200">
        <f>SUM(P151:P185)</f>
        <v>0</v>
      </c>
      <c r="Q150" s="199"/>
      <c r="R150" s="200">
        <f>SUM(R151:R185)</f>
        <v>27.96339589</v>
      </c>
      <c r="S150" s="199"/>
      <c r="T150" s="201">
        <f>SUM(T151:T185)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2" t="s">
        <v>80</v>
      </c>
      <c r="AT150" s="203" t="s">
        <v>69</v>
      </c>
      <c r="AU150" s="203" t="s">
        <v>78</v>
      </c>
      <c r="AY150" s="202" t="s">
        <v>143</v>
      </c>
      <c r="BK150" s="204">
        <f>SUM(BK151:BK185)</f>
        <v>0</v>
      </c>
    </row>
    <row r="151" spans="1:65" s="2" customFormat="1" ht="78" customHeight="1">
      <c r="A151" s="41"/>
      <c r="B151" s="42"/>
      <c r="C151" s="207" t="s">
        <v>339</v>
      </c>
      <c r="D151" s="207" t="s">
        <v>146</v>
      </c>
      <c r="E151" s="208" t="s">
        <v>1253</v>
      </c>
      <c r="F151" s="209" t="s">
        <v>1254</v>
      </c>
      <c r="G151" s="210" t="s">
        <v>174</v>
      </c>
      <c r="H151" s="211">
        <v>59.95</v>
      </c>
      <c r="I151" s="212"/>
      <c r="J151" s="213">
        <f>ROUND(I151*H151,2)</f>
        <v>0</v>
      </c>
      <c r="K151" s="209" t="s">
        <v>150</v>
      </c>
      <c r="L151" s="47"/>
      <c r="M151" s="214" t="s">
        <v>19</v>
      </c>
      <c r="N151" s="215" t="s">
        <v>41</v>
      </c>
      <c r="O151" s="87"/>
      <c r="P151" s="216">
        <f>O151*H151</f>
        <v>0</v>
      </c>
      <c r="Q151" s="216">
        <v>0.06731</v>
      </c>
      <c r="R151" s="216">
        <f>Q151*H151</f>
        <v>4.0352345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339</v>
      </c>
      <c r="AT151" s="218" t="s">
        <v>146</v>
      </c>
      <c r="AU151" s="218" t="s">
        <v>80</v>
      </c>
      <c r="AY151" s="20" t="s">
        <v>143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78</v>
      </c>
      <c r="BK151" s="219">
        <f>ROUND(I151*H151,2)</f>
        <v>0</v>
      </c>
      <c r="BL151" s="20" t="s">
        <v>339</v>
      </c>
      <c r="BM151" s="218" t="s">
        <v>1255</v>
      </c>
    </row>
    <row r="152" spans="1:47" s="2" customFormat="1" ht="12">
      <c r="A152" s="41"/>
      <c r="B152" s="42"/>
      <c r="C152" s="43"/>
      <c r="D152" s="220" t="s">
        <v>153</v>
      </c>
      <c r="E152" s="43"/>
      <c r="F152" s="221" t="s">
        <v>1256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153</v>
      </c>
      <c r="AU152" s="20" t="s">
        <v>80</v>
      </c>
    </row>
    <row r="153" spans="1:51" s="13" customFormat="1" ht="12">
      <c r="A153" s="13"/>
      <c r="B153" s="225"/>
      <c r="C153" s="226"/>
      <c r="D153" s="227" t="s">
        <v>155</v>
      </c>
      <c r="E153" s="228" t="s">
        <v>19</v>
      </c>
      <c r="F153" s="229" t="s">
        <v>1257</v>
      </c>
      <c r="G153" s="226"/>
      <c r="H153" s="228" t="s">
        <v>19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155</v>
      </c>
      <c r="AU153" s="235" t="s">
        <v>80</v>
      </c>
      <c r="AV153" s="13" t="s">
        <v>78</v>
      </c>
      <c r="AW153" s="13" t="s">
        <v>32</v>
      </c>
      <c r="AX153" s="13" t="s">
        <v>70</v>
      </c>
      <c r="AY153" s="235" t="s">
        <v>143</v>
      </c>
    </row>
    <row r="154" spans="1:51" s="14" customFormat="1" ht="12">
      <c r="A154" s="14"/>
      <c r="B154" s="236"/>
      <c r="C154" s="237"/>
      <c r="D154" s="227" t="s">
        <v>155</v>
      </c>
      <c r="E154" s="238" t="s">
        <v>19</v>
      </c>
      <c r="F154" s="239" t="s">
        <v>1258</v>
      </c>
      <c r="G154" s="237"/>
      <c r="H154" s="240">
        <v>59.95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80</v>
      </c>
      <c r="AV154" s="14" t="s">
        <v>80</v>
      </c>
      <c r="AW154" s="14" t="s">
        <v>32</v>
      </c>
      <c r="AX154" s="14" t="s">
        <v>78</v>
      </c>
      <c r="AY154" s="246" t="s">
        <v>143</v>
      </c>
    </row>
    <row r="155" spans="1:65" s="2" customFormat="1" ht="37.8" customHeight="1">
      <c r="A155" s="41"/>
      <c r="B155" s="42"/>
      <c r="C155" s="207" t="s">
        <v>349</v>
      </c>
      <c r="D155" s="207" t="s">
        <v>146</v>
      </c>
      <c r="E155" s="208" t="s">
        <v>1259</v>
      </c>
      <c r="F155" s="209" t="s">
        <v>1260</v>
      </c>
      <c r="G155" s="210" t="s">
        <v>174</v>
      </c>
      <c r="H155" s="211">
        <v>968.928</v>
      </c>
      <c r="I155" s="212"/>
      <c r="J155" s="213">
        <f>ROUND(I155*H155,2)</f>
        <v>0</v>
      </c>
      <c r="K155" s="209" t="s">
        <v>150</v>
      </c>
      <c r="L155" s="47"/>
      <c r="M155" s="214" t="s">
        <v>19</v>
      </c>
      <c r="N155" s="215" t="s">
        <v>41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339</v>
      </c>
      <c r="AT155" s="218" t="s">
        <v>146</v>
      </c>
      <c r="AU155" s="218" t="s">
        <v>80</v>
      </c>
      <c r="AY155" s="20" t="s">
        <v>143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78</v>
      </c>
      <c r="BK155" s="219">
        <f>ROUND(I155*H155,2)</f>
        <v>0</v>
      </c>
      <c r="BL155" s="20" t="s">
        <v>339</v>
      </c>
      <c r="BM155" s="218" t="s">
        <v>1261</v>
      </c>
    </row>
    <row r="156" spans="1:47" s="2" customFormat="1" ht="12">
      <c r="A156" s="41"/>
      <c r="B156" s="42"/>
      <c r="C156" s="43"/>
      <c r="D156" s="220" t="s">
        <v>153</v>
      </c>
      <c r="E156" s="43"/>
      <c r="F156" s="221" t="s">
        <v>1262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153</v>
      </c>
      <c r="AU156" s="20" t="s">
        <v>80</v>
      </c>
    </row>
    <row r="157" spans="1:51" s="13" customFormat="1" ht="12">
      <c r="A157" s="13"/>
      <c r="B157" s="225"/>
      <c r="C157" s="226"/>
      <c r="D157" s="227" t="s">
        <v>155</v>
      </c>
      <c r="E157" s="228" t="s">
        <v>19</v>
      </c>
      <c r="F157" s="229" t="s">
        <v>1204</v>
      </c>
      <c r="G157" s="226"/>
      <c r="H157" s="228" t="s">
        <v>19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155</v>
      </c>
      <c r="AU157" s="235" t="s">
        <v>80</v>
      </c>
      <c r="AV157" s="13" t="s">
        <v>78</v>
      </c>
      <c r="AW157" s="13" t="s">
        <v>32</v>
      </c>
      <c r="AX157" s="13" t="s">
        <v>70</v>
      </c>
      <c r="AY157" s="235" t="s">
        <v>143</v>
      </c>
    </row>
    <row r="158" spans="1:51" s="14" customFormat="1" ht="12">
      <c r="A158" s="14"/>
      <c r="B158" s="236"/>
      <c r="C158" s="237"/>
      <c r="D158" s="227" t="s">
        <v>155</v>
      </c>
      <c r="E158" s="238" t="s">
        <v>19</v>
      </c>
      <c r="F158" s="239" t="s">
        <v>1205</v>
      </c>
      <c r="G158" s="237"/>
      <c r="H158" s="240">
        <v>787.574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155</v>
      </c>
      <c r="AU158" s="246" t="s">
        <v>80</v>
      </c>
      <c r="AV158" s="14" t="s">
        <v>80</v>
      </c>
      <c r="AW158" s="14" t="s">
        <v>32</v>
      </c>
      <c r="AX158" s="14" t="s">
        <v>70</v>
      </c>
      <c r="AY158" s="246" t="s">
        <v>143</v>
      </c>
    </row>
    <row r="159" spans="1:51" s="13" customFormat="1" ht="12">
      <c r="A159" s="13"/>
      <c r="B159" s="225"/>
      <c r="C159" s="226"/>
      <c r="D159" s="227" t="s">
        <v>155</v>
      </c>
      <c r="E159" s="228" t="s">
        <v>19</v>
      </c>
      <c r="F159" s="229" t="s">
        <v>1263</v>
      </c>
      <c r="G159" s="226"/>
      <c r="H159" s="228" t="s">
        <v>19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155</v>
      </c>
      <c r="AU159" s="235" t="s">
        <v>80</v>
      </c>
      <c r="AV159" s="13" t="s">
        <v>78</v>
      </c>
      <c r="AW159" s="13" t="s">
        <v>32</v>
      </c>
      <c r="AX159" s="13" t="s">
        <v>70</v>
      </c>
      <c r="AY159" s="235" t="s">
        <v>143</v>
      </c>
    </row>
    <row r="160" spans="1:51" s="14" customFormat="1" ht="12">
      <c r="A160" s="14"/>
      <c r="B160" s="236"/>
      <c r="C160" s="237"/>
      <c r="D160" s="227" t="s">
        <v>155</v>
      </c>
      <c r="E160" s="238" t="s">
        <v>19</v>
      </c>
      <c r="F160" s="239" t="s">
        <v>1264</v>
      </c>
      <c r="G160" s="237"/>
      <c r="H160" s="240">
        <v>-19.95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80</v>
      </c>
      <c r="AV160" s="14" t="s">
        <v>80</v>
      </c>
      <c r="AW160" s="14" t="s">
        <v>32</v>
      </c>
      <c r="AX160" s="14" t="s">
        <v>70</v>
      </c>
      <c r="AY160" s="246" t="s">
        <v>143</v>
      </c>
    </row>
    <row r="161" spans="1:51" s="13" customFormat="1" ht="12">
      <c r="A161" s="13"/>
      <c r="B161" s="225"/>
      <c r="C161" s="226"/>
      <c r="D161" s="227" t="s">
        <v>155</v>
      </c>
      <c r="E161" s="228" t="s">
        <v>19</v>
      </c>
      <c r="F161" s="229" t="s">
        <v>1265</v>
      </c>
      <c r="G161" s="226"/>
      <c r="H161" s="228" t="s">
        <v>19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155</v>
      </c>
      <c r="AU161" s="235" t="s">
        <v>80</v>
      </c>
      <c r="AV161" s="13" t="s">
        <v>78</v>
      </c>
      <c r="AW161" s="13" t="s">
        <v>32</v>
      </c>
      <c r="AX161" s="13" t="s">
        <v>70</v>
      </c>
      <c r="AY161" s="235" t="s">
        <v>143</v>
      </c>
    </row>
    <row r="162" spans="1:51" s="14" customFormat="1" ht="12">
      <c r="A162" s="14"/>
      <c r="B162" s="236"/>
      <c r="C162" s="237"/>
      <c r="D162" s="227" t="s">
        <v>155</v>
      </c>
      <c r="E162" s="238" t="s">
        <v>19</v>
      </c>
      <c r="F162" s="239" t="s">
        <v>1266</v>
      </c>
      <c r="G162" s="237"/>
      <c r="H162" s="240">
        <v>34.58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155</v>
      </c>
      <c r="AU162" s="246" t="s">
        <v>80</v>
      </c>
      <c r="AV162" s="14" t="s">
        <v>80</v>
      </c>
      <c r="AW162" s="14" t="s">
        <v>32</v>
      </c>
      <c r="AX162" s="14" t="s">
        <v>70</v>
      </c>
      <c r="AY162" s="246" t="s">
        <v>143</v>
      </c>
    </row>
    <row r="163" spans="1:51" s="13" customFormat="1" ht="12">
      <c r="A163" s="13"/>
      <c r="B163" s="225"/>
      <c r="C163" s="226"/>
      <c r="D163" s="227" t="s">
        <v>155</v>
      </c>
      <c r="E163" s="228" t="s">
        <v>19</v>
      </c>
      <c r="F163" s="229" t="s">
        <v>1216</v>
      </c>
      <c r="G163" s="226"/>
      <c r="H163" s="228" t="s">
        <v>19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155</v>
      </c>
      <c r="AU163" s="235" t="s">
        <v>80</v>
      </c>
      <c r="AV163" s="13" t="s">
        <v>78</v>
      </c>
      <c r="AW163" s="13" t="s">
        <v>32</v>
      </c>
      <c r="AX163" s="13" t="s">
        <v>70</v>
      </c>
      <c r="AY163" s="235" t="s">
        <v>143</v>
      </c>
    </row>
    <row r="164" spans="1:51" s="14" customFormat="1" ht="12">
      <c r="A164" s="14"/>
      <c r="B164" s="236"/>
      <c r="C164" s="237"/>
      <c r="D164" s="227" t="s">
        <v>155</v>
      </c>
      <c r="E164" s="238" t="s">
        <v>19</v>
      </c>
      <c r="F164" s="239" t="s">
        <v>1217</v>
      </c>
      <c r="G164" s="237"/>
      <c r="H164" s="240">
        <v>62.314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155</v>
      </c>
      <c r="AU164" s="246" t="s">
        <v>80</v>
      </c>
      <c r="AV164" s="14" t="s">
        <v>80</v>
      </c>
      <c r="AW164" s="14" t="s">
        <v>32</v>
      </c>
      <c r="AX164" s="14" t="s">
        <v>70</v>
      </c>
      <c r="AY164" s="246" t="s">
        <v>143</v>
      </c>
    </row>
    <row r="165" spans="1:51" s="13" customFormat="1" ht="12">
      <c r="A165" s="13"/>
      <c r="B165" s="225"/>
      <c r="C165" s="226"/>
      <c r="D165" s="227" t="s">
        <v>155</v>
      </c>
      <c r="E165" s="228" t="s">
        <v>19</v>
      </c>
      <c r="F165" s="229" t="s">
        <v>1218</v>
      </c>
      <c r="G165" s="226"/>
      <c r="H165" s="228" t="s">
        <v>19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155</v>
      </c>
      <c r="AU165" s="235" t="s">
        <v>80</v>
      </c>
      <c r="AV165" s="13" t="s">
        <v>78</v>
      </c>
      <c r="AW165" s="13" t="s">
        <v>32</v>
      </c>
      <c r="AX165" s="13" t="s">
        <v>70</v>
      </c>
      <c r="AY165" s="235" t="s">
        <v>143</v>
      </c>
    </row>
    <row r="166" spans="1:51" s="14" customFormat="1" ht="12">
      <c r="A166" s="14"/>
      <c r="B166" s="236"/>
      <c r="C166" s="237"/>
      <c r="D166" s="227" t="s">
        <v>155</v>
      </c>
      <c r="E166" s="238" t="s">
        <v>19</v>
      </c>
      <c r="F166" s="239" t="s">
        <v>1219</v>
      </c>
      <c r="G166" s="237"/>
      <c r="H166" s="240">
        <v>104.41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155</v>
      </c>
      <c r="AU166" s="246" t="s">
        <v>80</v>
      </c>
      <c r="AV166" s="14" t="s">
        <v>80</v>
      </c>
      <c r="AW166" s="14" t="s">
        <v>32</v>
      </c>
      <c r="AX166" s="14" t="s">
        <v>70</v>
      </c>
      <c r="AY166" s="246" t="s">
        <v>143</v>
      </c>
    </row>
    <row r="167" spans="1:51" s="15" customFormat="1" ht="12">
      <c r="A167" s="15"/>
      <c r="B167" s="257"/>
      <c r="C167" s="258"/>
      <c r="D167" s="227" t="s">
        <v>155</v>
      </c>
      <c r="E167" s="259" t="s">
        <v>19</v>
      </c>
      <c r="F167" s="260" t="s">
        <v>204</v>
      </c>
      <c r="G167" s="258"/>
      <c r="H167" s="261">
        <v>968.9279999999999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7" t="s">
        <v>155</v>
      </c>
      <c r="AU167" s="267" t="s">
        <v>80</v>
      </c>
      <c r="AV167" s="15" t="s">
        <v>151</v>
      </c>
      <c r="AW167" s="15" t="s">
        <v>32</v>
      </c>
      <c r="AX167" s="15" t="s">
        <v>78</v>
      </c>
      <c r="AY167" s="267" t="s">
        <v>143</v>
      </c>
    </row>
    <row r="168" spans="1:65" s="2" customFormat="1" ht="24.15" customHeight="1">
      <c r="A168" s="41"/>
      <c r="B168" s="42"/>
      <c r="C168" s="247" t="s">
        <v>354</v>
      </c>
      <c r="D168" s="247" t="s">
        <v>164</v>
      </c>
      <c r="E168" s="248" t="s">
        <v>1267</v>
      </c>
      <c r="F168" s="249" t="s">
        <v>1268</v>
      </c>
      <c r="G168" s="250" t="s">
        <v>174</v>
      </c>
      <c r="H168" s="251">
        <v>1114.267</v>
      </c>
      <c r="I168" s="252"/>
      <c r="J168" s="253">
        <f>ROUND(I168*H168,2)</f>
        <v>0</v>
      </c>
      <c r="K168" s="249" t="s">
        <v>150</v>
      </c>
      <c r="L168" s="254"/>
      <c r="M168" s="255" t="s">
        <v>19</v>
      </c>
      <c r="N168" s="256" t="s">
        <v>41</v>
      </c>
      <c r="O168" s="87"/>
      <c r="P168" s="216">
        <f>O168*H168</f>
        <v>0</v>
      </c>
      <c r="Q168" s="216">
        <v>0.00017</v>
      </c>
      <c r="R168" s="216">
        <f>Q168*H168</f>
        <v>0.18942539000000003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463</v>
      </c>
      <c r="AT168" s="218" t="s">
        <v>164</v>
      </c>
      <c r="AU168" s="218" t="s">
        <v>80</v>
      </c>
      <c r="AY168" s="20" t="s">
        <v>143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78</v>
      </c>
      <c r="BK168" s="219">
        <f>ROUND(I168*H168,2)</f>
        <v>0</v>
      </c>
      <c r="BL168" s="20" t="s">
        <v>339</v>
      </c>
      <c r="BM168" s="218" t="s">
        <v>1269</v>
      </c>
    </row>
    <row r="169" spans="1:51" s="14" customFormat="1" ht="12">
      <c r="A169" s="14"/>
      <c r="B169" s="236"/>
      <c r="C169" s="237"/>
      <c r="D169" s="227" t="s">
        <v>155</v>
      </c>
      <c r="E169" s="238" t="s">
        <v>19</v>
      </c>
      <c r="F169" s="239" t="s">
        <v>1270</v>
      </c>
      <c r="G169" s="237"/>
      <c r="H169" s="240">
        <v>1114.267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80</v>
      </c>
      <c r="AV169" s="14" t="s">
        <v>80</v>
      </c>
      <c r="AW169" s="14" t="s">
        <v>32</v>
      </c>
      <c r="AX169" s="14" t="s">
        <v>78</v>
      </c>
      <c r="AY169" s="246" t="s">
        <v>143</v>
      </c>
    </row>
    <row r="170" spans="1:65" s="2" customFormat="1" ht="49.05" customHeight="1">
      <c r="A170" s="41"/>
      <c r="B170" s="42"/>
      <c r="C170" s="207" t="s">
        <v>371</v>
      </c>
      <c r="D170" s="207" t="s">
        <v>146</v>
      </c>
      <c r="E170" s="208" t="s">
        <v>1271</v>
      </c>
      <c r="F170" s="209" t="s">
        <v>1272</v>
      </c>
      <c r="G170" s="210" t="s">
        <v>174</v>
      </c>
      <c r="H170" s="211">
        <v>968.928</v>
      </c>
      <c r="I170" s="212"/>
      <c r="J170" s="213">
        <f>ROUND(I170*H170,2)</f>
        <v>0</v>
      </c>
      <c r="K170" s="209" t="s">
        <v>150</v>
      </c>
      <c r="L170" s="47"/>
      <c r="M170" s="214" t="s">
        <v>19</v>
      </c>
      <c r="N170" s="215" t="s">
        <v>41</v>
      </c>
      <c r="O170" s="87"/>
      <c r="P170" s="216">
        <f>O170*H170</f>
        <v>0</v>
      </c>
      <c r="Q170" s="216">
        <v>0.0245</v>
      </c>
      <c r="R170" s="216">
        <f>Q170*H170</f>
        <v>23.738736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339</v>
      </c>
      <c r="AT170" s="218" t="s">
        <v>146</v>
      </c>
      <c r="AU170" s="218" t="s">
        <v>80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339</v>
      </c>
      <c r="BM170" s="218" t="s">
        <v>1273</v>
      </c>
    </row>
    <row r="171" spans="1:47" s="2" customFormat="1" ht="12">
      <c r="A171" s="41"/>
      <c r="B171" s="42"/>
      <c r="C171" s="43"/>
      <c r="D171" s="220" t="s">
        <v>153</v>
      </c>
      <c r="E171" s="43"/>
      <c r="F171" s="221" t="s">
        <v>1274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153</v>
      </c>
      <c r="AU171" s="20" t="s">
        <v>80</v>
      </c>
    </row>
    <row r="172" spans="1:51" s="13" customFormat="1" ht="12">
      <c r="A172" s="13"/>
      <c r="B172" s="225"/>
      <c r="C172" s="226"/>
      <c r="D172" s="227" t="s">
        <v>155</v>
      </c>
      <c r="E172" s="228" t="s">
        <v>19</v>
      </c>
      <c r="F172" s="229" t="s">
        <v>1204</v>
      </c>
      <c r="G172" s="226"/>
      <c r="H172" s="228" t="s">
        <v>19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155</v>
      </c>
      <c r="AU172" s="235" t="s">
        <v>80</v>
      </c>
      <c r="AV172" s="13" t="s">
        <v>78</v>
      </c>
      <c r="AW172" s="13" t="s">
        <v>32</v>
      </c>
      <c r="AX172" s="13" t="s">
        <v>70</v>
      </c>
      <c r="AY172" s="235" t="s">
        <v>143</v>
      </c>
    </row>
    <row r="173" spans="1:51" s="13" customFormat="1" ht="12">
      <c r="A173" s="13"/>
      <c r="B173" s="225"/>
      <c r="C173" s="226"/>
      <c r="D173" s="227" t="s">
        <v>155</v>
      </c>
      <c r="E173" s="228" t="s">
        <v>19</v>
      </c>
      <c r="F173" s="229" t="s">
        <v>1275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155</v>
      </c>
      <c r="AU173" s="235" t="s">
        <v>80</v>
      </c>
      <c r="AV173" s="13" t="s">
        <v>78</v>
      </c>
      <c r="AW173" s="13" t="s">
        <v>32</v>
      </c>
      <c r="AX173" s="13" t="s">
        <v>70</v>
      </c>
      <c r="AY173" s="235" t="s">
        <v>143</v>
      </c>
    </row>
    <row r="174" spans="1:51" s="14" customFormat="1" ht="12">
      <c r="A174" s="14"/>
      <c r="B174" s="236"/>
      <c r="C174" s="237"/>
      <c r="D174" s="227" t="s">
        <v>155</v>
      </c>
      <c r="E174" s="238" t="s">
        <v>19</v>
      </c>
      <c r="F174" s="239" t="s">
        <v>1205</v>
      </c>
      <c r="G174" s="237"/>
      <c r="H174" s="240">
        <v>787.574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155</v>
      </c>
      <c r="AU174" s="246" t="s">
        <v>80</v>
      </c>
      <c r="AV174" s="14" t="s">
        <v>80</v>
      </c>
      <c r="AW174" s="14" t="s">
        <v>32</v>
      </c>
      <c r="AX174" s="14" t="s">
        <v>70</v>
      </c>
      <c r="AY174" s="246" t="s">
        <v>143</v>
      </c>
    </row>
    <row r="175" spans="1:51" s="13" customFormat="1" ht="12">
      <c r="A175" s="13"/>
      <c r="B175" s="225"/>
      <c r="C175" s="226"/>
      <c r="D175" s="227" t="s">
        <v>155</v>
      </c>
      <c r="E175" s="228" t="s">
        <v>19</v>
      </c>
      <c r="F175" s="229" t="s">
        <v>1263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155</v>
      </c>
      <c r="AU175" s="235" t="s">
        <v>80</v>
      </c>
      <c r="AV175" s="13" t="s">
        <v>78</v>
      </c>
      <c r="AW175" s="13" t="s">
        <v>32</v>
      </c>
      <c r="AX175" s="13" t="s">
        <v>70</v>
      </c>
      <c r="AY175" s="235" t="s">
        <v>143</v>
      </c>
    </row>
    <row r="176" spans="1:51" s="14" customFormat="1" ht="12">
      <c r="A176" s="14"/>
      <c r="B176" s="236"/>
      <c r="C176" s="237"/>
      <c r="D176" s="227" t="s">
        <v>155</v>
      </c>
      <c r="E176" s="238" t="s">
        <v>19</v>
      </c>
      <c r="F176" s="239" t="s">
        <v>1264</v>
      </c>
      <c r="G176" s="237"/>
      <c r="H176" s="240">
        <v>-19.95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155</v>
      </c>
      <c r="AU176" s="246" t="s">
        <v>80</v>
      </c>
      <c r="AV176" s="14" t="s">
        <v>80</v>
      </c>
      <c r="AW176" s="14" t="s">
        <v>32</v>
      </c>
      <c r="AX176" s="14" t="s">
        <v>70</v>
      </c>
      <c r="AY176" s="246" t="s">
        <v>143</v>
      </c>
    </row>
    <row r="177" spans="1:51" s="13" customFormat="1" ht="12">
      <c r="A177" s="13"/>
      <c r="B177" s="225"/>
      <c r="C177" s="226"/>
      <c r="D177" s="227" t="s">
        <v>155</v>
      </c>
      <c r="E177" s="228" t="s">
        <v>19</v>
      </c>
      <c r="F177" s="229" t="s">
        <v>1265</v>
      </c>
      <c r="G177" s="226"/>
      <c r="H177" s="228" t="s">
        <v>19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155</v>
      </c>
      <c r="AU177" s="235" t="s">
        <v>80</v>
      </c>
      <c r="AV177" s="13" t="s">
        <v>78</v>
      </c>
      <c r="AW177" s="13" t="s">
        <v>32</v>
      </c>
      <c r="AX177" s="13" t="s">
        <v>70</v>
      </c>
      <c r="AY177" s="235" t="s">
        <v>143</v>
      </c>
    </row>
    <row r="178" spans="1:51" s="14" customFormat="1" ht="12">
      <c r="A178" s="14"/>
      <c r="B178" s="236"/>
      <c r="C178" s="237"/>
      <c r="D178" s="227" t="s">
        <v>155</v>
      </c>
      <c r="E178" s="238" t="s">
        <v>19</v>
      </c>
      <c r="F178" s="239" t="s">
        <v>1266</v>
      </c>
      <c r="G178" s="237"/>
      <c r="H178" s="240">
        <v>34.58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155</v>
      </c>
      <c r="AU178" s="246" t="s">
        <v>80</v>
      </c>
      <c r="AV178" s="14" t="s">
        <v>80</v>
      </c>
      <c r="AW178" s="14" t="s">
        <v>32</v>
      </c>
      <c r="AX178" s="14" t="s">
        <v>70</v>
      </c>
      <c r="AY178" s="246" t="s">
        <v>143</v>
      </c>
    </row>
    <row r="179" spans="1:51" s="13" customFormat="1" ht="12">
      <c r="A179" s="13"/>
      <c r="B179" s="225"/>
      <c r="C179" s="226"/>
      <c r="D179" s="227" t="s">
        <v>155</v>
      </c>
      <c r="E179" s="228" t="s">
        <v>19</v>
      </c>
      <c r="F179" s="229" t="s">
        <v>1216</v>
      </c>
      <c r="G179" s="226"/>
      <c r="H179" s="228" t="s">
        <v>19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155</v>
      </c>
      <c r="AU179" s="235" t="s">
        <v>80</v>
      </c>
      <c r="AV179" s="13" t="s">
        <v>78</v>
      </c>
      <c r="AW179" s="13" t="s">
        <v>32</v>
      </c>
      <c r="AX179" s="13" t="s">
        <v>70</v>
      </c>
      <c r="AY179" s="235" t="s">
        <v>143</v>
      </c>
    </row>
    <row r="180" spans="1:51" s="14" customFormat="1" ht="12">
      <c r="A180" s="14"/>
      <c r="B180" s="236"/>
      <c r="C180" s="237"/>
      <c r="D180" s="227" t="s">
        <v>155</v>
      </c>
      <c r="E180" s="238" t="s">
        <v>19</v>
      </c>
      <c r="F180" s="239" t="s">
        <v>1217</v>
      </c>
      <c r="G180" s="237"/>
      <c r="H180" s="240">
        <v>62.314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155</v>
      </c>
      <c r="AU180" s="246" t="s">
        <v>80</v>
      </c>
      <c r="AV180" s="14" t="s">
        <v>80</v>
      </c>
      <c r="AW180" s="14" t="s">
        <v>32</v>
      </c>
      <c r="AX180" s="14" t="s">
        <v>70</v>
      </c>
      <c r="AY180" s="246" t="s">
        <v>143</v>
      </c>
    </row>
    <row r="181" spans="1:51" s="13" customFormat="1" ht="12">
      <c r="A181" s="13"/>
      <c r="B181" s="225"/>
      <c r="C181" s="226"/>
      <c r="D181" s="227" t="s">
        <v>155</v>
      </c>
      <c r="E181" s="228" t="s">
        <v>19</v>
      </c>
      <c r="F181" s="229" t="s">
        <v>1218</v>
      </c>
      <c r="G181" s="226"/>
      <c r="H181" s="228" t="s">
        <v>19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155</v>
      </c>
      <c r="AU181" s="235" t="s">
        <v>80</v>
      </c>
      <c r="AV181" s="13" t="s">
        <v>78</v>
      </c>
      <c r="AW181" s="13" t="s">
        <v>32</v>
      </c>
      <c r="AX181" s="13" t="s">
        <v>70</v>
      </c>
      <c r="AY181" s="235" t="s">
        <v>143</v>
      </c>
    </row>
    <row r="182" spans="1:51" s="14" customFormat="1" ht="12">
      <c r="A182" s="14"/>
      <c r="B182" s="236"/>
      <c r="C182" s="237"/>
      <c r="D182" s="227" t="s">
        <v>155</v>
      </c>
      <c r="E182" s="238" t="s">
        <v>19</v>
      </c>
      <c r="F182" s="239" t="s">
        <v>1219</v>
      </c>
      <c r="G182" s="237"/>
      <c r="H182" s="240">
        <v>104.41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155</v>
      </c>
      <c r="AU182" s="246" t="s">
        <v>80</v>
      </c>
      <c r="AV182" s="14" t="s">
        <v>80</v>
      </c>
      <c r="AW182" s="14" t="s">
        <v>32</v>
      </c>
      <c r="AX182" s="14" t="s">
        <v>70</v>
      </c>
      <c r="AY182" s="246" t="s">
        <v>143</v>
      </c>
    </row>
    <row r="183" spans="1:51" s="15" customFormat="1" ht="12">
      <c r="A183" s="15"/>
      <c r="B183" s="257"/>
      <c r="C183" s="258"/>
      <c r="D183" s="227" t="s">
        <v>155</v>
      </c>
      <c r="E183" s="259" t="s">
        <v>19</v>
      </c>
      <c r="F183" s="260" t="s">
        <v>204</v>
      </c>
      <c r="G183" s="258"/>
      <c r="H183" s="261">
        <v>968.9279999999999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7" t="s">
        <v>155</v>
      </c>
      <c r="AU183" s="267" t="s">
        <v>80</v>
      </c>
      <c r="AV183" s="15" t="s">
        <v>151</v>
      </c>
      <c r="AW183" s="15" t="s">
        <v>32</v>
      </c>
      <c r="AX183" s="15" t="s">
        <v>78</v>
      </c>
      <c r="AY183" s="267" t="s">
        <v>143</v>
      </c>
    </row>
    <row r="184" spans="1:65" s="2" customFormat="1" ht="66.75" customHeight="1">
      <c r="A184" s="41"/>
      <c r="B184" s="42"/>
      <c r="C184" s="207" t="s">
        <v>376</v>
      </c>
      <c r="D184" s="207" t="s">
        <v>146</v>
      </c>
      <c r="E184" s="208" t="s">
        <v>1276</v>
      </c>
      <c r="F184" s="209" t="s">
        <v>1277</v>
      </c>
      <c r="G184" s="210" t="s">
        <v>160</v>
      </c>
      <c r="H184" s="211">
        <v>27.963</v>
      </c>
      <c r="I184" s="212"/>
      <c r="J184" s="213">
        <f>ROUND(I184*H184,2)</f>
        <v>0</v>
      </c>
      <c r="K184" s="209" t="s">
        <v>150</v>
      </c>
      <c r="L184" s="47"/>
      <c r="M184" s="214" t="s">
        <v>19</v>
      </c>
      <c r="N184" s="215" t="s">
        <v>41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339</v>
      </c>
      <c r="AT184" s="218" t="s">
        <v>146</v>
      </c>
      <c r="AU184" s="218" t="s">
        <v>80</v>
      </c>
      <c r="AY184" s="20" t="s">
        <v>143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78</v>
      </c>
      <c r="BK184" s="219">
        <f>ROUND(I184*H184,2)</f>
        <v>0</v>
      </c>
      <c r="BL184" s="20" t="s">
        <v>339</v>
      </c>
      <c r="BM184" s="218" t="s">
        <v>1278</v>
      </c>
    </row>
    <row r="185" spans="1:47" s="2" customFormat="1" ht="12">
      <c r="A185" s="41"/>
      <c r="B185" s="42"/>
      <c r="C185" s="43"/>
      <c r="D185" s="220" t="s">
        <v>153</v>
      </c>
      <c r="E185" s="43"/>
      <c r="F185" s="221" t="s">
        <v>1279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153</v>
      </c>
      <c r="AU185" s="20" t="s">
        <v>80</v>
      </c>
    </row>
    <row r="186" spans="1:63" s="12" customFormat="1" ht="22.8" customHeight="1">
      <c r="A186" s="12"/>
      <c r="B186" s="191"/>
      <c r="C186" s="192"/>
      <c r="D186" s="193" t="s">
        <v>69</v>
      </c>
      <c r="E186" s="205" t="s">
        <v>1280</v>
      </c>
      <c r="F186" s="205" t="s">
        <v>1281</v>
      </c>
      <c r="G186" s="192"/>
      <c r="H186" s="192"/>
      <c r="I186" s="195"/>
      <c r="J186" s="206">
        <f>BK186</f>
        <v>0</v>
      </c>
      <c r="K186" s="192"/>
      <c r="L186" s="197"/>
      <c r="M186" s="198"/>
      <c r="N186" s="199"/>
      <c r="O186" s="199"/>
      <c r="P186" s="200">
        <f>SUM(P187:P214)</f>
        <v>0</v>
      </c>
      <c r="Q186" s="199"/>
      <c r="R186" s="200">
        <f>SUM(R187:R214)</f>
        <v>0.18004601999999997</v>
      </c>
      <c r="S186" s="199"/>
      <c r="T186" s="201">
        <f>SUM(T187:T214)</f>
        <v>2.3674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2" t="s">
        <v>80</v>
      </c>
      <c r="AT186" s="203" t="s">
        <v>69</v>
      </c>
      <c r="AU186" s="203" t="s">
        <v>78</v>
      </c>
      <c r="AY186" s="202" t="s">
        <v>143</v>
      </c>
      <c r="BK186" s="204">
        <f>SUM(BK187:BK214)</f>
        <v>0</v>
      </c>
    </row>
    <row r="187" spans="1:65" s="2" customFormat="1" ht="24.15" customHeight="1">
      <c r="A187" s="41"/>
      <c r="B187" s="42"/>
      <c r="C187" s="207" t="s">
        <v>7</v>
      </c>
      <c r="D187" s="207" t="s">
        <v>146</v>
      </c>
      <c r="E187" s="208" t="s">
        <v>1282</v>
      </c>
      <c r="F187" s="209" t="s">
        <v>1283</v>
      </c>
      <c r="G187" s="210" t="s">
        <v>174</v>
      </c>
      <c r="H187" s="211">
        <v>34.39</v>
      </c>
      <c r="I187" s="212"/>
      <c r="J187" s="213">
        <f>ROUND(I187*H187,2)</f>
        <v>0</v>
      </c>
      <c r="K187" s="209" t="s">
        <v>150</v>
      </c>
      <c r="L187" s="47"/>
      <c r="M187" s="214" t="s">
        <v>19</v>
      </c>
      <c r="N187" s="215" t="s">
        <v>41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339</v>
      </c>
      <c r="AT187" s="218" t="s">
        <v>146</v>
      </c>
      <c r="AU187" s="218" t="s">
        <v>80</v>
      </c>
      <c r="AY187" s="20" t="s">
        <v>143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78</v>
      </c>
      <c r="BK187" s="219">
        <f>ROUND(I187*H187,2)</f>
        <v>0</v>
      </c>
      <c r="BL187" s="20" t="s">
        <v>339</v>
      </c>
      <c r="BM187" s="218" t="s">
        <v>1284</v>
      </c>
    </row>
    <row r="188" spans="1:47" s="2" customFormat="1" ht="12">
      <c r="A188" s="41"/>
      <c r="B188" s="42"/>
      <c r="C188" s="43"/>
      <c r="D188" s="220" t="s">
        <v>153</v>
      </c>
      <c r="E188" s="43"/>
      <c r="F188" s="221" t="s">
        <v>1285</v>
      </c>
      <c r="G188" s="43"/>
      <c r="H188" s="43"/>
      <c r="I188" s="222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153</v>
      </c>
      <c r="AU188" s="20" t="s">
        <v>80</v>
      </c>
    </row>
    <row r="189" spans="1:51" s="13" customFormat="1" ht="12">
      <c r="A189" s="13"/>
      <c r="B189" s="225"/>
      <c r="C189" s="226"/>
      <c r="D189" s="227" t="s">
        <v>155</v>
      </c>
      <c r="E189" s="228" t="s">
        <v>19</v>
      </c>
      <c r="F189" s="229" t="s">
        <v>1286</v>
      </c>
      <c r="G189" s="226"/>
      <c r="H189" s="228" t="s">
        <v>19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155</v>
      </c>
      <c r="AU189" s="235" t="s">
        <v>80</v>
      </c>
      <c r="AV189" s="13" t="s">
        <v>78</v>
      </c>
      <c r="AW189" s="13" t="s">
        <v>32</v>
      </c>
      <c r="AX189" s="13" t="s">
        <v>70</v>
      </c>
      <c r="AY189" s="235" t="s">
        <v>143</v>
      </c>
    </row>
    <row r="190" spans="1:51" s="14" customFormat="1" ht="12">
      <c r="A190" s="14"/>
      <c r="B190" s="236"/>
      <c r="C190" s="237"/>
      <c r="D190" s="227" t="s">
        <v>155</v>
      </c>
      <c r="E190" s="238" t="s">
        <v>19</v>
      </c>
      <c r="F190" s="239" t="s">
        <v>1287</v>
      </c>
      <c r="G190" s="237"/>
      <c r="H190" s="240">
        <v>34.39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155</v>
      </c>
      <c r="AU190" s="246" t="s">
        <v>80</v>
      </c>
      <c r="AV190" s="14" t="s">
        <v>80</v>
      </c>
      <c r="AW190" s="14" t="s">
        <v>32</v>
      </c>
      <c r="AX190" s="14" t="s">
        <v>70</v>
      </c>
      <c r="AY190" s="246" t="s">
        <v>143</v>
      </c>
    </row>
    <row r="191" spans="1:51" s="15" customFormat="1" ht="12">
      <c r="A191" s="15"/>
      <c r="B191" s="257"/>
      <c r="C191" s="258"/>
      <c r="D191" s="227" t="s">
        <v>155</v>
      </c>
      <c r="E191" s="259" t="s">
        <v>19</v>
      </c>
      <c r="F191" s="260" t="s">
        <v>204</v>
      </c>
      <c r="G191" s="258"/>
      <c r="H191" s="261">
        <v>34.39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7" t="s">
        <v>155</v>
      </c>
      <c r="AU191" s="267" t="s">
        <v>80</v>
      </c>
      <c r="AV191" s="15" t="s">
        <v>151</v>
      </c>
      <c r="AW191" s="15" t="s">
        <v>32</v>
      </c>
      <c r="AX191" s="15" t="s">
        <v>78</v>
      </c>
      <c r="AY191" s="267" t="s">
        <v>143</v>
      </c>
    </row>
    <row r="192" spans="1:65" s="2" customFormat="1" ht="24.15" customHeight="1">
      <c r="A192" s="41"/>
      <c r="B192" s="42"/>
      <c r="C192" s="207" t="s">
        <v>386</v>
      </c>
      <c r="D192" s="207" t="s">
        <v>146</v>
      </c>
      <c r="E192" s="208" t="s">
        <v>1288</v>
      </c>
      <c r="F192" s="209" t="s">
        <v>1289</v>
      </c>
      <c r="G192" s="210" t="s">
        <v>174</v>
      </c>
      <c r="H192" s="211">
        <v>19.95</v>
      </c>
      <c r="I192" s="212"/>
      <c r="J192" s="213">
        <f>ROUND(I192*H192,2)</f>
        <v>0</v>
      </c>
      <c r="K192" s="209" t="s">
        <v>150</v>
      </c>
      <c r="L192" s="47"/>
      <c r="M192" s="214" t="s">
        <v>19</v>
      </c>
      <c r="N192" s="215" t="s">
        <v>41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0.0445</v>
      </c>
      <c r="T192" s="217">
        <f>S192*H192</f>
        <v>0.887775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339</v>
      </c>
      <c r="AT192" s="218" t="s">
        <v>146</v>
      </c>
      <c r="AU192" s="218" t="s">
        <v>80</v>
      </c>
      <c r="AY192" s="20" t="s">
        <v>143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78</v>
      </c>
      <c r="BK192" s="219">
        <f>ROUND(I192*H192,2)</f>
        <v>0</v>
      </c>
      <c r="BL192" s="20" t="s">
        <v>339</v>
      </c>
      <c r="BM192" s="218" t="s">
        <v>1290</v>
      </c>
    </row>
    <row r="193" spans="1:47" s="2" customFormat="1" ht="12">
      <c r="A193" s="41"/>
      <c r="B193" s="42"/>
      <c r="C193" s="43"/>
      <c r="D193" s="220" t="s">
        <v>153</v>
      </c>
      <c r="E193" s="43"/>
      <c r="F193" s="221" t="s">
        <v>1291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153</v>
      </c>
      <c r="AU193" s="20" t="s">
        <v>80</v>
      </c>
    </row>
    <row r="194" spans="1:51" s="13" customFormat="1" ht="12">
      <c r="A194" s="13"/>
      <c r="B194" s="225"/>
      <c r="C194" s="226"/>
      <c r="D194" s="227" t="s">
        <v>155</v>
      </c>
      <c r="E194" s="228" t="s">
        <v>19</v>
      </c>
      <c r="F194" s="229" t="s">
        <v>1292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155</v>
      </c>
      <c r="AU194" s="235" t="s">
        <v>80</v>
      </c>
      <c r="AV194" s="13" t="s">
        <v>78</v>
      </c>
      <c r="AW194" s="13" t="s">
        <v>32</v>
      </c>
      <c r="AX194" s="13" t="s">
        <v>70</v>
      </c>
      <c r="AY194" s="235" t="s">
        <v>143</v>
      </c>
    </row>
    <row r="195" spans="1:51" s="14" customFormat="1" ht="12">
      <c r="A195" s="14"/>
      <c r="B195" s="236"/>
      <c r="C195" s="237"/>
      <c r="D195" s="227" t="s">
        <v>155</v>
      </c>
      <c r="E195" s="238" t="s">
        <v>19</v>
      </c>
      <c r="F195" s="239" t="s">
        <v>1293</v>
      </c>
      <c r="G195" s="237"/>
      <c r="H195" s="240">
        <v>19.95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155</v>
      </c>
      <c r="AU195" s="246" t="s">
        <v>80</v>
      </c>
      <c r="AV195" s="14" t="s">
        <v>80</v>
      </c>
      <c r="AW195" s="14" t="s">
        <v>32</v>
      </c>
      <c r="AX195" s="14" t="s">
        <v>78</v>
      </c>
      <c r="AY195" s="246" t="s">
        <v>143</v>
      </c>
    </row>
    <row r="196" spans="1:65" s="2" customFormat="1" ht="24.15" customHeight="1">
      <c r="A196" s="41"/>
      <c r="B196" s="42"/>
      <c r="C196" s="207" t="s">
        <v>403</v>
      </c>
      <c r="D196" s="207" t="s">
        <v>146</v>
      </c>
      <c r="E196" s="208" t="s">
        <v>1294</v>
      </c>
      <c r="F196" s="209" t="s">
        <v>1295</v>
      </c>
      <c r="G196" s="210" t="s">
        <v>174</v>
      </c>
      <c r="H196" s="211">
        <v>33.25</v>
      </c>
      <c r="I196" s="212"/>
      <c r="J196" s="213">
        <f>ROUND(I196*H196,2)</f>
        <v>0</v>
      </c>
      <c r="K196" s="209" t="s">
        <v>150</v>
      </c>
      <c r="L196" s="47"/>
      <c r="M196" s="214" t="s">
        <v>19</v>
      </c>
      <c r="N196" s="215" t="s">
        <v>41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0.0445</v>
      </c>
      <c r="T196" s="217">
        <f>S196*H196</f>
        <v>1.479625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339</v>
      </c>
      <c r="AT196" s="218" t="s">
        <v>146</v>
      </c>
      <c r="AU196" s="218" t="s">
        <v>80</v>
      </c>
      <c r="AY196" s="20" t="s">
        <v>143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78</v>
      </c>
      <c r="BK196" s="219">
        <f>ROUND(I196*H196,2)</f>
        <v>0</v>
      </c>
      <c r="BL196" s="20" t="s">
        <v>339</v>
      </c>
      <c r="BM196" s="218" t="s">
        <v>1296</v>
      </c>
    </row>
    <row r="197" spans="1:47" s="2" customFormat="1" ht="12">
      <c r="A197" s="41"/>
      <c r="B197" s="42"/>
      <c r="C197" s="43"/>
      <c r="D197" s="220" t="s">
        <v>153</v>
      </c>
      <c r="E197" s="43"/>
      <c r="F197" s="221" t="s">
        <v>1297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153</v>
      </c>
      <c r="AU197" s="20" t="s">
        <v>80</v>
      </c>
    </row>
    <row r="198" spans="1:51" s="13" customFormat="1" ht="12">
      <c r="A198" s="13"/>
      <c r="B198" s="225"/>
      <c r="C198" s="226"/>
      <c r="D198" s="227" t="s">
        <v>155</v>
      </c>
      <c r="E198" s="228" t="s">
        <v>19</v>
      </c>
      <c r="F198" s="229" t="s">
        <v>1298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80</v>
      </c>
      <c r="AV198" s="13" t="s">
        <v>78</v>
      </c>
      <c r="AW198" s="13" t="s">
        <v>32</v>
      </c>
      <c r="AX198" s="13" t="s">
        <v>70</v>
      </c>
      <c r="AY198" s="235" t="s">
        <v>143</v>
      </c>
    </row>
    <row r="199" spans="1:51" s="14" customFormat="1" ht="12">
      <c r="A199" s="14"/>
      <c r="B199" s="236"/>
      <c r="C199" s="237"/>
      <c r="D199" s="227" t="s">
        <v>155</v>
      </c>
      <c r="E199" s="238" t="s">
        <v>19</v>
      </c>
      <c r="F199" s="239" t="s">
        <v>1299</v>
      </c>
      <c r="G199" s="237"/>
      <c r="H199" s="240">
        <v>33.25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155</v>
      </c>
      <c r="AU199" s="246" t="s">
        <v>80</v>
      </c>
      <c r="AV199" s="14" t="s">
        <v>80</v>
      </c>
      <c r="AW199" s="14" t="s">
        <v>32</v>
      </c>
      <c r="AX199" s="14" t="s">
        <v>70</v>
      </c>
      <c r="AY199" s="246" t="s">
        <v>143</v>
      </c>
    </row>
    <row r="200" spans="1:51" s="15" customFormat="1" ht="12">
      <c r="A200" s="15"/>
      <c r="B200" s="257"/>
      <c r="C200" s="258"/>
      <c r="D200" s="227" t="s">
        <v>155</v>
      </c>
      <c r="E200" s="259" t="s">
        <v>19</v>
      </c>
      <c r="F200" s="260" t="s">
        <v>204</v>
      </c>
      <c r="G200" s="258"/>
      <c r="H200" s="261">
        <v>33.25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7" t="s">
        <v>155</v>
      </c>
      <c r="AU200" s="267" t="s">
        <v>80</v>
      </c>
      <c r="AV200" s="15" t="s">
        <v>151</v>
      </c>
      <c r="AW200" s="15" t="s">
        <v>32</v>
      </c>
      <c r="AX200" s="15" t="s">
        <v>78</v>
      </c>
      <c r="AY200" s="267" t="s">
        <v>143</v>
      </c>
    </row>
    <row r="201" spans="1:65" s="2" customFormat="1" ht="37.8" customHeight="1">
      <c r="A201" s="41"/>
      <c r="B201" s="42"/>
      <c r="C201" s="207" t="s">
        <v>410</v>
      </c>
      <c r="D201" s="207" t="s">
        <v>146</v>
      </c>
      <c r="E201" s="208" t="s">
        <v>1300</v>
      </c>
      <c r="F201" s="209" t="s">
        <v>1301</v>
      </c>
      <c r="G201" s="210" t="s">
        <v>174</v>
      </c>
      <c r="H201" s="211">
        <v>1118.298</v>
      </c>
      <c r="I201" s="212"/>
      <c r="J201" s="213">
        <f>ROUND(I201*H201,2)</f>
        <v>0</v>
      </c>
      <c r="K201" s="209" t="s">
        <v>19</v>
      </c>
      <c r="L201" s="47"/>
      <c r="M201" s="214" t="s">
        <v>19</v>
      </c>
      <c r="N201" s="215" t="s">
        <v>41</v>
      </c>
      <c r="O201" s="87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339</v>
      </c>
      <c r="AT201" s="218" t="s">
        <v>146</v>
      </c>
      <c r="AU201" s="218" t="s">
        <v>80</v>
      </c>
      <c r="AY201" s="20" t="s">
        <v>143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20" t="s">
        <v>78</v>
      </c>
      <c r="BK201" s="219">
        <f>ROUND(I201*H201,2)</f>
        <v>0</v>
      </c>
      <c r="BL201" s="20" t="s">
        <v>339</v>
      </c>
      <c r="BM201" s="218" t="s">
        <v>1302</v>
      </c>
    </row>
    <row r="202" spans="1:51" s="13" customFormat="1" ht="12">
      <c r="A202" s="13"/>
      <c r="B202" s="225"/>
      <c r="C202" s="226"/>
      <c r="D202" s="227" t="s">
        <v>155</v>
      </c>
      <c r="E202" s="228" t="s">
        <v>19</v>
      </c>
      <c r="F202" s="229" t="s">
        <v>1204</v>
      </c>
      <c r="G202" s="226"/>
      <c r="H202" s="228" t="s">
        <v>19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155</v>
      </c>
      <c r="AU202" s="235" t="s">
        <v>80</v>
      </c>
      <c r="AV202" s="13" t="s">
        <v>78</v>
      </c>
      <c r="AW202" s="13" t="s">
        <v>32</v>
      </c>
      <c r="AX202" s="13" t="s">
        <v>70</v>
      </c>
      <c r="AY202" s="235" t="s">
        <v>143</v>
      </c>
    </row>
    <row r="203" spans="1:51" s="14" customFormat="1" ht="12">
      <c r="A203" s="14"/>
      <c r="B203" s="236"/>
      <c r="C203" s="237"/>
      <c r="D203" s="227" t="s">
        <v>155</v>
      </c>
      <c r="E203" s="238" t="s">
        <v>19</v>
      </c>
      <c r="F203" s="239" t="s">
        <v>1205</v>
      </c>
      <c r="G203" s="237"/>
      <c r="H203" s="240">
        <v>787.574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155</v>
      </c>
      <c r="AU203" s="246" t="s">
        <v>80</v>
      </c>
      <c r="AV203" s="14" t="s">
        <v>80</v>
      </c>
      <c r="AW203" s="14" t="s">
        <v>32</v>
      </c>
      <c r="AX203" s="14" t="s">
        <v>70</v>
      </c>
      <c r="AY203" s="246" t="s">
        <v>143</v>
      </c>
    </row>
    <row r="204" spans="1:51" s="14" customFormat="1" ht="12">
      <c r="A204" s="14"/>
      <c r="B204" s="236"/>
      <c r="C204" s="237"/>
      <c r="D204" s="227" t="s">
        <v>155</v>
      </c>
      <c r="E204" s="238" t="s">
        <v>19</v>
      </c>
      <c r="F204" s="239" t="s">
        <v>1303</v>
      </c>
      <c r="G204" s="237"/>
      <c r="H204" s="240">
        <v>-19.817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155</v>
      </c>
      <c r="AU204" s="246" t="s">
        <v>80</v>
      </c>
      <c r="AV204" s="14" t="s">
        <v>80</v>
      </c>
      <c r="AW204" s="14" t="s">
        <v>32</v>
      </c>
      <c r="AX204" s="14" t="s">
        <v>70</v>
      </c>
      <c r="AY204" s="246" t="s">
        <v>143</v>
      </c>
    </row>
    <row r="205" spans="1:51" s="13" customFormat="1" ht="12">
      <c r="A205" s="13"/>
      <c r="B205" s="225"/>
      <c r="C205" s="226"/>
      <c r="D205" s="227" t="s">
        <v>155</v>
      </c>
      <c r="E205" s="228" t="s">
        <v>19</v>
      </c>
      <c r="F205" s="229" t="s">
        <v>1265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80</v>
      </c>
      <c r="AV205" s="13" t="s">
        <v>78</v>
      </c>
      <c r="AW205" s="13" t="s">
        <v>32</v>
      </c>
      <c r="AX205" s="13" t="s">
        <v>70</v>
      </c>
      <c r="AY205" s="235" t="s">
        <v>143</v>
      </c>
    </row>
    <row r="206" spans="1:51" s="14" customFormat="1" ht="12">
      <c r="A206" s="14"/>
      <c r="B206" s="236"/>
      <c r="C206" s="237"/>
      <c r="D206" s="227" t="s">
        <v>155</v>
      </c>
      <c r="E206" s="238" t="s">
        <v>19</v>
      </c>
      <c r="F206" s="239" t="s">
        <v>1266</v>
      </c>
      <c r="G206" s="237"/>
      <c r="H206" s="240">
        <v>34.58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80</v>
      </c>
      <c r="AV206" s="14" t="s">
        <v>80</v>
      </c>
      <c r="AW206" s="14" t="s">
        <v>32</v>
      </c>
      <c r="AX206" s="14" t="s">
        <v>70</v>
      </c>
      <c r="AY206" s="246" t="s">
        <v>143</v>
      </c>
    </row>
    <row r="207" spans="1:51" s="16" customFormat="1" ht="12">
      <c r="A207" s="16"/>
      <c r="B207" s="268"/>
      <c r="C207" s="269"/>
      <c r="D207" s="227" t="s">
        <v>155</v>
      </c>
      <c r="E207" s="270" t="s">
        <v>19</v>
      </c>
      <c r="F207" s="271" t="s">
        <v>222</v>
      </c>
      <c r="G207" s="269"/>
      <c r="H207" s="272">
        <v>802.337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78" t="s">
        <v>155</v>
      </c>
      <c r="AU207" s="278" t="s">
        <v>80</v>
      </c>
      <c r="AV207" s="16" t="s">
        <v>144</v>
      </c>
      <c r="AW207" s="16" t="s">
        <v>32</v>
      </c>
      <c r="AX207" s="16" t="s">
        <v>70</v>
      </c>
      <c r="AY207" s="278" t="s">
        <v>143</v>
      </c>
    </row>
    <row r="208" spans="1:51" s="13" customFormat="1" ht="12">
      <c r="A208" s="13"/>
      <c r="B208" s="225"/>
      <c r="C208" s="226"/>
      <c r="D208" s="227" t="s">
        <v>155</v>
      </c>
      <c r="E208" s="228" t="s">
        <v>19</v>
      </c>
      <c r="F208" s="229" t="s">
        <v>1304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155</v>
      </c>
      <c r="AU208" s="235" t="s">
        <v>80</v>
      </c>
      <c r="AV208" s="13" t="s">
        <v>78</v>
      </c>
      <c r="AW208" s="13" t="s">
        <v>32</v>
      </c>
      <c r="AX208" s="13" t="s">
        <v>70</v>
      </c>
      <c r="AY208" s="235" t="s">
        <v>143</v>
      </c>
    </row>
    <row r="209" spans="1:51" s="14" customFormat="1" ht="12">
      <c r="A209" s="14"/>
      <c r="B209" s="236"/>
      <c r="C209" s="237"/>
      <c r="D209" s="227" t="s">
        <v>155</v>
      </c>
      <c r="E209" s="238" t="s">
        <v>19</v>
      </c>
      <c r="F209" s="239" t="s">
        <v>1305</v>
      </c>
      <c r="G209" s="237"/>
      <c r="H209" s="240">
        <v>315.961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155</v>
      </c>
      <c r="AU209" s="246" t="s">
        <v>80</v>
      </c>
      <c r="AV209" s="14" t="s">
        <v>80</v>
      </c>
      <c r="AW209" s="14" t="s">
        <v>32</v>
      </c>
      <c r="AX209" s="14" t="s">
        <v>70</v>
      </c>
      <c r="AY209" s="246" t="s">
        <v>143</v>
      </c>
    </row>
    <row r="210" spans="1:51" s="15" customFormat="1" ht="12">
      <c r="A210" s="15"/>
      <c r="B210" s="257"/>
      <c r="C210" s="258"/>
      <c r="D210" s="227" t="s">
        <v>155</v>
      </c>
      <c r="E210" s="259" t="s">
        <v>19</v>
      </c>
      <c r="F210" s="260" t="s">
        <v>204</v>
      </c>
      <c r="G210" s="258"/>
      <c r="H210" s="261">
        <v>1118.298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7" t="s">
        <v>155</v>
      </c>
      <c r="AU210" s="267" t="s">
        <v>80</v>
      </c>
      <c r="AV210" s="15" t="s">
        <v>151</v>
      </c>
      <c r="AW210" s="15" t="s">
        <v>32</v>
      </c>
      <c r="AX210" s="15" t="s">
        <v>78</v>
      </c>
      <c r="AY210" s="267" t="s">
        <v>143</v>
      </c>
    </row>
    <row r="211" spans="1:65" s="2" customFormat="1" ht="37.8" customHeight="1">
      <c r="A211" s="41"/>
      <c r="B211" s="42"/>
      <c r="C211" s="247" t="s">
        <v>417</v>
      </c>
      <c r="D211" s="247" t="s">
        <v>164</v>
      </c>
      <c r="E211" s="248" t="s">
        <v>1306</v>
      </c>
      <c r="F211" s="249" t="s">
        <v>1307</v>
      </c>
      <c r="G211" s="250" t="s">
        <v>174</v>
      </c>
      <c r="H211" s="251">
        <v>1286.043</v>
      </c>
      <c r="I211" s="252"/>
      <c r="J211" s="253">
        <f>ROUND(I211*H211,2)</f>
        <v>0</v>
      </c>
      <c r="K211" s="249" t="s">
        <v>150</v>
      </c>
      <c r="L211" s="254"/>
      <c r="M211" s="255" t="s">
        <v>19</v>
      </c>
      <c r="N211" s="256" t="s">
        <v>41</v>
      </c>
      <c r="O211" s="87"/>
      <c r="P211" s="216">
        <f>O211*H211</f>
        <v>0</v>
      </c>
      <c r="Q211" s="216">
        <v>0.00014</v>
      </c>
      <c r="R211" s="216">
        <f>Q211*H211</f>
        <v>0.18004601999999997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463</v>
      </c>
      <c r="AT211" s="218" t="s">
        <v>164</v>
      </c>
      <c r="AU211" s="218" t="s">
        <v>80</v>
      </c>
      <c r="AY211" s="20" t="s">
        <v>143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20" t="s">
        <v>78</v>
      </c>
      <c r="BK211" s="219">
        <f>ROUND(I211*H211,2)</f>
        <v>0</v>
      </c>
      <c r="BL211" s="20" t="s">
        <v>339</v>
      </c>
      <c r="BM211" s="218" t="s">
        <v>1308</v>
      </c>
    </row>
    <row r="212" spans="1:51" s="14" customFormat="1" ht="12">
      <c r="A212" s="14"/>
      <c r="B212" s="236"/>
      <c r="C212" s="237"/>
      <c r="D212" s="227" t="s">
        <v>155</v>
      </c>
      <c r="E212" s="238" t="s">
        <v>19</v>
      </c>
      <c r="F212" s="239" t="s">
        <v>1309</v>
      </c>
      <c r="G212" s="237"/>
      <c r="H212" s="240">
        <v>1286.043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155</v>
      </c>
      <c r="AU212" s="246" t="s">
        <v>80</v>
      </c>
      <c r="AV212" s="14" t="s">
        <v>80</v>
      </c>
      <c r="AW212" s="14" t="s">
        <v>32</v>
      </c>
      <c r="AX212" s="14" t="s">
        <v>78</v>
      </c>
      <c r="AY212" s="246" t="s">
        <v>143</v>
      </c>
    </row>
    <row r="213" spans="1:65" s="2" customFormat="1" ht="49.05" customHeight="1">
      <c r="A213" s="41"/>
      <c r="B213" s="42"/>
      <c r="C213" s="207" t="s">
        <v>425</v>
      </c>
      <c r="D213" s="207" t="s">
        <v>146</v>
      </c>
      <c r="E213" s="208" t="s">
        <v>1310</v>
      </c>
      <c r="F213" s="209" t="s">
        <v>1311</v>
      </c>
      <c r="G213" s="210" t="s">
        <v>160</v>
      </c>
      <c r="H213" s="211">
        <v>0.18</v>
      </c>
      <c r="I213" s="212"/>
      <c r="J213" s="213">
        <f>ROUND(I213*H213,2)</f>
        <v>0</v>
      </c>
      <c r="K213" s="209" t="s">
        <v>150</v>
      </c>
      <c r="L213" s="47"/>
      <c r="M213" s="214" t="s">
        <v>19</v>
      </c>
      <c r="N213" s="215" t="s">
        <v>41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339</v>
      </c>
      <c r="AT213" s="218" t="s">
        <v>146</v>
      </c>
      <c r="AU213" s="218" t="s">
        <v>80</v>
      </c>
      <c r="AY213" s="20" t="s">
        <v>143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78</v>
      </c>
      <c r="BK213" s="219">
        <f>ROUND(I213*H213,2)</f>
        <v>0</v>
      </c>
      <c r="BL213" s="20" t="s">
        <v>339</v>
      </c>
      <c r="BM213" s="218" t="s">
        <v>1312</v>
      </c>
    </row>
    <row r="214" spans="1:47" s="2" customFormat="1" ht="12">
      <c r="A214" s="41"/>
      <c r="B214" s="42"/>
      <c r="C214" s="43"/>
      <c r="D214" s="220" t="s">
        <v>153</v>
      </c>
      <c r="E214" s="43"/>
      <c r="F214" s="221" t="s">
        <v>1313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153</v>
      </c>
      <c r="AU214" s="20" t="s">
        <v>80</v>
      </c>
    </row>
    <row r="215" spans="1:63" s="12" customFormat="1" ht="22.8" customHeight="1">
      <c r="A215" s="12"/>
      <c r="B215" s="191"/>
      <c r="C215" s="192"/>
      <c r="D215" s="193" t="s">
        <v>69</v>
      </c>
      <c r="E215" s="205" t="s">
        <v>892</v>
      </c>
      <c r="F215" s="205" t="s">
        <v>893</v>
      </c>
      <c r="G215" s="192"/>
      <c r="H215" s="192"/>
      <c r="I215" s="195"/>
      <c r="J215" s="206">
        <f>BK215</f>
        <v>0</v>
      </c>
      <c r="K215" s="192"/>
      <c r="L215" s="197"/>
      <c r="M215" s="198"/>
      <c r="N215" s="199"/>
      <c r="O215" s="199"/>
      <c r="P215" s="200">
        <f>SUM(P216:P220)</f>
        <v>0</v>
      </c>
      <c r="Q215" s="199"/>
      <c r="R215" s="200">
        <f>SUM(R216:R220)</f>
        <v>0.00513</v>
      </c>
      <c r="S215" s="199"/>
      <c r="T215" s="201">
        <f>SUM(T216:T220)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2" t="s">
        <v>80</v>
      </c>
      <c r="AT215" s="203" t="s">
        <v>69</v>
      </c>
      <c r="AU215" s="203" t="s">
        <v>78</v>
      </c>
      <c r="AY215" s="202" t="s">
        <v>143</v>
      </c>
      <c r="BK215" s="204">
        <f>SUM(BK216:BK220)</f>
        <v>0</v>
      </c>
    </row>
    <row r="216" spans="1:65" s="2" customFormat="1" ht="55.5" customHeight="1">
      <c r="A216" s="41"/>
      <c r="B216" s="42"/>
      <c r="C216" s="207" t="s">
        <v>430</v>
      </c>
      <c r="D216" s="207" t="s">
        <v>146</v>
      </c>
      <c r="E216" s="208" t="s">
        <v>1314</v>
      </c>
      <c r="F216" s="209" t="s">
        <v>1315</v>
      </c>
      <c r="G216" s="210" t="s">
        <v>897</v>
      </c>
      <c r="H216" s="211">
        <v>19</v>
      </c>
      <c r="I216" s="212"/>
      <c r="J216" s="213">
        <f>ROUND(I216*H216,2)</f>
        <v>0</v>
      </c>
      <c r="K216" s="209" t="s">
        <v>150</v>
      </c>
      <c r="L216" s="47"/>
      <c r="M216" s="214" t="s">
        <v>19</v>
      </c>
      <c r="N216" s="215" t="s">
        <v>41</v>
      </c>
      <c r="O216" s="87"/>
      <c r="P216" s="216">
        <f>O216*H216</f>
        <v>0</v>
      </c>
      <c r="Q216" s="216">
        <v>0.00027</v>
      </c>
      <c r="R216" s="216">
        <f>Q216*H216</f>
        <v>0.00513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339</v>
      </c>
      <c r="AT216" s="218" t="s">
        <v>146</v>
      </c>
      <c r="AU216" s="218" t="s">
        <v>80</v>
      </c>
      <c r="AY216" s="20" t="s">
        <v>143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78</v>
      </c>
      <c r="BK216" s="219">
        <f>ROUND(I216*H216,2)</f>
        <v>0</v>
      </c>
      <c r="BL216" s="20" t="s">
        <v>339</v>
      </c>
      <c r="BM216" s="218" t="s">
        <v>1316</v>
      </c>
    </row>
    <row r="217" spans="1:47" s="2" customFormat="1" ht="12">
      <c r="A217" s="41"/>
      <c r="B217" s="42"/>
      <c r="C217" s="43"/>
      <c r="D217" s="220" t="s">
        <v>153</v>
      </c>
      <c r="E217" s="43"/>
      <c r="F217" s="221" t="s">
        <v>1317</v>
      </c>
      <c r="G217" s="43"/>
      <c r="H217" s="43"/>
      <c r="I217" s="222"/>
      <c r="J217" s="43"/>
      <c r="K217" s="43"/>
      <c r="L217" s="47"/>
      <c r="M217" s="223"/>
      <c r="N217" s="22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153</v>
      </c>
      <c r="AU217" s="20" t="s">
        <v>80</v>
      </c>
    </row>
    <row r="218" spans="1:65" s="2" customFormat="1" ht="49.05" customHeight="1">
      <c r="A218" s="41"/>
      <c r="B218" s="42"/>
      <c r="C218" s="247" t="s">
        <v>435</v>
      </c>
      <c r="D218" s="247" t="s">
        <v>164</v>
      </c>
      <c r="E218" s="248" t="s">
        <v>1318</v>
      </c>
      <c r="F218" s="249" t="s">
        <v>1319</v>
      </c>
      <c r="G218" s="250" t="s">
        <v>897</v>
      </c>
      <c r="H218" s="251">
        <v>19</v>
      </c>
      <c r="I218" s="252"/>
      <c r="J218" s="253">
        <f>ROUND(I218*H218,2)</f>
        <v>0</v>
      </c>
      <c r="K218" s="249" t="s">
        <v>19</v>
      </c>
      <c r="L218" s="254"/>
      <c r="M218" s="255" t="s">
        <v>19</v>
      </c>
      <c r="N218" s="256" t="s">
        <v>41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463</v>
      </c>
      <c r="AT218" s="218" t="s">
        <v>164</v>
      </c>
      <c r="AU218" s="218" t="s">
        <v>80</v>
      </c>
      <c r="AY218" s="20" t="s">
        <v>143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78</v>
      </c>
      <c r="BK218" s="219">
        <f>ROUND(I218*H218,2)</f>
        <v>0</v>
      </c>
      <c r="BL218" s="20" t="s">
        <v>339</v>
      </c>
      <c r="BM218" s="218" t="s">
        <v>1320</v>
      </c>
    </row>
    <row r="219" spans="1:65" s="2" customFormat="1" ht="44.25" customHeight="1">
      <c r="A219" s="41"/>
      <c r="B219" s="42"/>
      <c r="C219" s="207" t="s">
        <v>449</v>
      </c>
      <c r="D219" s="207" t="s">
        <v>146</v>
      </c>
      <c r="E219" s="208" t="s">
        <v>1073</v>
      </c>
      <c r="F219" s="209" t="s">
        <v>1074</v>
      </c>
      <c r="G219" s="210" t="s">
        <v>1075</v>
      </c>
      <c r="H219" s="279"/>
      <c r="I219" s="212"/>
      <c r="J219" s="213">
        <f>ROUND(I219*H219,2)</f>
        <v>0</v>
      </c>
      <c r="K219" s="209" t="s">
        <v>150</v>
      </c>
      <c r="L219" s="47"/>
      <c r="M219" s="214" t="s">
        <v>19</v>
      </c>
      <c r="N219" s="215" t="s">
        <v>41</v>
      </c>
      <c r="O219" s="87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339</v>
      </c>
      <c r="AT219" s="218" t="s">
        <v>146</v>
      </c>
      <c r="AU219" s="218" t="s">
        <v>80</v>
      </c>
      <c r="AY219" s="20" t="s">
        <v>143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20" t="s">
        <v>78</v>
      </c>
      <c r="BK219" s="219">
        <f>ROUND(I219*H219,2)</f>
        <v>0</v>
      </c>
      <c r="BL219" s="20" t="s">
        <v>339</v>
      </c>
      <c r="BM219" s="218" t="s">
        <v>1321</v>
      </c>
    </row>
    <row r="220" spans="1:47" s="2" customFormat="1" ht="12">
      <c r="A220" s="41"/>
      <c r="B220" s="42"/>
      <c r="C220" s="43"/>
      <c r="D220" s="220" t="s">
        <v>153</v>
      </c>
      <c r="E220" s="43"/>
      <c r="F220" s="221" t="s">
        <v>1077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153</v>
      </c>
      <c r="AU220" s="20" t="s">
        <v>80</v>
      </c>
    </row>
    <row r="221" spans="1:63" s="12" customFormat="1" ht="22.8" customHeight="1">
      <c r="A221" s="12"/>
      <c r="B221" s="191"/>
      <c r="C221" s="192"/>
      <c r="D221" s="193" t="s">
        <v>69</v>
      </c>
      <c r="E221" s="205" t="s">
        <v>1150</v>
      </c>
      <c r="F221" s="205" t="s">
        <v>1151</v>
      </c>
      <c r="G221" s="192"/>
      <c r="H221" s="192"/>
      <c r="I221" s="195"/>
      <c r="J221" s="206">
        <f>BK221</f>
        <v>0</v>
      </c>
      <c r="K221" s="192"/>
      <c r="L221" s="197"/>
      <c r="M221" s="198"/>
      <c r="N221" s="199"/>
      <c r="O221" s="199"/>
      <c r="P221" s="200">
        <f>SUM(P222:P227)</f>
        <v>0</v>
      </c>
      <c r="Q221" s="199"/>
      <c r="R221" s="200">
        <f>SUM(R222:R227)</f>
        <v>0.49989717999999994</v>
      </c>
      <c r="S221" s="199"/>
      <c r="T221" s="201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2" t="s">
        <v>80</v>
      </c>
      <c r="AT221" s="203" t="s">
        <v>69</v>
      </c>
      <c r="AU221" s="203" t="s">
        <v>78</v>
      </c>
      <c r="AY221" s="202" t="s">
        <v>143</v>
      </c>
      <c r="BK221" s="204">
        <f>SUM(BK222:BK227)</f>
        <v>0</v>
      </c>
    </row>
    <row r="222" spans="1:65" s="2" customFormat="1" ht="33" customHeight="1">
      <c r="A222" s="41"/>
      <c r="B222" s="42"/>
      <c r="C222" s="207" t="s">
        <v>454</v>
      </c>
      <c r="D222" s="207" t="s">
        <v>146</v>
      </c>
      <c r="E222" s="208" t="s">
        <v>1153</v>
      </c>
      <c r="F222" s="209" t="s">
        <v>1154</v>
      </c>
      <c r="G222" s="210" t="s">
        <v>174</v>
      </c>
      <c r="H222" s="211">
        <v>1086.733</v>
      </c>
      <c r="I222" s="212"/>
      <c r="J222" s="213">
        <f>ROUND(I222*H222,2)</f>
        <v>0</v>
      </c>
      <c r="K222" s="209" t="s">
        <v>150</v>
      </c>
      <c r="L222" s="47"/>
      <c r="M222" s="214" t="s">
        <v>19</v>
      </c>
      <c r="N222" s="215" t="s">
        <v>41</v>
      </c>
      <c r="O222" s="87"/>
      <c r="P222" s="216">
        <f>O222*H222</f>
        <v>0</v>
      </c>
      <c r="Q222" s="216">
        <v>0.0002</v>
      </c>
      <c r="R222" s="216">
        <f>Q222*H222</f>
        <v>0.2173466</v>
      </c>
      <c r="S222" s="216">
        <v>0</v>
      </c>
      <c r="T222" s="21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8" t="s">
        <v>339</v>
      </c>
      <c r="AT222" s="218" t="s">
        <v>146</v>
      </c>
      <c r="AU222" s="218" t="s">
        <v>80</v>
      </c>
      <c r="AY222" s="20" t="s">
        <v>143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20" t="s">
        <v>78</v>
      </c>
      <c r="BK222" s="219">
        <f>ROUND(I222*H222,2)</f>
        <v>0</v>
      </c>
      <c r="BL222" s="20" t="s">
        <v>339</v>
      </c>
      <c r="BM222" s="218" t="s">
        <v>1322</v>
      </c>
    </row>
    <row r="223" spans="1:47" s="2" customFormat="1" ht="12">
      <c r="A223" s="41"/>
      <c r="B223" s="42"/>
      <c r="C223" s="43"/>
      <c r="D223" s="220" t="s">
        <v>153</v>
      </c>
      <c r="E223" s="43"/>
      <c r="F223" s="221" t="s">
        <v>1156</v>
      </c>
      <c r="G223" s="43"/>
      <c r="H223" s="43"/>
      <c r="I223" s="222"/>
      <c r="J223" s="43"/>
      <c r="K223" s="43"/>
      <c r="L223" s="47"/>
      <c r="M223" s="223"/>
      <c r="N223" s="22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153</v>
      </c>
      <c r="AU223" s="20" t="s">
        <v>80</v>
      </c>
    </row>
    <row r="224" spans="1:51" s="13" customFormat="1" ht="12">
      <c r="A224" s="13"/>
      <c r="B224" s="225"/>
      <c r="C224" s="226"/>
      <c r="D224" s="227" t="s">
        <v>155</v>
      </c>
      <c r="E224" s="228" t="s">
        <v>19</v>
      </c>
      <c r="F224" s="229" t="s">
        <v>1323</v>
      </c>
      <c r="G224" s="226"/>
      <c r="H224" s="228" t="s">
        <v>19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155</v>
      </c>
      <c r="AU224" s="235" t="s">
        <v>80</v>
      </c>
      <c r="AV224" s="13" t="s">
        <v>78</v>
      </c>
      <c r="AW224" s="13" t="s">
        <v>32</v>
      </c>
      <c r="AX224" s="13" t="s">
        <v>70</v>
      </c>
      <c r="AY224" s="235" t="s">
        <v>143</v>
      </c>
    </row>
    <row r="225" spans="1:51" s="14" customFormat="1" ht="12">
      <c r="A225" s="14"/>
      <c r="B225" s="236"/>
      <c r="C225" s="237"/>
      <c r="D225" s="227" t="s">
        <v>155</v>
      </c>
      <c r="E225" s="238" t="s">
        <v>19</v>
      </c>
      <c r="F225" s="239" t="s">
        <v>1324</v>
      </c>
      <c r="G225" s="237"/>
      <c r="H225" s="240">
        <v>1086.733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155</v>
      </c>
      <c r="AU225" s="246" t="s">
        <v>80</v>
      </c>
      <c r="AV225" s="14" t="s">
        <v>80</v>
      </c>
      <c r="AW225" s="14" t="s">
        <v>32</v>
      </c>
      <c r="AX225" s="14" t="s">
        <v>78</v>
      </c>
      <c r="AY225" s="246" t="s">
        <v>143</v>
      </c>
    </row>
    <row r="226" spans="1:65" s="2" customFormat="1" ht="37.8" customHeight="1">
      <c r="A226" s="41"/>
      <c r="B226" s="42"/>
      <c r="C226" s="207" t="s">
        <v>459</v>
      </c>
      <c r="D226" s="207" t="s">
        <v>146</v>
      </c>
      <c r="E226" s="208" t="s">
        <v>1166</v>
      </c>
      <c r="F226" s="209" t="s">
        <v>1167</v>
      </c>
      <c r="G226" s="210" t="s">
        <v>174</v>
      </c>
      <c r="H226" s="211">
        <v>1086.733</v>
      </c>
      <c r="I226" s="212"/>
      <c r="J226" s="213">
        <f>ROUND(I226*H226,2)</f>
        <v>0</v>
      </c>
      <c r="K226" s="209" t="s">
        <v>150</v>
      </c>
      <c r="L226" s="47"/>
      <c r="M226" s="214" t="s">
        <v>19</v>
      </c>
      <c r="N226" s="215" t="s">
        <v>41</v>
      </c>
      <c r="O226" s="87"/>
      <c r="P226" s="216">
        <f>O226*H226</f>
        <v>0</v>
      </c>
      <c r="Q226" s="216">
        <v>0.00026</v>
      </c>
      <c r="R226" s="216">
        <f>Q226*H226</f>
        <v>0.28255057999999994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339</v>
      </c>
      <c r="AT226" s="218" t="s">
        <v>146</v>
      </c>
      <c r="AU226" s="218" t="s">
        <v>80</v>
      </c>
      <c r="AY226" s="20" t="s">
        <v>143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20" t="s">
        <v>78</v>
      </c>
      <c r="BK226" s="219">
        <f>ROUND(I226*H226,2)</f>
        <v>0</v>
      </c>
      <c r="BL226" s="20" t="s">
        <v>339</v>
      </c>
      <c r="BM226" s="218" t="s">
        <v>1325</v>
      </c>
    </row>
    <row r="227" spans="1:47" s="2" customFormat="1" ht="12">
      <c r="A227" s="41"/>
      <c r="B227" s="42"/>
      <c r="C227" s="43"/>
      <c r="D227" s="220" t="s">
        <v>153</v>
      </c>
      <c r="E227" s="43"/>
      <c r="F227" s="221" t="s">
        <v>1169</v>
      </c>
      <c r="G227" s="43"/>
      <c r="H227" s="43"/>
      <c r="I227" s="222"/>
      <c r="J227" s="43"/>
      <c r="K227" s="43"/>
      <c r="L227" s="47"/>
      <c r="M227" s="285"/>
      <c r="N227" s="286"/>
      <c r="O227" s="282"/>
      <c r="P227" s="282"/>
      <c r="Q227" s="282"/>
      <c r="R227" s="282"/>
      <c r="S227" s="282"/>
      <c r="T227" s="287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153</v>
      </c>
      <c r="AU227" s="20" t="s">
        <v>80</v>
      </c>
    </row>
    <row r="228" spans="1:31" s="2" customFormat="1" ht="6.95" customHeight="1">
      <c r="A228" s="41"/>
      <c r="B228" s="62"/>
      <c r="C228" s="63"/>
      <c r="D228" s="63"/>
      <c r="E228" s="63"/>
      <c r="F228" s="63"/>
      <c r="G228" s="63"/>
      <c r="H228" s="63"/>
      <c r="I228" s="63"/>
      <c r="J228" s="63"/>
      <c r="K228" s="63"/>
      <c r="L228" s="47"/>
      <c r="M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</row>
  </sheetData>
  <sheetProtection password="CC35" sheet="1" objects="1" scenarios="1" formatColumns="0" formatRows="0" autoFilter="0"/>
  <autoFilter ref="C85:K22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713111111"/>
    <hyperlink ref="F101" r:id="rId2" display="https://podminky.urs.cz/item/CS_URS_2023_02/713111121"/>
    <hyperlink ref="F114" r:id="rId3" display="https://podminky.urs.cz/item/CS_URS_2023_01/713131143"/>
    <hyperlink ref="F128" r:id="rId4" display="https://podminky.urs.cz/item/CS_URS_2023_02/998713103"/>
    <hyperlink ref="F131" r:id="rId5" display="https://podminky.urs.cz/item/CS_URS_2023_02/762521104"/>
    <hyperlink ref="F139" r:id="rId6" display="https://podminky.urs.cz/item/CS_URS_2023_02/762526110"/>
    <hyperlink ref="F147" r:id="rId7" display="https://podminky.urs.cz/item/CS_URS_2023_02/762595001"/>
    <hyperlink ref="F149" r:id="rId8" display="https://podminky.urs.cz/item/CS_URS_2023_02/998762103"/>
    <hyperlink ref="F152" r:id="rId9" display="https://podminky.urs.cz/item/CS_URS_2023_02/763112345"/>
    <hyperlink ref="F156" r:id="rId10" display="https://podminky.urs.cz/item/CS_URS_2023_02/763131751"/>
    <hyperlink ref="F171" r:id="rId11" display="https://podminky.urs.cz/item/CS_URS_2023_02/763161763"/>
    <hyperlink ref="F185" r:id="rId12" display="https://podminky.urs.cz/item/CS_URS_2023_02/998763303"/>
    <hyperlink ref="F188" r:id="rId13" display="https://podminky.urs.cz/item/CS_URS_2023_02/765111017"/>
    <hyperlink ref="F193" r:id="rId14" display="https://podminky.urs.cz/item/CS_URS_2023_02/765111801"/>
    <hyperlink ref="F197" r:id="rId15" display="https://podminky.urs.cz/item/CS_URS_2023_02/765111803"/>
    <hyperlink ref="F214" r:id="rId16" display="https://podminky.urs.cz/item/CS_URS_2023_02/998765103"/>
    <hyperlink ref="F217" r:id="rId17" display="https://podminky.urs.cz/item/CS_URS_2023_02/766671026"/>
    <hyperlink ref="F220" r:id="rId18" display="https://podminky.urs.cz/item/CS_URS_2023_02/998766203"/>
    <hyperlink ref="F223" r:id="rId19" display="https://podminky.urs.cz/item/CS_URS_2023_02/784181121"/>
    <hyperlink ref="F227" r:id="rId20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1326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ROUND(J92,2)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ROUND((SUM(BE92:BE372)),2)</f>
        <v>0</v>
      </c>
      <c r="G33" s="41"/>
      <c r="H33" s="41"/>
      <c r="I33" s="151">
        <v>0.21</v>
      </c>
      <c r="J33" s="150">
        <f>ROUND(((SUM(BE92:BE372))*I33),2)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ROUND((SUM(BF92:BF372)),2)</f>
        <v>0</v>
      </c>
      <c r="G34" s="41"/>
      <c r="H34" s="41"/>
      <c r="I34" s="151">
        <v>0.12</v>
      </c>
      <c r="J34" s="150">
        <f>ROUND(((SUM(BF92:BF372))*I34),2)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ROUND((SUM(BG92:BG372)),2)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ROUND((SUM(BH92:BH372)),2)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ROUND((SUM(BI92:BI372)),2)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03 - Sanace + opěrná zeď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J92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1327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1328</v>
      </c>
      <c r="E62" s="177"/>
      <c r="F62" s="177"/>
      <c r="G62" s="177"/>
      <c r="H62" s="177"/>
      <c r="I62" s="177"/>
      <c r="J62" s="178">
        <f>J152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113</v>
      </c>
      <c r="E63" s="177"/>
      <c r="F63" s="177"/>
      <c r="G63" s="177"/>
      <c r="H63" s="177"/>
      <c r="I63" s="177"/>
      <c r="J63" s="178">
        <f>J161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1329</v>
      </c>
      <c r="E64" s="177"/>
      <c r="F64" s="177"/>
      <c r="G64" s="177"/>
      <c r="H64" s="177"/>
      <c r="I64" s="177"/>
      <c r="J64" s="178">
        <f>J184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114</v>
      </c>
      <c r="E65" s="177"/>
      <c r="F65" s="177"/>
      <c r="G65" s="177"/>
      <c r="H65" s="177"/>
      <c r="I65" s="177"/>
      <c r="J65" s="178">
        <f>J195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1330</v>
      </c>
      <c r="E66" s="177"/>
      <c r="F66" s="177"/>
      <c r="G66" s="177"/>
      <c r="H66" s="177"/>
      <c r="I66" s="177"/>
      <c r="J66" s="178">
        <f>J248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115</v>
      </c>
      <c r="E67" s="177"/>
      <c r="F67" s="177"/>
      <c r="G67" s="177"/>
      <c r="H67" s="177"/>
      <c r="I67" s="177"/>
      <c r="J67" s="178">
        <f>J254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116</v>
      </c>
      <c r="E68" s="177"/>
      <c r="F68" s="177"/>
      <c r="G68" s="177"/>
      <c r="H68" s="177"/>
      <c r="I68" s="177"/>
      <c r="J68" s="178">
        <f>J283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117</v>
      </c>
      <c r="E69" s="177"/>
      <c r="F69" s="177"/>
      <c r="G69" s="177"/>
      <c r="H69" s="177"/>
      <c r="I69" s="177"/>
      <c r="J69" s="178">
        <f>J295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118</v>
      </c>
      <c r="E70" s="171"/>
      <c r="F70" s="171"/>
      <c r="G70" s="171"/>
      <c r="H70" s="171"/>
      <c r="I70" s="171"/>
      <c r="J70" s="172">
        <f>J298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1331</v>
      </c>
      <c r="E71" s="177"/>
      <c r="F71" s="177"/>
      <c r="G71" s="177"/>
      <c r="H71" s="177"/>
      <c r="I71" s="177"/>
      <c r="J71" s="178">
        <f>J299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4"/>
      <c r="C72" s="175"/>
      <c r="D72" s="176" t="s">
        <v>119</v>
      </c>
      <c r="E72" s="177"/>
      <c r="F72" s="177"/>
      <c r="G72" s="177"/>
      <c r="H72" s="177"/>
      <c r="I72" s="177"/>
      <c r="J72" s="178">
        <f>J361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6" t="s">
        <v>128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16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63" t="str">
        <f>E7</f>
        <v>Oprava fasád a energetické úspory SPŠ stavební Brno</v>
      </c>
      <c r="F82" s="35"/>
      <c r="G82" s="35"/>
      <c r="H82" s="35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106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E9</f>
        <v>03 - Sanace + opěrná zeď</v>
      </c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</v>
      </c>
      <c r="D86" s="43"/>
      <c r="E86" s="43"/>
      <c r="F86" s="30" t="str">
        <f>F12</f>
        <v xml:space="preserve"> </v>
      </c>
      <c r="G86" s="43"/>
      <c r="H86" s="43"/>
      <c r="I86" s="35" t="s">
        <v>23</v>
      </c>
      <c r="J86" s="75" t="str">
        <f>IF(J12="","",J12)</f>
        <v>27. 6. 2023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25</v>
      </c>
      <c r="D88" s="43"/>
      <c r="E88" s="43"/>
      <c r="F88" s="30" t="str">
        <f>E15</f>
        <v xml:space="preserve"> </v>
      </c>
      <c r="G88" s="43"/>
      <c r="H88" s="43"/>
      <c r="I88" s="35" t="s">
        <v>31</v>
      </c>
      <c r="J88" s="39" t="str">
        <f>E21</f>
        <v xml:space="preserve"> 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29</v>
      </c>
      <c r="D89" s="43"/>
      <c r="E89" s="43"/>
      <c r="F89" s="30" t="str">
        <f>IF(E18="","",E18)</f>
        <v>Vyplň údaj</v>
      </c>
      <c r="G89" s="43"/>
      <c r="H89" s="43"/>
      <c r="I89" s="35" t="s">
        <v>33</v>
      </c>
      <c r="J89" s="39" t="str">
        <f>E24</f>
        <v xml:space="preserve"> 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0"/>
      <c r="B91" s="181"/>
      <c r="C91" s="182" t="s">
        <v>129</v>
      </c>
      <c r="D91" s="183" t="s">
        <v>55</v>
      </c>
      <c r="E91" s="183" t="s">
        <v>51</v>
      </c>
      <c r="F91" s="183" t="s">
        <v>52</v>
      </c>
      <c r="G91" s="183" t="s">
        <v>130</v>
      </c>
      <c r="H91" s="183" t="s">
        <v>131</v>
      </c>
      <c r="I91" s="183" t="s">
        <v>132</v>
      </c>
      <c r="J91" s="183" t="s">
        <v>110</v>
      </c>
      <c r="K91" s="184" t="s">
        <v>133</v>
      </c>
      <c r="L91" s="185"/>
      <c r="M91" s="95" t="s">
        <v>19</v>
      </c>
      <c r="N91" s="96" t="s">
        <v>40</v>
      </c>
      <c r="O91" s="96" t="s">
        <v>134</v>
      </c>
      <c r="P91" s="96" t="s">
        <v>135</v>
      </c>
      <c r="Q91" s="96" t="s">
        <v>136</v>
      </c>
      <c r="R91" s="96" t="s">
        <v>137</v>
      </c>
      <c r="S91" s="96" t="s">
        <v>138</v>
      </c>
      <c r="T91" s="97" t="s">
        <v>139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1"/>
      <c r="B92" s="42"/>
      <c r="C92" s="102" t="s">
        <v>140</v>
      </c>
      <c r="D92" s="43"/>
      <c r="E92" s="43"/>
      <c r="F92" s="43"/>
      <c r="G92" s="43"/>
      <c r="H92" s="43"/>
      <c r="I92" s="43"/>
      <c r="J92" s="186">
        <f>BK92</f>
        <v>0</v>
      </c>
      <c r="K92" s="43"/>
      <c r="L92" s="47"/>
      <c r="M92" s="98"/>
      <c r="N92" s="187"/>
      <c r="O92" s="99"/>
      <c r="P92" s="188">
        <f>P93+P298</f>
        <v>0</v>
      </c>
      <c r="Q92" s="99"/>
      <c r="R92" s="188">
        <f>R93+R298</f>
        <v>156.93950085999998</v>
      </c>
      <c r="S92" s="99"/>
      <c r="T92" s="189">
        <f>T93+T298</f>
        <v>16.072841999999998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69</v>
      </c>
      <c r="AU92" s="20" t="s">
        <v>111</v>
      </c>
      <c r="BK92" s="190">
        <f>BK93+BK298</f>
        <v>0</v>
      </c>
    </row>
    <row r="93" spans="1:63" s="12" customFormat="1" ht="25.9" customHeight="1">
      <c r="A93" s="12"/>
      <c r="B93" s="191"/>
      <c r="C93" s="192"/>
      <c r="D93" s="193" t="s">
        <v>69</v>
      </c>
      <c r="E93" s="194" t="s">
        <v>141</v>
      </c>
      <c r="F93" s="194" t="s">
        <v>142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P94+P152+P161+P184+P195+P248+P254+P283+P295</f>
        <v>0</v>
      </c>
      <c r="Q93" s="199"/>
      <c r="R93" s="200">
        <f>R94+R152+R161+R184+R195+R248+R254+R283+R295</f>
        <v>153.48479908</v>
      </c>
      <c r="S93" s="199"/>
      <c r="T93" s="201">
        <f>T94+T152+T161+T184+T195+T248+T254+T283+T295</f>
        <v>16.072841999999998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78</v>
      </c>
      <c r="AT93" s="203" t="s">
        <v>69</v>
      </c>
      <c r="AU93" s="203" t="s">
        <v>70</v>
      </c>
      <c r="AY93" s="202" t="s">
        <v>143</v>
      </c>
      <c r="BK93" s="204">
        <f>BK94+BK152+BK161+BK184+BK195+BK248+BK254+BK283+BK295</f>
        <v>0</v>
      </c>
    </row>
    <row r="94" spans="1:63" s="12" customFormat="1" ht="22.8" customHeight="1">
      <c r="A94" s="12"/>
      <c r="B94" s="191"/>
      <c r="C94" s="192"/>
      <c r="D94" s="193" t="s">
        <v>69</v>
      </c>
      <c r="E94" s="205" t="s">
        <v>78</v>
      </c>
      <c r="F94" s="205" t="s">
        <v>1332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SUM(P95:P151)</f>
        <v>0</v>
      </c>
      <c r="Q94" s="199"/>
      <c r="R94" s="200">
        <f>SUM(R95:R151)</f>
        <v>46.291</v>
      </c>
      <c r="S94" s="199"/>
      <c r="T94" s="201">
        <f>SUM(T95:T151)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78</v>
      </c>
      <c r="AT94" s="203" t="s">
        <v>69</v>
      </c>
      <c r="AU94" s="203" t="s">
        <v>78</v>
      </c>
      <c r="AY94" s="202" t="s">
        <v>143</v>
      </c>
      <c r="BK94" s="204">
        <f>SUM(BK95:BK151)</f>
        <v>0</v>
      </c>
    </row>
    <row r="95" spans="1:65" s="2" customFormat="1" ht="37.8" customHeight="1">
      <c r="A95" s="41"/>
      <c r="B95" s="42"/>
      <c r="C95" s="207" t="s">
        <v>78</v>
      </c>
      <c r="D95" s="207" t="s">
        <v>146</v>
      </c>
      <c r="E95" s="208" t="s">
        <v>1333</v>
      </c>
      <c r="F95" s="209" t="s">
        <v>1334</v>
      </c>
      <c r="G95" s="210" t="s">
        <v>149</v>
      </c>
      <c r="H95" s="211">
        <v>4.264</v>
      </c>
      <c r="I95" s="212"/>
      <c r="J95" s="213">
        <f>ROUND(I95*H95,2)</f>
        <v>0</v>
      </c>
      <c r="K95" s="209" t="s">
        <v>150</v>
      </c>
      <c r="L95" s="47"/>
      <c r="M95" s="214" t="s">
        <v>19</v>
      </c>
      <c r="N95" s="215" t="s">
        <v>41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151</v>
      </c>
      <c r="AT95" s="218" t="s">
        <v>146</v>
      </c>
      <c r="AU95" s="218" t="s">
        <v>80</v>
      </c>
      <c r="AY95" s="20" t="s">
        <v>143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78</v>
      </c>
      <c r="BK95" s="219">
        <f>ROUND(I95*H95,2)</f>
        <v>0</v>
      </c>
      <c r="BL95" s="20" t="s">
        <v>151</v>
      </c>
      <c r="BM95" s="218" t="s">
        <v>1335</v>
      </c>
    </row>
    <row r="96" spans="1:47" s="2" customFormat="1" ht="12">
      <c r="A96" s="41"/>
      <c r="B96" s="42"/>
      <c r="C96" s="43"/>
      <c r="D96" s="220" t="s">
        <v>153</v>
      </c>
      <c r="E96" s="43"/>
      <c r="F96" s="221" t="s">
        <v>1336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153</v>
      </c>
      <c r="AU96" s="20" t="s">
        <v>80</v>
      </c>
    </row>
    <row r="97" spans="1:51" s="13" customFormat="1" ht="12">
      <c r="A97" s="13"/>
      <c r="B97" s="225"/>
      <c r="C97" s="226"/>
      <c r="D97" s="227" t="s">
        <v>155</v>
      </c>
      <c r="E97" s="228" t="s">
        <v>19</v>
      </c>
      <c r="F97" s="229" t="s">
        <v>1337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155</v>
      </c>
      <c r="AU97" s="235" t="s">
        <v>80</v>
      </c>
      <c r="AV97" s="13" t="s">
        <v>78</v>
      </c>
      <c r="AW97" s="13" t="s">
        <v>32</v>
      </c>
      <c r="AX97" s="13" t="s">
        <v>70</v>
      </c>
      <c r="AY97" s="235" t="s">
        <v>143</v>
      </c>
    </row>
    <row r="98" spans="1:51" s="14" customFormat="1" ht="12">
      <c r="A98" s="14"/>
      <c r="B98" s="236"/>
      <c r="C98" s="237"/>
      <c r="D98" s="227" t="s">
        <v>155</v>
      </c>
      <c r="E98" s="238" t="s">
        <v>19</v>
      </c>
      <c r="F98" s="239" t="s">
        <v>1338</v>
      </c>
      <c r="G98" s="237"/>
      <c r="H98" s="240">
        <v>2.2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155</v>
      </c>
      <c r="AU98" s="246" t="s">
        <v>80</v>
      </c>
      <c r="AV98" s="14" t="s">
        <v>80</v>
      </c>
      <c r="AW98" s="14" t="s">
        <v>32</v>
      </c>
      <c r="AX98" s="14" t="s">
        <v>70</v>
      </c>
      <c r="AY98" s="246" t="s">
        <v>143</v>
      </c>
    </row>
    <row r="99" spans="1:51" s="13" customFormat="1" ht="12">
      <c r="A99" s="13"/>
      <c r="B99" s="225"/>
      <c r="C99" s="226"/>
      <c r="D99" s="227" t="s">
        <v>155</v>
      </c>
      <c r="E99" s="228" t="s">
        <v>19</v>
      </c>
      <c r="F99" s="229" t="s">
        <v>1339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155</v>
      </c>
      <c r="AU99" s="235" t="s">
        <v>80</v>
      </c>
      <c r="AV99" s="13" t="s">
        <v>78</v>
      </c>
      <c r="AW99" s="13" t="s">
        <v>32</v>
      </c>
      <c r="AX99" s="13" t="s">
        <v>70</v>
      </c>
      <c r="AY99" s="235" t="s">
        <v>143</v>
      </c>
    </row>
    <row r="100" spans="1:51" s="14" customFormat="1" ht="12">
      <c r="A100" s="14"/>
      <c r="B100" s="236"/>
      <c r="C100" s="237"/>
      <c r="D100" s="227" t="s">
        <v>155</v>
      </c>
      <c r="E100" s="238" t="s">
        <v>19</v>
      </c>
      <c r="F100" s="239" t="s">
        <v>1340</v>
      </c>
      <c r="G100" s="237"/>
      <c r="H100" s="240">
        <v>2.064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155</v>
      </c>
      <c r="AU100" s="246" t="s">
        <v>80</v>
      </c>
      <c r="AV100" s="14" t="s">
        <v>80</v>
      </c>
      <c r="AW100" s="14" t="s">
        <v>32</v>
      </c>
      <c r="AX100" s="14" t="s">
        <v>70</v>
      </c>
      <c r="AY100" s="246" t="s">
        <v>143</v>
      </c>
    </row>
    <row r="101" spans="1:51" s="15" customFormat="1" ht="12">
      <c r="A101" s="15"/>
      <c r="B101" s="257"/>
      <c r="C101" s="258"/>
      <c r="D101" s="227" t="s">
        <v>155</v>
      </c>
      <c r="E101" s="259" t="s">
        <v>19</v>
      </c>
      <c r="F101" s="260" t="s">
        <v>204</v>
      </c>
      <c r="G101" s="258"/>
      <c r="H101" s="261">
        <v>4.264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7" t="s">
        <v>155</v>
      </c>
      <c r="AU101" s="267" t="s">
        <v>80</v>
      </c>
      <c r="AV101" s="15" t="s">
        <v>151</v>
      </c>
      <c r="AW101" s="15" t="s">
        <v>32</v>
      </c>
      <c r="AX101" s="15" t="s">
        <v>78</v>
      </c>
      <c r="AY101" s="267" t="s">
        <v>143</v>
      </c>
    </row>
    <row r="102" spans="1:65" s="2" customFormat="1" ht="44.25" customHeight="1">
      <c r="A102" s="41"/>
      <c r="B102" s="42"/>
      <c r="C102" s="207" t="s">
        <v>80</v>
      </c>
      <c r="D102" s="207" t="s">
        <v>146</v>
      </c>
      <c r="E102" s="208" t="s">
        <v>1341</v>
      </c>
      <c r="F102" s="209" t="s">
        <v>1342</v>
      </c>
      <c r="G102" s="210" t="s">
        <v>149</v>
      </c>
      <c r="H102" s="211">
        <v>313.806</v>
      </c>
      <c r="I102" s="212"/>
      <c r="J102" s="213">
        <f>ROUND(I102*H102,2)</f>
        <v>0</v>
      </c>
      <c r="K102" s="209" t="s">
        <v>150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151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151</v>
      </c>
      <c r="BM102" s="218" t="s">
        <v>1343</v>
      </c>
    </row>
    <row r="103" spans="1:47" s="2" customFormat="1" ht="12">
      <c r="A103" s="41"/>
      <c r="B103" s="42"/>
      <c r="C103" s="43"/>
      <c r="D103" s="220" t="s">
        <v>153</v>
      </c>
      <c r="E103" s="43"/>
      <c r="F103" s="221" t="s">
        <v>1344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153</v>
      </c>
      <c r="AU103" s="20" t="s">
        <v>80</v>
      </c>
    </row>
    <row r="104" spans="1:51" s="13" customFormat="1" ht="12">
      <c r="A104" s="13"/>
      <c r="B104" s="225"/>
      <c r="C104" s="226"/>
      <c r="D104" s="227" t="s">
        <v>155</v>
      </c>
      <c r="E104" s="228" t="s">
        <v>19</v>
      </c>
      <c r="F104" s="229" t="s">
        <v>1345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155</v>
      </c>
      <c r="AU104" s="235" t="s">
        <v>80</v>
      </c>
      <c r="AV104" s="13" t="s">
        <v>78</v>
      </c>
      <c r="AW104" s="13" t="s">
        <v>32</v>
      </c>
      <c r="AX104" s="13" t="s">
        <v>70</v>
      </c>
      <c r="AY104" s="235" t="s">
        <v>143</v>
      </c>
    </row>
    <row r="105" spans="1:51" s="13" customFormat="1" ht="12">
      <c r="A105" s="13"/>
      <c r="B105" s="225"/>
      <c r="C105" s="226"/>
      <c r="D105" s="227" t="s">
        <v>155</v>
      </c>
      <c r="E105" s="228" t="s">
        <v>19</v>
      </c>
      <c r="F105" s="229" t="s">
        <v>1346</v>
      </c>
      <c r="G105" s="226"/>
      <c r="H105" s="228" t="s">
        <v>19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155</v>
      </c>
      <c r="AU105" s="235" t="s">
        <v>80</v>
      </c>
      <c r="AV105" s="13" t="s">
        <v>78</v>
      </c>
      <c r="AW105" s="13" t="s">
        <v>32</v>
      </c>
      <c r="AX105" s="13" t="s">
        <v>70</v>
      </c>
      <c r="AY105" s="235" t="s">
        <v>143</v>
      </c>
    </row>
    <row r="106" spans="1:51" s="14" customFormat="1" ht="12">
      <c r="A106" s="14"/>
      <c r="B106" s="236"/>
      <c r="C106" s="237"/>
      <c r="D106" s="227" t="s">
        <v>155</v>
      </c>
      <c r="E106" s="238" t="s">
        <v>19</v>
      </c>
      <c r="F106" s="239" t="s">
        <v>1347</v>
      </c>
      <c r="G106" s="237"/>
      <c r="H106" s="240">
        <v>3.608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155</v>
      </c>
      <c r="AU106" s="246" t="s">
        <v>80</v>
      </c>
      <c r="AV106" s="14" t="s">
        <v>80</v>
      </c>
      <c r="AW106" s="14" t="s">
        <v>32</v>
      </c>
      <c r="AX106" s="14" t="s">
        <v>70</v>
      </c>
      <c r="AY106" s="246" t="s">
        <v>143</v>
      </c>
    </row>
    <row r="107" spans="1:51" s="13" customFormat="1" ht="12">
      <c r="A107" s="13"/>
      <c r="B107" s="225"/>
      <c r="C107" s="226"/>
      <c r="D107" s="227" t="s">
        <v>155</v>
      </c>
      <c r="E107" s="228" t="s">
        <v>19</v>
      </c>
      <c r="F107" s="229" t="s">
        <v>1348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155</v>
      </c>
      <c r="AU107" s="235" t="s">
        <v>80</v>
      </c>
      <c r="AV107" s="13" t="s">
        <v>78</v>
      </c>
      <c r="AW107" s="13" t="s">
        <v>32</v>
      </c>
      <c r="AX107" s="13" t="s">
        <v>70</v>
      </c>
      <c r="AY107" s="235" t="s">
        <v>143</v>
      </c>
    </row>
    <row r="108" spans="1:51" s="14" customFormat="1" ht="12">
      <c r="A108" s="14"/>
      <c r="B108" s="236"/>
      <c r="C108" s="237"/>
      <c r="D108" s="227" t="s">
        <v>155</v>
      </c>
      <c r="E108" s="238" t="s">
        <v>19</v>
      </c>
      <c r="F108" s="239" t="s">
        <v>1349</v>
      </c>
      <c r="G108" s="237"/>
      <c r="H108" s="240">
        <v>37.586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155</v>
      </c>
      <c r="AU108" s="246" t="s">
        <v>80</v>
      </c>
      <c r="AV108" s="14" t="s">
        <v>80</v>
      </c>
      <c r="AW108" s="14" t="s">
        <v>32</v>
      </c>
      <c r="AX108" s="14" t="s">
        <v>70</v>
      </c>
      <c r="AY108" s="246" t="s">
        <v>143</v>
      </c>
    </row>
    <row r="109" spans="1:51" s="13" customFormat="1" ht="12">
      <c r="A109" s="13"/>
      <c r="B109" s="225"/>
      <c r="C109" s="226"/>
      <c r="D109" s="227" t="s">
        <v>155</v>
      </c>
      <c r="E109" s="228" t="s">
        <v>19</v>
      </c>
      <c r="F109" s="229" t="s">
        <v>1350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155</v>
      </c>
      <c r="AU109" s="235" t="s">
        <v>80</v>
      </c>
      <c r="AV109" s="13" t="s">
        <v>78</v>
      </c>
      <c r="AW109" s="13" t="s">
        <v>32</v>
      </c>
      <c r="AX109" s="13" t="s">
        <v>70</v>
      </c>
      <c r="AY109" s="235" t="s">
        <v>143</v>
      </c>
    </row>
    <row r="110" spans="1:51" s="14" customFormat="1" ht="12">
      <c r="A110" s="14"/>
      <c r="B110" s="236"/>
      <c r="C110" s="237"/>
      <c r="D110" s="227" t="s">
        <v>155</v>
      </c>
      <c r="E110" s="238" t="s">
        <v>19</v>
      </c>
      <c r="F110" s="239" t="s">
        <v>1351</v>
      </c>
      <c r="G110" s="237"/>
      <c r="H110" s="240">
        <v>124.261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155</v>
      </c>
      <c r="AU110" s="246" t="s">
        <v>80</v>
      </c>
      <c r="AV110" s="14" t="s">
        <v>80</v>
      </c>
      <c r="AW110" s="14" t="s">
        <v>32</v>
      </c>
      <c r="AX110" s="14" t="s">
        <v>70</v>
      </c>
      <c r="AY110" s="246" t="s">
        <v>143</v>
      </c>
    </row>
    <row r="111" spans="1:51" s="13" customFormat="1" ht="12">
      <c r="A111" s="13"/>
      <c r="B111" s="225"/>
      <c r="C111" s="226"/>
      <c r="D111" s="227" t="s">
        <v>155</v>
      </c>
      <c r="E111" s="228" t="s">
        <v>19</v>
      </c>
      <c r="F111" s="229" t="s">
        <v>1352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155</v>
      </c>
      <c r="AU111" s="235" t="s">
        <v>80</v>
      </c>
      <c r="AV111" s="13" t="s">
        <v>78</v>
      </c>
      <c r="AW111" s="13" t="s">
        <v>32</v>
      </c>
      <c r="AX111" s="13" t="s">
        <v>70</v>
      </c>
      <c r="AY111" s="235" t="s">
        <v>143</v>
      </c>
    </row>
    <row r="112" spans="1:51" s="14" customFormat="1" ht="12">
      <c r="A112" s="14"/>
      <c r="B112" s="236"/>
      <c r="C112" s="237"/>
      <c r="D112" s="227" t="s">
        <v>155</v>
      </c>
      <c r="E112" s="238" t="s">
        <v>19</v>
      </c>
      <c r="F112" s="239" t="s">
        <v>1353</v>
      </c>
      <c r="G112" s="237"/>
      <c r="H112" s="240">
        <v>41.844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80</v>
      </c>
      <c r="AV112" s="14" t="s">
        <v>80</v>
      </c>
      <c r="AW112" s="14" t="s">
        <v>32</v>
      </c>
      <c r="AX112" s="14" t="s">
        <v>70</v>
      </c>
      <c r="AY112" s="246" t="s">
        <v>143</v>
      </c>
    </row>
    <row r="113" spans="1:51" s="13" customFormat="1" ht="12">
      <c r="A113" s="13"/>
      <c r="B113" s="225"/>
      <c r="C113" s="226"/>
      <c r="D113" s="227" t="s">
        <v>155</v>
      </c>
      <c r="E113" s="228" t="s">
        <v>19</v>
      </c>
      <c r="F113" s="229" t="s">
        <v>330</v>
      </c>
      <c r="G113" s="226"/>
      <c r="H113" s="228" t="s">
        <v>19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155</v>
      </c>
      <c r="AU113" s="235" t="s">
        <v>80</v>
      </c>
      <c r="AV113" s="13" t="s">
        <v>78</v>
      </c>
      <c r="AW113" s="13" t="s">
        <v>32</v>
      </c>
      <c r="AX113" s="13" t="s">
        <v>70</v>
      </c>
      <c r="AY113" s="235" t="s">
        <v>143</v>
      </c>
    </row>
    <row r="114" spans="1:51" s="14" customFormat="1" ht="12">
      <c r="A114" s="14"/>
      <c r="B114" s="236"/>
      <c r="C114" s="237"/>
      <c r="D114" s="227" t="s">
        <v>155</v>
      </c>
      <c r="E114" s="238" t="s">
        <v>19</v>
      </c>
      <c r="F114" s="239" t="s">
        <v>1354</v>
      </c>
      <c r="G114" s="237"/>
      <c r="H114" s="240">
        <v>7.12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155</v>
      </c>
      <c r="AU114" s="246" t="s">
        <v>80</v>
      </c>
      <c r="AV114" s="14" t="s">
        <v>80</v>
      </c>
      <c r="AW114" s="14" t="s">
        <v>32</v>
      </c>
      <c r="AX114" s="14" t="s">
        <v>70</v>
      </c>
      <c r="AY114" s="246" t="s">
        <v>143</v>
      </c>
    </row>
    <row r="115" spans="1:51" s="13" customFormat="1" ht="12">
      <c r="A115" s="13"/>
      <c r="B115" s="225"/>
      <c r="C115" s="226"/>
      <c r="D115" s="227" t="s">
        <v>155</v>
      </c>
      <c r="E115" s="228" t="s">
        <v>19</v>
      </c>
      <c r="F115" s="229" t="s">
        <v>332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155</v>
      </c>
      <c r="AU115" s="235" t="s">
        <v>80</v>
      </c>
      <c r="AV115" s="13" t="s">
        <v>78</v>
      </c>
      <c r="AW115" s="13" t="s">
        <v>32</v>
      </c>
      <c r="AX115" s="13" t="s">
        <v>70</v>
      </c>
      <c r="AY115" s="235" t="s">
        <v>143</v>
      </c>
    </row>
    <row r="116" spans="1:51" s="14" customFormat="1" ht="12">
      <c r="A116" s="14"/>
      <c r="B116" s="236"/>
      <c r="C116" s="237"/>
      <c r="D116" s="227" t="s">
        <v>155</v>
      </c>
      <c r="E116" s="238" t="s">
        <v>19</v>
      </c>
      <c r="F116" s="239" t="s">
        <v>1355</v>
      </c>
      <c r="G116" s="237"/>
      <c r="H116" s="240">
        <v>82.553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155</v>
      </c>
      <c r="AU116" s="246" t="s">
        <v>80</v>
      </c>
      <c r="AV116" s="14" t="s">
        <v>80</v>
      </c>
      <c r="AW116" s="14" t="s">
        <v>32</v>
      </c>
      <c r="AX116" s="14" t="s">
        <v>70</v>
      </c>
      <c r="AY116" s="246" t="s">
        <v>143</v>
      </c>
    </row>
    <row r="117" spans="1:51" s="13" customFormat="1" ht="12">
      <c r="A117" s="13"/>
      <c r="B117" s="225"/>
      <c r="C117" s="226"/>
      <c r="D117" s="227" t="s">
        <v>155</v>
      </c>
      <c r="E117" s="228" t="s">
        <v>19</v>
      </c>
      <c r="F117" s="229" t="s">
        <v>1356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155</v>
      </c>
      <c r="AU117" s="235" t="s">
        <v>80</v>
      </c>
      <c r="AV117" s="13" t="s">
        <v>78</v>
      </c>
      <c r="AW117" s="13" t="s">
        <v>32</v>
      </c>
      <c r="AX117" s="13" t="s">
        <v>70</v>
      </c>
      <c r="AY117" s="235" t="s">
        <v>143</v>
      </c>
    </row>
    <row r="118" spans="1:51" s="14" customFormat="1" ht="12">
      <c r="A118" s="14"/>
      <c r="B118" s="236"/>
      <c r="C118" s="237"/>
      <c r="D118" s="227" t="s">
        <v>155</v>
      </c>
      <c r="E118" s="238" t="s">
        <v>19</v>
      </c>
      <c r="F118" s="239" t="s">
        <v>1357</v>
      </c>
      <c r="G118" s="237"/>
      <c r="H118" s="240">
        <v>16.834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155</v>
      </c>
      <c r="AU118" s="246" t="s">
        <v>80</v>
      </c>
      <c r="AV118" s="14" t="s">
        <v>80</v>
      </c>
      <c r="AW118" s="14" t="s">
        <v>32</v>
      </c>
      <c r="AX118" s="14" t="s">
        <v>70</v>
      </c>
      <c r="AY118" s="246" t="s">
        <v>143</v>
      </c>
    </row>
    <row r="119" spans="1:51" s="15" customFormat="1" ht="12">
      <c r="A119" s="15"/>
      <c r="B119" s="257"/>
      <c r="C119" s="258"/>
      <c r="D119" s="227" t="s">
        <v>155</v>
      </c>
      <c r="E119" s="259" t="s">
        <v>19</v>
      </c>
      <c r="F119" s="260" t="s">
        <v>204</v>
      </c>
      <c r="G119" s="258"/>
      <c r="H119" s="261">
        <v>313.806</v>
      </c>
      <c r="I119" s="262"/>
      <c r="J119" s="258"/>
      <c r="K119" s="258"/>
      <c r="L119" s="263"/>
      <c r="M119" s="264"/>
      <c r="N119" s="265"/>
      <c r="O119" s="265"/>
      <c r="P119" s="265"/>
      <c r="Q119" s="265"/>
      <c r="R119" s="265"/>
      <c r="S119" s="265"/>
      <c r="T119" s="26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7" t="s">
        <v>155</v>
      </c>
      <c r="AU119" s="267" t="s">
        <v>80</v>
      </c>
      <c r="AV119" s="15" t="s">
        <v>151</v>
      </c>
      <c r="AW119" s="15" t="s">
        <v>32</v>
      </c>
      <c r="AX119" s="15" t="s">
        <v>78</v>
      </c>
      <c r="AY119" s="267" t="s">
        <v>143</v>
      </c>
    </row>
    <row r="120" spans="1:65" s="2" customFormat="1" ht="55.5" customHeight="1">
      <c r="A120" s="41"/>
      <c r="B120" s="42"/>
      <c r="C120" s="207" t="s">
        <v>144</v>
      </c>
      <c r="D120" s="207" t="s">
        <v>146</v>
      </c>
      <c r="E120" s="208" t="s">
        <v>1358</v>
      </c>
      <c r="F120" s="209" t="s">
        <v>1359</v>
      </c>
      <c r="G120" s="210" t="s">
        <v>149</v>
      </c>
      <c r="H120" s="211">
        <v>636.14</v>
      </c>
      <c r="I120" s="212"/>
      <c r="J120" s="213">
        <f>ROUND(I120*H120,2)</f>
        <v>0</v>
      </c>
      <c r="K120" s="209" t="s">
        <v>150</v>
      </c>
      <c r="L120" s="47"/>
      <c r="M120" s="214" t="s">
        <v>19</v>
      </c>
      <c r="N120" s="215" t="s">
        <v>41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151</v>
      </c>
      <c r="AT120" s="218" t="s">
        <v>146</v>
      </c>
      <c r="AU120" s="218" t="s">
        <v>80</v>
      </c>
      <c r="AY120" s="20" t="s">
        <v>143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78</v>
      </c>
      <c r="BK120" s="219">
        <f>ROUND(I120*H120,2)</f>
        <v>0</v>
      </c>
      <c r="BL120" s="20" t="s">
        <v>151</v>
      </c>
      <c r="BM120" s="218" t="s">
        <v>1360</v>
      </c>
    </row>
    <row r="121" spans="1:47" s="2" customFormat="1" ht="12">
      <c r="A121" s="41"/>
      <c r="B121" s="42"/>
      <c r="C121" s="43"/>
      <c r="D121" s="220" t="s">
        <v>153</v>
      </c>
      <c r="E121" s="43"/>
      <c r="F121" s="221" t="s">
        <v>1361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153</v>
      </c>
      <c r="AU121" s="20" t="s">
        <v>80</v>
      </c>
    </row>
    <row r="122" spans="1:51" s="13" customFormat="1" ht="12">
      <c r="A122" s="13"/>
      <c r="B122" s="225"/>
      <c r="C122" s="226"/>
      <c r="D122" s="227" t="s">
        <v>155</v>
      </c>
      <c r="E122" s="228" t="s">
        <v>19</v>
      </c>
      <c r="F122" s="229" t="s">
        <v>1362</v>
      </c>
      <c r="G122" s="226"/>
      <c r="H122" s="228" t="s">
        <v>19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155</v>
      </c>
      <c r="AU122" s="235" t="s">
        <v>80</v>
      </c>
      <c r="AV122" s="13" t="s">
        <v>78</v>
      </c>
      <c r="AW122" s="13" t="s">
        <v>32</v>
      </c>
      <c r="AX122" s="13" t="s">
        <v>70</v>
      </c>
      <c r="AY122" s="235" t="s">
        <v>143</v>
      </c>
    </row>
    <row r="123" spans="1:51" s="14" customFormat="1" ht="12">
      <c r="A123" s="14"/>
      <c r="B123" s="236"/>
      <c r="C123" s="237"/>
      <c r="D123" s="227" t="s">
        <v>155</v>
      </c>
      <c r="E123" s="238" t="s">
        <v>19</v>
      </c>
      <c r="F123" s="239" t="s">
        <v>1363</v>
      </c>
      <c r="G123" s="237"/>
      <c r="H123" s="240">
        <v>318.07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155</v>
      </c>
      <c r="AU123" s="246" t="s">
        <v>80</v>
      </c>
      <c r="AV123" s="14" t="s">
        <v>80</v>
      </c>
      <c r="AW123" s="14" t="s">
        <v>32</v>
      </c>
      <c r="AX123" s="14" t="s">
        <v>70</v>
      </c>
      <c r="AY123" s="246" t="s">
        <v>143</v>
      </c>
    </row>
    <row r="124" spans="1:51" s="13" customFormat="1" ht="12">
      <c r="A124" s="13"/>
      <c r="B124" s="225"/>
      <c r="C124" s="226"/>
      <c r="D124" s="227" t="s">
        <v>155</v>
      </c>
      <c r="E124" s="228" t="s">
        <v>19</v>
      </c>
      <c r="F124" s="229" t="s">
        <v>1364</v>
      </c>
      <c r="G124" s="226"/>
      <c r="H124" s="228" t="s">
        <v>19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155</v>
      </c>
      <c r="AU124" s="235" t="s">
        <v>80</v>
      </c>
      <c r="AV124" s="13" t="s">
        <v>78</v>
      </c>
      <c r="AW124" s="13" t="s">
        <v>32</v>
      </c>
      <c r="AX124" s="13" t="s">
        <v>70</v>
      </c>
      <c r="AY124" s="235" t="s">
        <v>143</v>
      </c>
    </row>
    <row r="125" spans="1:51" s="14" customFormat="1" ht="12">
      <c r="A125" s="14"/>
      <c r="B125" s="236"/>
      <c r="C125" s="237"/>
      <c r="D125" s="227" t="s">
        <v>155</v>
      </c>
      <c r="E125" s="238" t="s">
        <v>19</v>
      </c>
      <c r="F125" s="239" t="s">
        <v>1365</v>
      </c>
      <c r="G125" s="237"/>
      <c r="H125" s="240">
        <v>318.07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155</v>
      </c>
      <c r="AU125" s="246" t="s">
        <v>80</v>
      </c>
      <c r="AV125" s="14" t="s">
        <v>80</v>
      </c>
      <c r="AW125" s="14" t="s">
        <v>32</v>
      </c>
      <c r="AX125" s="14" t="s">
        <v>70</v>
      </c>
      <c r="AY125" s="246" t="s">
        <v>143</v>
      </c>
    </row>
    <row r="126" spans="1:51" s="15" customFormat="1" ht="12">
      <c r="A126" s="15"/>
      <c r="B126" s="257"/>
      <c r="C126" s="258"/>
      <c r="D126" s="227" t="s">
        <v>155</v>
      </c>
      <c r="E126" s="259" t="s">
        <v>19</v>
      </c>
      <c r="F126" s="260" t="s">
        <v>204</v>
      </c>
      <c r="G126" s="258"/>
      <c r="H126" s="261">
        <v>636.14</v>
      </c>
      <c r="I126" s="262"/>
      <c r="J126" s="258"/>
      <c r="K126" s="258"/>
      <c r="L126" s="263"/>
      <c r="M126" s="264"/>
      <c r="N126" s="265"/>
      <c r="O126" s="265"/>
      <c r="P126" s="265"/>
      <c r="Q126" s="265"/>
      <c r="R126" s="265"/>
      <c r="S126" s="265"/>
      <c r="T126" s="26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7" t="s">
        <v>155</v>
      </c>
      <c r="AU126" s="267" t="s">
        <v>80</v>
      </c>
      <c r="AV126" s="15" t="s">
        <v>151</v>
      </c>
      <c r="AW126" s="15" t="s">
        <v>32</v>
      </c>
      <c r="AX126" s="15" t="s">
        <v>78</v>
      </c>
      <c r="AY126" s="267" t="s">
        <v>143</v>
      </c>
    </row>
    <row r="127" spans="1:65" s="2" customFormat="1" ht="44.25" customHeight="1">
      <c r="A127" s="41"/>
      <c r="B127" s="42"/>
      <c r="C127" s="207" t="s">
        <v>151</v>
      </c>
      <c r="D127" s="207" t="s">
        <v>146</v>
      </c>
      <c r="E127" s="208" t="s">
        <v>1366</v>
      </c>
      <c r="F127" s="209" t="s">
        <v>1367</v>
      </c>
      <c r="G127" s="210" t="s">
        <v>149</v>
      </c>
      <c r="H127" s="211">
        <v>318.07</v>
      </c>
      <c r="I127" s="212"/>
      <c r="J127" s="213">
        <f>ROUND(I127*H127,2)</f>
        <v>0</v>
      </c>
      <c r="K127" s="209" t="s">
        <v>150</v>
      </c>
      <c r="L127" s="47"/>
      <c r="M127" s="214" t="s">
        <v>19</v>
      </c>
      <c r="N127" s="215" t="s">
        <v>41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151</v>
      </c>
      <c r="AT127" s="218" t="s">
        <v>146</v>
      </c>
      <c r="AU127" s="218" t="s">
        <v>80</v>
      </c>
      <c r="AY127" s="20" t="s">
        <v>143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78</v>
      </c>
      <c r="BK127" s="219">
        <f>ROUND(I127*H127,2)</f>
        <v>0</v>
      </c>
      <c r="BL127" s="20" t="s">
        <v>151</v>
      </c>
      <c r="BM127" s="218" t="s">
        <v>1368</v>
      </c>
    </row>
    <row r="128" spans="1:47" s="2" customFormat="1" ht="12">
      <c r="A128" s="41"/>
      <c r="B128" s="42"/>
      <c r="C128" s="43"/>
      <c r="D128" s="220" t="s">
        <v>153</v>
      </c>
      <c r="E128" s="43"/>
      <c r="F128" s="221" t="s">
        <v>1369</v>
      </c>
      <c r="G128" s="43"/>
      <c r="H128" s="43"/>
      <c r="I128" s="222"/>
      <c r="J128" s="43"/>
      <c r="K128" s="43"/>
      <c r="L128" s="47"/>
      <c r="M128" s="223"/>
      <c r="N128" s="22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153</v>
      </c>
      <c r="AU128" s="20" t="s">
        <v>80</v>
      </c>
    </row>
    <row r="129" spans="1:51" s="13" customFormat="1" ht="12">
      <c r="A129" s="13"/>
      <c r="B129" s="225"/>
      <c r="C129" s="226"/>
      <c r="D129" s="227" t="s">
        <v>155</v>
      </c>
      <c r="E129" s="228" t="s">
        <v>19</v>
      </c>
      <c r="F129" s="229" t="s">
        <v>1364</v>
      </c>
      <c r="G129" s="226"/>
      <c r="H129" s="228" t="s">
        <v>19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155</v>
      </c>
      <c r="AU129" s="235" t="s">
        <v>80</v>
      </c>
      <c r="AV129" s="13" t="s">
        <v>78</v>
      </c>
      <c r="AW129" s="13" t="s">
        <v>32</v>
      </c>
      <c r="AX129" s="13" t="s">
        <v>70</v>
      </c>
      <c r="AY129" s="235" t="s">
        <v>143</v>
      </c>
    </row>
    <row r="130" spans="1:51" s="14" customFormat="1" ht="12">
      <c r="A130" s="14"/>
      <c r="B130" s="236"/>
      <c r="C130" s="237"/>
      <c r="D130" s="227" t="s">
        <v>155</v>
      </c>
      <c r="E130" s="238" t="s">
        <v>19</v>
      </c>
      <c r="F130" s="239" t="s">
        <v>1365</v>
      </c>
      <c r="G130" s="237"/>
      <c r="H130" s="240">
        <v>318.07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155</v>
      </c>
      <c r="AU130" s="246" t="s">
        <v>80</v>
      </c>
      <c r="AV130" s="14" t="s">
        <v>80</v>
      </c>
      <c r="AW130" s="14" t="s">
        <v>32</v>
      </c>
      <c r="AX130" s="14" t="s">
        <v>70</v>
      </c>
      <c r="AY130" s="246" t="s">
        <v>143</v>
      </c>
    </row>
    <row r="131" spans="1:51" s="15" customFormat="1" ht="12">
      <c r="A131" s="15"/>
      <c r="B131" s="257"/>
      <c r="C131" s="258"/>
      <c r="D131" s="227" t="s">
        <v>155</v>
      </c>
      <c r="E131" s="259" t="s">
        <v>19</v>
      </c>
      <c r="F131" s="260" t="s">
        <v>204</v>
      </c>
      <c r="G131" s="258"/>
      <c r="H131" s="261">
        <v>318.07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7" t="s">
        <v>155</v>
      </c>
      <c r="AU131" s="267" t="s">
        <v>80</v>
      </c>
      <c r="AV131" s="15" t="s">
        <v>151</v>
      </c>
      <c r="AW131" s="15" t="s">
        <v>32</v>
      </c>
      <c r="AX131" s="15" t="s">
        <v>78</v>
      </c>
      <c r="AY131" s="267" t="s">
        <v>143</v>
      </c>
    </row>
    <row r="132" spans="1:65" s="2" customFormat="1" ht="44.25" customHeight="1">
      <c r="A132" s="41"/>
      <c r="B132" s="42"/>
      <c r="C132" s="207" t="s">
        <v>178</v>
      </c>
      <c r="D132" s="207" t="s">
        <v>146</v>
      </c>
      <c r="E132" s="208" t="s">
        <v>1370</v>
      </c>
      <c r="F132" s="209" t="s">
        <v>1371</v>
      </c>
      <c r="G132" s="210" t="s">
        <v>149</v>
      </c>
      <c r="H132" s="211">
        <v>343.787</v>
      </c>
      <c r="I132" s="212"/>
      <c r="J132" s="213">
        <f>ROUND(I132*H132,2)</f>
        <v>0</v>
      </c>
      <c r="K132" s="209" t="s">
        <v>150</v>
      </c>
      <c r="L132" s="47"/>
      <c r="M132" s="214" t="s">
        <v>19</v>
      </c>
      <c r="N132" s="215" t="s">
        <v>41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151</v>
      </c>
      <c r="AT132" s="218" t="s">
        <v>146</v>
      </c>
      <c r="AU132" s="218" t="s">
        <v>80</v>
      </c>
      <c r="AY132" s="20" t="s">
        <v>143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78</v>
      </c>
      <c r="BK132" s="219">
        <f>ROUND(I132*H132,2)</f>
        <v>0</v>
      </c>
      <c r="BL132" s="20" t="s">
        <v>151</v>
      </c>
      <c r="BM132" s="218" t="s">
        <v>1372</v>
      </c>
    </row>
    <row r="133" spans="1:47" s="2" customFormat="1" ht="12">
      <c r="A133" s="41"/>
      <c r="B133" s="42"/>
      <c r="C133" s="43"/>
      <c r="D133" s="220" t="s">
        <v>153</v>
      </c>
      <c r="E133" s="43"/>
      <c r="F133" s="221" t="s">
        <v>1373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153</v>
      </c>
      <c r="AU133" s="20" t="s">
        <v>80</v>
      </c>
    </row>
    <row r="134" spans="1:51" s="13" customFormat="1" ht="12">
      <c r="A134" s="13"/>
      <c r="B134" s="225"/>
      <c r="C134" s="226"/>
      <c r="D134" s="227" t="s">
        <v>155</v>
      </c>
      <c r="E134" s="228" t="s">
        <v>19</v>
      </c>
      <c r="F134" s="229" t="s">
        <v>1374</v>
      </c>
      <c r="G134" s="226"/>
      <c r="H134" s="228" t="s">
        <v>19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155</v>
      </c>
      <c r="AU134" s="235" t="s">
        <v>80</v>
      </c>
      <c r="AV134" s="13" t="s">
        <v>78</v>
      </c>
      <c r="AW134" s="13" t="s">
        <v>32</v>
      </c>
      <c r="AX134" s="13" t="s">
        <v>70</v>
      </c>
      <c r="AY134" s="235" t="s">
        <v>143</v>
      </c>
    </row>
    <row r="135" spans="1:51" s="14" customFormat="1" ht="12">
      <c r="A135" s="14"/>
      <c r="B135" s="236"/>
      <c r="C135" s="237"/>
      <c r="D135" s="227" t="s">
        <v>155</v>
      </c>
      <c r="E135" s="238" t="s">
        <v>19</v>
      </c>
      <c r="F135" s="239" t="s">
        <v>1375</v>
      </c>
      <c r="G135" s="237"/>
      <c r="H135" s="240">
        <v>18.6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155</v>
      </c>
      <c r="AU135" s="246" t="s">
        <v>80</v>
      </c>
      <c r="AV135" s="14" t="s">
        <v>80</v>
      </c>
      <c r="AW135" s="14" t="s">
        <v>32</v>
      </c>
      <c r="AX135" s="14" t="s">
        <v>70</v>
      </c>
      <c r="AY135" s="246" t="s">
        <v>143</v>
      </c>
    </row>
    <row r="136" spans="1:51" s="13" customFormat="1" ht="12">
      <c r="A136" s="13"/>
      <c r="B136" s="225"/>
      <c r="C136" s="226"/>
      <c r="D136" s="227" t="s">
        <v>155</v>
      </c>
      <c r="E136" s="228" t="s">
        <v>19</v>
      </c>
      <c r="F136" s="229" t="s">
        <v>1376</v>
      </c>
      <c r="G136" s="226"/>
      <c r="H136" s="228" t="s">
        <v>19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155</v>
      </c>
      <c r="AU136" s="235" t="s">
        <v>80</v>
      </c>
      <c r="AV136" s="13" t="s">
        <v>78</v>
      </c>
      <c r="AW136" s="13" t="s">
        <v>32</v>
      </c>
      <c r="AX136" s="13" t="s">
        <v>70</v>
      </c>
      <c r="AY136" s="235" t="s">
        <v>143</v>
      </c>
    </row>
    <row r="137" spans="1:51" s="13" customFormat="1" ht="12">
      <c r="A137" s="13"/>
      <c r="B137" s="225"/>
      <c r="C137" s="226"/>
      <c r="D137" s="227" t="s">
        <v>155</v>
      </c>
      <c r="E137" s="228" t="s">
        <v>19</v>
      </c>
      <c r="F137" s="229" t="s">
        <v>1346</v>
      </c>
      <c r="G137" s="226"/>
      <c r="H137" s="228" t="s">
        <v>19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155</v>
      </c>
      <c r="AU137" s="235" t="s">
        <v>80</v>
      </c>
      <c r="AV137" s="13" t="s">
        <v>78</v>
      </c>
      <c r="AW137" s="13" t="s">
        <v>32</v>
      </c>
      <c r="AX137" s="13" t="s">
        <v>70</v>
      </c>
      <c r="AY137" s="235" t="s">
        <v>143</v>
      </c>
    </row>
    <row r="138" spans="1:51" s="14" customFormat="1" ht="12">
      <c r="A138" s="14"/>
      <c r="B138" s="236"/>
      <c r="C138" s="237"/>
      <c r="D138" s="227" t="s">
        <v>155</v>
      </c>
      <c r="E138" s="238" t="s">
        <v>19</v>
      </c>
      <c r="F138" s="239" t="s">
        <v>1377</v>
      </c>
      <c r="G138" s="237"/>
      <c r="H138" s="240">
        <v>2.633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155</v>
      </c>
      <c r="AU138" s="246" t="s">
        <v>80</v>
      </c>
      <c r="AV138" s="14" t="s">
        <v>80</v>
      </c>
      <c r="AW138" s="14" t="s">
        <v>32</v>
      </c>
      <c r="AX138" s="14" t="s">
        <v>70</v>
      </c>
      <c r="AY138" s="246" t="s">
        <v>143</v>
      </c>
    </row>
    <row r="139" spans="1:51" s="13" customFormat="1" ht="12">
      <c r="A139" s="13"/>
      <c r="B139" s="225"/>
      <c r="C139" s="226"/>
      <c r="D139" s="227" t="s">
        <v>155</v>
      </c>
      <c r="E139" s="228" t="s">
        <v>19</v>
      </c>
      <c r="F139" s="229" t="s">
        <v>1348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155</v>
      </c>
      <c r="AU139" s="235" t="s">
        <v>80</v>
      </c>
      <c r="AV139" s="13" t="s">
        <v>78</v>
      </c>
      <c r="AW139" s="13" t="s">
        <v>32</v>
      </c>
      <c r="AX139" s="13" t="s">
        <v>70</v>
      </c>
      <c r="AY139" s="235" t="s">
        <v>143</v>
      </c>
    </row>
    <row r="140" spans="1:51" s="14" customFormat="1" ht="12">
      <c r="A140" s="14"/>
      <c r="B140" s="236"/>
      <c r="C140" s="237"/>
      <c r="D140" s="227" t="s">
        <v>155</v>
      </c>
      <c r="E140" s="238" t="s">
        <v>19</v>
      </c>
      <c r="F140" s="239" t="s">
        <v>1349</v>
      </c>
      <c r="G140" s="237"/>
      <c r="H140" s="240">
        <v>37.586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155</v>
      </c>
      <c r="AU140" s="246" t="s">
        <v>80</v>
      </c>
      <c r="AV140" s="14" t="s">
        <v>80</v>
      </c>
      <c r="AW140" s="14" t="s">
        <v>32</v>
      </c>
      <c r="AX140" s="14" t="s">
        <v>70</v>
      </c>
      <c r="AY140" s="246" t="s">
        <v>143</v>
      </c>
    </row>
    <row r="141" spans="1:51" s="13" customFormat="1" ht="12">
      <c r="A141" s="13"/>
      <c r="B141" s="225"/>
      <c r="C141" s="226"/>
      <c r="D141" s="227" t="s">
        <v>155</v>
      </c>
      <c r="E141" s="228" t="s">
        <v>19</v>
      </c>
      <c r="F141" s="229" t="s">
        <v>1350</v>
      </c>
      <c r="G141" s="226"/>
      <c r="H141" s="228" t="s">
        <v>19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155</v>
      </c>
      <c r="AU141" s="235" t="s">
        <v>80</v>
      </c>
      <c r="AV141" s="13" t="s">
        <v>78</v>
      </c>
      <c r="AW141" s="13" t="s">
        <v>32</v>
      </c>
      <c r="AX141" s="13" t="s">
        <v>70</v>
      </c>
      <c r="AY141" s="235" t="s">
        <v>143</v>
      </c>
    </row>
    <row r="142" spans="1:51" s="14" customFormat="1" ht="12">
      <c r="A142" s="14"/>
      <c r="B142" s="236"/>
      <c r="C142" s="237"/>
      <c r="D142" s="227" t="s">
        <v>155</v>
      </c>
      <c r="E142" s="238" t="s">
        <v>19</v>
      </c>
      <c r="F142" s="239" t="s">
        <v>1378</v>
      </c>
      <c r="G142" s="237"/>
      <c r="H142" s="240">
        <v>107.423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80</v>
      </c>
      <c r="AV142" s="14" t="s">
        <v>80</v>
      </c>
      <c r="AW142" s="14" t="s">
        <v>32</v>
      </c>
      <c r="AX142" s="14" t="s">
        <v>70</v>
      </c>
      <c r="AY142" s="246" t="s">
        <v>143</v>
      </c>
    </row>
    <row r="143" spans="1:51" s="13" customFormat="1" ht="12">
      <c r="A143" s="13"/>
      <c r="B143" s="225"/>
      <c r="C143" s="226"/>
      <c r="D143" s="227" t="s">
        <v>155</v>
      </c>
      <c r="E143" s="228" t="s">
        <v>19</v>
      </c>
      <c r="F143" s="229" t="s">
        <v>1352</v>
      </c>
      <c r="G143" s="226"/>
      <c r="H143" s="228" t="s">
        <v>19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155</v>
      </c>
      <c r="AU143" s="235" t="s">
        <v>80</v>
      </c>
      <c r="AV143" s="13" t="s">
        <v>78</v>
      </c>
      <c r="AW143" s="13" t="s">
        <v>32</v>
      </c>
      <c r="AX143" s="13" t="s">
        <v>70</v>
      </c>
      <c r="AY143" s="235" t="s">
        <v>143</v>
      </c>
    </row>
    <row r="144" spans="1:51" s="14" customFormat="1" ht="12">
      <c r="A144" s="14"/>
      <c r="B144" s="236"/>
      <c r="C144" s="237"/>
      <c r="D144" s="227" t="s">
        <v>155</v>
      </c>
      <c r="E144" s="238" t="s">
        <v>19</v>
      </c>
      <c r="F144" s="239" t="s">
        <v>1379</v>
      </c>
      <c r="G144" s="237"/>
      <c r="H144" s="240">
        <v>37.882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155</v>
      </c>
      <c r="AU144" s="246" t="s">
        <v>80</v>
      </c>
      <c r="AV144" s="14" t="s">
        <v>80</v>
      </c>
      <c r="AW144" s="14" t="s">
        <v>32</v>
      </c>
      <c r="AX144" s="14" t="s">
        <v>70</v>
      </c>
      <c r="AY144" s="246" t="s">
        <v>143</v>
      </c>
    </row>
    <row r="145" spans="1:51" s="13" customFormat="1" ht="12">
      <c r="A145" s="13"/>
      <c r="B145" s="225"/>
      <c r="C145" s="226"/>
      <c r="D145" s="227" t="s">
        <v>155</v>
      </c>
      <c r="E145" s="228" t="s">
        <v>19</v>
      </c>
      <c r="F145" s="229" t="s">
        <v>330</v>
      </c>
      <c r="G145" s="226"/>
      <c r="H145" s="228" t="s">
        <v>19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155</v>
      </c>
      <c r="AU145" s="235" t="s">
        <v>80</v>
      </c>
      <c r="AV145" s="13" t="s">
        <v>78</v>
      </c>
      <c r="AW145" s="13" t="s">
        <v>32</v>
      </c>
      <c r="AX145" s="13" t="s">
        <v>70</v>
      </c>
      <c r="AY145" s="235" t="s">
        <v>143</v>
      </c>
    </row>
    <row r="146" spans="1:51" s="14" customFormat="1" ht="12">
      <c r="A146" s="14"/>
      <c r="B146" s="236"/>
      <c r="C146" s="237"/>
      <c r="D146" s="227" t="s">
        <v>155</v>
      </c>
      <c r="E146" s="238" t="s">
        <v>19</v>
      </c>
      <c r="F146" s="239" t="s">
        <v>1380</v>
      </c>
      <c r="G146" s="237"/>
      <c r="H146" s="240">
        <v>6.248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80</v>
      </c>
      <c r="AV146" s="14" t="s">
        <v>80</v>
      </c>
      <c r="AW146" s="14" t="s">
        <v>32</v>
      </c>
      <c r="AX146" s="14" t="s">
        <v>70</v>
      </c>
      <c r="AY146" s="246" t="s">
        <v>143</v>
      </c>
    </row>
    <row r="147" spans="1:51" s="13" customFormat="1" ht="12">
      <c r="A147" s="13"/>
      <c r="B147" s="225"/>
      <c r="C147" s="226"/>
      <c r="D147" s="227" t="s">
        <v>155</v>
      </c>
      <c r="E147" s="228" t="s">
        <v>19</v>
      </c>
      <c r="F147" s="229" t="s">
        <v>332</v>
      </c>
      <c r="G147" s="226"/>
      <c r="H147" s="228" t="s">
        <v>19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155</v>
      </c>
      <c r="AU147" s="235" t="s">
        <v>80</v>
      </c>
      <c r="AV147" s="13" t="s">
        <v>78</v>
      </c>
      <c r="AW147" s="13" t="s">
        <v>32</v>
      </c>
      <c r="AX147" s="13" t="s">
        <v>70</v>
      </c>
      <c r="AY147" s="235" t="s">
        <v>143</v>
      </c>
    </row>
    <row r="148" spans="1:51" s="14" customFormat="1" ht="12">
      <c r="A148" s="14"/>
      <c r="B148" s="236"/>
      <c r="C148" s="237"/>
      <c r="D148" s="227" t="s">
        <v>155</v>
      </c>
      <c r="E148" s="238" t="s">
        <v>19</v>
      </c>
      <c r="F148" s="239" t="s">
        <v>1381</v>
      </c>
      <c r="G148" s="237"/>
      <c r="H148" s="240">
        <v>133.415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155</v>
      </c>
      <c r="AU148" s="246" t="s">
        <v>80</v>
      </c>
      <c r="AV148" s="14" t="s">
        <v>80</v>
      </c>
      <c r="AW148" s="14" t="s">
        <v>32</v>
      </c>
      <c r="AX148" s="14" t="s">
        <v>70</v>
      </c>
      <c r="AY148" s="246" t="s">
        <v>143</v>
      </c>
    </row>
    <row r="149" spans="1:51" s="15" customFormat="1" ht="12">
      <c r="A149" s="15"/>
      <c r="B149" s="257"/>
      <c r="C149" s="258"/>
      <c r="D149" s="227" t="s">
        <v>155</v>
      </c>
      <c r="E149" s="259" t="s">
        <v>19</v>
      </c>
      <c r="F149" s="260" t="s">
        <v>204</v>
      </c>
      <c r="G149" s="258"/>
      <c r="H149" s="261">
        <v>343.78700000000003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155</v>
      </c>
      <c r="AU149" s="267" t="s">
        <v>80</v>
      </c>
      <c r="AV149" s="15" t="s">
        <v>151</v>
      </c>
      <c r="AW149" s="15" t="s">
        <v>32</v>
      </c>
      <c r="AX149" s="15" t="s">
        <v>78</v>
      </c>
      <c r="AY149" s="267" t="s">
        <v>143</v>
      </c>
    </row>
    <row r="150" spans="1:65" s="2" customFormat="1" ht="16.5" customHeight="1">
      <c r="A150" s="41"/>
      <c r="B150" s="42"/>
      <c r="C150" s="247" t="s">
        <v>170</v>
      </c>
      <c r="D150" s="247" t="s">
        <v>164</v>
      </c>
      <c r="E150" s="248" t="s">
        <v>1382</v>
      </c>
      <c r="F150" s="249" t="s">
        <v>1383</v>
      </c>
      <c r="G150" s="250" t="s">
        <v>160</v>
      </c>
      <c r="H150" s="251">
        <v>46.291</v>
      </c>
      <c r="I150" s="252"/>
      <c r="J150" s="253">
        <f>ROUND(I150*H150,2)</f>
        <v>0</v>
      </c>
      <c r="K150" s="249" t="s">
        <v>150</v>
      </c>
      <c r="L150" s="254"/>
      <c r="M150" s="255" t="s">
        <v>19</v>
      </c>
      <c r="N150" s="256" t="s">
        <v>41</v>
      </c>
      <c r="O150" s="87"/>
      <c r="P150" s="216">
        <f>O150*H150</f>
        <v>0</v>
      </c>
      <c r="Q150" s="216">
        <v>1</v>
      </c>
      <c r="R150" s="216">
        <f>Q150*H150</f>
        <v>46.291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167</v>
      </c>
      <c r="AT150" s="218" t="s">
        <v>164</v>
      </c>
      <c r="AU150" s="218" t="s">
        <v>80</v>
      </c>
      <c r="AY150" s="20" t="s">
        <v>143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78</v>
      </c>
      <c r="BK150" s="219">
        <f>ROUND(I150*H150,2)</f>
        <v>0</v>
      </c>
      <c r="BL150" s="20" t="s">
        <v>151</v>
      </c>
      <c r="BM150" s="218" t="s">
        <v>1384</v>
      </c>
    </row>
    <row r="151" spans="1:51" s="14" customFormat="1" ht="12">
      <c r="A151" s="14"/>
      <c r="B151" s="236"/>
      <c r="C151" s="237"/>
      <c r="D151" s="227" t="s">
        <v>155</v>
      </c>
      <c r="E151" s="238" t="s">
        <v>19</v>
      </c>
      <c r="F151" s="239" t="s">
        <v>1385</v>
      </c>
      <c r="G151" s="237"/>
      <c r="H151" s="240">
        <v>46.291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155</v>
      </c>
      <c r="AU151" s="246" t="s">
        <v>80</v>
      </c>
      <c r="AV151" s="14" t="s">
        <v>80</v>
      </c>
      <c r="AW151" s="14" t="s">
        <v>32</v>
      </c>
      <c r="AX151" s="14" t="s">
        <v>78</v>
      </c>
      <c r="AY151" s="246" t="s">
        <v>143</v>
      </c>
    </row>
    <row r="152" spans="1:63" s="12" customFormat="1" ht="22.8" customHeight="1">
      <c r="A152" s="12"/>
      <c r="B152" s="191"/>
      <c r="C152" s="192"/>
      <c r="D152" s="193" t="s">
        <v>69</v>
      </c>
      <c r="E152" s="205" t="s">
        <v>80</v>
      </c>
      <c r="F152" s="205" t="s">
        <v>1386</v>
      </c>
      <c r="G152" s="192"/>
      <c r="H152" s="192"/>
      <c r="I152" s="195"/>
      <c r="J152" s="206">
        <f>BK152</f>
        <v>0</v>
      </c>
      <c r="K152" s="192"/>
      <c r="L152" s="197"/>
      <c r="M152" s="198"/>
      <c r="N152" s="199"/>
      <c r="O152" s="199"/>
      <c r="P152" s="200">
        <f>SUM(P153:P160)</f>
        <v>0</v>
      </c>
      <c r="Q152" s="199"/>
      <c r="R152" s="200">
        <f>SUM(R153:R160)</f>
        <v>0.9618263599999999</v>
      </c>
      <c r="S152" s="199"/>
      <c r="T152" s="201">
        <f>SUM(T153:T160)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2" t="s">
        <v>78</v>
      </c>
      <c r="AT152" s="203" t="s">
        <v>69</v>
      </c>
      <c r="AU152" s="203" t="s">
        <v>78</v>
      </c>
      <c r="AY152" s="202" t="s">
        <v>143</v>
      </c>
      <c r="BK152" s="204">
        <f>SUM(BK153:BK160)</f>
        <v>0</v>
      </c>
    </row>
    <row r="153" spans="1:65" s="2" customFormat="1" ht="24.15" customHeight="1">
      <c r="A153" s="41"/>
      <c r="B153" s="42"/>
      <c r="C153" s="207" t="s">
        <v>205</v>
      </c>
      <c r="D153" s="207" t="s">
        <v>146</v>
      </c>
      <c r="E153" s="208" t="s">
        <v>1387</v>
      </c>
      <c r="F153" s="209" t="s">
        <v>1388</v>
      </c>
      <c r="G153" s="210" t="s">
        <v>149</v>
      </c>
      <c r="H153" s="211">
        <v>0.418</v>
      </c>
      <c r="I153" s="212"/>
      <c r="J153" s="213">
        <f>ROUND(I153*H153,2)</f>
        <v>0</v>
      </c>
      <c r="K153" s="209" t="s">
        <v>150</v>
      </c>
      <c r="L153" s="47"/>
      <c r="M153" s="214" t="s">
        <v>19</v>
      </c>
      <c r="N153" s="215" t="s">
        <v>41</v>
      </c>
      <c r="O153" s="87"/>
      <c r="P153" s="216">
        <f>O153*H153</f>
        <v>0</v>
      </c>
      <c r="Q153" s="216">
        <v>2.30102</v>
      </c>
      <c r="R153" s="216">
        <f>Q153*H153</f>
        <v>0.9618263599999999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151</v>
      </c>
      <c r="AT153" s="218" t="s">
        <v>146</v>
      </c>
      <c r="AU153" s="218" t="s">
        <v>80</v>
      </c>
      <c r="AY153" s="20" t="s">
        <v>143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78</v>
      </c>
      <c r="BK153" s="219">
        <f>ROUND(I153*H153,2)</f>
        <v>0</v>
      </c>
      <c r="BL153" s="20" t="s">
        <v>151</v>
      </c>
      <c r="BM153" s="218" t="s">
        <v>1389</v>
      </c>
    </row>
    <row r="154" spans="1:47" s="2" customFormat="1" ht="12">
      <c r="A154" s="41"/>
      <c r="B154" s="42"/>
      <c r="C154" s="43"/>
      <c r="D154" s="220" t="s">
        <v>153</v>
      </c>
      <c r="E154" s="43"/>
      <c r="F154" s="221" t="s">
        <v>1390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153</v>
      </c>
      <c r="AU154" s="20" t="s">
        <v>80</v>
      </c>
    </row>
    <row r="155" spans="1:51" s="13" customFormat="1" ht="12">
      <c r="A155" s="13"/>
      <c r="B155" s="225"/>
      <c r="C155" s="226"/>
      <c r="D155" s="227" t="s">
        <v>155</v>
      </c>
      <c r="E155" s="228" t="s">
        <v>19</v>
      </c>
      <c r="F155" s="229" t="s">
        <v>1391</v>
      </c>
      <c r="G155" s="226"/>
      <c r="H155" s="228" t="s">
        <v>19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155</v>
      </c>
      <c r="AU155" s="235" t="s">
        <v>80</v>
      </c>
      <c r="AV155" s="13" t="s">
        <v>78</v>
      </c>
      <c r="AW155" s="13" t="s">
        <v>32</v>
      </c>
      <c r="AX155" s="13" t="s">
        <v>70</v>
      </c>
      <c r="AY155" s="235" t="s">
        <v>143</v>
      </c>
    </row>
    <row r="156" spans="1:51" s="13" customFormat="1" ht="12">
      <c r="A156" s="13"/>
      <c r="B156" s="225"/>
      <c r="C156" s="226"/>
      <c r="D156" s="227" t="s">
        <v>155</v>
      </c>
      <c r="E156" s="228" t="s">
        <v>19</v>
      </c>
      <c r="F156" s="229" t="s">
        <v>1392</v>
      </c>
      <c r="G156" s="226"/>
      <c r="H156" s="228" t="s">
        <v>19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155</v>
      </c>
      <c r="AU156" s="235" t="s">
        <v>80</v>
      </c>
      <c r="AV156" s="13" t="s">
        <v>78</v>
      </c>
      <c r="AW156" s="13" t="s">
        <v>32</v>
      </c>
      <c r="AX156" s="13" t="s">
        <v>70</v>
      </c>
      <c r="AY156" s="235" t="s">
        <v>143</v>
      </c>
    </row>
    <row r="157" spans="1:51" s="14" customFormat="1" ht="12">
      <c r="A157" s="14"/>
      <c r="B157" s="236"/>
      <c r="C157" s="237"/>
      <c r="D157" s="227" t="s">
        <v>155</v>
      </c>
      <c r="E157" s="238" t="s">
        <v>19</v>
      </c>
      <c r="F157" s="239" t="s">
        <v>1393</v>
      </c>
      <c r="G157" s="237"/>
      <c r="H157" s="240">
        <v>0.116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155</v>
      </c>
      <c r="AU157" s="246" t="s">
        <v>80</v>
      </c>
      <c r="AV157" s="14" t="s">
        <v>80</v>
      </c>
      <c r="AW157" s="14" t="s">
        <v>32</v>
      </c>
      <c r="AX157" s="14" t="s">
        <v>70</v>
      </c>
      <c r="AY157" s="246" t="s">
        <v>143</v>
      </c>
    </row>
    <row r="158" spans="1:51" s="13" customFormat="1" ht="12">
      <c r="A158" s="13"/>
      <c r="B158" s="225"/>
      <c r="C158" s="226"/>
      <c r="D158" s="227" t="s">
        <v>155</v>
      </c>
      <c r="E158" s="228" t="s">
        <v>19</v>
      </c>
      <c r="F158" s="229" t="s">
        <v>1394</v>
      </c>
      <c r="G158" s="226"/>
      <c r="H158" s="228" t="s">
        <v>19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155</v>
      </c>
      <c r="AU158" s="235" t="s">
        <v>80</v>
      </c>
      <c r="AV158" s="13" t="s">
        <v>78</v>
      </c>
      <c r="AW158" s="13" t="s">
        <v>32</v>
      </c>
      <c r="AX158" s="13" t="s">
        <v>70</v>
      </c>
      <c r="AY158" s="235" t="s">
        <v>143</v>
      </c>
    </row>
    <row r="159" spans="1:51" s="14" customFormat="1" ht="12">
      <c r="A159" s="14"/>
      <c r="B159" s="236"/>
      <c r="C159" s="237"/>
      <c r="D159" s="227" t="s">
        <v>155</v>
      </c>
      <c r="E159" s="238" t="s">
        <v>19</v>
      </c>
      <c r="F159" s="239" t="s">
        <v>1395</v>
      </c>
      <c r="G159" s="237"/>
      <c r="H159" s="240">
        <v>0.302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155</v>
      </c>
      <c r="AU159" s="246" t="s">
        <v>80</v>
      </c>
      <c r="AV159" s="14" t="s">
        <v>80</v>
      </c>
      <c r="AW159" s="14" t="s">
        <v>32</v>
      </c>
      <c r="AX159" s="14" t="s">
        <v>70</v>
      </c>
      <c r="AY159" s="246" t="s">
        <v>143</v>
      </c>
    </row>
    <row r="160" spans="1:51" s="15" customFormat="1" ht="12">
      <c r="A160" s="15"/>
      <c r="B160" s="257"/>
      <c r="C160" s="258"/>
      <c r="D160" s="227" t="s">
        <v>155</v>
      </c>
      <c r="E160" s="259" t="s">
        <v>19</v>
      </c>
      <c r="F160" s="260" t="s">
        <v>204</v>
      </c>
      <c r="G160" s="258"/>
      <c r="H160" s="261">
        <v>0.418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7" t="s">
        <v>155</v>
      </c>
      <c r="AU160" s="267" t="s">
        <v>80</v>
      </c>
      <c r="AV160" s="15" t="s">
        <v>151</v>
      </c>
      <c r="AW160" s="15" t="s">
        <v>32</v>
      </c>
      <c r="AX160" s="15" t="s">
        <v>78</v>
      </c>
      <c r="AY160" s="267" t="s">
        <v>143</v>
      </c>
    </row>
    <row r="161" spans="1:63" s="12" customFormat="1" ht="22.8" customHeight="1">
      <c r="A161" s="12"/>
      <c r="B161" s="191"/>
      <c r="C161" s="192"/>
      <c r="D161" s="193" t="s">
        <v>69</v>
      </c>
      <c r="E161" s="205" t="s">
        <v>144</v>
      </c>
      <c r="F161" s="205" t="s">
        <v>145</v>
      </c>
      <c r="G161" s="192"/>
      <c r="H161" s="192"/>
      <c r="I161" s="195"/>
      <c r="J161" s="206">
        <f>BK161</f>
        <v>0</v>
      </c>
      <c r="K161" s="192"/>
      <c r="L161" s="197"/>
      <c r="M161" s="198"/>
      <c r="N161" s="199"/>
      <c r="O161" s="199"/>
      <c r="P161" s="200">
        <f>SUM(P162:P183)</f>
        <v>0</v>
      </c>
      <c r="Q161" s="199"/>
      <c r="R161" s="200">
        <f>SUM(R162:R183)</f>
        <v>4.77656602</v>
      </c>
      <c r="S161" s="199"/>
      <c r="T161" s="201">
        <f>SUM(T162:T183)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2" t="s">
        <v>78</v>
      </c>
      <c r="AT161" s="203" t="s">
        <v>69</v>
      </c>
      <c r="AU161" s="203" t="s">
        <v>78</v>
      </c>
      <c r="AY161" s="202" t="s">
        <v>143</v>
      </c>
      <c r="BK161" s="204">
        <f>SUM(BK162:BK183)</f>
        <v>0</v>
      </c>
    </row>
    <row r="162" spans="1:65" s="2" customFormat="1" ht="37.8" customHeight="1">
      <c r="A162" s="41"/>
      <c r="B162" s="42"/>
      <c r="C162" s="207" t="s">
        <v>167</v>
      </c>
      <c r="D162" s="207" t="s">
        <v>146</v>
      </c>
      <c r="E162" s="208" t="s">
        <v>1396</v>
      </c>
      <c r="F162" s="209" t="s">
        <v>1397</v>
      </c>
      <c r="G162" s="210" t="s">
        <v>149</v>
      </c>
      <c r="H162" s="211">
        <v>1.814</v>
      </c>
      <c r="I162" s="212"/>
      <c r="J162" s="213">
        <f>ROUND(I162*H162,2)</f>
        <v>0</v>
      </c>
      <c r="K162" s="209" t="s">
        <v>208</v>
      </c>
      <c r="L162" s="47"/>
      <c r="M162" s="214" t="s">
        <v>19</v>
      </c>
      <c r="N162" s="215" t="s">
        <v>41</v>
      </c>
      <c r="O162" s="87"/>
      <c r="P162" s="216">
        <f>O162*H162</f>
        <v>0</v>
      </c>
      <c r="Q162" s="216">
        <v>2.50187</v>
      </c>
      <c r="R162" s="216">
        <f>Q162*H162</f>
        <v>4.53839218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151</v>
      </c>
      <c r="AT162" s="218" t="s">
        <v>146</v>
      </c>
      <c r="AU162" s="218" t="s">
        <v>80</v>
      </c>
      <c r="AY162" s="20" t="s">
        <v>143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78</v>
      </c>
      <c r="BK162" s="219">
        <f>ROUND(I162*H162,2)</f>
        <v>0</v>
      </c>
      <c r="BL162" s="20" t="s">
        <v>151</v>
      </c>
      <c r="BM162" s="218" t="s">
        <v>1398</v>
      </c>
    </row>
    <row r="163" spans="1:47" s="2" customFormat="1" ht="12">
      <c r="A163" s="41"/>
      <c r="B163" s="42"/>
      <c r="C163" s="43"/>
      <c r="D163" s="220" t="s">
        <v>153</v>
      </c>
      <c r="E163" s="43"/>
      <c r="F163" s="221" t="s">
        <v>1399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153</v>
      </c>
      <c r="AU163" s="20" t="s">
        <v>80</v>
      </c>
    </row>
    <row r="164" spans="1:51" s="13" customFormat="1" ht="12">
      <c r="A164" s="13"/>
      <c r="B164" s="225"/>
      <c r="C164" s="226"/>
      <c r="D164" s="227" t="s">
        <v>155</v>
      </c>
      <c r="E164" s="228" t="s">
        <v>19</v>
      </c>
      <c r="F164" s="229" t="s">
        <v>1400</v>
      </c>
      <c r="G164" s="226"/>
      <c r="H164" s="228" t="s">
        <v>19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155</v>
      </c>
      <c r="AU164" s="235" t="s">
        <v>80</v>
      </c>
      <c r="AV164" s="13" t="s">
        <v>78</v>
      </c>
      <c r="AW164" s="13" t="s">
        <v>32</v>
      </c>
      <c r="AX164" s="13" t="s">
        <v>70</v>
      </c>
      <c r="AY164" s="235" t="s">
        <v>143</v>
      </c>
    </row>
    <row r="165" spans="1:51" s="13" customFormat="1" ht="12">
      <c r="A165" s="13"/>
      <c r="B165" s="225"/>
      <c r="C165" s="226"/>
      <c r="D165" s="227" t="s">
        <v>155</v>
      </c>
      <c r="E165" s="228" t="s">
        <v>19</v>
      </c>
      <c r="F165" s="229" t="s">
        <v>1392</v>
      </c>
      <c r="G165" s="226"/>
      <c r="H165" s="228" t="s">
        <v>19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155</v>
      </c>
      <c r="AU165" s="235" t="s">
        <v>80</v>
      </c>
      <c r="AV165" s="13" t="s">
        <v>78</v>
      </c>
      <c r="AW165" s="13" t="s">
        <v>32</v>
      </c>
      <c r="AX165" s="13" t="s">
        <v>70</v>
      </c>
      <c r="AY165" s="235" t="s">
        <v>143</v>
      </c>
    </row>
    <row r="166" spans="1:51" s="14" customFormat="1" ht="12">
      <c r="A166" s="14"/>
      <c r="B166" s="236"/>
      <c r="C166" s="237"/>
      <c r="D166" s="227" t="s">
        <v>155</v>
      </c>
      <c r="E166" s="238" t="s">
        <v>19</v>
      </c>
      <c r="F166" s="239" t="s">
        <v>1401</v>
      </c>
      <c r="G166" s="237"/>
      <c r="H166" s="240">
        <v>0.48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155</v>
      </c>
      <c r="AU166" s="246" t="s">
        <v>80</v>
      </c>
      <c r="AV166" s="14" t="s">
        <v>80</v>
      </c>
      <c r="AW166" s="14" t="s">
        <v>32</v>
      </c>
      <c r="AX166" s="14" t="s">
        <v>70</v>
      </c>
      <c r="AY166" s="246" t="s">
        <v>143</v>
      </c>
    </row>
    <row r="167" spans="1:51" s="13" customFormat="1" ht="12">
      <c r="A167" s="13"/>
      <c r="B167" s="225"/>
      <c r="C167" s="226"/>
      <c r="D167" s="227" t="s">
        <v>155</v>
      </c>
      <c r="E167" s="228" t="s">
        <v>19</v>
      </c>
      <c r="F167" s="229" t="s">
        <v>1394</v>
      </c>
      <c r="G167" s="226"/>
      <c r="H167" s="228" t="s">
        <v>19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155</v>
      </c>
      <c r="AU167" s="235" t="s">
        <v>80</v>
      </c>
      <c r="AV167" s="13" t="s">
        <v>78</v>
      </c>
      <c r="AW167" s="13" t="s">
        <v>32</v>
      </c>
      <c r="AX167" s="13" t="s">
        <v>70</v>
      </c>
      <c r="AY167" s="235" t="s">
        <v>143</v>
      </c>
    </row>
    <row r="168" spans="1:51" s="14" customFormat="1" ht="12">
      <c r="A168" s="14"/>
      <c r="B168" s="236"/>
      <c r="C168" s="237"/>
      <c r="D168" s="227" t="s">
        <v>155</v>
      </c>
      <c r="E168" s="238" t="s">
        <v>19</v>
      </c>
      <c r="F168" s="239" t="s">
        <v>1402</v>
      </c>
      <c r="G168" s="237"/>
      <c r="H168" s="240">
        <v>1.334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155</v>
      </c>
      <c r="AU168" s="246" t="s">
        <v>80</v>
      </c>
      <c r="AV168" s="14" t="s">
        <v>80</v>
      </c>
      <c r="AW168" s="14" t="s">
        <v>32</v>
      </c>
      <c r="AX168" s="14" t="s">
        <v>70</v>
      </c>
      <c r="AY168" s="246" t="s">
        <v>143</v>
      </c>
    </row>
    <row r="169" spans="1:51" s="15" customFormat="1" ht="12">
      <c r="A169" s="15"/>
      <c r="B169" s="257"/>
      <c r="C169" s="258"/>
      <c r="D169" s="227" t="s">
        <v>155</v>
      </c>
      <c r="E169" s="259" t="s">
        <v>19</v>
      </c>
      <c r="F169" s="260" t="s">
        <v>204</v>
      </c>
      <c r="G169" s="258"/>
      <c r="H169" s="261">
        <v>1.814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7" t="s">
        <v>155</v>
      </c>
      <c r="AU169" s="267" t="s">
        <v>80</v>
      </c>
      <c r="AV169" s="15" t="s">
        <v>151</v>
      </c>
      <c r="AW169" s="15" t="s">
        <v>32</v>
      </c>
      <c r="AX169" s="15" t="s">
        <v>78</v>
      </c>
      <c r="AY169" s="267" t="s">
        <v>143</v>
      </c>
    </row>
    <row r="170" spans="1:65" s="2" customFormat="1" ht="24.15" customHeight="1">
      <c r="A170" s="41"/>
      <c r="B170" s="42"/>
      <c r="C170" s="207" t="s">
        <v>272</v>
      </c>
      <c r="D170" s="207" t="s">
        <v>146</v>
      </c>
      <c r="E170" s="208" t="s">
        <v>1403</v>
      </c>
      <c r="F170" s="209" t="s">
        <v>1404</v>
      </c>
      <c r="G170" s="210" t="s">
        <v>174</v>
      </c>
      <c r="H170" s="211">
        <v>10.992</v>
      </c>
      <c r="I170" s="212"/>
      <c r="J170" s="213">
        <f>ROUND(I170*H170,2)</f>
        <v>0</v>
      </c>
      <c r="K170" s="209" t="s">
        <v>150</v>
      </c>
      <c r="L170" s="47"/>
      <c r="M170" s="214" t="s">
        <v>19</v>
      </c>
      <c r="N170" s="215" t="s">
        <v>41</v>
      </c>
      <c r="O170" s="87"/>
      <c r="P170" s="216">
        <f>O170*H170</f>
        <v>0</v>
      </c>
      <c r="Q170" s="216">
        <v>0.00275</v>
      </c>
      <c r="R170" s="216">
        <f>Q170*H170</f>
        <v>0.030228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151</v>
      </c>
      <c r="AT170" s="218" t="s">
        <v>146</v>
      </c>
      <c r="AU170" s="218" t="s">
        <v>80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151</v>
      </c>
      <c r="BM170" s="218" t="s">
        <v>1405</v>
      </c>
    </row>
    <row r="171" spans="1:47" s="2" customFormat="1" ht="12">
      <c r="A171" s="41"/>
      <c r="B171" s="42"/>
      <c r="C171" s="43"/>
      <c r="D171" s="220" t="s">
        <v>153</v>
      </c>
      <c r="E171" s="43"/>
      <c r="F171" s="221" t="s">
        <v>1406</v>
      </c>
      <c r="G171" s="43"/>
      <c r="H171" s="43"/>
      <c r="I171" s="222"/>
      <c r="J171" s="43"/>
      <c r="K171" s="43"/>
      <c r="L171" s="47"/>
      <c r="M171" s="223"/>
      <c r="N171" s="22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153</v>
      </c>
      <c r="AU171" s="20" t="s">
        <v>80</v>
      </c>
    </row>
    <row r="172" spans="1:51" s="13" customFormat="1" ht="12">
      <c r="A172" s="13"/>
      <c r="B172" s="225"/>
      <c r="C172" s="226"/>
      <c r="D172" s="227" t="s">
        <v>155</v>
      </c>
      <c r="E172" s="228" t="s">
        <v>19</v>
      </c>
      <c r="F172" s="229" t="s">
        <v>1392</v>
      </c>
      <c r="G172" s="226"/>
      <c r="H172" s="228" t="s">
        <v>19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155</v>
      </c>
      <c r="AU172" s="235" t="s">
        <v>80</v>
      </c>
      <c r="AV172" s="13" t="s">
        <v>78</v>
      </c>
      <c r="AW172" s="13" t="s">
        <v>32</v>
      </c>
      <c r="AX172" s="13" t="s">
        <v>70</v>
      </c>
      <c r="AY172" s="235" t="s">
        <v>143</v>
      </c>
    </row>
    <row r="173" spans="1:51" s="14" customFormat="1" ht="12">
      <c r="A173" s="14"/>
      <c r="B173" s="236"/>
      <c r="C173" s="237"/>
      <c r="D173" s="227" t="s">
        <v>155</v>
      </c>
      <c r="E173" s="238" t="s">
        <v>19</v>
      </c>
      <c r="F173" s="239" t="s">
        <v>1407</v>
      </c>
      <c r="G173" s="237"/>
      <c r="H173" s="240">
        <v>3.36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155</v>
      </c>
      <c r="AU173" s="246" t="s">
        <v>80</v>
      </c>
      <c r="AV173" s="14" t="s">
        <v>80</v>
      </c>
      <c r="AW173" s="14" t="s">
        <v>32</v>
      </c>
      <c r="AX173" s="14" t="s">
        <v>70</v>
      </c>
      <c r="AY173" s="246" t="s">
        <v>143</v>
      </c>
    </row>
    <row r="174" spans="1:51" s="13" customFormat="1" ht="12">
      <c r="A174" s="13"/>
      <c r="B174" s="225"/>
      <c r="C174" s="226"/>
      <c r="D174" s="227" t="s">
        <v>155</v>
      </c>
      <c r="E174" s="228" t="s">
        <v>19</v>
      </c>
      <c r="F174" s="229" t="s">
        <v>1394</v>
      </c>
      <c r="G174" s="226"/>
      <c r="H174" s="228" t="s">
        <v>19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155</v>
      </c>
      <c r="AU174" s="235" t="s">
        <v>80</v>
      </c>
      <c r="AV174" s="13" t="s">
        <v>78</v>
      </c>
      <c r="AW174" s="13" t="s">
        <v>32</v>
      </c>
      <c r="AX174" s="13" t="s">
        <v>70</v>
      </c>
      <c r="AY174" s="235" t="s">
        <v>143</v>
      </c>
    </row>
    <row r="175" spans="1:51" s="14" customFormat="1" ht="12">
      <c r="A175" s="14"/>
      <c r="B175" s="236"/>
      <c r="C175" s="237"/>
      <c r="D175" s="227" t="s">
        <v>155</v>
      </c>
      <c r="E175" s="238" t="s">
        <v>19</v>
      </c>
      <c r="F175" s="239" t="s">
        <v>1408</v>
      </c>
      <c r="G175" s="237"/>
      <c r="H175" s="240">
        <v>7.632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155</v>
      </c>
      <c r="AU175" s="246" t="s">
        <v>80</v>
      </c>
      <c r="AV175" s="14" t="s">
        <v>80</v>
      </c>
      <c r="AW175" s="14" t="s">
        <v>32</v>
      </c>
      <c r="AX175" s="14" t="s">
        <v>70</v>
      </c>
      <c r="AY175" s="246" t="s">
        <v>143</v>
      </c>
    </row>
    <row r="176" spans="1:51" s="15" customFormat="1" ht="12">
      <c r="A176" s="15"/>
      <c r="B176" s="257"/>
      <c r="C176" s="258"/>
      <c r="D176" s="227" t="s">
        <v>155</v>
      </c>
      <c r="E176" s="259" t="s">
        <v>19</v>
      </c>
      <c r="F176" s="260" t="s">
        <v>204</v>
      </c>
      <c r="G176" s="258"/>
      <c r="H176" s="261">
        <v>10.991999999999999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7" t="s">
        <v>155</v>
      </c>
      <c r="AU176" s="267" t="s">
        <v>80</v>
      </c>
      <c r="AV176" s="15" t="s">
        <v>151</v>
      </c>
      <c r="AW176" s="15" t="s">
        <v>32</v>
      </c>
      <c r="AX176" s="15" t="s">
        <v>78</v>
      </c>
      <c r="AY176" s="267" t="s">
        <v>143</v>
      </c>
    </row>
    <row r="177" spans="1:65" s="2" customFormat="1" ht="24.15" customHeight="1">
      <c r="A177" s="41"/>
      <c r="B177" s="42"/>
      <c r="C177" s="207" t="s">
        <v>302</v>
      </c>
      <c r="D177" s="207" t="s">
        <v>146</v>
      </c>
      <c r="E177" s="208" t="s">
        <v>1409</v>
      </c>
      <c r="F177" s="209" t="s">
        <v>1410</v>
      </c>
      <c r="G177" s="210" t="s">
        <v>174</v>
      </c>
      <c r="H177" s="211">
        <v>10.992</v>
      </c>
      <c r="I177" s="212"/>
      <c r="J177" s="213">
        <f>ROUND(I177*H177,2)</f>
        <v>0</v>
      </c>
      <c r="K177" s="209" t="s">
        <v>150</v>
      </c>
      <c r="L177" s="47"/>
      <c r="M177" s="214" t="s">
        <v>19</v>
      </c>
      <c r="N177" s="215" t="s">
        <v>41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151</v>
      </c>
      <c r="AT177" s="218" t="s">
        <v>146</v>
      </c>
      <c r="AU177" s="218" t="s">
        <v>80</v>
      </c>
      <c r="AY177" s="20" t="s">
        <v>143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78</v>
      </c>
      <c r="BK177" s="219">
        <f>ROUND(I177*H177,2)</f>
        <v>0</v>
      </c>
      <c r="BL177" s="20" t="s">
        <v>151</v>
      </c>
      <c r="BM177" s="218" t="s">
        <v>1411</v>
      </c>
    </row>
    <row r="178" spans="1:47" s="2" customFormat="1" ht="12">
      <c r="A178" s="41"/>
      <c r="B178" s="42"/>
      <c r="C178" s="43"/>
      <c r="D178" s="220" t="s">
        <v>153</v>
      </c>
      <c r="E178" s="43"/>
      <c r="F178" s="221" t="s">
        <v>1412</v>
      </c>
      <c r="G178" s="43"/>
      <c r="H178" s="43"/>
      <c r="I178" s="222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153</v>
      </c>
      <c r="AU178" s="20" t="s">
        <v>80</v>
      </c>
    </row>
    <row r="179" spans="1:65" s="2" customFormat="1" ht="24.15" customHeight="1">
      <c r="A179" s="41"/>
      <c r="B179" s="42"/>
      <c r="C179" s="207" t="s">
        <v>307</v>
      </c>
      <c r="D179" s="207" t="s">
        <v>146</v>
      </c>
      <c r="E179" s="208" t="s">
        <v>1413</v>
      </c>
      <c r="F179" s="209" t="s">
        <v>1414</v>
      </c>
      <c r="G179" s="210" t="s">
        <v>174</v>
      </c>
      <c r="H179" s="211">
        <v>10.992</v>
      </c>
      <c r="I179" s="212"/>
      <c r="J179" s="213">
        <f>ROUND(I179*H179,2)</f>
        <v>0</v>
      </c>
      <c r="K179" s="209" t="s">
        <v>150</v>
      </c>
      <c r="L179" s="47"/>
      <c r="M179" s="214" t="s">
        <v>19</v>
      </c>
      <c r="N179" s="215" t="s">
        <v>41</v>
      </c>
      <c r="O179" s="87"/>
      <c r="P179" s="216">
        <f>O179*H179</f>
        <v>0</v>
      </c>
      <c r="Q179" s="216">
        <v>0.0025</v>
      </c>
      <c r="R179" s="216">
        <f>Q179*H179</f>
        <v>0.027480000000000004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151</v>
      </c>
      <c r="AT179" s="218" t="s">
        <v>146</v>
      </c>
      <c r="AU179" s="218" t="s">
        <v>80</v>
      </c>
      <c r="AY179" s="20" t="s">
        <v>143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78</v>
      </c>
      <c r="BK179" s="219">
        <f>ROUND(I179*H179,2)</f>
        <v>0</v>
      </c>
      <c r="BL179" s="20" t="s">
        <v>151</v>
      </c>
      <c r="BM179" s="218" t="s">
        <v>1415</v>
      </c>
    </row>
    <row r="180" spans="1:47" s="2" customFormat="1" ht="12">
      <c r="A180" s="41"/>
      <c r="B180" s="42"/>
      <c r="C180" s="43"/>
      <c r="D180" s="220" t="s">
        <v>153</v>
      </c>
      <c r="E180" s="43"/>
      <c r="F180" s="221" t="s">
        <v>1416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153</v>
      </c>
      <c r="AU180" s="20" t="s">
        <v>80</v>
      </c>
    </row>
    <row r="181" spans="1:65" s="2" customFormat="1" ht="37.8" customHeight="1">
      <c r="A181" s="41"/>
      <c r="B181" s="42"/>
      <c r="C181" s="207" t="s">
        <v>8</v>
      </c>
      <c r="D181" s="207" t="s">
        <v>146</v>
      </c>
      <c r="E181" s="208" t="s">
        <v>1417</v>
      </c>
      <c r="F181" s="209" t="s">
        <v>1418</v>
      </c>
      <c r="G181" s="210" t="s">
        <v>160</v>
      </c>
      <c r="H181" s="211">
        <v>0.172</v>
      </c>
      <c r="I181" s="212"/>
      <c r="J181" s="213">
        <f>ROUND(I181*H181,2)</f>
        <v>0</v>
      </c>
      <c r="K181" s="209" t="s">
        <v>150</v>
      </c>
      <c r="L181" s="47"/>
      <c r="M181" s="214" t="s">
        <v>19</v>
      </c>
      <c r="N181" s="215" t="s">
        <v>41</v>
      </c>
      <c r="O181" s="87"/>
      <c r="P181" s="216">
        <f>O181*H181</f>
        <v>0</v>
      </c>
      <c r="Q181" s="216">
        <v>1.04922</v>
      </c>
      <c r="R181" s="216">
        <f>Q181*H181</f>
        <v>0.18046584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151</v>
      </c>
      <c r="AT181" s="218" t="s">
        <v>146</v>
      </c>
      <c r="AU181" s="218" t="s">
        <v>80</v>
      </c>
      <c r="AY181" s="20" t="s">
        <v>143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78</v>
      </c>
      <c r="BK181" s="219">
        <f>ROUND(I181*H181,2)</f>
        <v>0</v>
      </c>
      <c r="BL181" s="20" t="s">
        <v>151</v>
      </c>
      <c r="BM181" s="218" t="s">
        <v>1419</v>
      </c>
    </row>
    <row r="182" spans="1:47" s="2" customFormat="1" ht="12">
      <c r="A182" s="41"/>
      <c r="B182" s="42"/>
      <c r="C182" s="43"/>
      <c r="D182" s="220" t="s">
        <v>153</v>
      </c>
      <c r="E182" s="43"/>
      <c r="F182" s="221" t="s">
        <v>1420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153</v>
      </c>
      <c r="AU182" s="20" t="s">
        <v>80</v>
      </c>
    </row>
    <row r="183" spans="1:51" s="14" customFormat="1" ht="12">
      <c r="A183" s="14"/>
      <c r="B183" s="236"/>
      <c r="C183" s="237"/>
      <c r="D183" s="227" t="s">
        <v>155</v>
      </c>
      <c r="E183" s="238" t="s">
        <v>19</v>
      </c>
      <c r="F183" s="239" t="s">
        <v>1421</v>
      </c>
      <c r="G183" s="237"/>
      <c r="H183" s="240">
        <v>0.172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155</v>
      </c>
      <c r="AU183" s="246" t="s">
        <v>80</v>
      </c>
      <c r="AV183" s="14" t="s">
        <v>80</v>
      </c>
      <c r="AW183" s="14" t="s">
        <v>32</v>
      </c>
      <c r="AX183" s="14" t="s">
        <v>78</v>
      </c>
      <c r="AY183" s="246" t="s">
        <v>143</v>
      </c>
    </row>
    <row r="184" spans="1:63" s="12" customFormat="1" ht="22.8" customHeight="1">
      <c r="A184" s="12"/>
      <c r="B184" s="191"/>
      <c r="C184" s="192"/>
      <c r="D184" s="193" t="s">
        <v>69</v>
      </c>
      <c r="E184" s="205" t="s">
        <v>178</v>
      </c>
      <c r="F184" s="205" t="s">
        <v>1422</v>
      </c>
      <c r="G184" s="192"/>
      <c r="H184" s="192"/>
      <c r="I184" s="195"/>
      <c r="J184" s="206">
        <f>BK184</f>
        <v>0</v>
      </c>
      <c r="K184" s="192"/>
      <c r="L184" s="197"/>
      <c r="M184" s="198"/>
      <c r="N184" s="199"/>
      <c r="O184" s="199"/>
      <c r="P184" s="200">
        <f>SUM(P185:P194)</f>
        <v>0</v>
      </c>
      <c r="Q184" s="199"/>
      <c r="R184" s="200">
        <f>SUM(R185:R194)</f>
        <v>3.7853992</v>
      </c>
      <c r="S184" s="199"/>
      <c r="T184" s="201">
        <f>SUM(T185:T194)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2" t="s">
        <v>78</v>
      </c>
      <c r="AT184" s="203" t="s">
        <v>69</v>
      </c>
      <c r="AU184" s="203" t="s">
        <v>78</v>
      </c>
      <c r="AY184" s="202" t="s">
        <v>143</v>
      </c>
      <c r="BK184" s="204">
        <f>SUM(BK185:BK194)</f>
        <v>0</v>
      </c>
    </row>
    <row r="185" spans="1:65" s="2" customFormat="1" ht="33" customHeight="1">
      <c r="A185" s="41"/>
      <c r="B185" s="42"/>
      <c r="C185" s="207" t="s">
        <v>316</v>
      </c>
      <c r="D185" s="207" t="s">
        <v>146</v>
      </c>
      <c r="E185" s="208" t="s">
        <v>1423</v>
      </c>
      <c r="F185" s="209" t="s">
        <v>1424</v>
      </c>
      <c r="G185" s="210" t="s">
        <v>174</v>
      </c>
      <c r="H185" s="211">
        <v>4.04</v>
      </c>
      <c r="I185" s="212"/>
      <c r="J185" s="213">
        <f>ROUND(I185*H185,2)</f>
        <v>0</v>
      </c>
      <c r="K185" s="209" t="s">
        <v>150</v>
      </c>
      <c r="L185" s="47"/>
      <c r="M185" s="214" t="s">
        <v>19</v>
      </c>
      <c r="N185" s="215" t="s">
        <v>41</v>
      </c>
      <c r="O185" s="87"/>
      <c r="P185" s="216">
        <f>O185*H185</f>
        <v>0</v>
      </c>
      <c r="Q185" s="216">
        <v>0.69</v>
      </c>
      <c r="R185" s="216">
        <f>Q185*H185</f>
        <v>2.7876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151</v>
      </c>
      <c r="AT185" s="218" t="s">
        <v>146</v>
      </c>
      <c r="AU185" s="218" t="s">
        <v>80</v>
      </c>
      <c r="AY185" s="20" t="s">
        <v>143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78</v>
      </c>
      <c r="BK185" s="219">
        <f>ROUND(I185*H185,2)</f>
        <v>0</v>
      </c>
      <c r="BL185" s="20" t="s">
        <v>151</v>
      </c>
      <c r="BM185" s="218" t="s">
        <v>1425</v>
      </c>
    </row>
    <row r="186" spans="1:47" s="2" customFormat="1" ht="12">
      <c r="A186" s="41"/>
      <c r="B186" s="42"/>
      <c r="C186" s="43"/>
      <c r="D186" s="220" t="s">
        <v>153</v>
      </c>
      <c r="E186" s="43"/>
      <c r="F186" s="221" t="s">
        <v>1426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153</v>
      </c>
      <c r="AU186" s="20" t="s">
        <v>80</v>
      </c>
    </row>
    <row r="187" spans="1:51" s="13" customFormat="1" ht="12">
      <c r="A187" s="13"/>
      <c r="B187" s="225"/>
      <c r="C187" s="226"/>
      <c r="D187" s="227" t="s">
        <v>155</v>
      </c>
      <c r="E187" s="228" t="s">
        <v>19</v>
      </c>
      <c r="F187" s="229" t="s">
        <v>1337</v>
      </c>
      <c r="G187" s="226"/>
      <c r="H187" s="228" t="s">
        <v>19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155</v>
      </c>
      <c r="AU187" s="235" t="s">
        <v>80</v>
      </c>
      <c r="AV187" s="13" t="s">
        <v>78</v>
      </c>
      <c r="AW187" s="13" t="s">
        <v>32</v>
      </c>
      <c r="AX187" s="13" t="s">
        <v>70</v>
      </c>
      <c r="AY187" s="235" t="s">
        <v>143</v>
      </c>
    </row>
    <row r="188" spans="1:51" s="14" customFormat="1" ht="12">
      <c r="A188" s="14"/>
      <c r="B188" s="236"/>
      <c r="C188" s="237"/>
      <c r="D188" s="227" t="s">
        <v>155</v>
      </c>
      <c r="E188" s="238" t="s">
        <v>19</v>
      </c>
      <c r="F188" s="239" t="s">
        <v>1427</v>
      </c>
      <c r="G188" s="237"/>
      <c r="H188" s="240">
        <v>4.04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155</v>
      </c>
      <c r="AU188" s="246" t="s">
        <v>80</v>
      </c>
      <c r="AV188" s="14" t="s">
        <v>80</v>
      </c>
      <c r="AW188" s="14" t="s">
        <v>32</v>
      </c>
      <c r="AX188" s="14" t="s">
        <v>78</v>
      </c>
      <c r="AY188" s="246" t="s">
        <v>143</v>
      </c>
    </row>
    <row r="189" spans="1:65" s="2" customFormat="1" ht="62.7" customHeight="1">
      <c r="A189" s="41"/>
      <c r="B189" s="42"/>
      <c r="C189" s="207" t="s">
        <v>325</v>
      </c>
      <c r="D189" s="207" t="s">
        <v>146</v>
      </c>
      <c r="E189" s="208" t="s">
        <v>1428</v>
      </c>
      <c r="F189" s="209" t="s">
        <v>1429</v>
      </c>
      <c r="G189" s="210" t="s">
        <v>174</v>
      </c>
      <c r="H189" s="211">
        <v>4.04</v>
      </c>
      <c r="I189" s="212"/>
      <c r="J189" s="213">
        <f>ROUND(I189*H189,2)</f>
        <v>0</v>
      </c>
      <c r="K189" s="209" t="s">
        <v>150</v>
      </c>
      <c r="L189" s="47"/>
      <c r="M189" s="214" t="s">
        <v>19</v>
      </c>
      <c r="N189" s="215" t="s">
        <v>41</v>
      </c>
      <c r="O189" s="87"/>
      <c r="P189" s="216">
        <f>O189*H189</f>
        <v>0</v>
      </c>
      <c r="Q189" s="216">
        <v>0.08003</v>
      </c>
      <c r="R189" s="216">
        <f>Q189*H189</f>
        <v>0.32332120000000003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151</v>
      </c>
      <c r="AT189" s="218" t="s">
        <v>146</v>
      </c>
      <c r="AU189" s="218" t="s">
        <v>80</v>
      </c>
      <c r="AY189" s="20" t="s">
        <v>143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20" t="s">
        <v>78</v>
      </c>
      <c r="BK189" s="219">
        <f>ROUND(I189*H189,2)</f>
        <v>0</v>
      </c>
      <c r="BL189" s="20" t="s">
        <v>151</v>
      </c>
      <c r="BM189" s="218" t="s">
        <v>1430</v>
      </c>
    </row>
    <row r="190" spans="1:47" s="2" customFormat="1" ht="12">
      <c r="A190" s="41"/>
      <c r="B190" s="42"/>
      <c r="C190" s="43"/>
      <c r="D190" s="220" t="s">
        <v>153</v>
      </c>
      <c r="E190" s="43"/>
      <c r="F190" s="221" t="s">
        <v>1431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153</v>
      </c>
      <c r="AU190" s="20" t="s">
        <v>80</v>
      </c>
    </row>
    <row r="191" spans="1:51" s="13" customFormat="1" ht="12">
      <c r="A191" s="13"/>
      <c r="B191" s="225"/>
      <c r="C191" s="226"/>
      <c r="D191" s="227" t="s">
        <v>155</v>
      </c>
      <c r="E191" s="228" t="s">
        <v>19</v>
      </c>
      <c r="F191" s="229" t="s">
        <v>1337</v>
      </c>
      <c r="G191" s="226"/>
      <c r="H191" s="228" t="s">
        <v>19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155</v>
      </c>
      <c r="AU191" s="235" t="s">
        <v>80</v>
      </c>
      <c r="AV191" s="13" t="s">
        <v>78</v>
      </c>
      <c r="AW191" s="13" t="s">
        <v>32</v>
      </c>
      <c r="AX191" s="13" t="s">
        <v>70</v>
      </c>
      <c r="AY191" s="235" t="s">
        <v>143</v>
      </c>
    </row>
    <row r="192" spans="1:51" s="14" customFormat="1" ht="12">
      <c r="A192" s="14"/>
      <c r="B192" s="236"/>
      <c r="C192" s="237"/>
      <c r="D192" s="227" t="s">
        <v>155</v>
      </c>
      <c r="E192" s="238" t="s">
        <v>19</v>
      </c>
      <c r="F192" s="239" t="s">
        <v>1432</v>
      </c>
      <c r="G192" s="237"/>
      <c r="H192" s="240">
        <v>4.04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155</v>
      </c>
      <c r="AU192" s="246" t="s">
        <v>80</v>
      </c>
      <c r="AV192" s="14" t="s">
        <v>80</v>
      </c>
      <c r="AW192" s="14" t="s">
        <v>32</v>
      </c>
      <c r="AX192" s="14" t="s">
        <v>78</v>
      </c>
      <c r="AY192" s="246" t="s">
        <v>143</v>
      </c>
    </row>
    <row r="193" spans="1:65" s="2" customFormat="1" ht="24.15" customHeight="1">
      <c r="A193" s="41"/>
      <c r="B193" s="42"/>
      <c r="C193" s="247" t="s">
        <v>334</v>
      </c>
      <c r="D193" s="247" t="s">
        <v>164</v>
      </c>
      <c r="E193" s="248" t="s">
        <v>1433</v>
      </c>
      <c r="F193" s="249" t="s">
        <v>1434</v>
      </c>
      <c r="G193" s="250" t="s">
        <v>174</v>
      </c>
      <c r="H193" s="251">
        <v>4.242</v>
      </c>
      <c r="I193" s="252"/>
      <c r="J193" s="253">
        <f>ROUND(I193*H193,2)</f>
        <v>0</v>
      </c>
      <c r="K193" s="249" t="s">
        <v>150</v>
      </c>
      <c r="L193" s="254"/>
      <c r="M193" s="255" t="s">
        <v>19</v>
      </c>
      <c r="N193" s="256" t="s">
        <v>41</v>
      </c>
      <c r="O193" s="87"/>
      <c r="P193" s="216">
        <f>O193*H193</f>
        <v>0</v>
      </c>
      <c r="Q193" s="216">
        <v>0.159</v>
      </c>
      <c r="R193" s="216">
        <f>Q193*H193</f>
        <v>0.674478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167</v>
      </c>
      <c r="AT193" s="218" t="s">
        <v>164</v>
      </c>
      <c r="AU193" s="218" t="s">
        <v>80</v>
      </c>
      <c r="AY193" s="20" t="s">
        <v>143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20" t="s">
        <v>78</v>
      </c>
      <c r="BK193" s="219">
        <f>ROUND(I193*H193,2)</f>
        <v>0</v>
      </c>
      <c r="BL193" s="20" t="s">
        <v>151</v>
      </c>
      <c r="BM193" s="218" t="s">
        <v>1435</v>
      </c>
    </row>
    <row r="194" spans="1:51" s="14" customFormat="1" ht="12">
      <c r="A194" s="14"/>
      <c r="B194" s="236"/>
      <c r="C194" s="237"/>
      <c r="D194" s="227" t="s">
        <v>155</v>
      </c>
      <c r="E194" s="238" t="s">
        <v>19</v>
      </c>
      <c r="F194" s="239" t="s">
        <v>1436</v>
      </c>
      <c r="G194" s="237"/>
      <c r="H194" s="240">
        <v>4.242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155</v>
      </c>
      <c r="AU194" s="246" t="s">
        <v>80</v>
      </c>
      <c r="AV194" s="14" t="s">
        <v>80</v>
      </c>
      <c r="AW194" s="14" t="s">
        <v>32</v>
      </c>
      <c r="AX194" s="14" t="s">
        <v>78</v>
      </c>
      <c r="AY194" s="246" t="s">
        <v>143</v>
      </c>
    </row>
    <row r="195" spans="1:63" s="12" customFormat="1" ht="22.8" customHeight="1">
      <c r="A195" s="12"/>
      <c r="B195" s="191"/>
      <c r="C195" s="192"/>
      <c r="D195" s="193" t="s">
        <v>69</v>
      </c>
      <c r="E195" s="205" t="s">
        <v>170</v>
      </c>
      <c r="F195" s="205" t="s">
        <v>171</v>
      </c>
      <c r="G195" s="192"/>
      <c r="H195" s="192"/>
      <c r="I195" s="195"/>
      <c r="J195" s="206">
        <f>BK195</f>
        <v>0</v>
      </c>
      <c r="K195" s="192"/>
      <c r="L195" s="197"/>
      <c r="M195" s="198"/>
      <c r="N195" s="199"/>
      <c r="O195" s="199"/>
      <c r="P195" s="200">
        <f>SUM(P196:P247)</f>
        <v>0</v>
      </c>
      <c r="Q195" s="199"/>
      <c r="R195" s="200">
        <f>SUM(R196:R247)</f>
        <v>93.8310075</v>
      </c>
      <c r="S195" s="199"/>
      <c r="T195" s="201">
        <f>SUM(T196:T247)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2" t="s">
        <v>78</v>
      </c>
      <c r="AT195" s="203" t="s">
        <v>69</v>
      </c>
      <c r="AU195" s="203" t="s">
        <v>78</v>
      </c>
      <c r="AY195" s="202" t="s">
        <v>143</v>
      </c>
      <c r="BK195" s="204">
        <f>SUM(BK196:BK247)</f>
        <v>0</v>
      </c>
    </row>
    <row r="196" spans="1:65" s="2" customFormat="1" ht="33" customHeight="1">
      <c r="A196" s="41"/>
      <c r="B196" s="42"/>
      <c r="C196" s="207" t="s">
        <v>339</v>
      </c>
      <c r="D196" s="207" t="s">
        <v>146</v>
      </c>
      <c r="E196" s="208" t="s">
        <v>1437</v>
      </c>
      <c r="F196" s="209" t="s">
        <v>1438</v>
      </c>
      <c r="G196" s="210" t="s">
        <v>174</v>
      </c>
      <c r="H196" s="211">
        <v>333.599</v>
      </c>
      <c r="I196" s="212"/>
      <c r="J196" s="213">
        <f>ROUND(I196*H196,2)</f>
        <v>0</v>
      </c>
      <c r="K196" s="209" t="s">
        <v>150</v>
      </c>
      <c r="L196" s="47"/>
      <c r="M196" s="214" t="s">
        <v>19</v>
      </c>
      <c r="N196" s="215" t="s">
        <v>41</v>
      </c>
      <c r="O196" s="87"/>
      <c r="P196" s="216">
        <f>O196*H196</f>
        <v>0</v>
      </c>
      <c r="Q196" s="216">
        <v>0.0315</v>
      </c>
      <c r="R196" s="216">
        <f>Q196*H196</f>
        <v>10.5083685</v>
      </c>
      <c r="S196" s="216">
        <v>0</v>
      </c>
      <c r="T196" s="21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8" t="s">
        <v>151</v>
      </c>
      <c r="AT196" s="218" t="s">
        <v>146</v>
      </c>
      <c r="AU196" s="218" t="s">
        <v>80</v>
      </c>
      <c r="AY196" s="20" t="s">
        <v>143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20" t="s">
        <v>78</v>
      </c>
      <c r="BK196" s="219">
        <f>ROUND(I196*H196,2)</f>
        <v>0</v>
      </c>
      <c r="BL196" s="20" t="s">
        <v>151</v>
      </c>
      <c r="BM196" s="218" t="s">
        <v>1439</v>
      </c>
    </row>
    <row r="197" spans="1:47" s="2" customFormat="1" ht="12">
      <c r="A197" s="41"/>
      <c r="B197" s="42"/>
      <c r="C197" s="43"/>
      <c r="D197" s="220" t="s">
        <v>153</v>
      </c>
      <c r="E197" s="43"/>
      <c r="F197" s="221" t="s">
        <v>1440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153</v>
      </c>
      <c r="AU197" s="20" t="s">
        <v>80</v>
      </c>
    </row>
    <row r="198" spans="1:51" s="13" customFormat="1" ht="12">
      <c r="A198" s="13"/>
      <c r="B198" s="225"/>
      <c r="C198" s="226"/>
      <c r="D198" s="227" t="s">
        <v>155</v>
      </c>
      <c r="E198" s="228" t="s">
        <v>19</v>
      </c>
      <c r="F198" s="229" t="s">
        <v>1441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80</v>
      </c>
      <c r="AV198" s="13" t="s">
        <v>78</v>
      </c>
      <c r="AW198" s="13" t="s">
        <v>32</v>
      </c>
      <c r="AX198" s="13" t="s">
        <v>70</v>
      </c>
      <c r="AY198" s="235" t="s">
        <v>143</v>
      </c>
    </row>
    <row r="199" spans="1:51" s="13" customFormat="1" ht="12">
      <c r="A199" s="13"/>
      <c r="B199" s="225"/>
      <c r="C199" s="226"/>
      <c r="D199" s="227" t="s">
        <v>155</v>
      </c>
      <c r="E199" s="228" t="s">
        <v>19</v>
      </c>
      <c r="F199" s="229" t="s">
        <v>1346</v>
      </c>
      <c r="G199" s="226"/>
      <c r="H199" s="228" t="s">
        <v>19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155</v>
      </c>
      <c r="AU199" s="235" t="s">
        <v>80</v>
      </c>
      <c r="AV199" s="13" t="s">
        <v>78</v>
      </c>
      <c r="AW199" s="13" t="s">
        <v>32</v>
      </c>
      <c r="AX199" s="13" t="s">
        <v>70</v>
      </c>
      <c r="AY199" s="235" t="s">
        <v>143</v>
      </c>
    </row>
    <row r="200" spans="1:51" s="14" customFormat="1" ht="12">
      <c r="A200" s="14"/>
      <c r="B200" s="236"/>
      <c r="C200" s="237"/>
      <c r="D200" s="227" t="s">
        <v>155</v>
      </c>
      <c r="E200" s="238" t="s">
        <v>19</v>
      </c>
      <c r="F200" s="239" t="s">
        <v>1442</v>
      </c>
      <c r="G200" s="237"/>
      <c r="H200" s="240">
        <v>6.24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155</v>
      </c>
      <c r="AU200" s="246" t="s">
        <v>80</v>
      </c>
      <c r="AV200" s="14" t="s">
        <v>80</v>
      </c>
      <c r="AW200" s="14" t="s">
        <v>32</v>
      </c>
      <c r="AX200" s="14" t="s">
        <v>70</v>
      </c>
      <c r="AY200" s="246" t="s">
        <v>143</v>
      </c>
    </row>
    <row r="201" spans="1:51" s="13" customFormat="1" ht="12">
      <c r="A201" s="13"/>
      <c r="B201" s="225"/>
      <c r="C201" s="226"/>
      <c r="D201" s="227" t="s">
        <v>155</v>
      </c>
      <c r="E201" s="228" t="s">
        <v>19</v>
      </c>
      <c r="F201" s="229" t="s">
        <v>1348</v>
      </c>
      <c r="G201" s="226"/>
      <c r="H201" s="228" t="s">
        <v>19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155</v>
      </c>
      <c r="AU201" s="235" t="s">
        <v>80</v>
      </c>
      <c r="AV201" s="13" t="s">
        <v>78</v>
      </c>
      <c r="AW201" s="13" t="s">
        <v>32</v>
      </c>
      <c r="AX201" s="13" t="s">
        <v>70</v>
      </c>
      <c r="AY201" s="235" t="s">
        <v>143</v>
      </c>
    </row>
    <row r="202" spans="1:51" s="14" customFormat="1" ht="12">
      <c r="A202" s="14"/>
      <c r="B202" s="236"/>
      <c r="C202" s="237"/>
      <c r="D202" s="227" t="s">
        <v>155</v>
      </c>
      <c r="E202" s="238" t="s">
        <v>19</v>
      </c>
      <c r="F202" s="239" t="s">
        <v>1443</v>
      </c>
      <c r="G202" s="237"/>
      <c r="H202" s="240">
        <v>41.12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155</v>
      </c>
      <c r="AU202" s="246" t="s">
        <v>80</v>
      </c>
      <c r="AV202" s="14" t="s">
        <v>80</v>
      </c>
      <c r="AW202" s="14" t="s">
        <v>32</v>
      </c>
      <c r="AX202" s="14" t="s">
        <v>70</v>
      </c>
      <c r="AY202" s="246" t="s">
        <v>143</v>
      </c>
    </row>
    <row r="203" spans="1:51" s="13" customFormat="1" ht="12">
      <c r="A203" s="13"/>
      <c r="B203" s="225"/>
      <c r="C203" s="226"/>
      <c r="D203" s="227" t="s">
        <v>155</v>
      </c>
      <c r="E203" s="228" t="s">
        <v>19</v>
      </c>
      <c r="F203" s="229" t="s">
        <v>1350</v>
      </c>
      <c r="G203" s="226"/>
      <c r="H203" s="228" t="s">
        <v>19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155</v>
      </c>
      <c r="AU203" s="235" t="s">
        <v>80</v>
      </c>
      <c r="AV203" s="13" t="s">
        <v>78</v>
      </c>
      <c r="AW203" s="13" t="s">
        <v>32</v>
      </c>
      <c r="AX203" s="13" t="s">
        <v>70</v>
      </c>
      <c r="AY203" s="235" t="s">
        <v>143</v>
      </c>
    </row>
    <row r="204" spans="1:51" s="14" customFormat="1" ht="12">
      <c r="A204" s="14"/>
      <c r="B204" s="236"/>
      <c r="C204" s="237"/>
      <c r="D204" s="227" t="s">
        <v>155</v>
      </c>
      <c r="E204" s="238" t="s">
        <v>19</v>
      </c>
      <c r="F204" s="239" t="s">
        <v>1444</v>
      </c>
      <c r="G204" s="237"/>
      <c r="H204" s="240">
        <v>161.64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155</v>
      </c>
      <c r="AU204" s="246" t="s">
        <v>80</v>
      </c>
      <c r="AV204" s="14" t="s">
        <v>80</v>
      </c>
      <c r="AW204" s="14" t="s">
        <v>32</v>
      </c>
      <c r="AX204" s="14" t="s">
        <v>70</v>
      </c>
      <c r="AY204" s="246" t="s">
        <v>143</v>
      </c>
    </row>
    <row r="205" spans="1:51" s="13" customFormat="1" ht="12">
      <c r="A205" s="13"/>
      <c r="B205" s="225"/>
      <c r="C205" s="226"/>
      <c r="D205" s="227" t="s">
        <v>155</v>
      </c>
      <c r="E205" s="228" t="s">
        <v>19</v>
      </c>
      <c r="F205" s="229" t="s">
        <v>1352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80</v>
      </c>
      <c r="AV205" s="13" t="s">
        <v>78</v>
      </c>
      <c r="AW205" s="13" t="s">
        <v>32</v>
      </c>
      <c r="AX205" s="13" t="s">
        <v>70</v>
      </c>
      <c r="AY205" s="235" t="s">
        <v>143</v>
      </c>
    </row>
    <row r="206" spans="1:51" s="14" customFormat="1" ht="12">
      <c r="A206" s="14"/>
      <c r="B206" s="236"/>
      <c r="C206" s="237"/>
      <c r="D206" s="227" t="s">
        <v>155</v>
      </c>
      <c r="E206" s="238" t="s">
        <v>19</v>
      </c>
      <c r="F206" s="239" t="s">
        <v>1445</v>
      </c>
      <c r="G206" s="237"/>
      <c r="H206" s="240">
        <v>47.55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80</v>
      </c>
      <c r="AV206" s="14" t="s">
        <v>80</v>
      </c>
      <c r="AW206" s="14" t="s">
        <v>32</v>
      </c>
      <c r="AX206" s="14" t="s">
        <v>70</v>
      </c>
      <c r="AY206" s="246" t="s">
        <v>143</v>
      </c>
    </row>
    <row r="207" spans="1:51" s="13" customFormat="1" ht="12">
      <c r="A207" s="13"/>
      <c r="B207" s="225"/>
      <c r="C207" s="226"/>
      <c r="D207" s="227" t="s">
        <v>155</v>
      </c>
      <c r="E207" s="228" t="s">
        <v>19</v>
      </c>
      <c r="F207" s="229" t="s">
        <v>330</v>
      </c>
      <c r="G207" s="226"/>
      <c r="H207" s="228" t="s">
        <v>19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155</v>
      </c>
      <c r="AU207" s="235" t="s">
        <v>80</v>
      </c>
      <c r="AV207" s="13" t="s">
        <v>78</v>
      </c>
      <c r="AW207" s="13" t="s">
        <v>32</v>
      </c>
      <c r="AX207" s="13" t="s">
        <v>70</v>
      </c>
      <c r="AY207" s="235" t="s">
        <v>143</v>
      </c>
    </row>
    <row r="208" spans="1:51" s="13" customFormat="1" ht="12">
      <c r="A208" s="13"/>
      <c r="B208" s="225"/>
      <c r="C208" s="226"/>
      <c r="D208" s="227" t="s">
        <v>155</v>
      </c>
      <c r="E208" s="228" t="s">
        <v>19</v>
      </c>
      <c r="F208" s="229" t="s">
        <v>1446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155</v>
      </c>
      <c r="AU208" s="235" t="s">
        <v>80</v>
      </c>
      <c r="AV208" s="13" t="s">
        <v>78</v>
      </c>
      <c r="AW208" s="13" t="s">
        <v>32</v>
      </c>
      <c r="AX208" s="13" t="s">
        <v>70</v>
      </c>
      <c r="AY208" s="235" t="s">
        <v>143</v>
      </c>
    </row>
    <row r="209" spans="1:51" s="13" customFormat="1" ht="12">
      <c r="A209" s="13"/>
      <c r="B209" s="225"/>
      <c r="C209" s="226"/>
      <c r="D209" s="227" t="s">
        <v>155</v>
      </c>
      <c r="E209" s="228" t="s">
        <v>19</v>
      </c>
      <c r="F209" s="229" t="s">
        <v>332</v>
      </c>
      <c r="G209" s="226"/>
      <c r="H209" s="228" t="s">
        <v>19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155</v>
      </c>
      <c r="AU209" s="235" t="s">
        <v>80</v>
      </c>
      <c r="AV209" s="13" t="s">
        <v>78</v>
      </c>
      <c r="AW209" s="13" t="s">
        <v>32</v>
      </c>
      <c r="AX209" s="13" t="s">
        <v>70</v>
      </c>
      <c r="AY209" s="235" t="s">
        <v>143</v>
      </c>
    </row>
    <row r="210" spans="1:51" s="14" customFormat="1" ht="12">
      <c r="A210" s="14"/>
      <c r="B210" s="236"/>
      <c r="C210" s="237"/>
      <c r="D210" s="227" t="s">
        <v>155</v>
      </c>
      <c r="E210" s="238" t="s">
        <v>19</v>
      </c>
      <c r="F210" s="239" t="s">
        <v>1447</v>
      </c>
      <c r="G210" s="237"/>
      <c r="H210" s="240">
        <v>77.049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80</v>
      </c>
      <c r="AV210" s="14" t="s">
        <v>80</v>
      </c>
      <c r="AW210" s="14" t="s">
        <v>32</v>
      </c>
      <c r="AX210" s="14" t="s">
        <v>70</v>
      </c>
      <c r="AY210" s="246" t="s">
        <v>143</v>
      </c>
    </row>
    <row r="211" spans="1:51" s="15" customFormat="1" ht="12">
      <c r="A211" s="15"/>
      <c r="B211" s="257"/>
      <c r="C211" s="258"/>
      <c r="D211" s="227" t="s">
        <v>155</v>
      </c>
      <c r="E211" s="259" t="s">
        <v>19</v>
      </c>
      <c r="F211" s="260" t="s">
        <v>204</v>
      </c>
      <c r="G211" s="258"/>
      <c r="H211" s="261">
        <v>333.599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7" t="s">
        <v>155</v>
      </c>
      <c r="AU211" s="267" t="s">
        <v>80</v>
      </c>
      <c r="AV211" s="15" t="s">
        <v>151</v>
      </c>
      <c r="AW211" s="15" t="s">
        <v>32</v>
      </c>
      <c r="AX211" s="15" t="s">
        <v>78</v>
      </c>
      <c r="AY211" s="267" t="s">
        <v>143</v>
      </c>
    </row>
    <row r="212" spans="1:65" s="2" customFormat="1" ht="16.5" customHeight="1">
      <c r="A212" s="41"/>
      <c r="B212" s="42"/>
      <c r="C212" s="207" t="s">
        <v>349</v>
      </c>
      <c r="D212" s="207" t="s">
        <v>146</v>
      </c>
      <c r="E212" s="208" t="s">
        <v>1448</v>
      </c>
      <c r="F212" s="209" t="s">
        <v>1449</v>
      </c>
      <c r="G212" s="210" t="s">
        <v>174</v>
      </c>
      <c r="H212" s="211">
        <v>330.599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41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151</v>
      </c>
      <c r="AT212" s="218" t="s">
        <v>146</v>
      </c>
      <c r="AU212" s="218" t="s">
        <v>80</v>
      </c>
      <c r="AY212" s="20" t="s">
        <v>143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78</v>
      </c>
      <c r="BK212" s="219">
        <f>ROUND(I212*H212,2)</f>
        <v>0</v>
      </c>
      <c r="BL212" s="20" t="s">
        <v>151</v>
      </c>
      <c r="BM212" s="218" t="s">
        <v>1450</v>
      </c>
    </row>
    <row r="213" spans="1:65" s="2" customFormat="1" ht="24.15" customHeight="1">
      <c r="A213" s="41"/>
      <c r="B213" s="42"/>
      <c r="C213" s="207" t="s">
        <v>354</v>
      </c>
      <c r="D213" s="207" t="s">
        <v>146</v>
      </c>
      <c r="E213" s="208" t="s">
        <v>1451</v>
      </c>
      <c r="F213" s="209" t="s">
        <v>1452</v>
      </c>
      <c r="G213" s="210" t="s">
        <v>174</v>
      </c>
      <c r="H213" s="211">
        <v>105.445</v>
      </c>
      <c r="I213" s="212"/>
      <c r="J213" s="213">
        <f>ROUND(I213*H213,2)</f>
        <v>0</v>
      </c>
      <c r="K213" s="209" t="s">
        <v>150</v>
      </c>
      <c r="L213" s="47"/>
      <c r="M213" s="214" t="s">
        <v>19</v>
      </c>
      <c r="N213" s="215" t="s">
        <v>41</v>
      </c>
      <c r="O213" s="87"/>
      <c r="P213" s="216">
        <f>O213*H213</f>
        <v>0</v>
      </c>
      <c r="Q213" s="216">
        <v>0.2756</v>
      </c>
      <c r="R213" s="216">
        <f>Q213*H213</f>
        <v>29.060641999999998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151</v>
      </c>
      <c r="AT213" s="218" t="s">
        <v>146</v>
      </c>
      <c r="AU213" s="218" t="s">
        <v>80</v>
      </c>
      <c r="AY213" s="20" t="s">
        <v>143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78</v>
      </c>
      <c r="BK213" s="219">
        <f>ROUND(I213*H213,2)</f>
        <v>0</v>
      </c>
      <c r="BL213" s="20" t="s">
        <v>151</v>
      </c>
      <c r="BM213" s="218" t="s">
        <v>1453</v>
      </c>
    </row>
    <row r="214" spans="1:47" s="2" customFormat="1" ht="12">
      <c r="A214" s="41"/>
      <c r="B214" s="42"/>
      <c r="C214" s="43"/>
      <c r="D214" s="220" t="s">
        <v>153</v>
      </c>
      <c r="E214" s="43"/>
      <c r="F214" s="221" t="s">
        <v>1454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153</v>
      </c>
      <c r="AU214" s="20" t="s">
        <v>80</v>
      </c>
    </row>
    <row r="215" spans="1:51" s="13" customFormat="1" ht="12">
      <c r="A215" s="13"/>
      <c r="B215" s="225"/>
      <c r="C215" s="226"/>
      <c r="D215" s="227" t="s">
        <v>155</v>
      </c>
      <c r="E215" s="228" t="s">
        <v>19</v>
      </c>
      <c r="F215" s="229" t="s">
        <v>1455</v>
      </c>
      <c r="G215" s="226"/>
      <c r="H215" s="228" t="s">
        <v>19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155</v>
      </c>
      <c r="AU215" s="235" t="s">
        <v>80</v>
      </c>
      <c r="AV215" s="13" t="s">
        <v>78</v>
      </c>
      <c r="AW215" s="13" t="s">
        <v>32</v>
      </c>
      <c r="AX215" s="13" t="s">
        <v>70</v>
      </c>
      <c r="AY215" s="235" t="s">
        <v>143</v>
      </c>
    </row>
    <row r="216" spans="1:51" s="13" customFormat="1" ht="12">
      <c r="A216" s="13"/>
      <c r="B216" s="225"/>
      <c r="C216" s="226"/>
      <c r="D216" s="227" t="s">
        <v>155</v>
      </c>
      <c r="E216" s="228" t="s">
        <v>19</v>
      </c>
      <c r="F216" s="229" t="s">
        <v>1456</v>
      </c>
      <c r="G216" s="226"/>
      <c r="H216" s="228" t="s">
        <v>19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155</v>
      </c>
      <c r="AU216" s="235" t="s">
        <v>80</v>
      </c>
      <c r="AV216" s="13" t="s">
        <v>78</v>
      </c>
      <c r="AW216" s="13" t="s">
        <v>32</v>
      </c>
      <c r="AX216" s="13" t="s">
        <v>70</v>
      </c>
      <c r="AY216" s="235" t="s">
        <v>143</v>
      </c>
    </row>
    <row r="217" spans="1:51" s="14" customFormat="1" ht="12">
      <c r="A217" s="14"/>
      <c r="B217" s="236"/>
      <c r="C217" s="237"/>
      <c r="D217" s="227" t="s">
        <v>155</v>
      </c>
      <c r="E217" s="238" t="s">
        <v>19</v>
      </c>
      <c r="F217" s="239" t="s">
        <v>1457</v>
      </c>
      <c r="G217" s="237"/>
      <c r="H217" s="240">
        <v>3.9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155</v>
      </c>
      <c r="AU217" s="246" t="s">
        <v>80</v>
      </c>
      <c r="AV217" s="14" t="s">
        <v>80</v>
      </c>
      <c r="AW217" s="14" t="s">
        <v>32</v>
      </c>
      <c r="AX217" s="14" t="s">
        <v>70</v>
      </c>
      <c r="AY217" s="246" t="s">
        <v>143</v>
      </c>
    </row>
    <row r="218" spans="1:51" s="13" customFormat="1" ht="12">
      <c r="A218" s="13"/>
      <c r="B218" s="225"/>
      <c r="C218" s="226"/>
      <c r="D218" s="227" t="s">
        <v>155</v>
      </c>
      <c r="E218" s="228" t="s">
        <v>19</v>
      </c>
      <c r="F218" s="229" t="s">
        <v>1350</v>
      </c>
      <c r="G218" s="226"/>
      <c r="H218" s="228" t="s">
        <v>19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155</v>
      </c>
      <c r="AU218" s="235" t="s">
        <v>80</v>
      </c>
      <c r="AV218" s="13" t="s">
        <v>78</v>
      </c>
      <c r="AW218" s="13" t="s">
        <v>32</v>
      </c>
      <c r="AX218" s="13" t="s">
        <v>70</v>
      </c>
      <c r="AY218" s="235" t="s">
        <v>143</v>
      </c>
    </row>
    <row r="219" spans="1:51" s="14" customFormat="1" ht="12">
      <c r="A219" s="14"/>
      <c r="B219" s="236"/>
      <c r="C219" s="237"/>
      <c r="D219" s="227" t="s">
        <v>155</v>
      </c>
      <c r="E219" s="238" t="s">
        <v>19</v>
      </c>
      <c r="F219" s="239" t="s">
        <v>1458</v>
      </c>
      <c r="G219" s="237"/>
      <c r="H219" s="240">
        <v>67.35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155</v>
      </c>
      <c r="AU219" s="246" t="s">
        <v>80</v>
      </c>
      <c r="AV219" s="14" t="s">
        <v>80</v>
      </c>
      <c r="AW219" s="14" t="s">
        <v>32</v>
      </c>
      <c r="AX219" s="14" t="s">
        <v>70</v>
      </c>
      <c r="AY219" s="246" t="s">
        <v>143</v>
      </c>
    </row>
    <row r="220" spans="1:51" s="13" customFormat="1" ht="12">
      <c r="A220" s="13"/>
      <c r="B220" s="225"/>
      <c r="C220" s="226"/>
      <c r="D220" s="227" t="s">
        <v>155</v>
      </c>
      <c r="E220" s="228" t="s">
        <v>19</v>
      </c>
      <c r="F220" s="229" t="s">
        <v>1352</v>
      </c>
      <c r="G220" s="226"/>
      <c r="H220" s="228" t="s">
        <v>19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155</v>
      </c>
      <c r="AU220" s="235" t="s">
        <v>80</v>
      </c>
      <c r="AV220" s="13" t="s">
        <v>78</v>
      </c>
      <c r="AW220" s="13" t="s">
        <v>32</v>
      </c>
      <c r="AX220" s="13" t="s">
        <v>70</v>
      </c>
      <c r="AY220" s="235" t="s">
        <v>143</v>
      </c>
    </row>
    <row r="221" spans="1:51" s="14" customFormat="1" ht="12">
      <c r="A221" s="14"/>
      <c r="B221" s="236"/>
      <c r="C221" s="237"/>
      <c r="D221" s="227" t="s">
        <v>155</v>
      </c>
      <c r="E221" s="238" t="s">
        <v>19</v>
      </c>
      <c r="F221" s="239" t="s">
        <v>1459</v>
      </c>
      <c r="G221" s="237"/>
      <c r="H221" s="240">
        <v>15.85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155</v>
      </c>
      <c r="AU221" s="246" t="s">
        <v>80</v>
      </c>
      <c r="AV221" s="14" t="s">
        <v>80</v>
      </c>
      <c r="AW221" s="14" t="s">
        <v>32</v>
      </c>
      <c r="AX221" s="14" t="s">
        <v>70</v>
      </c>
      <c r="AY221" s="246" t="s">
        <v>143</v>
      </c>
    </row>
    <row r="222" spans="1:51" s="13" customFormat="1" ht="12">
      <c r="A222" s="13"/>
      <c r="B222" s="225"/>
      <c r="C222" s="226"/>
      <c r="D222" s="227" t="s">
        <v>155</v>
      </c>
      <c r="E222" s="228" t="s">
        <v>19</v>
      </c>
      <c r="F222" s="229" t="s">
        <v>332</v>
      </c>
      <c r="G222" s="226"/>
      <c r="H222" s="228" t="s">
        <v>19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155</v>
      </c>
      <c r="AU222" s="235" t="s">
        <v>80</v>
      </c>
      <c r="AV222" s="13" t="s">
        <v>78</v>
      </c>
      <c r="AW222" s="13" t="s">
        <v>32</v>
      </c>
      <c r="AX222" s="13" t="s">
        <v>70</v>
      </c>
      <c r="AY222" s="235" t="s">
        <v>143</v>
      </c>
    </row>
    <row r="223" spans="1:51" s="14" customFormat="1" ht="12">
      <c r="A223" s="14"/>
      <c r="B223" s="236"/>
      <c r="C223" s="237"/>
      <c r="D223" s="227" t="s">
        <v>155</v>
      </c>
      <c r="E223" s="238" t="s">
        <v>19</v>
      </c>
      <c r="F223" s="239" t="s">
        <v>1460</v>
      </c>
      <c r="G223" s="237"/>
      <c r="H223" s="240">
        <v>18.345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155</v>
      </c>
      <c r="AU223" s="246" t="s">
        <v>80</v>
      </c>
      <c r="AV223" s="14" t="s">
        <v>80</v>
      </c>
      <c r="AW223" s="14" t="s">
        <v>32</v>
      </c>
      <c r="AX223" s="14" t="s">
        <v>70</v>
      </c>
      <c r="AY223" s="246" t="s">
        <v>143</v>
      </c>
    </row>
    <row r="224" spans="1:51" s="15" customFormat="1" ht="12">
      <c r="A224" s="15"/>
      <c r="B224" s="257"/>
      <c r="C224" s="258"/>
      <c r="D224" s="227" t="s">
        <v>155</v>
      </c>
      <c r="E224" s="259" t="s">
        <v>19</v>
      </c>
      <c r="F224" s="260" t="s">
        <v>204</v>
      </c>
      <c r="G224" s="258"/>
      <c r="H224" s="261">
        <v>105.445</v>
      </c>
      <c r="I224" s="262"/>
      <c r="J224" s="258"/>
      <c r="K224" s="258"/>
      <c r="L224" s="263"/>
      <c r="M224" s="264"/>
      <c r="N224" s="265"/>
      <c r="O224" s="265"/>
      <c r="P224" s="265"/>
      <c r="Q224" s="265"/>
      <c r="R224" s="265"/>
      <c r="S224" s="265"/>
      <c r="T224" s="26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7" t="s">
        <v>155</v>
      </c>
      <c r="AU224" s="267" t="s">
        <v>80</v>
      </c>
      <c r="AV224" s="15" t="s">
        <v>151</v>
      </c>
      <c r="AW224" s="15" t="s">
        <v>32</v>
      </c>
      <c r="AX224" s="15" t="s">
        <v>78</v>
      </c>
      <c r="AY224" s="267" t="s">
        <v>143</v>
      </c>
    </row>
    <row r="225" spans="1:65" s="2" customFormat="1" ht="33" customHeight="1">
      <c r="A225" s="41"/>
      <c r="B225" s="42"/>
      <c r="C225" s="207" t="s">
        <v>371</v>
      </c>
      <c r="D225" s="207" t="s">
        <v>146</v>
      </c>
      <c r="E225" s="208" t="s">
        <v>1461</v>
      </c>
      <c r="F225" s="209" t="s">
        <v>1462</v>
      </c>
      <c r="G225" s="210" t="s">
        <v>174</v>
      </c>
      <c r="H225" s="211">
        <v>105.445</v>
      </c>
      <c r="I225" s="212"/>
      <c r="J225" s="213">
        <f>ROUND(I225*H225,2)</f>
        <v>0</v>
      </c>
      <c r="K225" s="209" t="s">
        <v>150</v>
      </c>
      <c r="L225" s="47"/>
      <c r="M225" s="214" t="s">
        <v>19</v>
      </c>
      <c r="N225" s="215" t="s">
        <v>41</v>
      </c>
      <c r="O225" s="87"/>
      <c r="P225" s="216">
        <f>O225*H225</f>
        <v>0</v>
      </c>
      <c r="Q225" s="216">
        <v>0.2567</v>
      </c>
      <c r="R225" s="216">
        <f>Q225*H225</f>
        <v>27.067731499999997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151</v>
      </c>
      <c r="AT225" s="218" t="s">
        <v>146</v>
      </c>
      <c r="AU225" s="218" t="s">
        <v>80</v>
      </c>
      <c r="AY225" s="20" t="s">
        <v>143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20" t="s">
        <v>78</v>
      </c>
      <c r="BK225" s="219">
        <f>ROUND(I225*H225,2)</f>
        <v>0</v>
      </c>
      <c r="BL225" s="20" t="s">
        <v>151</v>
      </c>
      <c r="BM225" s="218" t="s">
        <v>1463</v>
      </c>
    </row>
    <row r="226" spans="1:47" s="2" customFormat="1" ht="12">
      <c r="A226" s="41"/>
      <c r="B226" s="42"/>
      <c r="C226" s="43"/>
      <c r="D226" s="220" t="s">
        <v>153</v>
      </c>
      <c r="E226" s="43"/>
      <c r="F226" s="221" t="s">
        <v>1464</v>
      </c>
      <c r="G226" s="43"/>
      <c r="H226" s="43"/>
      <c r="I226" s="222"/>
      <c r="J226" s="43"/>
      <c r="K226" s="43"/>
      <c r="L226" s="47"/>
      <c r="M226" s="223"/>
      <c r="N226" s="22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153</v>
      </c>
      <c r="AU226" s="20" t="s">
        <v>80</v>
      </c>
    </row>
    <row r="227" spans="1:51" s="13" customFormat="1" ht="12">
      <c r="A227" s="13"/>
      <c r="B227" s="225"/>
      <c r="C227" s="226"/>
      <c r="D227" s="227" t="s">
        <v>155</v>
      </c>
      <c r="E227" s="228" t="s">
        <v>19</v>
      </c>
      <c r="F227" s="229" t="s">
        <v>1465</v>
      </c>
      <c r="G227" s="226"/>
      <c r="H227" s="228" t="s">
        <v>19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155</v>
      </c>
      <c r="AU227" s="235" t="s">
        <v>80</v>
      </c>
      <c r="AV227" s="13" t="s">
        <v>78</v>
      </c>
      <c r="AW227" s="13" t="s">
        <v>32</v>
      </c>
      <c r="AX227" s="13" t="s">
        <v>70</v>
      </c>
      <c r="AY227" s="235" t="s">
        <v>143</v>
      </c>
    </row>
    <row r="228" spans="1:51" s="13" customFormat="1" ht="12">
      <c r="A228" s="13"/>
      <c r="B228" s="225"/>
      <c r="C228" s="226"/>
      <c r="D228" s="227" t="s">
        <v>155</v>
      </c>
      <c r="E228" s="228" t="s">
        <v>19</v>
      </c>
      <c r="F228" s="229" t="s">
        <v>1456</v>
      </c>
      <c r="G228" s="226"/>
      <c r="H228" s="228" t="s">
        <v>19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155</v>
      </c>
      <c r="AU228" s="235" t="s">
        <v>80</v>
      </c>
      <c r="AV228" s="13" t="s">
        <v>78</v>
      </c>
      <c r="AW228" s="13" t="s">
        <v>32</v>
      </c>
      <c r="AX228" s="13" t="s">
        <v>70</v>
      </c>
      <c r="AY228" s="235" t="s">
        <v>143</v>
      </c>
    </row>
    <row r="229" spans="1:51" s="14" customFormat="1" ht="12">
      <c r="A229" s="14"/>
      <c r="B229" s="236"/>
      <c r="C229" s="237"/>
      <c r="D229" s="227" t="s">
        <v>155</v>
      </c>
      <c r="E229" s="238" t="s">
        <v>19</v>
      </c>
      <c r="F229" s="239" t="s">
        <v>1457</v>
      </c>
      <c r="G229" s="237"/>
      <c r="H229" s="240">
        <v>3.9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155</v>
      </c>
      <c r="AU229" s="246" t="s">
        <v>80</v>
      </c>
      <c r="AV229" s="14" t="s">
        <v>80</v>
      </c>
      <c r="AW229" s="14" t="s">
        <v>32</v>
      </c>
      <c r="AX229" s="14" t="s">
        <v>70</v>
      </c>
      <c r="AY229" s="246" t="s">
        <v>143</v>
      </c>
    </row>
    <row r="230" spans="1:51" s="13" customFormat="1" ht="12">
      <c r="A230" s="13"/>
      <c r="B230" s="225"/>
      <c r="C230" s="226"/>
      <c r="D230" s="227" t="s">
        <v>155</v>
      </c>
      <c r="E230" s="228" t="s">
        <v>19</v>
      </c>
      <c r="F230" s="229" t="s">
        <v>1350</v>
      </c>
      <c r="G230" s="226"/>
      <c r="H230" s="228" t="s">
        <v>19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155</v>
      </c>
      <c r="AU230" s="235" t="s">
        <v>80</v>
      </c>
      <c r="AV230" s="13" t="s">
        <v>78</v>
      </c>
      <c r="AW230" s="13" t="s">
        <v>32</v>
      </c>
      <c r="AX230" s="13" t="s">
        <v>70</v>
      </c>
      <c r="AY230" s="235" t="s">
        <v>143</v>
      </c>
    </row>
    <row r="231" spans="1:51" s="14" customFormat="1" ht="12">
      <c r="A231" s="14"/>
      <c r="B231" s="236"/>
      <c r="C231" s="237"/>
      <c r="D231" s="227" t="s">
        <v>155</v>
      </c>
      <c r="E231" s="238" t="s">
        <v>19</v>
      </c>
      <c r="F231" s="239" t="s">
        <v>1458</v>
      </c>
      <c r="G231" s="237"/>
      <c r="H231" s="240">
        <v>67.35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155</v>
      </c>
      <c r="AU231" s="246" t="s">
        <v>80</v>
      </c>
      <c r="AV231" s="14" t="s">
        <v>80</v>
      </c>
      <c r="AW231" s="14" t="s">
        <v>32</v>
      </c>
      <c r="AX231" s="14" t="s">
        <v>70</v>
      </c>
      <c r="AY231" s="246" t="s">
        <v>143</v>
      </c>
    </row>
    <row r="232" spans="1:51" s="13" customFormat="1" ht="12">
      <c r="A232" s="13"/>
      <c r="B232" s="225"/>
      <c r="C232" s="226"/>
      <c r="D232" s="227" t="s">
        <v>155</v>
      </c>
      <c r="E232" s="228" t="s">
        <v>19</v>
      </c>
      <c r="F232" s="229" t="s">
        <v>1352</v>
      </c>
      <c r="G232" s="226"/>
      <c r="H232" s="228" t="s">
        <v>19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155</v>
      </c>
      <c r="AU232" s="235" t="s">
        <v>80</v>
      </c>
      <c r="AV232" s="13" t="s">
        <v>78</v>
      </c>
      <c r="AW232" s="13" t="s">
        <v>32</v>
      </c>
      <c r="AX232" s="13" t="s">
        <v>70</v>
      </c>
      <c r="AY232" s="235" t="s">
        <v>143</v>
      </c>
    </row>
    <row r="233" spans="1:51" s="14" customFormat="1" ht="12">
      <c r="A233" s="14"/>
      <c r="B233" s="236"/>
      <c r="C233" s="237"/>
      <c r="D233" s="227" t="s">
        <v>155</v>
      </c>
      <c r="E233" s="238" t="s">
        <v>19</v>
      </c>
      <c r="F233" s="239" t="s">
        <v>1459</v>
      </c>
      <c r="G233" s="237"/>
      <c r="H233" s="240">
        <v>15.85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155</v>
      </c>
      <c r="AU233" s="246" t="s">
        <v>80</v>
      </c>
      <c r="AV233" s="14" t="s">
        <v>80</v>
      </c>
      <c r="AW233" s="14" t="s">
        <v>32</v>
      </c>
      <c r="AX233" s="14" t="s">
        <v>70</v>
      </c>
      <c r="AY233" s="246" t="s">
        <v>143</v>
      </c>
    </row>
    <row r="234" spans="1:51" s="13" customFormat="1" ht="12">
      <c r="A234" s="13"/>
      <c r="B234" s="225"/>
      <c r="C234" s="226"/>
      <c r="D234" s="227" t="s">
        <v>155</v>
      </c>
      <c r="E234" s="228" t="s">
        <v>19</v>
      </c>
      <c r="F234" s="229" t="s">
        <v>332</v>
      </c>
      <c r="G234" s="226"/>
      <c r="H234" s="228" t="s">
        <v>19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155</v>
      </c>
      <c r="AU234" s="235" t="s">
        <v>80</v>
      </c>
      <c r="AV234" s="13" t="s">
        <v>78</v>
      </c>
      <c r="AW234" s="13" t="s">
        <v>32</v>
      </c>
      <c r="AX234" s="13" t="s">
        <v>70</v>
      </c>
      <c r="AY234" s="235" t="s">
        <v>143</v>
      </c>
    </row>
    <row r="235" spans="1:51" s="14" customFormat="1" ht="12">
      <c r="A235" s="14"/>
      <c r="B235" s="236"/>
      <c r="C235" s="237"/>
      <c r="D235" s="227" t="s">
        <v>155</v>
      </c>
      <c r="E235" s="238" t="s">
        <v>19</v>
      </c>
      <c r="F235" s="239" t="s">
        <v>1460</v>
      </c>
      <c r="G235" s="237"/>
      <c r="H235" s="240">
        <v>18.345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155</v>
      </c>
      <c r="AU235" s="246" t="s">
        <v>80</v>
      </c>
      <c r="AV235" s="14" t="s">
        <v>80</v>
      </c>
      <c r="AW235" s="14" t="s">
        <v>32</v>
      </c>
      <c r="AX235" s="14" t="s">
        <v>70</v>
      </c>
      <c r="AY235" s="246" t="s">
        <v>143</v>
      </c>
    </row>
    <row r="236" spans="1:51" s="15" customFormat="1" ht="12">
      <c r="A236" s="15"/>
      <c r="B236" s="257"/>
      <c r="C236" s="258"/>
      <c r="D236" s="227" t="s">
        <v>155</v>
      </c>
      <c r="E236" s="259" t="s">
        <v>19</v>
      </c>
      <c r="F236" s="260" t="s">
        <v>204</v>
      </c>
      <c r="G236" s="258"/>
      <c r="H236" s="261">
        <v>105.445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7" t="s">
        <v>155</v>
      </c>
      <c r="AU236" s="267" t="s">
        <v>80</v>
      </c>
      <c r="AV236" s="15" t="s">
        <v>151</v>
      </c>
      <c r="AW236" s="15" t="s">
        <v>32</v>
      </c>
      <c r="AX236" s="15" t="s">
        <v>78</v>
      </c>
      <c r="AY236" s="267" t="s">
        <v>143</v>
      </c>
    </row>
    <row r="237" spans="1:65" s="2" customFormat="1" ht="37.8" customHeight="1">
      <c r="A237" s="41"/>
      <c r="B237" s="42"/>
      <c r="C237" s="207" t="s">
        <v>376</v>
      </c>
      <c r="D237" s="207" t="s">
        <v>146</v>
      </c>
      <c r="E237" s="208" t="s">
        <v>1466</v>
      </c>
      <c r="F237" s="209" t="s">
        <v>1467</v>
      </c>
      <c r="G237" s="210" t="s">
        <v>185</v>
      </c>
      <c r="H237" s="211">
        <v>210.89</v>
      </c>
      <c r="I237" s="212"/>
      <c r="J237" s="213">
        <f>ROUND(I237*H237,2)</f>
        <v>0</v>
      </c>
      <c r="K237" s="209" t="s">
        <v>150</v>
      </c>
      <c r="L237" s="47"/>
      <c r="M237" s="214" t="s">
        <v>19</v>
      </c>
      <c r="N237" s="215" t="s">
        <v>41</v>
      </c>
      <c r="O237" s="87"/>
      <c r="P237" s="216">
        <f>O237*H237</f>
        <v>0</v>
      </c>
      <c r="Q237" s="216">
        <v>0.12895</v>
      </c>
      <c r="R237" s="216">
        <f>Q237*H237</f>
        <v>27.1942655</v>
      </c>
      <c r="S237" s="216">
        <v>0</v>
      </c>
      <c r="T237" s="21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151</v>
      </c>
      <c r="AT237" s="218" t="s">
        <v>146</v>
      </c>
      <c r="AU237" s="218" t="s">
        <v>80</v>
      </c>
      <c r="AY237" s="20" t="s">
        <v>143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20" t="s">
        <v>78</v>
      </c>
      <c r="BK237" s="219">
        <f>ROUND(I237*H237,2)</f>
        <v>0</v>
      </c>
      <c r="BL237" s="20" t="s">
        <v>151</v>
      </c>
      <c r="BM237" s="218" t="s">
        <v>1468</v>
      </c>
    </row>
    <row r="238" spans="1:47" s="2" customFormat="1" ht="12">
      <c r="A238" s="41"/>
      <c r="B238" s="42"/>
      <c r="C238" s="43"/>
      <c r="D238" s="220" t="s">
        <v>153</v>
      </c>
      <c r="E238" s="43"/>
      <c r="F238" s="221" t="s">
        <v>1469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153</v>
      </c>
      <c r="AU238" s="20" t="s">
        <v>80</v>
      </c>
    </row>
    <row r="239" spans="1:51" s="13" customFormat="1" ht="12">
      <c r="A239" s="13"/>
      <c r="B239" s="225"/>
      <c r="C239" s="226"/>
      <c r="D239" s="227" t="s">
        <v>155</v>
      </c>
      <c r="E239" s="228" t="s">
        <v>19</v>
      </c>
      <c r="F239" s="229" t="s">
        <v>1456</v>
      </c>
      <c r="G239" s="226"/>
      <c r="H239" s="228" t="s">
        <v>19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155</v>
      </c>
      <c r="AU239" s="235" t="s">
        <v>80</v>
      </c>
      <c r="AV239" s="13" t="s">
        <v>78</v>
      </c>
      <c r="AW239" s="13" t="s">
        <v>32</v>
      </c>
      <c r="AX239" s="13" t="s">
        <v>70</v>
      </c>
      <c r="AY239" s="235" t="s">
        <v>143</v>
      </c>
    </row>
    <row r="240" spans="1:51" s="14" customFormat="1" ht="12">
      <c r="A240" s="14"/>
      <c r="B240" s="236"/>
      <c r="C240" s="237"/>
      <c r="D240" s="227" t="s">
        <v>155</v>
      </c>
      <c r="E240" s="238" t="s">
        <v>19</v>
      </c>
      <c r="F240" s="239" t="s">
        <v>1470</v>
      </c>
      <c r="G240" s="237"/>
      <c r="H240" s="240">
        <v>7.8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155</v>
      </c>
      <c r="AU240" s="246" t="s">
        <v>80</v>
      </c>
      <c r="AV240" s="14" t="s">
        <v>80</v>
      </c>
      <c r="AW240" s="14" t="s">
        <v>32</v>
      </c>
      <c r="AX240" s="14" t="s">
        <v>70</v>
      </c>
      <c r="AY240" s="246" t="s">
        <v>143</v>
      </c>
    </row>
    <row r="241" spans="1:51" s="13" customFormat="1" ht="12">
      <c r="A241" s="13"/>
      <c r="B241" s="225"/>
      <c r="C241" s="226"/>
      <c r="D241" s="227" t="s">
        <v>155</v>
      </c>
      <c r="E241" s="228" t="s">
        <v>19</v>
      </c>
      <c r="F241" s="229" t="s">
        <v>1350</v>
      </c>
      <c r="G241" s="226"/>
      <c r="H241" s="228" t="s">
        <v>19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155</v>
      </c>
      <c r="AU241" s="235" t="s">
        <v>80</v>
      </c>
      <c r="AV241" s="13" t="s">
        <v>78</v>
      </c>
      <c r="AW241" s="13" t="s">
        <v>32</v>
      </c>
      <c r="AX241" s="13" t="s">
        <v>70</v>
      </c>
      <c r="AY241" s="235" t="s">
        <v>143</v>
      </c>
    </row>
    <row r="242" spans="1:51" s="14" customFormat="1" ht="12">
      <c r="A242" s="14"/>
      <c r="B242" s="236"/>
      <c r="C242" s="237"/>
      <c r="D242" s="227" t="s">
        <v>155</v>
      </c>
      <c r="E242" s="238" t="s">
        <v>19</v>
      </c>
      <c r="F242" s="239" t="s">
        <v>1471</v>
      </c>
      <c r="G242" s="237"/>
      <c r="H242" s="240">
        <v>134.7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155</v>
      </c>
      <c r="AU242" s="246" t="s">
        <v>80</v>
      </c>
      <c r="AV242" s="14" t="s">
        <v>80</v>
      </c>
      <c r="AW242" s="14" t="s">
        <v>32</v>
      </c>
      <c r="AX242" s="14" t="s">
        <v>70</v>
      </c>
      <c r="AY242" s="246" t="s">
        <v>143</v>
      </c>
    </row>
    <row r="243" spans="1:51" s="13" customFormat="1" ht="12">
      <c r="A243" s="13"/>
      <c r="B243" s="225"/>
      <c r="C243" s="226"/>
      <c r="D243" s="227" t="s">
        <v>155</v>
      </c>
      <c r="E243" s="228" t="s">
        <v>19</v>
      </c>
      <c r="F243" s="229" t="s">
        <v>1352</v>
      </c>
      <c r="G243" s="226"/>
      <c r="H243" s="228" t="s">
        <v>19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155</v>
      </c>
      <c r="AU243" s="235" t="s">
        <v>80</v>
      </c>
      <c r="AV243" s="13" t="s">
        <v>78</v>
      </c>
      <c r="AW243" s="13" t="s">
        <v>32</v>
      </c>
      <c r="AX243" s="13" t="s">
        <v>70</v>
      </c>
      <c r="AY243" s="235" t="s">
        <v>143</v>
      </c>
    </row>
    <row r="244" spans="1:51" s="14" customFormat="1" ht="12">
      <c r="A244" s="14"/>
      <c r="B244" s="236"/>
      <c r="C244" s="237"/>
      <c r="D244" s="227" t="s">
        <v>155</v>
      </c>
      <c r="E244" s="238" t="s">
        <v>19</v>
      </c>
      <c r="F244" s="239" t="s">
        <v>1472</v>
      </c>
      <c r="G244" s="237"/>
      <c r="H244" s="240">
        <v>31.7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155</v>
      </c>
      <c r="AU244" s="246" t="s">
        <v>80</v>
      </c>
      <c r="AV244" s="14" t="s">
        <v>80</v>
      </c>
      <c r="AW244" s="14" t="s">
        <v>32</v>
      </c>
      <c r="AX244" s="14" t="s">
        <v>70</v>
      </c>
      <c r="AY244" s="246" t="s">
        <v>143</v>
      </c>
    </row>
    <row r="245" spans="1:51" s="13" customFormat="1" ht="12">
      <c r="A245" s="13"/>
      <c r="B245" s="225"/>
      <c r="C245" s="226"/>
      <c r="D245" s="227" t="s">
        <v>155</v>
      </c>
      <c r="E245" s="228" t="s">
        <v>19</v>
      </c>
      <c r="F245" s="229" t="s">
        <v>332</v>
      </c>
      <c r="G245" s="226"/>
      <c r="H245" s="228" t="s">
        <v>19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155</v>
      </c>
      <c r="AU245" s="235" t="s">
        <v>80</v>
      </c>
      <c r="AV245" s="13" t="s">
        <v>78</v>
      </c>
      <c r="AW245" s="13" t="s">
        <v>32</v>
      </c>
      <c r="AX245" s="13" t="s">
        <v>70</v>
      </c>
      <c r="AY245" s="235" t="s">
        <v>143</v>
      </c>
    </row>
    <row r="246" spans="1:51" s="14" customFormat="1" ht="12">
      <c r="A246" s="14"/>
      <c r="B246" s="236"/>
      <c r="C246" s="237"/>
      <c r="D246" s="227" t="s">
        <v>155</v>
      </c>
      <c r="E246" s="238" t="s">
        <v>19</v>
      </c>
      <c r="F246" s="239" t="s">
        <v>1473</v>
      </c>
      <c r="G246" s="237"/>
      <c r="H246" s="240">
        <v>36.69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155</v>
      </c>
      <c r="AU246" s="246" t="s">
        <v>80</v>
      </c>
      <c r="AV246" s="14" t="s">
        <v>80</v>
      </c>
      <c r="AW246" s="14" t="s">
        <v>32</v>
      </c>
      <c r="AX246" s="14" t="s">
        <v>70</v>
      </c>
      <c r="AY246" s="246" t="s">
        <v>143</v>
      </c>
    </row>
    <row r="247" spans="1:51" s="15" customFormat="1" ht="12">
      <c r="A247" s="15"/>
      <c r="B247" s="257"/>
      <c r="C247" s="258"/>
      <c r="D247" s="227" t="s">
        <v>155</v>
      </c>
      <c r="E247" s="259" t="s">
        <v>19</v>
      </c>
      <c r="F247" s="260" t="s">
        <v>204</v>
      </c>
      <c r="G247" s="258"/>
      <c r="H247" s="261">
        <v>210.89</v>
      </c>
      <c r="I247" s="262"/>
      <c r="J247" s="258"/>
      <c r="K247" s="258"/>
      <c r="L247" s="263"/>
      <c r="M247" s="264"/>
      <c r="N247" s="265"/>
      <c r="O247" s="265"/>
      <c r="P247" s="265"/>
      <c r="Q247" s="265"/>
      <c r="R247" s="265"/>
      <c r="S247" s="265"/>
      <c r="T247" s="26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7" t="s">
        <v>155</v>
      </c>
      <c r="AU247" s="267" t="s">
        <v>80</v>
      </c>
      <c r="AV247" s="15" t="s">
        <v>151</v>
      </c>
      <c r="AW247" s="15" t="s">
        <v>32</v>
      </c>
      <c r="AX247" s="15" t="s">
        <v>78</v>
      </c>
      <c r="AY247" s="267" t="s">
        <v>143</v>
      </c>
    </row>
    <row r="248" spans="1:63" s="12" customFormat="1" ht="22.8" customHeight="1">
      <c r="A248" s="12"/>
      <c r="B248" s="191"/>
      <c r="C248" s="192"/>
      <c r="D248" s="193" t="s">
        <v>69</v>
      </c>
      <c r="E248" s="205" t="s">
        <v>671</v>
      </c>
      <c r="F248" s="205" t="s">
        <v>1474</v>
      </c>
      <c r="G248" s="192"/>
      <c r="H248" s="192"/>
      <c r="I248" s="195"/>
      <c r="J248" s="206">
        <f>BK248</f>
        <v>0</v>
      </c>
      <c r="K248" s="192"/>
      <c r="L248" s="197"/>
      <c r="M248" s="198"/>
      <c r="N248" s="199"/>
      <c r="O248" s="199"/>
      <c r="P248" s="200">
        <f>SUM(P249:P253)</f>
        <v>0</v>
      </c>
      <c r="Q248" s="199"/>
      <c r="R248" s="200">
        <f>SUM(R249:R253)</f>
        <v>3.839</v>
      </c>
      <c r="S248" s="199"/>
      <c r="T248" s="201">
        <f>SUM(T249:T253)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2" t="s">
        <v>78</v>
      </c>
      <c r="AT248" s="203" t="s">
        <v>69</v>
      </c>
      <c r="AU248" s="203" t="s">
        <v>78</v>
      </c>
      <c r="AY248" s="202" t="s">
        <v>143</v>
      </c>
      <c r="BK248" s="204">
        <f>SUM(BK249:BK253)</f>
        <v>0</v>
      </c>
    </row>
    <row r="249" spans="1:65" s="2" customFormat="1" ht="16.5" customHeight="1">
      <c r="A249" s="41"/>
      <c r="B249" s="42"/>
      <c r="C249" s="207" t="s">
        <v>7</v>
      </c>
      <c r="D249" s="207" t="s">
        <v>146</v>
      </c>
      <c r="E249" s="208" t="s">
        <v>1475</v>
      </c>
      <c r="F249" s="209" t="s">
        <v>1476</v>
      </c>
      <c r="G249" s="210" t="s">
        <v>185</v>
      </c>
      <c r="H249" s="211">
        <v>2935.53</v>
      </c>
      <c r="I249" s="212"/>
      <c r="J249" s="213">
        <f>ROUND(I249*H249,2)</f>
        <v>0</v>
      </c>
      <c r="K249" s="209" t="s">
        <v>19</v>
      </c>
      <c r="L249" s="47"/>
      <c r="M249" s="214" t="s">
        <v>19</v>
      </c>
      <c r="N249" s="215" t="s">
        <v>41</v>
      </c>
      <c r="O249" s="87"/>
      <c r="P249" s="216">
        <f>O249*H249</f>
        <v>0</v>
      </c>
      <c r="Q249" s="216">
        <v>0</v>
      </c>
      <c r="R249" s="216">
        <f>Q249*H249</f>
        <v>0</v>
      </c>
      <c r="S249" s="216">
        <v>0</v>
      </c>
      <c r="T249" s="21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8" t="s">
        <v>151</v>
      </c>
      <c r="AT249" s="218" t="s">
        <v>146</v>
      </c>
      <c r="AU249" s="218" t="s">
        <v>80</v>
      </c>
      <c r="AY249" s="20" t="s">
        <v>143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20" t="s">
        <v>78</v>
      </c>
      <c r="BK249" s="219">
        <f>ROUND(I249*H249,2)</f>
        <v>0</v>
      </c>
      <c r="BL249" s="20" t="s">
        <v>151</v>
      </c>
      <c r="BM249" s="218" t="s">
        <v>1477</v>
      </c>
    </row>
    <row r="250" spans="1:65" s="2" customFormat="1" ht="37.8" customHeight="1">
      <c r="A250" s="41"/>
      <c r="B250" s="42"/>
      <c r="C250" s="207" t="s">
        <v>386</v>
      </c>
      <c r="D250" s="207" t="s">
        <v>146</v>
      </c>
      <c r="E250" s="208" t="s">
        <v>1478</v>
      </c>
      <c r="F250" s="209" t="s">
        <v>1479</v>
      </c>
      <c r="G250" s="210" t="s">
        <v>174</v>
      </c>
      <c r="H250" s="211">
        <v>225.81</v>
      </c>
      <c r="I250" s="212"/>
      <c r="J250" s="213">
        <f>ROUND(I250*H250,2)</f>
        <v>0</v>
      </c>
      <c r="K250" s="209" t="s">
        <v>19</v>
      </c>
      <c r="L250" s="47"/>
      <c r="M250" s="214" t="s">
        <v>19</v>
      </c>
      <c r="N250" s="215" t="s">
        <v>41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151</v>
      </c>
      <c r="AT250" s="218" t="s">
        <v>146</v>
      </c>
      <c r="AU250" s="218" t="s">
        <v>80</v>
      </c>
      <c r="AY250" s="20" t="s">
        <v>143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78</v>
      </c>
      <c r="BK250" s="219">
        <f>ROUND(I250*H250,2)</f>
        <v>0</v>
      </c>
      <c r="BL250" s="20" t="s">
        <v>151</v>
      </c>
      <c r="BM250" s="218" t="s">
        <v>1480</v>
      </c>
    </row>
    <row r="251" spans="1:65" s="2" customFormat="1" ht="16.5" customHeight="1">
      <c r="A251" s="41"/>
      <c r="B251" s="42"/>
      <c r="C251" s="207" t="s">
        <v>403</v>
      </c>
      <c r="D251" s="207" t="s">
        <v>146</v>
      </c>
      <c r="E251" s="208" t="s">
        <v>1481</v>
      </c>
      <c r="F251" s="209" t="s">
        <v>1482</v>
      </c>
      <c r="G251" s="210" t="s">
        <v>897</v>
      </c>
      <c r="H251" s="211">
        <v>3254</v>
      </c>
      <c r="I251" s="212"/>
      <c r="J251" s="213">
        <f>ROUND(I251*H251,2)</f>
        <v>0</v>
      </c>
      <c r="K251" s="209" t="s">
        <v>19</v>
      </c>
      <c r="L251" s="47"/>
      <c r="M251" s="214" t="s">
        <v>19</v>
      </c>
      <c r="N251" s="215" t="s">
        <v>41</v>
      </c>
      <c r="O251" s="87"/>
      <c r="P251" s="216">
        <f>O251*H251</f>
        <v>0</v>
      </c>
      <c r="Q251" s="216">
        <v>0</v>
      </c>
      <c r="R251" s="216">
        <f>Q251*H251</f>
        <v>0</v>
      </c>
      <c r="S251" s="216">
        <v>0</v>
      </c>
      <c r="T251" s="21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8" t="s">
        <v>151</v>
      </c>
      <c r="AT251" s="218" t="s">
        <v>146</v>
      </c>
      <c r="AU251" s="218" t="s">
        <v>80</v>
      </c>
      <c r="AY251" s="20" t="s">
        <v>143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20" t="s">
        <v>78</v>
      </c>
      <c r="BK251" s="219">
        <f>ROUND(I251*H251,2)</f>
        <v>0</v>
      </c>
      <c r="BL251" s="20" t="s">
        <v>151</v>
      </c>
      <c r="BM251" s="218" t="s">
        <v>1483</v>
      </c>
    </row>
    <row r="252" spans="1:65" s="2" customFormat="1" ht="49.05" customHeight="1">
      <c r="A252" s="41"/>
      <c r="B252" s="42"/>
      <c r="C252" s="207" t="s">
        <v>410</v>
      </c>
      <c r="D252" s="207" t="s">
        <v>146</v>
      </c>
      <c r="E252" s="208" t="s">
        <v>1484</v>
      </c>
      <c r="F252" s="209" t="s">
        <v>1485</v>
      </c>
      <c r="G252" s="210" t="s">
        <v>1486</v>
      </c>
      <c r="H252" s="211">
        <v>3839</v>
      </c>
      <c r="I252" s="212"/>
      <c r="J252" s="213">
        <f>ROUND(I252*H252,2)</f>
        <v>0</v>
      </c>
      <c r="K252" s="209" t="s">
        <v>19</v>
      </c>
      <c r="L252" s="47"/>
      <c r="M252" s="214" t="s">
        <v>19</v>
      </c>
      <c r="N252" s="215" t="s">
        <v>41</v>
      </c>
      <c r="O252" s="87"/>
      <c r="P252" s="216">
        <f>O252*H252</f>
        <v>0</v>
      </c>
      <c r="Q252" s="216">
        <v>0.001</v>
      </c>
      <c r="R252" s="216">
        <f>Q252*H252</f>
        <v>3.839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151</v>
      </c>
      <c r="AT252" s="218" t="s">
        <v>146</v>
      </c>
      <c r="AU252" s="218" t="s">
        <v>80</v>
      </c>
      <c r="AY252" s="20" t="s">
        <v>143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20" t="s">
        <v>78</v>
      </c>
      <c r="BK252" s="219">
        <f>ROUND(I252*H252,2)</f>
        <v>0</v>
      </c>
      <c r="BL252" s="20" t="s">
        <v>151</v>
      </c>
      <c r="BM252" s="218" t="s">
        <v>1487</v>
      </c>
    </row>
    <row r="253" spans="1:65" s="2" customFormat="1" ht="24.15" customHeight="1">
      <c r="A253" s="41"/>
      <c r="B253" s="42"/>
      <c r="C253" s="207" t="s">
        <v>417</v>
      </c>
      <c r="D253" s="207" t="s">
        <v>146</v>
      </c>
      <c r="E253" s="208" t="s">
        <v>1488</v>
      </c>
      <c r="F253" s="209" t="s">
        <v>1489</v>
      </c>
      <c r="G253" s="210" t="s">
        <v>185</v>
      </c>
      <c r="H253" s="211">
        <v>2332.2</v>
      </c>
      <c r="I253" s="212"/>
      <c r="J253" s="213">
        <f>ROUND(I253*H253,2)</f>
        <v>0</v>
      </c>
      <c r="K253" s="209" t="s">
        <v>19</v>
      </c>
      <c r="L253" s="47"/>
      <c r="M253" s="214" t="s">
        <v>19</v>
      </c>
      <c r="N253" s="215" t="s">
        <v>41</v>
      </c>
      <c r="O253" s="87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151</v>
      </c>
      <c r="AT253" s="218" t="s">
        <v>146</v>
      </c>
      <c r="AU253" s="218" t="s">
        <v>80</v>
      </c>
      <c r="AY253" s="20" t="s">
        <v>143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78</v>
      </c>
      <c r="BK253" s="219">
        <f>ROUND(I253*H253,2)</f>
        <v>0</v>
      </c>
      <c r="BL253" s="20" t="s">
        <v>151</v>
      </c>
      <c r="BM253" s="218" t="s">
        <v>1490</v>
      </c>
    </row>
    <row r="254" spans="1:63" s="12" customFormat="1" ht="22.8" customHeight="1">
      <c r="A254" s="12"/>
      <c r="B254" s="191"/>
      <c r="C254" s="192"/>
      <c r="D254" s="193" t="s">
        <v>69</v>
      </c>
      <c r="E254" s="205" t="s">
        <v>272</v>
      </c>
      <c r="F254" s="205" t="s">
        <v>548</v>
      </c>
      <c r="G254" s="192"/>
      <c r="H254" s="192"/>
      <c r="I254" s="195"/>
      <c r="J254" s="206">
        <f>BK254</f>
        <v>0</v>
      </c>
      <c r="K254" s="192"/>
      <c r="L254" s="197"/>
      <c r="M254" s="198"/>
      <c r="N254" s="199"/>
      <c r="O254" s="199"/>
      <c r="P254" s="200">
        <f>SUM(P255:P282)</f>
        <v>0</v>
      </c>
      <c r="Q254" s="199"/>
      <c r="R254" s="200">
        <f>SUM(R255:R282)</f>
        <v>0</v>
      </c>
      <c r="S254" s="199"/>
      <c r="T254" s="201">
        <f>SUM(T255:T282)</f>
        <v>16.072841999999998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2" t="s">
        <v>78</v>
      </c>
      <c r="AT254" s="203" t="s">
        <v>69</v>
      </c>
      <c r="AU254" s="203" t="s">
        <v>78</v>
      </c>
      <c r="AY254" s="202" t="s">
        <v>143</v>
      </c>
      <c r="BK254" s="204">
        <f>SUM(BK255:BK282)</f>
        <v>0</v>
      </c>
    </row>
    <row r="255" spans="1:65" s="2" customFormat="1" ht="24.15" customHeight="1">
      <c r="A255" s="41"/>
      <c r="B255" s="42"/>
      <c r="C255" s="207" t="s">
        <v>425</v>
      </c>
      <c r="D255" s="207" t="s">
        <v>146</v>
      </c>
      <c r="E255" s="208" t="s">
        <v>1491</v>
      </c>
      <c r="F255" s="209" t="s">
        <v>1492</v>
      </c>
      <c r="G255" s="210" t="s">
        <v>149</v>
      </c>
      <c r="H255" s="211">
        <v>4.058</v>
      </c>
      <c r="I255" s="212"/>
      <c r="J255" s="213">
        <f>ROUND(I255*H255,2)</f>
        <v>0</v>
      </c>
      <c r="K255" s="209" t="s">
        <v>150</v>
      </c>
      <c r="L255" s="47"/>
      <c r="M255" s="214" t="s">
        <v>19</v>
      </c>
      <c r="N255" s="215" t="s">
        <v>41</v>
      </c>
      <c r="O255" s="87"/>
      <c r="P255" s="216">
        <f>O255*H255</f>
        <v>0</v>
      </c>
      <c r="Q255" s="216">
        <v>0</v>
      </c>
      <c r="R255" s="216">
        <f>Q255*H255</f>
        <v>0</v>
      </c>
      <c r="S255" s="216">
        <v>2.4</v>
      </c>
      <c r="T255" s="217">
        <f>S255*H255</f>
        <v>9.739199999999999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151</v>
      </c>
      <c r="AT255" s="218" t="s">
        <v>146</v>
      </c>
      <c r="AU255" s="218" t="s">
        <v>80</v>
      </c>
      <c r="AY255" s="20" t="s">
        <v>143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20" t="s">
        <v>78</v>
      </c>
      <c r="BK255" s="219">
        <f>ROUND(I255*H255,2)</f>
        <v>0</v>
      </c>
      <c r="BL255" s="20" t="s">
        <v>151</v>
      </c>
      <c r="BM255" s="218" t="s">
        <v>1493</v>
      </c>
    </row>
    <row r="256" spans="1:47" s="2" customFormat="1" ht="12">
      <c r="A256" s="41"/>
      <c r="B256" s="42"/>
      <c r="C256" s="43"/>
      <c r="D256" s="220" t="s">
        <v>153</v>
      </c>
      <c r="E256" s="43"/>
      <c r="F256" s="221" t="s">
        <v>1494</v>
      </c>
      <c r="G256" s="43"/>
      <c r="H256" s="43"/>
      <c r="I256" s="222"/>
      <c r="J256" s="43"/>
      <c r="K256" s="43"/>
      <c r="L256" s="47"/>
      <c r="M256" s="223"/>
      <c r="N256" s="22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153</v>
      </c>
      <c r="AU256" s="20" t="s">
        <v>80</v>
      </c>
    </row>
    <row r="257" spans="1:51" s="13" customFormat="1" ht="12">
      <c r="A257" s="13"/>
      <c r="B257" s="225"/>
      <c r="C257" s="226"/>
      <c r="D257" s="227" t="s">
        <v>155</v>
      </c>
      <c r="E257" s="228" t="s">
        <v>19</v>
      </c>
      <c r="F257" s="229" t="s">
        <v>1495</v>
      </c>
      <c r="G257" s="226"/>
      <c r="H257" s="228" t="s">
        <v>19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155</v>
      </c>
      <c r="AU257" s="235" t="s">
        <v>80</v>
      </c>
      <c r="AV257" s="13" t="s">
        <v>78</v>
      </c>
      <c r="AW257" s="13" t="s">
        <v>32</v>
      </c>
      <c r="AX257" s="13" t="s">
        <v>70</v>
      </c>
      <c r="AY257" s="235" t="s">
        <v>143</v>
      </c>
    </row>
    <row r="258" spans="1:51" s="14" customFormat="1" ht="12">
      <c r="A258" s="14"/>
      <c r="B258" s="236"/>
      <c r="C258" s="237"/>
      <c r="D258" s="227" t="s">
        <v>155</v>
      </c>
      <c r="E258" s="238" t="s">
        <v>19</v>
      </c>
      <c r="F258" s="239" t="s">
        <v>1496</v>
      </c>
      <c r="G258" s="237"/>
      <c r="H258" s="240">
        <v>4.058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155</v>
      </c>
      <c r="AU258" s="246" t="s">
        <v>80</v>
      </c>
      <c r="AV258" s="14" t="s">
        <v>80</v>
      </c>
      <c r="AW258" s="14" t="s">
        <v>32</v>
      </c>
      <c r="AX258" s="14" t="s">
        <v>78</v>
      </c>
      <c r="AY258" s="246" t="s">
        <v>143</v>
      </c>
    </row>
    <row r="259" spans="1:65" s="2" customFormat="1" ht="44.25" customHeight="1">
      <c r="A259" s="41"/>
      <c r="B259" s="42"/>
      <c r="C259" s="207" t="s">
        <v>430</v>
      </c>
      <c r="D259" s="207" t="s">
        <v>146</v>
      </c>
      <c r="E259" s="208" t="s">
        <v>672</v>
      </c>
      <c r="F259" s="209" t="s">
        <v>673</v>
      </c>
      <c r="G259" s="210" t="s">
        <v>174</v>
      </c>
      <c r="H259" s="211">
        <v>73.647</v>
      </c>
      <c r="I259" s="212"/>
      <c r="J259" s="213">
        <f>ROUND(I259*H259,2)</f>
        <v>0</v>
      </c>
      <c r="K259" s="209" t="s">
        <v>150</v>
      </c>
      <c r="L259" s="47"/>
      <c r="M259" s="214" t="s">
        <v>19</v>
      </c>
      <c r="N259" s="215" t="s">
        <v>41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0.072</v>
      </c>
      <c r="T259" s="217">
        <f>S259*H259</f>
        <v>5.302584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151</v>
      </c>
      <c r="AT259" s="218" t="s">
        <v>146</v>
      </c>
      <c r="AU259" s="218" t="s">
        <v>80</v>
      </c>
      <c r="AY259" s="20" t="s">
        <v>143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78</v>
      </c>
      <c r="BK259" s="219">
        <f>ROUND(I259*H259,2)</f>
        <v>0</v>
      </c>
      <c r="BL259" s="20" t="s">
        <v>151</v>
      </c>
      <c r="BM259" s="218" t="s">
        <v>1497</v>
      </c>
    </row>
    <row r="260" spans="1:47" s="2" customFormat="1" ht="12">
      <c r="A260" s="41"/>
      <c r="B260" s="42"/>
      <c r="C260" s="43"/>
      <c r="D260" s="220" t="s">
        <v>153</v>
      </c>
      <c r="E260" s="43"/>
      <c r="F260" s="221" t="s">
        <v>675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153</v>
      </c>
      <c r="AU260" s="20" t="s">
        <v>80</v>
      </c>
    </row>
    <row r="261" spans="1:51" s="13" customFormat="1" ht="12">
      <c r="A261" s="13"/>
      <c r="B261" s="225"/>
      <c r="C261" s="226"/>
      <c r="D261" s="227" t="s">
        <v>155</v>
      </c>
      <c r="E261" s="228" t="s">
        <v>19</v>
      </c>
      <c r="F261" s="229" t="s">
        <v>1498</v>
      </c>
      <c r="G261" s="226"/>
      <c r="H261" s="228" t="s">
        <v>19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155</v>
      </c>
      <c r="AU261" s="235" t="s">
        <v>80</v>
      </c>
      <c r="AV261" s="13" t="s">
        <v>78</v>
      </c>
      <c r="AW261" s="13" t="s">
        <v>32</v>
      </c>
      <c r="AX261" s="13" t="s">
        <v>70</v>
      </c>
      <c r="AY261" s="235" t="s">
        <v>143</v>
      </c>
    </row>
    <row r="262" spans="1:51" s="14" customFormat="1" ht="12">
      <c r="A262" s="14"/>
      <c r="B262" s="236"/>
      <c r="C262" s="237"/>
      <c r="D262" s="227" t="s">
        <v>155</v>
      </c>
      <c r="E262" s="238" t="s">
        <v>19</v>
      </c>
      <c r="F262" s="239" t="s">
        <v>1499</v>
      </c>
      <c r="G262" s="237"/>
      <c r="H262" s="240">
        <v>73.647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155</v>
      </c>
      <c r="AU262" s="246" t="s">
        <v>80</v>
      </c>
      <c r="AV262" s="14" t="s">
        <v>80</v>
      </c>
      <c r="AW262" s="14" t="s">
        <v>32</v>
      </c>
      <c r="AX262" s="14" t="s">
        <v>78</v>
      </c>
      <c r="AY262" s="246" t="s">
        <v>143</v>
      </c>
    </row>
    <row r="263" spans="1:65" s="2" customFormat="1" ht="24.15" customHeight="1">
      <c r="A263" s="41"/>
      <c r="B263" s="42"/>
      <c r="C263" s="207" t="s">
        <v>435</v>
      </c>
      <c r="D263" s="207" t="s">
        <v>146</v>
      </c>
      <c r="E263" s="208" t="s">
        <v>1500</v>
      </c>
      <c r="F263" s="209" t="s">
        <v>1501</v>
      </c>
      <c r="G263" s="210" t="s">
        <v>174</v>
      </c>
      <c r="H263" s="211">
        <v>73.647</v>
      </c>
      <c r="I263" s="212"/>
      <c r="J263" s="213">
        <f>ROUND(I263*H263,2)</f>
        <v>0</v>
      </c>
      <c r="K263" s="209" t="s">
        <v>150</v>
      </c>
      <c r="L263" s="47"/>
      <c r="M263" s="214" t="s">
        <v>19</v>
      </c>
      <c r="N263" s="215" t="s">
        <v>41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0.014</v>
      </c>
      <c r="T263" s="217">
        <f>S263*H263</f>
        <v>1.031058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151</v>
      </c>
      <c r="AT263" s="218" t="s">
        <v>146</v>
      </c>
      <c r="AU263" s="218" t="s">
        <v>80</v>
      </c>
      <c r="AY263" s="20" t="s">
        <v>143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78</v>
      </c>
      <c r="BK263" s="219">
        <f>ROUND(I263*H263,2)</f>
        <v>0</v>
      </c>
      <c r="BL263" s="20" t="s">
        <v>151</v>
      </c>
      <c r="BM263" s="218" t="s">
        <v>1502</v>
      </c>
    </row>
    <row r="264" spans="1:47" s="2" customFormat="1" ht="12">
      <c r="A264" s="41"/>
      <c r="B264" s="42"/>
      <c r="C264" s="43"/>
      <c r="D264" s="220" t="s">
        <v>153</v>
      </c>
      <c r="E264" s="43"/>
      <c r="F264" s="221" t="s">
        <v>1503</v>
      </c>
      <c r="G264" s="43"/>
      <c r="H264" s="43"/>
      <c r="I264" s="222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153</v>
      </c>
      <c r="AU264" s="20" t="s">
        <v>80</v>
      </c>
    </row>
    <row r="265" spans="1:51" s="13" customFormat="1" ht="12">
      <c r="A265" s="13"/>
      <c r="B265" s="225"/>
      <c r="C265" s="226"/>
      <c r="D265" s="227" t="s">
        <v>155</v>
      </c>
      <c r="E265" s="228" t="s">
        <v>19</v>
      </c>
      <c r="F265" s="229" t="s">
        <v>1498</v>
      </c>
      <c r="G265" s="226"/>
      <c r="H265" s="228" t="s">
        <v>19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155</v>
      </c>
      <c r="AU265" s="235" t="s">
        <v>80</v>
      </c>
      <c r="AV265" s="13" t="s">
        <v>78</v>
      </c>
      <c r="AW265" s="13" t="s">
        <v>32</v>
      </c>
      <c r="AX265" s="13" t="s">
        <v>70</v>
      </c>
      <c r="AY265" s="235" t="s">
        <v>143</v>
      </c>
    </row>
    <row r="266" spans="1:51" s="14" customFormat="1" ht="12">
      <c r="A266" s="14"/>
      <c r="B266" s="236"/>
      <c r="C266" s="237"/>
      <c r="D266" s="227" t="s">
        <v>155</v>
      </c>
      <c r="E266" s="238" t="s">
        <v>19</v>
      </c>
      <c r="F266" s="239" t="s">
        <v>1499</v>
      </c>
      <c r="G266" s="237"/>
      <c r="H266" s="240">
        <v>73.647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6" t="s">
        <v>155</v>
      </c>
      <c r="AU266" s="246" t="s">
        <v>80</v>
      </c>
      <c r="AV266" s="14" t="s">
        <v>80</v>
      </c>
      <c r="AW266" s="14" t="s">
        <v>32</v>
      </c>
      <c r="AX266" s="14" t="s">
        <v>78</v>
      </c>
      <c r="AY266" s="246" t="s">
        <v>143</v>
      </c>
    </row>
    <row r="267" spans="1:65" s="2" customFormat="1" ht="24.15" customHeight="1">
      <c r="A267" s="41"/>
      <c r="B267" s="42"/>
      <c r="C267" s="207" t="s">
        <v>449</v>
      </c>
      <c r="D267" s="207" t="s">
        <v>146</v>
      </c>
      <c r="E267" s="208" t="s">
        <v>677</v>
      </c>
      <c r="F267" s="209" t="s">
        <v>678</v>
      </c>
      <c r="G267" s="210" t="s">
        <v>174</v>
      </c>
      <c r="H267" s="211">
        <v>343.389</v>
      </c>
      <c r="I267" s="212"/>
      <c r="J267" s="213">
        <f>ROUND(I267*H267,2)</f>
        <v>0</v>
      </c>
      <c r="K267" s="209" t="s">
        <v>150</v>
      </c>
      <c r="L267" s="47"/>
      <c r="M267" s="214" t="s">
        <v>19</v>
      </c>
      <c r="N267" s="215" t="s">
        <v>41</v>
      </c>
      <c r="O267" s="87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151</v>
      </c>
      <c r="AT267" s="218" t="s">
        <v>146</v>
      </c>
      <c r="AU267" s="218" t="s">
        <v>80</v>
      </c>
      <c r="AY267" s="20" t="s">
        <v>143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78</v>
      </c>
      <c r="BK267" s="219">
        <f>ROUND(I267*H267,2)</f>
        <v>0</v>
      </c>
      <c r="BL267" s="20" t="s">
        <v>151</v>
      </c>
      <c r="BM267" s="218" t="s">
        <v>1504</v>
      </c>
    </row>
    <row r="268" spans="1:47" s="2" customFormat="1" ht="12">
      <c r="A268" s="41"/>
      <c r="B268" s="42"/>
      <c r="C268" s="43"/>
      <c r="D268" s="220" t="s">
        <v>153</v>
      </c>
      <c r="E268" s="43"/>
      <c r="F268" s="221" t="s">
        <v>680</v>
      </c>
      <c r="G268" s="43"/>
      <c r="H268" s="43"/>
      <c r="I268" s="222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153</v>
      </c>
      <c r="AU268" s="20" t="s">
        <v>80</v>
      </c>
    </row>
    <row r="269" spans="1:51" s="13" customFormat="1" ht="12">
      <c r="A269" s="13"/>
      <c r="B269" s="225"/>
      <c r="C269" s="226"/>
      <c r="D269" s="227" t="s">
        <v>155</v>
      </c>
      <c r="E269" s="228" t="s">
        <v>19</v>
      </c>
      <c r="F269" s="229" t="s">
        <v>1441</v>
      </c>
      <c r="G269" s="226"/>
      <c r="H269" s="228" t="s">
        <v>19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155</v>
      </c>
      <c r="AU269" s="235" t="s">
        <v>80</v>
      </c>
      <c r="AV269" s="13" t="s">
        <v>78</v>
      </c>
      <c r="AW269" s="13" t="s">
        <v>32</v>
      </c>
      <c r="AX269" s="13" t="s">
        <v>70</v>
      </c>
      <c r="AY269" s="235" t="s">
        <v>143</v>
      </c>
    </row>
    <row r="270" spans="1:51" s="13" customFormat="1" ht="12">
      <c r="A270" s="13"/>
      <c r="B270" s="225"/>
      <c r="C270" s="226"/>
      <c r="D270" s="227" t="s">
        <v>155</v>
      </c>
      <c r="E270" s="228" t="s">
        <v>19</v>
      </c>
      <c r="F270" s="229" t="s">
        <v>1346</v>
      </c>
      <c r="G270" s="226"/>
      <c r="H270" s="228" t="s">
        <v>19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155</v>
      </c>
      <c r="AU270" s="235" t="s">
        <v>80</v>
      </c>
      <c r="AV270" s="13" t="s">
        <v>78</v>
      </c>
      <c r="AW270" s="13" t="s">
        <v>32</v>
      </c>
      <c r="AX270" s="13" t="s">
        <v>70</v>
      </c>
      <c r="AY270" s="235" t="s">
        <v>143</v>
      </c>
    </row>
    <row r="271" spans="1:51" s="14" customFormat="1" ht="12">
      <c r="A271" s="14"/>
      <c r="B271" s="236"/>
      <c r="C271" s="237"/>
      <c r="D271" s="227" t="s">
        <v>155</v>
      </c>
      <c r="E271" s="238" t="s">
        <v>19</v>
      </c>
      <c r="F271" s="239" t="s">
        <v>1442</v>
      </c>
      <c r="G271" s="237"/>
      <c r="H271" s="240">
        <v>6.24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6" t="s">
        <v>155</v>
      </c>
      <c r="AU271" s="246" t="s">
        <v>80</v>
      </c>
      <c r="AV271" s="14" t="s">
        <v>80</v>
      </c>
      <c r="AW271" s="14" t="s">
        <v>32</v>
      </c>
      <c r="AX271" s="14" t="s">
        <v>70</v>
      </c>
      <c r="AY271" s="246" t="s">
        <v>143</v>
      </c>
    </row>
    <row r="272" spans="1:51" s="13" customFormat="1" ht="12">
      <c r="A272" s="13"/>
      <c r="B272" s="225"/>
      <c r="C272" s="226"/>
      <c r="D272" s="227" t="s">
        <v>155</v>
      </c>
      <c r="E272" s="228" t="s">
        <v>19</v>
      </c>
      <c r="F272" s="229" t="s">
        <v>1348</v>
      </c>
      <c r="G272" s="226"/>
      <c r="H272" s="228" t="s">
        <v>19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155</v>
      </c>
      <c r="AU272" s="235" t="s">
        <v>80</v>
      </c>
      <c r="AV272" s="13" t="s">
        <v>78</v>
      </c>
      <c r="AW272" s="13" t="s">
        <v>32</v>
      </c>
      <c r="AX272" s="13" t="s">
        <v>70</v>
      </c>
      <c r="AY272" s="235" t="s">
        <v>143</v>
      </c>
    </row>
    <row r="273" spans="1:51" s="14" customFormat="1" ht="12">
      <c r="A273" s="14"/>
      <c r="B273" s="236"/>
      <c r="C273" s="237"/>
      <c r="D273" s="227" t="s">
        <v>155</v>
      </c>
      <c r="E273" s="238" t="s">
        <v>19</v>
      </c>
      <c r="F273" s="239" t="s">
        <v>1443</v>
      </c>
      <c r="G273" s="237"/>
      <c r="H273" s="240">
        <v>41.12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155</v>
      </c>
      <c r="AU273" s="246" t="s">
        <v>80</v>
      </c>
      <c r="AV273" s="14" t="s">
        <v>80</v>
      </c>
      <c r="AW273" s="14" t="s">
        <v>32</v>
      </c>
      <c r="AX273" s="14" t="s">
        <v>70</v>
      </c>
      <c r="AY273" s="246" t="s">
        <v>143</v>
      </c>
    </row>
    <row r="274" spans="1:51" s="13" customFormat="1" ht="12">
      <c r="A274" s="13"/>
      <c r="B274" s="225"/>
      <c r="C274" s="226"/>
      <c r="D274" s="227" t="s">
        <v>155</v>
      </c>
      <c r="E274" s="228" t="s">
        <v>19</v>
      </c>
      <c r="F274" s="229" t="s">
        <v>1350</v>
      </c>
      <c r="G274" s="226"/>
      <c r="H274" s="228" t="s">
        <v>19</v>
      </c>
      <c r="I274" s="230"/>
      <c r="J274" s="226"/>
      <c r="K274" s="226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155</v>
      </c>
      <c r="AU274" s="235" t="s">
        <v>80</v>
      </c>
      <c r="AV274" s="13" t="s">
        <v>78</v>
      </c>
      <c r="AW274" s="13" t="s">
        <v>32</v>
      </c>
      <c r="AX274" s="13" t="s">
        <v>70</v>
      </c>
      <c r="AY274" s="235" t="s">
        <v>143</v>
      </c>
    </row>
    <row r="275" spans="1:51" s="14" customFormat="1" ht="12">
      <c r="A275" s="14"/>
      <c r="B275" s="236"/>
      <c r="C275" s="237"/>
      <c r="D275" s="227" t="s">
        <v>155</v>
      </c>
      <c r="E275" s="238" t="s">
        <v>19</v>
      </c>
      <c r="F275" s="239" t="s">
        <v>1444</v>
      </c>
      <c r="G275" s="237"/>
      <c r="H275" s="240">
        <v>161.64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6" t="s">
        <v>155</v>
      </c>
      <c r="AU275" s="246" t="s">
        <v>80</v>
      </c>
      <c r="AV275" s="14" t="s">
        <v>80</v>
      </c>
      <c r="AW275" s="14" t="s">
        <v>32</v>
      </c>
      <c r="AX275" s="14" t="s">
        <v>70</v>
      </c>
      <c r="AY275" s="246" t="s">
        <v>143</v>
      </c>
    </row>
    <row r="276" spans="1:51" s="13" customFormat="1" ht="12">
      <c r="A276" s="13"/>
      <c r="B276" s="225"/>
      <c r="C276" s="226"/>
      <c r="D276" s="227" t="s">
        <v>155</v>
      </c>
      <c r="E276" s="228" t="s">
        <v>19</v>
      </c>
      <c r="F276" s="229" t="s">
        <v>1352</v>
      </c>
      <c r="G276" s="226"/>
      <c r="H276" s="228" t="s">
        <v>19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155</v>
      </c>
      <c r="AU276" s="235" t="s">
        <v>80</v>
      </c>
      <c r="AV276" s="13" t="s">
        <v>78</v>
      </c>
      <c r="AW276" s="13" t="s">
        <v>32</v>
      </c>
      <c r="AX276" s="13" t="s">
        <v>70</v>
      </c>
      <c r="AY276" s="235" t="s">
        <v>143</v>
      </c>
    </row>
    <row r="277" spans="1:51" s="14" customFormat="1" ht="12">
      <c r="A277" s="14"/>
      <c r="B277" s="236"/>
      <c r="C277" s="237"/>
      <c r="D277" s="227" t="s">
        <v>155</v>
      </c>
      <c r="E277" s="238" t="s">
        <v>19</v>
      </c>
      <c r="F277" s="239" t="s">
        <v>1445</v>
      </c>
      <c r="G277" s="237"/>
      <c r="H277" s="240">
        <v>47.55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6" t="s">
        <v>155</v>
      </c>
      <c r="AU277" s="246" t="s">
        <v>80</v>
      </c>
      <c r="AV277" s="14" t="s">
        <v>80</v>
      </c>
      <c r="AW277" s="14" t="s">
        <v>32</v>
      </c>
      <c r="AX277" s="14" t="s">
        <v>70</v>
      </c>
      <c r="AY277" s="246" t="s">
        <v>143</v>
      </c>
    </row>
    <row r="278" spans="1:51" s="13" customFormat="1" ht="12">
      <c r="A278" s="13"/>
      <c r="B278" s="225"/>
      <c r="C278" s="226"/>
      <c r="D278" s="227" t="s">
        <v>155</v>
      </c>
      <c r="E278" s="228" t="s">
        <v>19</v>
      </c>
      <c r="F278" s="229" t="s">
        <v>330</v>
      </c>
      <c r="G278" s="226"/>
      <c r="H278" s="228" t="s">
        <v>19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155</v>
      </c>
      <c r="AU278" s="235" t="s">
        <v>80</v>
      </c>
      <c r="AV278" s="13" t="s">
        <v>78</v>
      </c>
      <c r="AW278" s="13" t="s">
        <v>32</v>
      </c>
      <c r="AX278" s="13" t="s">
        <v>70</v>
      </c>
      <c r="AY278" s="235" t="s">
        <v>143</v>
      </c>
    </row>
    <row r="279" spans="1:51" s="14" customFormat="1" ht="12">
      <c r="A279" s="14"/>
      <c r="B279" s="236"/>
      <c r="C279" s="237"/>
      <c r="D279" s="227" t="s">
        <v>155</v>
      </c>
      <c r="E279" s="238" t="s">
        <v>19</v>
      </c>
      <c r="F279" s="239" t="s">
        <v>1505</v>
      </c>
      <c r="G279" s="237"/>
      <c r="H279" s="240">
        <v>9.79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155</v>
      </c>
      <c r="AU279" s="246" t="s">
        <v>80</v>
      </c>
      <c r="AV279" s="14" t="s">
        <v>80</v>
      </c>
      <c r="AW279" s="14" t="s">
        <v>32</v>
      </c>
      <c r="AX279" s="14" t="s">
        <v>70</v>
      </c>
      <c r="AY279" s="246" t="s">
        <v>143</v>
      </c>
    </row>
    <row r="280" spans="1:51" s="13" customFormat="1" ht="12">
      <c r="A280" s="13"/>
      <c r="B280" s="225"/>
      <c r="C280" s="226"/>
      <c r="D280" s="227" t="s">
        <v>155</v>
      </c>
      <c r="E280" s="228" t="s">
        <v>19</v>
      </c>
      <c r="F280" s="229" t="s">
        <v>332</v>
      </c>
      <c r="G280" s="226"/>
      <c r="H280" s="228" t="s">
        <v>19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155</v>
      </c>
      <c r="AU280" s="235" t="s">
        <v>80</v>
      </c>
      <c r="AV280" s="13" t="s">
        <v>78</v>
      </c>
      <c r="AW280" s="13" t="s">
        <v>32</v>
      </c>
      <c r="AX280" s="13" t="s">
        <v>70</v>
      </c>
      <c r="AY280" s="235" t="s">
        <v>143</v>
      </c>
    </row>
    <row r="281" spans="1:51" s="14" customFormat="1" ht="12">
      <c r="A281" s="14"/>
      <c r="B281" s="236"/>
      <c r="C281" s="237"/>
      <c r="D281" s="227" t="s">
        <v>155</v>
      </c>
      <c r="E281" s="238" t="s">
        <v>19</v>
      </c>
      <c r="F281" s="239" t="s">
        <v>1447</v>
      </c>
      <c r="G281" s="237"/>
      <c r="H281" s="240">
        <v>77.049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155</v>
      </c>
      <c r="AU281" s="246" t="s">
        <v>80</v>
      </c>
      <c r="AV281" s="14" t="s">
        <v>80</v>
      </c>
      <c r="AW281" s="14" t="s">
        <v>32</v>
      </c>
      <c r="AX281" s="14" t="s">
        <v>70</v>
      </c>
      <c r="AY281" s="246" t="s">
        <v>143</v>
      </c>
    </row>
    <row r="282" spans="1:51" s="15" customFormat="1" ht="12">
      <c r="A282" s="15"/>
      <c r="B282" s="257"/>
      <c r="C282" s="258"/>
      <c r="D282" s="227" t="s">
        <v>155</v>
      </c>
      <c r="E282" s="259" t="s">
        <v>19</v>
      </c>
      <c r="F282" s="260" t="s">
        <v>204</v>
      </c>
      <c r="G282" s="258"/>
      <c r="H282" s="261">
        <v>343.389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7" t="s">
        <v>155</v>
      </c>
      <c r="AU282" s="267" t="s">
        <v>80</v>
      </c>
      <c r="AV282" s="15" t="s">
        <v>151</v>
      </c>
      <c r="AW282" s="15" t="s">
        <v>32</v>
      </c>
      <c r="AX282" s="15" t="s">
        <v>78</v>
      </c>
      <c r="AY282" s="267" t="s">
        <v>143</v>
      </c>
    </row>
    <row r="283" spans="1:63" s="12" customFormat="1" ht="22.8" customHeight="1">
      <c r="A283" s="12"/>
      <c r="B283" s="191"/>
      <c r="C283" s="192"/>
      <c r="D283" s="193" t="s">
        <v>69</v>
      </c>
      <c r="E283" s="205" t="s">
        <v>682</v>
      </c>
      <c r="F283" s="205" t="s">
        <v>683</v>
      </c>
      <c r="G283" s="192"/>
      <c r="H283" s="192"/>
      <c r="I283" s="195"/>
      <c r="J283" s="206">
        <f>BK283</f>
        <v>0</v>
      </c>
      <c r="K283" s="192"/>
      <c r="L283" s="197"/>
      <c r="M283" s="198"/>
      <c r="N283" s="199"/>
      <c r="O283" s="199"/>
      <c r="P283" s="200">
        <f>SUM(P284:P294)</f>
        <v>0</v>
      </c>
      <c r="Q283" s="199"/>
      <c r="R283" s="200">
        <f>SUM(R284:R294)</f>
        <v>0</v>
      </c>
      <c r="S283" s="199"/>
      <c r="T283" s="201">
        <f>SUM(T284:T294)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2" t="s">
        <v>78</v>
      </c>
      <c r="AT283" s="203" t="s">
        <v>69</v>
      </c>
      <c r="AU283" s="203" t="s">
        <v>78</v>
      </c>
      <c r="AY283" s="202" t="s">
        <v>143</v>
      </c>
      <c r="BK283" s="204">
        <f>SUM(BK284:BK294)</f>
        <v>0</v>
      </c>
    </row>
    <row r="284" spans="1:65" s="2" customFormat="1" ht="44.25" customHeight="1">
      <c r="A284" s="41"/>
      <c r="B284" s="42"/>
      <c r="C284" s="207" t="s">
        <v>454</v>
      </c>
      <c r="D284" s="207" t="s">
        <v>146</v>
      </c>
      <c r="E284" s="208" t="s">
        <v>685</v>
      </c>
      <c r="F284" s="209" t="s">
        <v>686</v>
      </c>
      <c r="G284" s="210" t="s">
        <v>160</v>
      </c>
      <c r="H284" s="211">
        <v>16.073</v>
      </c>
      <c r="I284" s="212"/>
      <c r="J284" s="213">
        <f>ROUND(I284*H284,2)</f>
        <v>0</v>
      </c>
      <c r="K284" s="209" t="s">
        <v>150</v>
      </c>
      <c r="L284" s="47"/>
      <c r="M284" s="214" t="s">
        <v>19</v>
      </c>
      <c r="N284" s="215" t="s">
        <v>41</v>
      </c>
      <c r="O284" s="87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8" t="s">
        <v>151</v>
      </c>
      <c r="AT284" s="218" t="s">
        <v>146</v>
      </c>
      <c r="AU284" s="218" t="s">
        <v>80</v>
      </c>
      <c r="AY284" s="20" t="s">
        <v>143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20" t="s">
        <v>78</v>
      </c>
      <c r="BK284" s="219">
        <f>ROUND(I284*H284,2)</f>
        <v>0</v>
      </c>
      <c r="BL284" s="20" t="s">
        <v>151</v>
      </c>
      <c r="BM284" s="218" t="s">
        <v>1506</v>
      </c>
    </row>
    <row r="285" spans="1:47" s="2" customFormat="1" ht="12">
      <c r="A285" s="41"/>
      <c r="B285" s="42"/>
      <c r="C285" s="43"/>
      <c r="D285" s="220" t="s">
        <v>153</v>
      </c>
      <c r="E285" s="43"/>
      <c r="F285" s="221" t="s">
        <v>688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153</v>
      </c>
      <c r="AU285" s="20" t="s">
        <v>80</v>
      </c>
    </row>
    <row r="286" spans="1:65" s="2" customFormat="1" ht="62.7" customHeight="1">
      <c r="A286" s="41"/>
      <c r="B286" s="42"/>
      <c r="C286" s="207" t="s">
        <v>459</v>
      </c>
      <c r="D286" s="207" t="s">
        <v>146</v>
      </c>
      <c r="E286" s="208" t="s">
        <v>690</v>
      </c>
      <c r="F286" s="209" t="s">
        <v>691</v>
      </c>
      <c r="G286" s="210" t="s">
        <v>160</v>
      </c>
      <c r="H286" s="211">
        <v>32.146</v>
      </c>
      <c r="I286" s="212"/>
      <c r="J286" s="213">
        <f>ROUND(I286*H286,2)</f>
        <v>0</v>
      </c>
      <c r="K286" s="209" t="s">
        <v>150</v>
      </c>
      <c r="L286" s="47"/>
      <c r="M286" s="214" t="s">
        <v>19</v>
      </c>
      <c r="N286" s="215" t="s">
        <v>41</v>
      </c>
      <c r="O286" s="87"/>
      <c r="P286" s="216">
        <f>O286*H286</f>
        <v>0</v>
      </c>
      <c r="Q286" s="216">
        <v>0</v>
      </c>
      <c r="R286" s="216">
        <f>Q286*H286</f>
        <v>0</v>
      </c>
      <c r="S286" s="216">
        <v>0</v>
      </c>
      <c r="T286" s="21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8" t="s">
        <v>151</v>
      </c>
      <c r="AT286" s="218" t="s">
        <v>146</v>
      </c>
      <c r="AU286" s="218" t="s">
        <v>80</v>
      </c>
      <c r="AY286" s="20" t="s">
        <v>143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20" t="s">
        <v>78</v>
      </c>
      <c r="BK286" s="219">
        <f>ROUND(I286*H286,2)</f>
        <v>0</v>
      </c>
      <c r="BL286" s="20" t="s">
        <v>151</v>
      </c>
      <c r="BM286" s="218" t="s">
        <v>1507</v>
      </c>
    </row>
    <row r="287" spans="1:47" s="2" customFormat="1" ht="12">
      <c r="A287" s="41"/>
      <c r="B287" s="42"/>
      <c r="C287" s="43"/>
      <c r="D287" s="220" t="s">
        <v>153</v>
      </c>
      <c r="E287" s="43"/>
      <c r="F287" s="221" t="s">
        <v>693</v>
      </c>
      <c r="G287" s="43"/>
      <c r="H287" s="43"/>
      <c r="I287" s="222"/>
      <c r="J287" s="43"/>
      <c r="K287" s="43"/>
      <c r="L287" s="47"/>
      <c r="M287" s="223"/>
      <c r="N287" s="224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153</v>
      </c>
      <c r="AU287" s="20" t="s">
        <v>80</v>
      </c>
    </row>
    <row r="288" spans="1:51" s="14" customFormat="1" ht="12">
      <c r="A288" s="14"/>
      <c r="B288" s="236"/>
      <c r="C288" s="237"/>
      <c r="D288" s="227" t="s">
        <v>155</v>
      </c>
      <c r="E288" s="237"/>
      <c r="F288" s="239" t="s">
        <v>1508</v>
      </c>
      <c r="G288" s="237"/>
      <c r="H288" s="240">
        <v>32.146</v>
      </c>
      <c r="I288" s="241"/>
      <c r="J288" s="237"/>
      <c r="K288" s="237"/>
      <c r="L288" s="242"/>
      <c r="M288" s="243"/>
      <c r="N288" s="244"/>
      <c r="O288" s="244"/>
      <c r="P288" s="244"/>
      <c r="Q288" s="244"/>
      <c r="R288" s="244"/>
      <c r="S288" s="244"/>
      <c r="T288" s="24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6" t="s">
        <v>155</v>
      </c>
      <c r="AU288" s="246" t="s">
        <v>80</v>
      </c>
      <c r="AV288" s="14" t="s">
        <v>80</v>
      </c>
      <c r="AW288" s="14" t="s">
        <v>4</v>
      </c>
      <c r="AX288" s="14" t="s">
        <v>78</v>
      </c>
      <c r="AY288" s="246" t="s">
        <v>143</v>
      </c>
    </row>
    <row r="289" spans="1:65" s="2" customFormat="1" ht="33" customHeight="1">
      <c r="A289" s="41"/>
      <c r="B289" s="42"/>
      <c r="C289" s="207" t="s">
        <v>463</v>
      </c>
      <c r="D289" s="207" t="s">
        <v>146</v>
      </c>
      <c r="E289" s="208" t="s">
        <v>696</v>
      </c>
      <c r="F289" s="209" t="s">
        <v>697</v>
      </c>
      <c r="G289" s="210" t="s">
        <v>160</v>
      </c>
      <c r="H289" s="211">
        <v>16.073</v>
      </c>
      <c r="I289" s="212"/>
      <c r="J289" s="213">
        <f>ROUND(I289*H289,2)</f>
        <v>0</v>
      </c>
      <c r="K289" s="209" t="s">
        <v>150</v>
      </c>
      <c r="L289" s="47"/>
      <c r="M289" s="214" t="s">
        <v>19</v>
      </c>
      <c r="N289" s="215" t="s">
        <v>41</v>
      </c>
      <c r="O289" s="87"/>
      <c r="P289" s="216">
        <f>O289*H289</f>
        <v>0</v>
      </c>
      <c r="Q289" s="216">
        <v>0</v>
      </c>
      <c r="R289" s="216">
        <f>Q289*H289</f>
        <v>0</v>
      </c>
      <c r="S289" s="216">
        <v>0</v>
      </c>
      <c r="T289" s="21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8" t="s">
        <v>151</v>
      </c>
      <c r="AT289" s="218" t="s">
        <v>146</v>
      </c>
      <c r="AU289" s="218" t="s">
        <v>80</v>
      </c>
      <c r="AY289" s="20" t="s">
        <v>143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20" t="s">
        <v>78</v>
      </c>
      <c r="BK289" s="219">
        <f>ROUND(I289*H289,2)</f>
        <v>0</v>
      </c>
      <c r="BL289" s="20" t="s">
        <v>151</v>
      </c>
      <c r="BM289" s="218" t="s">
        <v>1509</v>
      </c>
    </row>
    <row r="290" spans="1:47" s="2" customFormat="1" ht="12">
      <c r="A290" s="41"/>
      <c r="B290" s="42"/>
      <c r="C290" s="43"/>
      <c r="D290" s="220" t="s">
        <v>153</v>
      </c>
      <c r="E290" s="43"/>
      <c r="F290" s="221" t="s">
        <v>699</v>
      </c>
      <c r="G290" s="43"/>
      <c r="H290" s="43"/>
      <c r="I290" s="222"/>
      <c r="J290" s="43"/>
      <c r="K290" s="43"/>
      <c r="L290" s="47"/>
      <c r="M290" s="223"/>
      <c r="N290" s="22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153</v>
      </c>
      <c r="AU290" s="20" t="s">
        <v>80</v>
      </c>
    </row>
    <row r="291" spans="1:65" s="2" customFormat="1" ht="44.25" customHeight="1">
      <c r="A291" s="41"/>
      <c r="B291" s="42"/>
      <c r="C291" s="207" t="s">
        <v>470</v>
      </c>
      <c r="D291" s="207" t="s">
        <v>146</v>
      </c>
      <c r="E291" s="208" t="s">
        <v>701</v>
      </c>
      <c r="F291" s="209" t="s">
        <v>702</v>
      </c>
      <c r="G291" s="210" t="s">
        <v>160</v>
      </c>
      <c r="H291" s="211">
        <v>16.073</v>
      </c>
      <c r="I291" s="212"/>
      <c r="J291" s="213">
        <f>ROUND(I291*H291,2)</f>
        <v>0</v>
      </c>
      <c r="K291" s="209" t="s">
        <v>150</v>
      </c>
      <c r="L291" s="47"/>
      <c r="M291" s="214" t="s">
        <v>19</v>
      </c>
      <c r="N291" s="215" t="s">
        <v>41</v>
      </c>
      <c r="O291" s="87"/>
      <c r="P291" s="216">
        <f>O291*H291</f>
        <v>0</v>
      </c>
      <c r="Q291" s="216">
        <v>0</v>
      </c>
      <c r="R291" s="216">
        <f>Q291*H291</f>
        <v>0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151</v>
      </c>
      <c r="AT291" s="218" t="s">
        <v>146</v>
      </c>
      <c r="AU291" s="218" t="s">
        <v>80</v>
      </c>
      <c r="AY291" s="20" t="s">
        <v>143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20" t="s">
        <v>78</v>
      </c>
      <c r="BK291" s="219">
        <f>ROUND(I291*H291,2)</f>
        <v>0</v>
      </c>
      <c r="BL291" s="20" t="s">
        <v>151</v>
      </c>
      <c r="BM291" s="218" t="s">
        <v>1510</v>
      </c>
    </row>
    <row r="292" spans="1:47" s="2" customFormat="1" ht="12">
      <c r="A292" s="41"/>
      <c r="B292" s="42"/>
      <c r="C292" s="43"/>
      <c r="D292" s="220" t="s">
        <v>153</v>
      </c>
      <c r="E292" s="43"/>
      <c r="F292" s="221" t="s">
        <v>704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153</v>
      </c>
      <c r="AU292" s="20" t="s">
        <v>80</v>
      </c>
    </row>
    <row r="293" spans="1:65" s="2" customFormat="1" ht="44.25" customHeight="1">
      <c r="A293" s="41"/>
      <c r="B293" s="42"/>
      <c r="C293" s="207" t="s">
        <v>477</v>
      </c>
      <c r="D293" s="207" t="s">
        <v>146</v>
      </c>
      <c r="E293" s="208" t="s">
        <v>706</v>
      </c>
      <c r="F293" s="209" t="s">
        <v>707</v>
      </c>
      <c r="G293" s="210" t="s">
        <v>160</v>
      </c>
      <c r="H293" s="211">
        <v>15.264</v>
      </c>
      <c r="I293" s="212"/>
      <c r="J293" s="213">
        <f>ROUND(I293*H293,2)</f>
        <v>0</v>
      </c>
      <c r="K293" s="209" t="s">
        <v>150</v>
      </c>
      <c r="L293" s="47"/>
      <c r="M293" s="214" t="s">
        <v>19</v>
      </c>
      <c r="N293" s="215" t="s">
        <v>41</v>
      </c>
      <c r="O293" s="87"/>
      <c r="P293" s="216">
        <f>O293*H293</f>
        <v>0</v>
      </c>
      <c r="Q293" s="216">
        <v>0</v>
      </c>
      <c r="R293" s="216">
        <f>Q293*H293</f>
        <v>0</v>
      </c>
      <c r="S293" s="216">
        <v>0</v>
      </c>
      <c r="T293" s="21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18" t="s">
        <v>151</v>
      </c>
      <c r="AT293" s="218" t="s">
        <v>146</v>
      </c>
      <c r="AU293" s="218" t="s">
        <v>80</v>
      </c>
      <c r="AY293" s="20" t="s">
        <v>143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20" t="s">
        <v>78</v>
      </c>
      <c r="BK293" s="219">
        <f>ROUND(I293*H293,2)</f>
        <v>0</v>
      </c>
      <c r="BL293" s="20" t="s">
        <v>151</v>
      </c>
      <c r="BM293" s="218" t="s">
        <v>1511</v>
      </c>
    </row>
    <row r="294" spans="1:47" s="2" customFormat="1" ht="12">
      <c r="A294" s="41"/>
      <c r="B294" s="42"/>
      <c r="C294" s="43"/>
      <c r="D294" s="220" t="s">
        <v>153</v>
      </c>
      <c r="E294" s="43"/>
      <c r="F294" s="221" t="s">
        <v>709</v>
      </c>
      <c r="G294" s="43"/>
      <c r="H294" s="43"/>
      <c r="I294" s="222"/>
      <c r="J294" s="43"/>
      <c r="K294" s="43"/>
      <c r="L294" s="47"/>
      <c r="M294" s="223"/>
      <c r="N294" s="22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153</v>
      </c>
      <c r="AU294" s="20" t="s">
        <v>80</v>
      </c>
    </row>
    <row r="295" spans="1:63" s="12" customFormat="1" ht="22.8" customHeight="1">
      <c r="A295" s="12"/>
      <c r="B295" s="191"/>
      <c r="C295" s="192"/>
      <c r="D295" s="193" t="s">
        <v>69</v>
      </c>
      <c r="E295" s="205" t="s">
        <v>710</v>
      </c>
      <c r="F295" s="205" t="s">
        <v>711</v>
      </c>
      <c r="G295" s="192"/>
      <c r="H295" s="192"/>
      <c r="I295" s="195"/>
      <c r="J295" s="206">
        <f>BK295</f>
        <v>0</v>
      </c>
      <c r="K295" s="192"/>
      <c r="L295" s="197"/>
      <c r="M295" s="198"/>
      <c r="N295" s="199"/>
      <c r="O295" s="199"/>
      <c r="P295" s="200">
        <f>SUM(P296:P297)</f>
        <v>0</v>
      </c>
      <c r="Q295" s="199"/>
      <c r="R295" s="200">
        <f>SUM(R296:R297)</f>
        <v>0</v>
      </c>
      <c r="S295" s="199"/>
      <c r="T295" s="201">
        <f>SUM(T296:T297)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2" t="s">
        <v>78</v>
      </c>
      <c r="AT295" s="203" t="s">
        <v>69</v>
      </c>
      <c r="AU295" s="203" t="s">
        <v>78</v>
      </c>
      <c r="AY295" s="202" t="s">
        <v>143</v>
      </c>
      <c r="BK295" s="204">
        <f>SUM(BK296:BK297)</f>
        <v>0</v>
      </c>
    </row>
    <row r="296" spans="1:65" s="2" customFormat="1" ht="55.5" customHeight="1">
      <c r="A296" s="41"/>
      <c r="B296" s="42"/>
      <c r="C296" s="207" t="s">
        <v>580</v>
      </c>
      <c r="D296" s="207" t="s">
        <v>146</v>
      </c>
      <c r="E296" s="208" t="s">
        <v>1512</v>
      </c>
      <c r="F296" s="209" t="s">
        <v>1513</v>
      </c>
      <c r="G296" s="210" t="s">
        <v>160</v>
      </c>
      <c r="H296" s="211">
        <v>153.485</v>
      </c>
      <c r="I296" s="212"/>
      <c r="J296" s="213">
        <f>ROUND(I296*H296,2)</f>
        <v>0</v>
      </c>
      <c r="K296" s="209" t="s">
        <v>208</v>
      </c>
      <c r="L296" s="47"/>
      <c r="M296" s="214" t="s">
        <v>19</v>
      </c>
      <c r="N296" s="215" t="s">
        <v>41</v>
      </c>
      <c r="O296" s="87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151</v>
      </c>
      <c r="AT296" s="218" t="s">
        <v>146</v>
      </c>
      <c r="AU296" s="218" t="s">
        <v>80</v>
      </c>
      <c r="AY296" s="20" t="s">
        <v>143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20" t="s">
        <v>78</v>
      </c>
      <c r="BK296" s="219">
        <f>ROUND(I296*H296,2)</f>
        <v>0</v>
      </c>
      <c r="BL296" s="20" t="s">
        <v>151</v>
      </c>
      <c r="BM296" s="218" t="s">
        <v>1514</v>
      </c>
    </row>
    <row r="297" spans="1:47" s="2" customFormat="1" ht="12">
      <c r="A297" s="41"/>
      <c r="B297" s="42"/>
      <c r="C297" s="43"/>
      <c r="D297" s="220" t="s">
        <v>153</v>
      </c>
      <c r="E297" s="43"/>
      <c r="F297" s="221" t="s">
        <v>1515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153</v>
      </c>
      <c r="AU297" s="20" t="s">
        <v>80</v>
      </c>
    </row>
    <row r="298" spans="1:63" s="12" customFormat="1" ht="25.9" customHeight="1">
      <c r="A298" s="12"/>
      <c r="B298" s="191"/>
      <c r="C298" s="192"/>
      <c r="D298" s="193" t="s">
        <v>69</v>
      </c>
      <c r="E298" s="194" t="s">
        <v>717</v>
      </c>
      <c r="F298" s="194" t="s">
        <v>718</v>
      </c>
      <c r="G298" s="192"/>
      <c r="H298" s="192"/>
      <c r="I298" s="195"/>
      <c r="J298" s="196">
        <f>BK298</f>
        <v>0</v>
      </c>
      <c r="K298" s="192"/>
      <c r="L298" s="197"/>
      <c r="M298" s="198"/>
      <c r="N298" s="199"/>
      <c r="O298" s="199"/>
      <c r="P298" s="200">
        <f>P299+P361</f>
        <v>0</v>
      </c>
      <c r="Q298" s="199"/>
      <c r="R298" s="200">
        <f>R299+R361</f>
        <v>3.45470178</v>
      </c>
      <c r="S298" s="199"/>
      <c r="T298" s="201">
        <f>T299+T361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2" t="s">
        <v>80</v>
      </c>
      <c r="AT298" s="203" t="s">
        <v>69</v>
      </c>
      <c r="AU298" s="203" t="s">
        <v>70</v>
      </c>
      <c r="AY298" s="202" t="s">
        <v>143</v>
      </c>
      <c r="BK298" s="204">
        <f>BK299+BK361</f>
        <v>0</v>
      </c>
    </row>
    <row r="299" spans="1:63" s="12" customFormat="1" ht="22.8" customHeight="1">
      <c r="A299" s="12"/>
      <c r="B299" s="191"/>
      <c r="C299" s="192"/>
      <c r="D299" s="193" t="s">
        <v>69</v>
      </c>
      <c r="E299" s="205" t="s">
        <v>1516</v>
      </c>
      <c r="F299" s="205" t="s">
        <v>1517</v>
      </c>
      <c r="G299" s="192"/>
      <c r="H299" s="192"/>
      <c r="I299" s="195"/>
      <c r="J299" s="206">
        <f>BK299</f>
        <v>0</v>
      </c>
      <c r="K299" s="192"/>
      <c r="L299" s="197"/>
      <c r="M299" s="198"/>
      <c r="N299" s="199"/>
      <c r="O299" s="199"/>
      <c r="P299" s="200">
        <f>SUM(P300:P360)</f>
        <v>0</v>
      </c>
      <c r="Q299" s="199"/>
      <c r="R299" s="200">
        <f>SUM(R300:R360)</f>
        <v>2.58553778</v>
      </c>
      <c r="S299" s="199"/>
      <c r="T299" s="201">
        <f>SUM(T300:T360)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2" t="s">
        <v>80</v>
      </c>
      <c r="AT299" s="203" t="s">
        <v>69</v>
      </c>
      <c r="AU299" s="203" t="s">
        <v>78</v>
      </c>
      <c r="AY299" s="202" t="s">
        <v>143</v>
      </c>
      <c r="BK299" s="204">
        <f>SUM(BK300:BK360)</f>
        <v>0</v>
      </c>
    </row>
    <row r="300" spans="1:65" s="2" customFormat="1" ht="24.15" customHeight="1">
      <c r="A300" s="41"/>
      <c r="B300" s="42"/>
      <c r="C300" s="207" t="s">
        <v>482</v>
      </c>
      <c r="D300" s="207" t="s">
        <v>146</v>
      </c>
      <c r="E300" s="208" t="s">
        <v>1518</v>
      </c>
      <c r="F300" s="209" t="s">
        <v>1519</v>
      </c>
      <c r="G300" s="210" t="s">
        <v>174</v>
      </c>
      <c r="H300" s="211">
        <v>343.389</v>
      </c>
      <c r="I300" s="212"/>
      <c r="J300" s="213">
        <f>ROUND(I300*H300,2)</f>
        <v>0</v>
      </c>
      <c r="K300" s="209" t="s">
        <v>19</v>
      </c>
      <c r="L300" s="47"/>
      <c r="M300" s="214" t="s">
        <v>19</v>
      </c>
      <c r="N300" s="215" t="s">
        <v>41</v>
      </c>
      <c r="O300" s="87"/>
      <c r="P300" s="216">
        <f>O300*H300</f>
        <v>0</v>
      </c>
      <c r="Q300" s="216">
        <v>0.0025</v>
      </c>
      <c r="R300" s="216">
        <f>Q300*H300</f>
        <v>0.8584725000000001</v>
      </c>
      <c r="S300" s="216">
        <v>0</v>
      </c>
      <c r="T300" s="21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8" t="s">
        <v>339</v>
      </c>
      <c r="AT300" s="218" t="s">
        <v>146</v>
      </c>
      <c r="AU300" s="218" t="s">
        <v>80</v>
      </c>
      <c r="AY300" s="20" t="s">
        <v>143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20" t="s">
        <v>78</v>
      </c>
      <c r="BK300" s="219">
        <f>ROUND(I300*H300,2)</f>
        <v>0</v>
      </c>
      <c r="BL300" s="20" t="s">
        <v>339</v>
      </c>
      <c r="BM300" s="218" t="s">
        <v>1520</v>
      </c>
    </row>
    <row r="301" spans="1:51" s="13" customFormat="1" ht="12">
      <c r="A301" s="13"/>
      <c r="B301" s="225"/>
      <c r="C301" s="226"/>
      <c r="D301" s="227" t="s">
        <v>155</v>
      </c>
      <c r="E301" s="228" t="s">
        <v>19</v>
      </c>
      <c r="F301" s="229" t="s">
        <v>1441</v>
      </c>
      <c r="G301" s="226"/>
      <c r="H301" s="228" t="s">
        <v>19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155</v>
      </c>
      <c r="AU301" s="235" t="s">
        <v>80</v>
      </c>
      <c r="AV301" s="13" t="s">
        <v>78</v>
      </c>
      <c r="AW301" s="13" t="s">
        <v>32</v>
      </c>
      <c r="AX301" s="13" t="s">
        <v>70</v>
      </c>
      <c r="AY301" s="235" t="s">
        <v>143</v>
      </c>
    </row>
    <row r="302" spans="1:51" s="13" customFormat="1" ht="12">
      <c r="A302" s="13"/>
      <c r="B302" s="225"/>
      <c r="C302" s="226"/>
      <c r="D302" s="227" t="s">
        <v>155</v>
      </c>
      <c r="E302" s="228" t="s">
        <v>19</v>
      </c>
      <c r="F302" s="229" t="s">
        <v>1346</v>
      </c>
      <c r="G302" s="226"/>
      <c r="H302" s="228" t="s">
        <v>19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155</v>
      </c>
      <c r="AU302" s="235" t="s">
        <v>80</v>
      </c>
      <c r="AV302" s="13" t="s">
        <v>78</v>
      </c>
      <c r="AW302" s="13" t="s">
        <v>32</v>
      </c>
      <c r="AX302" s="13" t="s">
        <v>70</v>
      </c>
      <c r="AY302" s="235" t="s">
        <v>143</v>
      </c>
    </row>
    <row r="303" spans="1:51" s="14" customFormat="1" ht="12">
      <c r="A303" s="14"/>
      <c r="B303" s="236"/>
      <c r="C303" s="237"/>
      <c r="D303" s="227" t="s">
        <v>155</v>
      </c>
      <c r="E303" s="238" t="s">
        <v>19</v>
      </c>
      <c r="F303" s="239" t="s">
        <v>1442</v>
      </c>
      <c r="G303" s="237"/>
      <c r="H303" s="240">
        <v>6.24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155</v>
      </c>
      <c r="AU303" s="246" t="s">
        <v>80</v>
      </c>
      <c r="AV303" s="14" t="s">
        <v>80</v>
      </c>
      <c r="AW303" s="14" t="s">
        <v>32</v>
      </c>
      <c r="AX303" s="14" t="s">
        <v>70</v>
      </c>
      <c r="AY303" s="246" t="s">
        <v>143</v>
      </c>
    </row>
    <row r="304" spans="1:51" s="13" customFormat="1" ht="12">
      <c r="A304" s="13"/>
      <c r="B304" s="225"/>
      <c r="C304" s="226"/>
      <c r="D304" s="227" t="s">
        <v>155</v>
      </c>
      <c r="E304" s="228" t="s">
        <v>19</v>
      </c>
      <c r="F304" s="229" t="s">
        <v>1348</v>
      </c>
      <c r="G304" s="226"/>
      <c r="H304" s="228" t="s">
        <v>19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155</v>
      </c>
      <c r="AU304" s="235" t="s">
        <v>80</v>
      </c>
      <c r="AV304" s="13" t="s">
        <v>78</v>
      </c>
      <c r="AW304" s="13" t="s">
        <v>32</v>
      </c>
      <c r="AX304" s="13" t="s">
        <v>70</v>
      </c>
      <c r="AY304" s="235" t="s">
        <v>143</v>
      </c>
    </row>
    <row r="305" spans="1:51" s="14" customFormat="1" ht="12">
      <c r="A305" s="14"/>
      <c r="B305" s="236"/>
      <c r="C305" s="237"/>
      <c r="D305" s="227" t="s">
        <v>155</v>
      </c>
      <c r="E305" s="238" t="s">
        <v>19</v>
      </c>
      <c r="F305" s="239" t="s">
        <v>1443</v>
      </c>
      <c r="G305" s="237"/>
      <c r="H305" s="240">
        <v>41.12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6" t="s">
        <v>155</v>
      </c>
      <c r="AU305" s="246" t="s">
        <v>80</v>
      </c>
      <c r="AV305" s="14" t="s">
        <v>80</v>
      </c>
      <c r="AW305" s="14" t="s">
        <v>32</v>
      </c>
      <c r="AX305" s="14" t="s">
        <v>70</v>
      </c>
      <c r="AY305" s="246" t="s">
        <v>143</v>
      </c>
    </row>
    <row r="306" spans="1:51" s="13" customFormat="1" ht="12">
      <c r="A306" s="13"/>
      <c r="B306" s="225"/>
      <c r="C306" s="226"/>
      <c r="D306" s="227" t="s">
        <v>155</v>
      </c>
      <c r="E306" s="228" t="s">
        <v>19</v>
      </c>
      <c r="F306" s="229" t="s">
        <v>1350</v>
      </c>
      <c r="G306" s="226"/>
      <c r="H306" s="228" t="s">
        <v>19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155</v>
      </c>
      <c r="AU306" s="235" t="s">
        <v>80</v>
      </c>
      <c r="AV306" s="13" t="s">
        <v>78</v>
      </c>
      <c r="AW306" s="13" t="s">
        <v>32</v>
      </c>
      <c r="AX306" s="13" t="s">
        <v>70</v>
      </c>
      <c r="AY306" s="235" t="s">
        <v>143</v>
      </c>
    </row>
    <row r="307" spans="1:51" s="14" customFormat="1" ht="12">
      <c r="A307" s="14"/>
      <c r="B307" s="236"/>
      <c r="C307" s="237"/>
      <c r="D307" s="227" t="s">
        <v>155</v>
      </c>
      <c r="E307" s="238" t="s">
        <v>19</v>
      </c>
      <c r="F307" s="239" t="s">
        <v>1444</v>
      </c>
      <c r="G307" s="237"/>
      <c r="H307" s="240">
        <v>161.64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155</v>
      </c>
      <c r="AU307" s="246" t="s">
        <v>80</v>
      </c>
      <c r="AV307" s="14" t="s">
        <v>80</v>
      </c>
      <c r="AW307" s="14" t="s">
        <v>32</v>
      </c>
      <c r="AX307" s="14" t="s">
        <v>70</v>
      </c>
      <c r="AY307" s="246" t="s">
        <v>143</v>
      </c>
    </row>
    <row r="308" spans="1:51" s="13" customFormat="1" ht="12">
      <c r="A308" s="13"/>
      <c r="B308" s="225"/>
      <c r="C308" s="226"/>
      <c r="D308" s="227" t="s">
        <v>155</v>
      </c>
      <c r="E308" s="228" t="s">
        <v>19</v>
      </c>
      <c r="F308" s="229" t="s">
        <v>1352</v>
      </c>
      <c r="G308" s="226"/>
      <c r="H308" s="228" t="s">
        <v>19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155</v>
      </c>
      <c r="AU308" s="235" t="s">
        <v>80</v>
      </c>
      <c r="AV308" s="13" t="s">
        <v>78</v>
      </c>
      <c r="AW308" s="13" t="s">
        <v>32</v>
      </c>
      <c r="AX308" s="13" t="s">
        <v>70</v>
      </c>
      <c r="AY308" s="235" t="s">
        <v>143</v>
      </c>
    </row>
    <row r="309" spans="1:51" s="14" customFormat="1" ht="12">
      <c r="A309" s="14"/>
      <c r="B309" s="236"/>
      <c r="C309" s="237"/>
      <c r="D309" s="227" t="s">
        <v>155</v>
      </c>
      <c r="E309" s="238" t="s">
        <v>19</v>
      </c>
      <c r="F309" s="239" t="s">
        <v>1445</v>
      </c>
      <c r="G309" s="237"/>
      <c r="H309" s="240">
        <v>47.55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155</v>
      </c>
      <c r="AU309" s="246" t="s">
        <v>80</v>
      </c>
      <c r="AV309" s="14" t="s">
        <v>80</v>
      </c>
      <c r="AW309" s="14" t="s">
        <v>32</v>
      </c>
      <c r="AX309" s="14" t="s">
        <v>70</v>
      </c>
      <c r="AY309" s="246" t="s">
        <v>143</v>
      </c>
    </row>
    <row r="310" spans="1:51" s="13" customFormat="1" ht="12">
      <c r="A310" s="13"/>
      <c r="B310" s="225"/>
      <c r="C310" s="226"/>
      <c r="D310" s="227" t="s">
        <v>155</v>
      </c>
      <c r="E310" s="228" t="s">
        <v>19</v>
      </c>
      <c r="F310" s="229" t="s">
        <v>330</v>
      </c>
      <c r="G310" s="226"/>
      <c r="H310" s="228" t="s">
        <v>19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155</v>
      </c>
      <c r="AU310" s="235" t="s">
        <v>80</v>
      </c>
      <c r="AV310" s="13" t="s">
        <v>78</v>
      </c>
      <c r="AW310" s="13" t="s">
        <v>32</v>
      </c>
      <c r="AX310" s="13" t="s">
        <v>70</v>
      </c>
      <c r="AY310" s="235" t="s">
        <v>143</v>
      </c>
    </row>
    <row r="311" spans="1:51" s="14" customFormat="1" ht="12">
      <c r="A311" s="14"/>
      <c r="B311" s="236"/>
      <c r="C311" s="237"/>
      <c r="D311" s="227" t="s">
        <v>155</v>
      </c>
      <c r="E311" s="238" t="s">
        <v>19</v>
      </c>
      <c r="F311" s="239" t="s">
        <v>1505</v>
      </c>
      <c r="G311" s="237"/>
      <c r="H311" s="240">
        <v>9.79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155</v>
      </c>
      <c r="AU311" s="246" t="s">
        <v>80</v>
      </c>
      <c r="AV311" s="14" t="s">
        <v>80</v>
      </c>
      <c r="AW311" s="14" t="s">
        <v>32</v>
      </c>
      <c r="AX311" s="14" t="s">
        <v>70</v>
      </c>
      <c r="AY311" s="246" t="s">
        <v>143</v>
      </c>
    </row>
    <row r="312" spans="1:51" s="13" customFormat="1" ht="12">
      <c r="A312" s="13"/>
      <c r="B312" s="225"/>
      <c r="C312" s="226"/>
      <c r="D312" s="227" t="s">
        <v>155</v>
      </c>
      <c r="E312" s="228" t="s">
        <v>19</v>
      </c>
      <c r="F312" s="229" t="s">
        <v>332</v>
      </c>
      <c r="G312" s="226"/>
      <c r="H312" s="228" t="s">
        <v>19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155</v>
      </c>
      <c r="AU312" s="235" t="s">
        <v>80</v>
      </c>
      <c r="AV312" s="13" t="s">
        <v>78</v>
      </c>
      <c r="AW312" s="13" t="s">
        <v>32</v>
      </c>
      <c r="AX312" s="13" t="s">
        <v>70</v>
      </c>
      <c r="AY312" s="235" t="s">
        <v>143</v>
      </c>
    </row>
    <row r="313" spans="1:51" s="14" customFormat="1" ht="12">
      <c r="A313" s="14"/>
      <c r="B313" s="236"/>
      <c r="C313" s="237"/>
      <c r="D313" s="227" t="s">
        <v>155</v>
      </c>
      <c r="E313" s="238" t="s">
        <v>19</v>
      </c>
      <c r="F313" s="239" t="s">
        <v>1447</v>
      </c>
      <c r="G313" s="237"/>
      <c r="H313" s="240">
        <v>77.049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155</v>
      </c>
      <c r="AU313" s="246" t="s">
        <v>80</v>
      </c>
      <c r="AV313" s="14" t="s">
        <v>80</v>
      </c>
      <c r="AW313" s="14" t="s">
        <v>32</v>
      </c>
      <c r="AX313" s="14" t="s">
        <v>70</v>
      </c>
      <c r="AY313" s="246" t="s">
        <v>143</v>
      </c>
    </row>
    <row r="314" spans="1:51" s="15" customFormat="1" ht="12">
      <c r="A314" s="15"/>
      <c r="B314" s="257"/>
      <c r="C314" s="258"/>
      <c r="D314" s="227" t="s">
        <v>155</v>
      </c>
      <c r="E314" s="259" t="s">
        <v>19</v>
      </c>
      <c r="F314" s="260" t="s">
        <v>204</v>
      </c>
      <c r="G314" s="258"/>
      <c r="H314" s="261">
        <v>343.389</v>
      </c>
      <c r="I314" s="262"/>
      <c r="J314" s="258"/>
      <c r="K314" s="258"/>
      <c r="L314" s="263"/>
      <c r="M314" s="264"/>
      <c r="N314" s="265"/>
      <c r="O314" s="265"/>
      <c r="P314" s="265"/>
      <c r="Q314" s="265"/>
      <c r="R314" s="265"/>
      <c r="S314" s="265"/>
      <c r="T314" s="26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7" t="s">
        <v>155</v>
      </c>
      <c r="AU314" s="267" t="s">
        <v>80</v>
      </c>
      <c r="AV314" s="15" t="s">
        <v>151</v>
      </c>
      <c r="AW314" s="15" t="s">
        <v>32</v>
      </c>
      <c r="AX314" s="15" t="s">
        <v>78</v>
      </c>
      <c r="AY314" s="267" t="s">
        <v>143</v>
      </c>
    </row>
    <row r="315" spans="1:65" s="2" customFormat="1" ht="24.15" customHeight="1">
      <c r="A315" s="41"/>
      <c r="B315" s="42"/>
      <c r="C315" s="207" t="s">
        <v>487</v>
      </c>
      <c r="D315" s="207" t="s">
        <v>146</v>
      </c>
      <c r="E315" s="208" t="s">
        <v>1521</v>
      </c>
      <c r="F315" s="209" t="s">
        <v>1522</v>
      </c>
      <c r="G315" s="210" t="s">
        <v>174</v>
      </c>
      <c r="H315" s="211">
        <v>343.389</v>
      </c>
      <c r="I315" s="212"/>
      <c r="J315" s="213">
        <f>ROUND(I315*H315,2)</f>
        <v>0</v>
      </c>
      <c r="K315" s="209" t="s">
        <v>19</v>
      </c>
      <c r="L315" s="47"/>
      <c r="M315" s="214" t="s">
        <v>19</v>
      </c>
      <c r="N315" s="215" t="s">
        <v>41</v>
      </c>
      <c r="O315" s="87"/>
      <c r="P315" s="216">
        <f>O315*H315</f>
        <v>0</v>
      </c>
      <c r="Q315" s="216">
        <v>0.004</v>
      </c>
      <c r="R315" s="216">
        <f>Q315*H315</f>
        <v>1.373556</v>
      </c>
      <c r="S315" s="216">
        <v>0</v>
      </c>
      <c r="T315" s="217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8" t="s">
        <v>339</v>
      </c>
      <c r="AT315" s="218" t="s">
        <v>146</v>
      </c>
      <c r="AU315" s="218" t="s">
        <v>80</v>
      </c>
      <c r="AY315" s="20" t="s">
        <v>143</v>
      </c>
      <c r="BE315" s="219">
        <f>IF(N315="základní",J315,0)</f>
        <v>0</v>
      </c>
      <c r="BF315" s="219">
        <f>IF(N315="snížená",J315,0)</f>
        <v>0</v>
      </c>
      <c r="BG315" s="219">
        <f>IF(N315="zákl. přenesená",J315,0)</f>
        <v>0</v>
      </c>
      <c r="BH315" s="219">
        <f>IF(N315="sníž. přenesená",J315,0)</f>
        <v>0</v>
      </c>
      <c r="BI315" s="219">
        <f>IF(N315="nulová",J315,0)</f>
        <v>0</v>
      </c>
      <c r="BJ315" s="20" t="s">
        <v>78</v>
      </c>
      <c r="BK315" s="219">
        <f>ROUND(I315*H315,2)</f>
        <v>0</v>
      </c>
      <c r="BL315" s="20" t="s">
        <v>339</v>
      </c>
      <c r="BM315" s="218" t="s">
        <v>1523</v>
      </c>
    </row>
    <row r="316" spans="1:51" s="13" customFormat="1" ht="12">
      <c r="A316" s="13"/>
      <c r="B316" s="225"/>
      <c r="C316" s="226"/>
      <c r="D316" s="227" t="s">
        <v>155</v>
      </c>
      <c r="E316" s="228" t="s">
        <v>19</v>
      </c>
      <c r="F316" s="229" t="s">
        <v>1441</v>
      </c>
      <c r="G316" s="226"/>
      <c r="H316" s="228" t="s">
        <v>19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155</v>
      </c>
      <c r="AU316" s="235" t="s">
        <v>80</v>
      </c>
      <c r="AV316" s="13" t="s">
        <v>78</v>
      </c>
      <c r="AW316" s="13" t="s">
        <v>32</v>
      </c>
      <c r="AX316" s="13" t="s">
        <v>70</v>
      </c>
      <c r="AY316" s="235" t="s">
        <v>143</v>
      </c>
    </row>
    <row r="317" spans="1:51" s="13" customFormat="1" ht="12">
      <c r="A317" s="13"/>
      <c r="B317" s="225"/>
      <c r="C317" s="226"/>
      <c r="D317" s="227" t="s">
        <v>155</v>
      </c>
      <c r="E317" s="228" t="s">
        <v>19</v>
      </c>
      <c r="F317" s="229" t="s">
        <v>1346</v>
      </c>
      <c r="G317" s="226"/>
      <c r="H317" s="228" t="s">
        <v>19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155</v>
      </c>
      <c r="AU317" s="235" t="s">
        <v>80</v>
      </c>
      <c r="AV317" s="13" t="s">
        <v>78</v>
      </c>
      <c r="AW317" s="13" t="s">
        <v>32</v>
      </c>
      <c r="AX317" s="13" t="s">
        <v>70</v>
      </c>
      <c r="AY317" s="235" t="s">
        <v>143</v>
      </c>
    </row>
    <row r="318" spans="1:51" s="14" customFormat="1" ht="12">
      <c r="A318" s="14"/>
      <c r="B318" s="236"/>
      <c r="C318" s="237"/>
      <c r="D318" s="227" t="s">
        <v>155</v>
      </c>
      <c r="E318" s="238" t="s">
        <v>19</v>
      </c>
      <c r="F318" s="239" t="s">
        <v>1442</v>
      </c>
      <c r="G318" s="237"/>
      <c r="H318" s="240">
        <v>6.24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155</v>
      </c>
      <c r="AU318" s="246" t="s">
        <v>80</v>
      </c>
      <c r="AV318" s="14" t="s">
        <v>80</v>
      </c>
      <c r="AW318" s="14" t="s">
        <v>32</v>
      </c>
      <c r="AX318" s="14" t="s">
        <v>70</v>
      </c>
      <c r="AY318" s="246" t="s">
        <v>143</v>
      </c>
    </row>
    <row r="319" spans="1:51" s="13" customFormat="1" ht="12">
      <c r="A319" s="13"/>
      <c r="B319" s="225"/>
      <c r="C319" s="226"/>
      <c r="D319" s="227" t="s">
        <v>155</v>
      </c>
      <c r="E319" s="228" t="s">
        <v>19</v>
      </c>
      <c r="F319" s="229" t="s">
        <v>1348</v>
      </c>
      <c r="G319" s="226"/>
      <c r="H319" s="228" t="s">
        <v>19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155</v>
      </c>
      <c r="AU319" s="235" t="s">
        <v>80</v>
      </c>
      <c r="AV319" s="13" t="s">
        <v>78</v>
      </c>
      <c r="AW319" s="13" t="s">
        <v>32</v>
      </c>
      <c r="AX319" s="13" t="s">
        <v>70</v>
      </c>
      <c r="AY319" s="235" t="s">
        <v>143</v>
      </c>
    </row>
    <row r="320" spans="1:51" s="14" customFormat="1" ht="12">
      <c r="A320" s="14"/>
      <c r="B320" s="236"/>
      <c r="C320" s="237"/>
      <c r="D320" s="227" t="s">
        <v>155</v>
      </c>
      <c r="E320" s="238" t="s">
        <v>19</v>
      </c>
      <c r="F320" s="239" t="s">
        <v>1443</v>
      </c>
      <c r="G320" s="237"/>
      <c r="H320" s="240">
        <v>41.12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6" t="s">
        <v>155</v>
      </c>
      <c r="AU320" s="246" t="s">
        <v>80</v>
      </c>
      <c r="AV320" s="14" t="s">
        <v>80</v>
      </c>
      <c r="AW320" s="14" t="s">
        <v>32</v>
      </c>
      <c r="AX320" s="14" t="s">
        <v>70</v>
      </c>
      <c r="AY320" s="246" t="s">
        <v>143</v>
      </c>
    </row>
    <row r="321" spans="1:51" s="13" customFormat="1" ht="12">
      <c r="A321" s="13"/>
      <c r="B321" s="225"/>
      <c r="C321" s="226"/>
      <c r="D321" s="227" t="s">
        <v>155</v>
      </c>
      <c r="E321" s="228" t="s">
        <v>19</v>
      </c>
      <c r="F321" s="229" t="s">
        <v>1350</v>
      </c>
      <c r="G321" s="226"/>
      <c r="H321" s="228" t="s">
        <v>19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155</v>
      </c>
      <c r="AU321" s="235" t="s">
        <v>80</v>
      </c>
      <c r="AV321" s="13" t="s">
        <v>78</v>
      </c>
      <c r="AW321" s="13" t="s">
        <v>32</v>
      </c>
      <c r="AX321" s="13" t="s">
        <v>70</v>
      </c>
      <c r="AY321" s="235" t="s">
        <v>143</v>
      </c>
    </row>
    <row r="322" spans="1:51" s="14" customFormat="1" ht="12">
      <c r="A322" s="14"/>
      <c r="B322" s="236"/>
      <c r="C322" s="237"/>
      <c r="D322" s="227" t="s">
        <v>155</v>
      </c>
      <c r="E322" s="238" t="s">
        <v>19</v>
      </c>
      <c r="F322" s="239" t="s">
        <v>1444</v>
      </c>
      <c r="G322" s="237"/>
      <c r="H322" s="240">
        <v>161.64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6" t="s">
        <v>155</v>
      </c>
      <c r="AU322" s="246" t="s">
        <v>80</v>
      </c>
      <c r="AV322" s="14" t="s">
        <v>80</v>
      </c>
      <c r="AW322" s="14" t="s">
        <v>32</v>
      </c>
      <c r="AX322" s="14" t="s">
        <v>70</v>
      </c>
      <c r="AY322" s="246" t="s">
        <v>143</v>
      </c>
    </row>
    <row r="323" spans="1:51" s="13" customFormat="1" ht="12">
      <c r="A323" s="13"/>
      <c r="B323" s="225"/>
      <c r="C323" s="226"/>
      <c r="D323" s="227" t="s">
        <v>155</v>
      </c>
      <c r="E323" s="228" t="s">
        <v>19</v>
      </c>
      <c r="F323" s="229" t="s">
        <v>1352</v>
      </c>
      <c r="G323" s="226"/>
      <c r="H323" s="228" t="s">
        <v>19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155</v>
      </c>
      <c r="AU323" s="235" t="s">
        <v>80</v>
      </c>
      <c r="AV323" s="13" t="s">
        <v>78</v>
      </c>
      <c r="AW323" s="13" t="s">
        <v>32</v>
      </c>
      <c r="AX323" s="13" t="s">
        <v>70</v>
      </c>
      <c r="AY323" s="235" t="s">
        <v>143</v>
      </c>
    </row>
    <row r="324" spans="1:51" s="14" customFormat="1" ht="12">
      <c r="A324" s="14"/>
      <c r="B324" s="236"/>
      <c r="C324" s="237"/>
      <c r="D324" s="227" t="s">
        <v>155</v>
      </c>
      <c r="E324" s="238" t="s">
        <v>19</v>
      </c>
      <c r="F324" s="239" t="s">
        <v>1445</v>
      </c>
      <c r="G324" s="237"/>
      <c r="H324" s="240">
        <v>47.55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155</v>
      </c>
      <c r="AU324" s="246" t="s">
        <v>80</v>
      </c>
      <c r="AV324" s="14" t="s">
        <v>80</v>
      </c>
      <c r="AW324" s="14" t="s">
        <v>32</v>
      </c>
      <c r="AX324" s="14" t="s">
        <v>70</v>
      </c>
      <c r="AY324" s="246" t="s">
        <v>143</v>
      </c>
    </row>
    <row r="325" spans="1:51" s="13" customFormat="1" ht="12">
      <c r="A325" s="13"/>
      <c r="B325" s="225"/>
      <c r="C325" s="226"/>
      <c r="D325" s="227" t="s">
        <v>155</v>
      </c>
      <c r="E325" s="228" t="s">
        <v>19</v>
      </c>
      <c r="F325" s="229" t="s">
        <v>330</v>
      </c>
      <c r="G325" s="226"/>
      <c r="H325" s="228" t="s">
        <v>19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155</v>
      </c>
      <c r="AU325" s="235" t="s">
        <v>80</v>
      </c>
      <c r="AV325" s="13" t="s">
        <v>78</v>
      </c>
      <c r="AW325" s="13" t="s">
        <v>32</v>
      </c>
      <c r="AX325" s="13" t="s">
        <v>70</v>
      </c>
      <c r="AY325" s="235" t="s">
        <v>143</v>
      </c>
    </row>
    <row r="326" spans="1:51" s="14" customFormat="1" ht="12">
      <c r="A326" s="14"/>
      <c r="B326" s="236"/>
      <c r="C326" s="237"/>
      <c r="D326" s="227" t="s">
        <v>155</v>
      </c>
      <c r="E326" s="238" t="s">
        <v>19</v>
      </c>
      <c r="F326" s="239" t="s">
        <v>1505</v>
      </c>
      <c r="G326" s="237"/>
      <c r="H326" s="240">
        <v>9.79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6" t="s">
        <v>155</v>
      </c>
      <c r="AU326" s="246" t="s">
        <v>80</v>
      </c>
      <c r="AV326" s="14" t="s">
        <v>80</v>
      </c>
      <c r="AW326" s="14" t="s">
        <v>32</v>
      </c>
      <c r="AX326" s="14" t="s">
        <v>70</v>
      </c>
      <c r="AY326" s="246" t="s">
        <v>143</v>
      </c>
    </row>
    <row r="327" spans="1:51" s="13" customFormat="1" ht="12">
      <c r="A327" s="13"/>
      <c r="B327" s="225"/>
      <c r="C327" s="226"/>
      <c r="D327" s="227" t="s">
        <v>155</v>
      </c>
      <c r="E327" s="228" t="s">
        <v>19</v>
      </c>
      <c r="F327" s="229" t="s">
        <v>332</v>
      </c>
      <c r="G327" s="226"/>
      <c r="H327" s="228" t="s">
        <v>19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155</v>
      </c>
      <c r="AU327" s="235" t="s">
        <v>80</v>
      </c>
      <c r="AV327" s="13" t="s">
        <v>78</v>
      </c>
      <c r="AW327" s="13" t="s">
        <v>32</v>
      </c>
      <c r="AX327" s="13" t="s">
        <v>70</v>
      </c>
      <c r="AY327" s="235" t="s">
        <v>143</v>
      </c>
    </row>
    <row r="328" spans="1:51" s="14" customFormat="1" ht="12">
      <c r="A328" s="14"/>
      <c r="B328" s="236"/>
      <c r="C328" s="237"/>
      <c r="D328" s="227" t="s">
        <v>155</v>
      </c>
      <c r="E328" s="238" t="s">
        <v>19</v>
      </c>
      <c r="F328" s="239" t="s">
        <v>1447</v>
      </c>
      <c r="G328" s="237"/>
      <c r="H328" s="240">
        <v>77.049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155</v>
      </c>
      <c r="AU328" s="246" t="s">
        <v>80</v>
      </c>
      <c r="AV328" s="14" t="s">
        <v>80</v>
      </c>
      <c r="AW328" s="14" t="s">
        <v>32</v>
      </c>
      <c r="AX328" s="14" t="s">
        <v>70</v>
      </c>
      <c r="AY328" s="246" t="s">
        <v>143</v>
      </c>
    </row>
    <row r="329" spans="1:51" s="15" customFormat="1" ht="12">
      <c r="A329" s="15"/>
      <c r="B329" s="257"/>
      <c r="C329" s="258"/>
      <c r="D329" s="227" t="s">
        <v>155</v>
      </c>
      <c r="E329" s="259" t="s">
        <v>19</v>
      </c>
      <c r="F329" s="260" t="s">
        <v>204</v>
      </c>
      <c r="G329" s="258"/>
      <c r="H329" s="261">
        <v>343.389</v>
      </c>
      <c r="I329" s="262"/>
      <c r="J329" s="258"/>
      <c r="K329" s="258"/>
      <c r="L329" s="263"/>
      <c r="M329" s="264"/>
      <c r="N329" s="265"/>
      <c r="O329" s="265"/>
      <c r="P329" s="265"/>
      <c r="Q329" s="265"/>
      <c r="R329" s="265"/>
      <c r="S329" s="265"/>
      <c r="T329" s="26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7" t="s">
        <v>155</v>
      </c>
      <c r="AU329" s="267" t="s">
        <v>80</v>
      </c>
      <c r="AV329" s="15" t="s">
        <v>151</v>
      </c>
      <c r="AW329" s="15" t="s">
        <v>32</v>
      </c>
      <c r="AX329" s="15" t="s">
        <v>78</v>
      </c>
      <c r="AY329" s="267" t="s">
        <v>143</v>
      </c>
    </row>
    <row r="330" spans="1:65" s="2" customFormat="1" ht="24.15" customHeight="1">
      <c r="A330" s="41"/>
      <c r="B330" s="42"/>
      <c r="C330" s="207" t="s">
        <v>508</v>
      </c>
      <c r="D330" s="207" t="s">
        <v>146</v>
      </c>
      <c r="E330" s="208" t="s">
        <v>1524</v>
      </c>
      <c r="F330" s="209" t="s">
        <v>1525</v>
      </c>
      <c r="G330" s="210" t="s">
        <v>174</v>
      </c>
      <c r="H330" s="211">
        <v>269.742</v>
      </c>
      <c r="I330" s="212"/>
      <c r="J330" s="213">
        <f>ROUND(I330*H330,2)</f>
        <v>0</v>
      </c>
      <c r="K330" s="209" t="s">
        <v>150</v>
      </c>
      <c r="L330" s="47"/>
      <c r="M330" s="214" t="s">
        <v>19</v>
      </c>
      <c r="N330" s="215" t="s">
        <v>41</v>
      </c>
      <c r="O330" s="87"/>
      <c r="P330" s="216">
        <f>O330*H330</f>
        <v>0</v>
      </c>
      <c r="Q330" s="216">
        <v>4E-05</v>
      </c>
      <c r="R330" s="216">
        <f>Q330*H330</f>
        <v>0.010789680000000001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339</v>
      </c>
      <c r="AT330" s="218" t="s">
        <v>146</v>
      </c>
      <c r="AU330" s="218" t="s">
        <v>80</v>
      </c>
      <c r="AY330" s="20" t="s">
        <v>143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20" t="s">
        <v>78</v>
      </c>
      <c r="BK330" s="219">
        <f>ROUND(I330*H330,2)</f>
        <v>0</v>
      </c>
      <c r="BL330" s="20" t="s">
        <v>339</v>
      </c>
      <c r="BM330" s="218" t="s">
        <v>1526</v>
      </c>
    </row>
    <row r="331" spans="1:47" s="2" customFormat="1" ht="12">
      <c r="A331" s="41"/>
      <c r="B331" s="42"/>
      <c r="C331" s="43"/>
      <c r="D331" s="220" t="s">
        <v>153</v>
      </c>
      <c r="E331" s="43"/>
      <c r="F331" s="221" t="s">
        <v>1527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153</v>
      </c>
      <c r="AU331" s="20" t="s">
        <v>80</v>
      </c>
    </row>
    <row r="332" spans="1:51" s="13" customFormat="1" ht="12">
      <c r="A332" s="13"/>
      <c r="B332" s="225"/>
      <c r="C332" s="226"/>
      <c r="D332" s="227" t="s">
        <v>155</v>
      </c>
      <c r="E332" s="228" t="s">
        <v>19</v>
      </c>
      <c r="F332" s="229" t="s">
        <v>1528</v>
      </c>
      <c r="G332" s="226"/>
      <c r="H332" s="228" t="s">
        <v>19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155</v>
      </c>
      <c r="AU332" s="235" t="s">
        <v>80</v>
      </c>
      <c r="AV332" s="13" t="s">
        <v>78</v>
      </c>
      <c r="AW332" s="13" t="s">
        <v>32</v>
      </c>
      <c r="AX332" s="13" t="s">
        <v>70</v>
      </c>
      <c r="AY332" s="235" t="s">
        <v>143</v>
      </c>
    </row>
    <row r="333" spans="1:51" s="13" customFormat="1" ht="12">
      <c r="A333" s="13"/>
      <c r="B333" s="225"/>
      <c r="C333" s="226"/>
      <c r="D333" s="227" t="s">
        <v>155</v>
      </c>
      <c r="E333" s="228" t="s">
        <v>19</v>
      </c>
      <c r="F333" s="229" t="s">
        <v>1346</v>
      </c>
      <c r="G333" s="226"/>
      <c r="H333" s="228" t="s">
        <v>19</v>
      </c>
      <c r="I333" s="230"/>
      <c r="J333" s="226"/>
      <c r="K333" s="226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155</v>
      </c>
      <c r="AU333" s="235" t="s">
        <v>80</v>
      </c>
      <c r="AV333" s="13" t="s">
        <v>78</v>
      </c>
      <c r="AW333" s="13" t="s">
        <v>32</v>
      </c>
      <c r="AX333" s="13" t="s">
        <v>70</v>
      </c>
      <c r="AY333" s="235" t="s">
        <v>143</v>
      </c>
    </row>
    <row r="334" spans="1:51" s="14" customFormat="1" ht="12">
      <c r="A334" s="14"/>
      <c r="B334" s="236"/>
      <c r="C334" s="237"/>
      <c r="D334" s="227" t="s">
        <v>155</v>
      </c>
      <c r="E334" s="238" t="s">
        <v>19</v>
      </c>
      <c r="F334" s="239" t="s">
        <v>1457</v>
      </c>
      <c r="G334" s="237"/>
      <c r="H334" s="240">
        <v>3.9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6" t="s">
        <v>155</v>
      </c>
      <c r="AU334" s="246" t="s">
        <v>80</v>
      </c>
      <c r="AV334" s="14" t="s">
        <v>80</v>
      </c>
      <c r="AW334" s="14" t="s">
        <v>32</v>
      </c>
      <c r="AX334" s="14" t="s">
        <v>70</v>
      </c>
      <c r="AY334" s="246" t="s">
        <v>143</v>
      </c>
    </row>
    <row r="335" spans="1:51" s="13" customFormat="1" ht="12">
      <c r="A335" s="13"/>
      <c r="B335" s="225"/>
      <c r="C335" s="226"/>
      <c r="D335" s="227" t="s">
        <v>155</v>
      </c>
      <c r="E335" s="228" t="s">
        <v>19</v>
      </c>
      <c r="F335" s="229" t="s">
        <v>1348</v>
      </c>
      <c r="G335" s="226"/>
      <c r="H335" s="228" t="s">
        <v>19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155</v>
      </c>
      <c r="AU335" s="235" t="s">
        <v>80</v>
      </c>
      <c r="AV335" s="13" t="s">
        <v>78</v>
      </c>
      <c r="AW335" s="13" t="s">
        <v>32</v>
      </c>
      <c r="AX335" s="13" t="s">
        <v>70</v>
      </c>
      <c r="AY335" s="235" t="s">
        <v>143</v>
      </c>
    </row>
    <row r="336" spans="1:51" s="14" customFormat="1" ht="12">
      <c r="A336" s="14"/>
      <c r="B336" s="236"/>
      <c r="C336" s="237"/>
      <c r="D336" s="227" t="s">
        <v>155</v>
      </c>
      <c r="E336" s="238" t="s">
        <v>19</v>
      </c>
      <c r="F336" s="239" t="s">
        <v>1529</v>
      </c>
      <c r="G336" s="237"/>
      <c r="H336" s="240">
        <v>33.41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155</v>
      </c>
      <c r="AU336" s="246" t="s">
        <v>80</v>
      </c>
      <c r="AV336" s="14" t="s">
        <v>80</v>
      </c>
      <c r="AW336" s="14" t="s">
        <v>32</v>
      </c>
      <c r="AX336" s="14" t="s">
        <v>70</v>
      </c>
      <c r="AY336" s="246" t="s">
        <v>143</v>
      </c>
    </row>
    <row r="337" spans="1:51" s="13" customFormat="1" ht="12">
      <c r="A337" s="13"/>
      <c r="B337" s="225"/>
      <c r="C337" s="226"/>
      <c r="D337" s="227" t="s">
        <v>155</v>
      </c>
      <c r="E337" s="228" t="s">
        <v>19</v>
      </c>
      <c r="F337" s="229" t="s">
        <v>1350</v>
      </c>
      <c r="G337" s="226"/>
      <c r="H337" s="228" t="s">
        <v>19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155</v>
      </c>
      <c r="AU337" s="235" t="s">
        <v>80</v>
      </c>
      <c r="AV337" s="13" t="s">
        <v>78</v>
      </c>
      <c r="AW337" s="13" t="s">
        <v>32</v>
      </c>
      <c r="AX337" s="13" t="s">
        <v>70</v>
      </c>
      <c r="AY337" s="235" t="s">
        <v>143</v>
      </c>
    </row>
    <row r="338" spans="1:51" s="14" customFormat="1" ht="12">
      <c r="A338" s="14"/>
      <c r="B338" s="236"/>
      <c r="C338" s="237"/>
      <c r="D338" s="227" t="s">
        <v>155</v>
      </c>
      <c r="E338" s="238" t="s">
        <v>19</v>
      </c>
      <c r="F338" s="239" t="s">
        <v>1530</v>
      </c>
      <c r="G338" s="237"/>
      <c r="H338" s="240">
        <v>121.23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155</v>
      </c>
      <c r="AU338" s="246" t="s">
        <v>80</v>
      </c>
      <c r="AV338" s="14" t="s">
        <v>80</v>
      </c>
      <c r="AW338" s="14" t="s">
        <v>32</v>
      </c>
      <c r="AX338" s="14" t="s">
        <v>70</v>
      </c>
      <c r="AY338" s="246" t="s">
        <v>143</v>
      </c>
    </row>
    <row r="339" spans="1:51" s="13" customFormat="1" ht="12">
      <c r="A339" s="13"/>
      <c r="B339" s="225"/>
      <c r="C339" s="226"/>
      <c r="D339" s="227" t="s">
        <v>155</v>
      </c>
      <c r="E339" s="228" t="s">
        <v>19</v>
      </c>
      <c r="F339" s="229" t="s">
        <v>1352</v>
      </c>
      <c r="G339" s="226"/>
      <c r="H339" s="228" t="s">
        <v>19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155</v>
      </c>
      <c r="AU339" s="235" t="s">
        <v>80</v>
      </c>
      <c r="AV339" s="13" t="s">
        <v>78</v>
      </c>
      <c r="AW339" s="13" t="s">
        <v>32</v>
      </c>
      <c r="AX339" s="13" t="s">
        <v>70</v>
      </c>
      <c r="AY339" s="235" t="s">
        <v>143</v>
      </c>
    </row>
    <row r="340" spans="1:51" s="14" customFormat="1" ht="12">
      <c r="A340" s="14"/>
      <c r="B340" s="236"/>
      <c r="C340" s="237"/>
      <c r="D340" s="227" t="s">
        <v>155</v>
      </c>
      <c r="E340" s="238" t="s">
        <v>19</v>
      </c>
      <c r="F340" s="239" t="s">
        <v>1531</v>
      </c>
      <c r="G340" s="237"/>
      <c r="H340" s="240">
        <v>38.04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155</v>
      </c>
      <c r="AU340" s="246" t="s">
        <v>80</v>
      </c>
      <c r="AV340" s="14" t="s">
        <v>80</v>
      </c>
      <c r="AW340" s="14" t="s">
        <v>32</v>
      </c>
      <c r="AX340" s="14" t="s">
        <v>70</v>
      </c>
      <c r="AY340" s="246" t="s">
        <v>143</v>
      </c>
    </row>
    <row r="341" spans="1:51" s="13" customFormat="1" ht="12">
      <c r="A341" s="13"/>
      <c r="B341" s="225"/>
      <c r="C341" s="226"/>
      <c r="D341" s="227" t="s">
        <v>155</v>
      </c>
      <c r="E341" s="228" t="s">
        <v>19</v>
      </c>
      <c r="F341" s="229" t="s">
        <v>330</v>
      </c>
      <c r="G341" s="226"/>
      <c r="H341" s="228" t="s">
        <v>19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155</v>
      </c>
      <c r="AU341" s="235" t="s">
        <v>80</v>
      </c>
      <c r="AV341" s="13" t="s">
        <v>78</v>
      </c>
      <c r="AW341" s="13" t="s">
        <v>32</v>
      </c>
      <c r="AX341" s="13" t="s">
        <v>70</v>
      </c>
      <c r="AY341" s="235" t="s">
        <v>143</v>
      </c>
    </row>
    <row r="342" spans="1:51" s="14" customFormat="1" ht="12">
      <c r="A342" s="14"/>
      <c r="B342" s="236"/>
      <c r="C342" s="237"/>
      <c r="D342" s="227" t="s">
        <v>155</v>
      </c>
      <c r="E342" s="238" t="s">
        <v>19</v>
      </c>
      <c r="F342" s="239" t="s">
        <v>1532</v>
      </c>
      <c r="G342" s="237"/>
      <c r="H342" s="240">
        <v>7.12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155</v>
      </c>
      <c r="AU342" s="246" t="s">
        <v>80</v>
      </c>
      <c r="AV342" s="14" t="s">
        <v>80</v>
      </c>
      <c r="AW342" s="14" t="s">
        <v>32</v>
      </c>
      <c r="AX342" s="14" t="s">
        <v>70</v>
      </c>
      <c r="AY342" s="246" t="s">
        <v>143</v>
      </c>
    </row>
    <row r="343" spans="1:51" s="13" customFormat="1" ht="12">
      <c r="A343" s="13"/>
      <c r="B343" s="225"/>
      <c r="C343" s="226"/>
      <c r="D343" s="227" t="s">
        <v>155</v>
      </c>
      <c r="E343" s="228" t="s">
        <v>19</v>
      </c>
      <c r="F343" s="229" t="s">
        <v>332</v>
      </c>
      <c r="G343" s="226"/>
      <c r="H343" s="228" t="s">
        <v>19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155</v>
      </c>
      <c r="AU343" s="235" t="s">
        <v>80</v>
      </c>
      <c r="AV343" s="13" t="s">
        <v>78</v>
      </c>
      <c r="AW343" s="13" t="s">
        <v>32</v>
      </c>
      <c r="AX343" s="13" t="s">
        <v>70</v>
      </c>
      <c r="AY343" s="235" t="s">
        <v>143</v>
      </c>
    </row>
    <row r="344" spans="1:51" s="14" customFormat="1" ht="12">
      <c r="A344" s="14"/>
      <c r="B344" s="236"/>
      <c r="C344" s="237"/>
      <c r="D344" s="227" t="s">
        <v>155</v>
      </c>
      <c r="E344" s="238" t="s">
        <v>19</v>
      </c>
      <c r="F344" s="239" t="s">
        <v>1533</v>
      </c>
      <c r="G344" s="237"/>
      <c r="H344" s="240">
        <v>66.042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155</v>
      </c>
      <c r="AU344" s="246" t="s">
        <v>80</v>
      </c>
      <c r="AV344" s="14" t="s">
        <v>80</v>
      </c>
      <c r="AW344" s="14" t="s">
        <v>32</v>
      </c>
      <c r="AX344" s="14" t="s">
        <v>70</v>
      </c>
      <c r="AY344" s="246" t="s">
        <v>143</v>
      </c>
    </row>
    <row r="345" spans="1:51" s="15" customFormat="1" ht="12">
      <c r="A345" s="15"/>
      <c r="B345" s="257"/>
      <c r="C345" s="258"/>
      <c r="D345" s="227" t="s">
        <v>155</v>
      </c>
      <c r="E345" s="259" t="s">
        <v>19</v>
      </c>
      <c r="F345" s="260" t="s">
        <v>204</v>
      </c>
      <c r="G345" s="258"/>
      <c r="H345" s="261">
        <v>269.742</v>
      </c>
      <c r="I345" s="262"/>
      <c r="J345" s="258"/>
      <c r="K345" s="258"/>
      <c r="L345" s="263"/>
      <c r="M345" s="264"/>
      <c r="N345" s="265"/>
      <c r="O345" s="265"/>
      <c r="P345" s="265"/>
      <c r="Q345" s="265"/>
      <c r="R345" s="265"/>
      <c r="S345" s="265"/>
      <c r="T345" s="26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7" t="s">
        <v>155</v>
      </c>
      <c r="AU345" s="267" t="s">
        <v>80</v>
      </c>
      <c r="AV345" s="15" t="s">
        <v>151</v>
      </c>
      <c r="AW345" s="15" t="s">
        <v>32</v>
      </c>
      <c r="AX345" s="15" t="s">
        <v>78</v>
      </c>
      <c r="AY345" s="267" t="s">
        <v>143</v>
      </c>
    </row>
    <row r="346" spans="1:65" s="2" customFormat="1" ht="24.15" customHeight="1">
      <c r="A346" s="41"/>
      <c r="B346" s="42"/>
      <c r="C346" s="247" t="s">
        <v>513</v>
      </c>
      <c r="D346" s="247" t="s">
        <v>164</v>
      </c>
      <c r="E346" s="248" t="s">
        <v>1534</v>
      </c>
      <c r="F346" s="249" t="s">
        <v>1535</v>
      </c>
      <c r="G346" s="250" t="s">
        <v>174</v>
      </c>
      <c r="H346" s="251">
        <v>323.69</v>
      </c>
      <c r="I346" s="252"/>
      <c r="J346" s="253">
        <f>ROUND(I346*H346,2)</f>
        <v>0</v>
      </c>
      <c r="K346" s="249" t="s">
        <v>150</v>
      </c>
      <c r="L346" s="254"/>
      <c r="M346" s="255" t="s">
        <v>19</v>
      </c>
      <c r="N346" s="256" t="s">
        <v>41</v>
      </c>
      <c r="O346" s="87"/>
      <c r="P346" s="216">
        <f>O346*H346</f>
        <v>0</v>
      </c>
      <c r="Q346" s="216">
        <v>0.0003</v>
      </c>
      <c r="R346" s="216">
        <f>Q346*H346</f>
        <v>0.09710699999999998</v>
      </c>
      <c r="S346" s="216">
        <v>0</v>
      </c>
      <c r="T346" s="217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18" t="s">
        <v>463</v>
      </c>
      <c r="AT346" s="218" t="s">
        <v>164</v>
      </c>
      <c r="AU346" s="218" t="s">
        <v>80</v>
      </c>
      <c r="AY346" s="20" t="s">
        <v>143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20" t="s">
        <v>78</v>
      </c>
      <c r="BK346" s="219">
        <f>ROUND(I346*H346,2)</f>
        <v>0</v>
      </c>
      <c r="BL346" s="20" t="s">
        <v>339</v>
      </c>
      <c r="BM346" s="218" t="s">
        <v>1536</v>
      </c>
    </row>
    <row r="347" spans="1:51" s="13" customFormat="1" ht="12">
      <c r="A347" s="13"/>
      <c r="B347" s="225"/>
      <c r="C347" s="226"/>
      <c r="D347" s="227" t="s">
        <v>155</v>
      </c>
      <c r="E347" s="228" t="s">
        <v>19</v>
      </c>
      <c r="F347" s="229" t="s">
        <v>1537</v>
      </c>
      <c r="G347" s="226"/>
      <c r="H347" s="228" t="s">
        <v>19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155</v>
      </c>
      <c r="AU347" s="235" t="s">
        <v>80</v>
      </c>
      <c r="AV347" s="13" t="s">
        <v>78</v>
      </c>
      <c r="AW347" s="13" t="s">
        <v>32</v>
      </c>
      <c r="AX347" s="13" t="s">
        <v>70</v>
      </c>
      <c r="AY347" s="235" t="s">
        <v>143</v>
      </c>
    </row>
    <row r="348" spans="1:51" s="14" customFormat="1" ht="12">
      <c r="A348" s="14"/>
      <c r="B348" s="236"/>
      <c r="C348" s="237"/>
      <c r="D348" s="227" t="s">
        <v>155</v>
      </c>
      <c r="E348" s="238" t="s">
        <v>19</v>
      </c>
      <c r="F348" s="239" t="s">
        <v>1538</v>
      </c>
      <c r="G348" s="237"/>
      <c r="H348" s="240">
        <v>323.69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155</v>
      </c>
      <c r="AU348" s="246" t="s">
        <v>80</v>
      </c>
      <c r="AV348" s="14" t="s">
        <v>80</v>
      </c>
      <c r="AW348" s="14" t="s">
        <v>32</v>
      </c>
      <c r="AX348" s="14" t="s">
        <v>78</v>
      </c>
      <c r="AY348" s="246" t="s">
        <v>143</v>
      </c>
    </row>
    <row r="349" spans="1:65" s="2" customFormat="1" ht="33" customHeight="1">
      <c r="A349" s="41"/>
      <c r="B349" s="42"/>
      <c r="C349" s="207" t="s">
        <v>517</v>
      </c>
      <c r="D349" s="207" t="s">
        <v>146</v>
      </c>
      <c r="E349" s="208" t="s">
        <v>1539</v>
      </c>
      <c r="F349" s="209" t="s">
        <v>1540</v>
      </c>
      <c r="G349" s="210" t="s">
        <v>185</v>
      </c>
      <c r="H349" s="211">
        <v>245.49</v>
      </c>
      <c r="I349" s="212"/>
      <c r="J349" s="213">
        <f>ROUND(I349*H349,2)</f>
        <v>0</v>
      </c>
      <c r="K349" s="209" t="s">
        <v>150</v>
      </c>
      <c r="L349" s="47"/>
      <c r="M349" s="214" t="s">
        <v>19</v>
      </c>
      <c r="N349" s="215" t="s">
        <v>41</v>
      </c>
      <c r="O349" s="87"/>
      <c r="P349" s="216">
        <f>O349*H349</f>
        <v>0</v>
      </c>
      <c r="Q349" s="216">
        <v>0.00016</v>
      </c>
      <c r="R349" s="216">
        <f>Q349*H349</f>
        <v>0.039278400000000005</v>
      </c>
      <c r="S349" s="216">
        <v>0</v>
      </c>
      <c r="T349" s="21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339</v>
      </c>
      <c r="AT349" s="218" t="s">
        <v>146</v>
      </c>
      <c r="AU349" s="218" t="s">
        <v>80</v>
      </c>
      <c r="AY349" s="20" t="s">
        <v>143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20" t="s">
        <v>78</v>
      </c>
      <c r="BK349" s="219">
        <f>ROUND(I349*H349,2)</f>
        <v>0</v>
      </c>
      <c r="BL349" s="20" t="s">
        <v>339</v>
      </c>
      <c r="BM349" s="218" t="s">
        <v>1541</v>
      </c>
    </row>
    <row r="350" spans="1:47" s="2" customFormat="1" ht="12">
      <c r="A350" s="41"/>
      <c r="B350" s="42"/>
      <c r="C350" s="43"/>
      <c r="D350" s="220" t="s">
        <v>153</v>
      </c>
      <c r="E350" s="43"/>
      <c r="F350" s="221" t="s">
        <v>1542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153</v>
      </c>
      <c r="AU350" s="20" t="s">
        <v>80</v>
      </c>
    </row>
    <row r="351" spans="1:51" s="13" customFormat="1" ht="12">
      <c r="A351" s="13"/>
      <c r="B351" s="225"/>
      <c r="C351" s="226"/>
      <c r="D351" s="227" t="s">
        <v>155</v>
      </c>
      <c r="E351" s="228" t="s">
        <v>19</v>
      </c>
      <c r="F351" s="229" t="s">
        <v>1543</v>
      </c>
      <c r="G351" s="226"/>
      <c r="H351" s="228" t="s">
        <v>19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155</v>
      </c>
      <c r="AU351" s="235" t="s">
        <v>80</v>
      </c>
      <c r="AV351" s="13" t="s">
        <v>78</v>
      </c>
      <c r="AW351" s="13" t="s">
        <v>32</v>
      </c>
      <c r="AX351" s="13" t="s">
        <v>70</v>
      </c>
      <c r="AY351" s="235" t="s">
        <v>143</v>
      </c>
    </row>
    <row r="352" spans="1:51" s="14" customFormat="1" ht="12">
      <c r="A352" s="14"/>
      <c r="B352" s="236"/>
      <c r="C352" s="237"/>
      <c r="D352" s="227" t="s">
        <v>155</v>
      </c>
      <c r="E352" s="238" t="s">
        <v>19</v>
      </c>
      <c r="F352" s="239" t="s">
        <v>1544</v>
      </c>
      <c r="G352" s="237"/>
      <c r="H352" s="240">
        <v>245.49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155</v>
      </c>
      <c r="AU352" s="246" t="s">
        <v>80</v>
      </c>
      <c r="AV352" s="14" t="s">
        <v>80</v>
      </c>
      <c r="AW352" s="14" t="s">
        <v>32</v>
      </c>
      <c r="AX352" s="14" t="s">
        <v>78</v>
      </c>
      <c r="AY352" s="246" t="s">
        <v>143</v>
      </c>
    </row>
    <row r="353" spans="1:65" s="2" customFormat="1" ht="33" customHeight="1">
      <c r="A353" s="41"/>
      <c r="B353" s="42"/>
      <c r="C353" s="207" t="s">
        <v>521</v>
      </c>
      <c r="D353" s="207" t="s">
        <v>146</v>
      </c>
      <c r="E353" s="208" t="s">
        <v>1545</v>
      </c>
      <c r="F353" s="209" t="s">
        <v>1546</v>
      </c>
      <c r="G353" s="210" t="s">
        <v>174</v>
      </c>
      <c r="H353" s="211">
        <v>245.49</v>
      </c>
      <c r="I353" s="212"/>
      <c r="J353" s="213">
        <f>ROUND(I353*H353,2)</f>
        <v>0</v>
      </c>
      <c r="K353" s="209" t="s">
        <v>150</v>
      </c>
      <c r="L353" s="47"/>
      <c r="M353" s="214" t="s">
        <v>19</v>
      </c>
      <c r="N353" s="215" t="s">
        <v>41</v>
      </c>
      <c r="O353" s="87"/>
      <c r="P353" s="216">
        <f>O353*H353</f>
        <v>0</v>
      </c>
      <c r="Q353" s="216">
        <v>0.00023</v>
      </c>
      <c r="R353" s="216">
        <f>Q353*H353</f>
        <v>0.056462700000000005</v>
      </c>
      <c r="S353" s="216">
        <v>0</v>
      </c>
      <c r="T353" s="21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18" t="s">
        <v>339</v>
      </c>
      <c r="AT353" s="218" t="s">
        <v>146</v>
      </c>
      <c r="AU353" s="218" t="s">
        <v>80</v>
      </c>
      <c r="AY353" s="20" t="s">
        <v>143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20" t="s">
        <v>78</v>
      </c>
      <c r="BK353" s="219">
        <f>ROUND(I353*H353,2)</f>
        <v>0</v>
      </c>
      <c r="BL353" s="20" t="s">
        <v>339</v>
      </c>
      <c r="BM353" s="218" t="s">
        <v>1547</v>
      </c>
    </row>
    <row r="354" spans="1:47" s="2" customFormat="1" ht="12">
      <c r="A354" s="41"/>
      <c r="B354" s="42"/>
      <c r="C354" s="43"/>
      <c r="D354" s="220" t="s">
        <v>153</v>
      </c>
      <c r="E354" s="43"/>
      <c r="F354" s="221" t="s">
        <v>1548</v>
      </c>
      <c r="G354" s="43"/>
      <c r="H354" s="43"/>
      <c r="I354" s="222"/>
      <c r="J354" s="43"/>
      <c r="K354" s="43"/>
      <c r="L354" s="47"/>
      <c r="M354" s="223"/>
      <c r="N354" s="22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153</v>
      </c>
      <c r="AU354" s="20" t="s">
        <v>80</v>
      </c>
    </row>
    <row r="355" spans="1:51" s="13" customFormat="1" ht="12">
      <c r="A355" s="13"/>
      <c r="B355" s="225"/>
      <c r="C355" s="226"/>
      <c r="D355" s="227" t="s">
        <v>155</v>
      </c>
      <c r="E355" s="228" t="s">
        <v>19</v>
      </c>
      <c r="F355" s="229" t="s">
        <v>1543</v>
      </c>
      <c r="G355" s="226"/>
      <c r="H355" s="228" t="s">
        <v>19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155</v>
      </c>
      <c r="AU355" s="235" t="s">
        <v>80</v>
      </c>
      <c r="AV355" s="13" t="s">
        <v>78</v>
      </c>
      <c r="AW355" s="13" t="s">
        <v>32</v>
      </c>
      <c r="AX355" s="13" t="s">
        <v>70</v>
      </c>
      <c r="AY355" s="235" t="s">
        <v>143</v>
      </c>
    </row>
    <row r="356" spans="1:51" s="14" customFormat="1" ht="12">
      <c r="A356" s="14"/>
      <c r="B356" s="236"/>
      <c r="C356" s="237"/>
      <c r="D356" s="227" t="s">
        <v>155</v>
      </c>
      <c r="E356" s="238" t="s">
        <v>19</v>
      </c>
      <c r="F356" s="239" t="s">
        <v>1544</v>
      </c>
      <c r="G356" s="237"/>
      <c r="H356" s="240">
        <v>245.49</v>
      </c>
      <c r="I356" s="241"/>
      <c r="J356" s="237"/>
      <c r="K356" s="237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155</v>
      </c>
      <c r="AU356" s="246" t="s">
        <v>80</v>
      </c>
      <c r="AV356" s="14" t="s">
        <v>80</v>
      </c>
      <c r="AW356" s="14" t="s">
        <v>32</v>
      </c>
      <c r="AX356" s="14" t="s">
        <v>78</v>
      </c>
      <c r="AY356" s="246" t="s">
        <v>143</v>
      </c>
    </row>
    <row r="357" spans="1:65" s="2" customFormat="1" ht="24.15" customHeight="1">
      <c r="A357" s="41"/>
      <c r="B357" s="42"/>
      <c r="C357" s="247" t="s">
        <v>541</v>
      </c>
      <c r="D357" s="247" t="s">
        <v>164</v>
      </c>
      <c r="E357" s="248" t="s">
        <v>1549</v>
      </c>
      <c r="F357" s="249" t="s">
        <v>1550</v>
      </c>
      <c r="G357" s="250" t="s">
        <v>174</v>
      </c>
      <c r="H357" s="251">
        <v>299.743</v>
      </c>
      <c r="I357" s="252"/>
      <c r="J357" s="253">
        <f>ROUND(I357*H357,2)</f>
        <v>0</v>
      </c>
      <c r="K357" s="249" t="s">
        <v>150</v>
      </c>
      <c r="L357" s="254"/>
      <c r="M357" s="255" t="s">
        <v>19</v>
      </c>
      <c r="N357" s="256" t="s">
        <v>41</v>
      </c>
      <c r="O357" s="87"/>
      <c r="P357" s="216">
        <f>O357*H357</f>
        <v>0</v>
      </c>
      <c r="Q357" s="216">
        <v>0.0005</v>
      </c>
      <c r="R357" s="216">
        <f>Q357*H357</f>
        <v>0.1498715</v>
      </c>
      <c r="S357" s="216">
        <v>0</v>
      </c>
      <c r="T357" s="217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18" t="s">
        <v>463</v>
      </c>
      <c r="AT357" s="218" t="s">
        <v>164</v>
      </c>
      <c r="AU357" s="218" t="s">
        <v>80</v>
      </c>
      <c r="AY357" s="20" t="s">
        <v>143</v>
      </c>
      <c r="BE357" s="219">
        <f>IF(N357="základní",J357,0)</f>
        <v>0</v>
      </c>
      <c r="BF357" s="219">
        <f>IF(N357="snížená",J357,0)</f>
        <v>0</v>
      </c>
      <c r="BG357" s="219">
        <f>IF(N357="zákl. přenesená",J357,0)</f>
        <v>0</v>
      </c>
      <c r="BH357" s="219">
        <f>IF(N357="sníž. přenesená",J357,0)</f>
        <v>0</v>
      </c>
      <c r="BI357" s="219">
        <f>IF(N357="nulová",J357,0)</f>
        <v>0</v>
      </c>
      <c r="BJ357" s="20" t="s">
        <v>78</v>
      </c>
      <c r="BK357" s="219">
        <f>ROUND(I357*H357,2)</f>
        <v>0</v>
      </c>
      <c r="BL357" s="20" t="s">
        <v>339</v>
      </c>
      <c r="BM357" s="218" t="s">
        <v>1551</v>
      </c>
    </row>
    <row r="358" spans="1:51" s="14" customFormat="1" ht="12">
      <c r="A358" s="14"/>
      <c r="B358" s="236"/>
      <c r="C358" s="237"/>
      <c r="D358" s="227" t="s">
        <v>155</v>
      </c>
      <c r="E358" s="238" t="s">
        <v>19</v>
      </c>
      <c r="F358" s="239" t="s">
        <v>1552</v>
      </c>
      <c r="G358" s="237"/>
      <c r="H358" s="240">
        <v>299.743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155</v>
      </c>
      <c r="AU358" s="246" t="s">
        <v>80</v>
      </c>
      <c r="AV358" s="14" t="s">
        <v>80</v>
      </c>
      <c r="AW358" s="14" t="s">
        <v>32</v>
      </c>
      <c r="AX358" s="14" t="s">
        <v>78</v>
      </c>
      <c r="AY358" s="246" t="s">
        <v>143</v>
      </c>
    </row>
    <row r="359" spans="1:65" s="2" customFormat="1" ht="49.05" customHeight="1">
      <c r="A359" s="41"/>
      <c r="B359" s="42"/>
      <c r="C359" s="207" t="s">
        <v>549</v>
      </c>
      <c r="D359" s="207" t="s">
        <v>146</v>
      </c>
      <c r="E359" s="208" t="s">
        <v>1553</v>
      </c>
      <c r="F359" s="209" t="s">
        <v>1554</v>
      </c>
      <c r="G359" s="210" t="s">
        <v>160</v>
      </c>
      <c r="H359" s="211">
        <v>2.586</v>
      </c>
      <c r="I359" s="212"/>
      <c r="J359" s="213">
        <f>ROUND(I359*H359,2)</f>
        <v>0</v>
      </c>
      <c r="K359" s="209" t="s">
        <v>150</v>
      </c>
      <c r="L359" s="47"/>
      <c r="M359" s="214" t="s">
        <v>19</v>
      </c>
      <c r="N359" s="215" t="s">
        <v>41</v>
      </c>
      <c r="O359" s="87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8" t="s">
        <v>339</v>
      </c>
      <c r="AT359" s="218" t="s">
        <v>146</v>
      </c>
      <c r="AU359" s="218" t="s">
        <v>80</v>
      </c>
      <c r="AY359" s="20" t="s">
        <v>143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20" t="s">
        <v>78</v>
      </c>
      <c r="BK359" s="219">
        <f>ROUND(I359*H359,2)</f>
        <v>0</v>
      </c>
      <c r="BL359" s="20" t="s">
        <v>339</v>
      </c>
      <c r="BM359" s="218" t="s">
        <v>1555</v>
      </c>
    </row>
    <row r="360" spans="1:47" s="2" customFormat="1" ht="12">
      <c r="A360" s="41"/>
      <c r="B360" s="42"/>
      <c r="C360" s="43"/>
      <c r="D360" s="220" t="s">
        <v>153</v>
      </c>
      <c r="E360" s="43"/>
      <c r="F360" s="221" t="s">
        <v>1556</v>
      </c>
      <c r="G360" s="43"/>
      <c r="H360" s="43"/>
      <c r="I360" s="222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20" t="s">
        <v>153</v>
      </c>
      <c r="AU360" s="20" t="s">
        <v>80</v>
      </c>
    </row>
    <row r="361" spans="1:63" s="12" customFormat="1" ht="22.8" customHeight="1">
      <c r="A361" s="12"/>
      <c r="B361" s="191"/>
      <c r="C361" s="192"/>
      <c r="D361" s="193" t="s">
        <v>69</v>
      </c>
      <c r="E361" s="205" t="s">
        <v>719</v>
      </c>
      <c r="F361" s="205" t="s">
        <v>720</v>
      </c>
      <c r="G361" s="192"/>
      <c r="H361" s="192"/>
      <c r="I361" s="195"/>
      <c r="J361" s="206">
        <f>BK361</f>
        <v>0</v>
      </c>
      <c r="K361" s="192"/>
      <c r="L361" s="197"/>
      <c r="M361" s="198"/>
      <c r="N361" s="199"/>
      <c r="O361" s="199"/>
      <c r="P361" s="200">
        <f>SUM(P362:P372)</f>
        <v>0</v>
      </c>
      <c r="Q361" s="199"/>
      <c r="R361" s="200">
        <f>SUM(R362:R372)</f>
        <v>0.869164</v>
      </c>
      <c r="S361" s="199"/>
      <c r="T361" s="201">
        <f>SUM(T362:T372)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2" t="s">
        <v>80</v>
      </c>
      <c r="AT361" s="203" t="s">
        <v>69</v>
      </c>
      <c r="AU361" s="203" t="s">
        <v>78</v>
      </c>
      <c r="AY361" s="202" t="s">
        <v>143</v>
      </c>
      <c r="BK361" s="204">
        <f>SUM(BK362:BK372)</f>
        <v>0</v>
      </c>
    </row>
    <row r="362" spans="1:65" s="2" customFormat="1" ht="44.25" customHeight="1">
      <c r="A362" s="41"/>
      <c r="B362" s="42"/>
      <c r="C362" s="207" t="s">
        <v>564</v>
      </c>
      <c r="D362" s="207" t="s">
        <v>146</v>
      </c>
      <c r="E362" s="208" t="s">
        <v>1557</v>
      </c>
      <c r="F362" s="209" t="s">
        <v>1558</v>
      </c>
      <c r="G362" s="210" t="s">
        <v>174</v>
      </c>
      <c r="H362" s="211">
        <v>73.162</v>
      </c>
      <c r="I362" s="212"/>
      <c r="J362" s="213">
        <f>ROUND(I362*H362,2)</f>
        <v>0</v>
      </c>
      <c r="K362" s="209" t="s">
        <v>150</v>
      </c>
      <c r="L362" s="47"/>
      <c r="M362" s="214" t="s">
        <v>19</v>
      </c>
      <c r="N362" s="215" t="s">
        <v>41</v>
      </c>
      <c r="O362" s="87"/>
      <c r="P362" s="216">
        <f>O362*H362</f>
        <v>0</v>
      </c>
      <c r="Q362" s="216">
        <v>0.006</v>
      </c>
      <c r="R362" s="216">
        <f>Q362*H362</f>
        <v>0.43897200000000003</v>
      </c>
      <c r="S362" s="216">
        <v>0</v>
      </c>
      <c r="T362" s="217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18" t="s">
        <v>339</v>
      </c>
      <c r="AT362" s="218" t="s">
        <v>146</v>
      </c>
      <c r="AU362" s="218" t="s">
        <v>80</v>
      </c>
      <c r="AY362" s="20" t="s">
        <v>143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20" t="s">
        <v>78</v>
      </c>
      <c r="BK362" s="219">
        <f>ROUND(I362*H362,2)</f>
        <v>0</v>
      </c>
      <c r="BL362" s="20" t="s">
        <v>339</v>
      </c>
      <c r="BM362" s="218" t="s">
        <v>1559</v>
      </c>
    </row>
    <row r="363" spans="1:47" s="2" customFormat="1" ht="12">
      <c r="A363" s="41"/>
      <c r="B363" s="42"/>
      <c r="C363" s="43"/>
      <c r="D363" s="220" t="s">
        <v>153</v>
      </c>
      <c r="E363" s="43"/>
      <c r="F363" s="221" t="s">
        <v>1560</v>
      </c>
      <c r="G363" s="43"/>
      <c r="H363" s="43"/>
      <c r="I363" s="222"/>
      <c r="J363" s="43"/>
      <c r="K363" s="43"/>
      <c r="L363" s="47"/>
      <c r="M363" s="223"/>
      <c r="N363" s="224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20" t="s">
        <v>153</v>
      </c>
      <c r="AU363" s="20" t="s">
        <v>80</v>
      </c>
    </row>
    <row r="364" spans="1:51" s="13" customFormat="1" ht="12">
      <c r="A364" s="13"/>
      <c r="B364" s="225"/>
      <c r="C364" s="226"/>
      <c r="D364" s="227" t="s">
        <v>155</v>
      </c>
      <c r="E364" s="228" t="s">
        <v>19</v>
      </c>
      <c r="F364" s="229" t="s">
        <v>330</v>
      </c>
      <c r="G364" s="226"/>
      <c r="H364" s="228" t="s">
        <v>19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155</v>
      </c>
      <c r="AU364" s="235" t="s">
        <v>80</v>
      </c>
      <c r="AV364" s="13" t="s">
        <v>78</v>
      </c>
      <c r="AW364" s="13" t="s">
        <v>32</v>
      </c>
      <c r="AX364" s="13" t="s">
        <v>70</v>
      </c>
      <c r="AY364" s="235" t="s">
        <v>143</v>
      </c>
    </row>
    <row r="365" spans="1:51" s="14" customFormat="1" ht="12">
      <c r="A365" s="14"/>
      <c r="B365" s="236"/>
      <c r="C365" s="237"/>
      <c r="D365" s="227" t="s">
        <v>155</v>
      </c>
      <c r="E365" s="238" t="s">
        <v>19</v>
      </c>
      <c r="F365" s="239" t="s">
        <v>1532</v>
      </c>
      <c r="G365" s="237"/>
      <c r="H365" s="240">
        <v>7.12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6" t="s">
        <v>155</v>
      </c>
      <c r="AU365" s="246" t="s">
        <v>80</v>
      </c>
      <c r="AV365" s="14" t="s">
        <v>80</v>
      </c>
      <c r="AW365" s="14" t="s">
        <v>32</v>
      </c>
      <c r="AX365" s="14" t="s">
        <v>70</v>
      </c>
      <c r="AY365" s="246" t="s">
        <v>143</v>
      </c>
    </row>
    <row r="366" spans="1:51" s="13" customFormat="1" ht="12">
      <c r="A366" s="13"/>
      <c r="B366" s="225"/>
      <c r="C366" s="226"/>
      <c r="D366" s="227" t="s">
        <v>155</v>
      </c>
      <c r="E366" s="228" t="s">
        <v>19</v>
      </c>
      <c r="F366" s="229" t="s">
        <v>332</v>
      </c>
      <c r="G366" s="226"/>
      <c r="H366" s="228" t="s">
        <v>19</v>
      </c>
      <c r="I366" s="230"/>
      <c r="J366" s="226"/>
      <c r="K366" s="226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155</v>
      </c>
      <c r="AU366" s="235" t="s">
        <v>80</v>
      </c>
      <c r="AV366" s="13" t="s">
        <v>78</v>
      </c>
      <c r="AW366" s="13" t="s">
        <v>32</v>
      </c>
      <c r="AX366" s="13" t="s">
        <v>70</v>
      </c>
      <c r="AY366" s="235" t="s">
        <v>143</v>
      </c>
    </row>
    <row r="367" spans="1:51" s="14" customFormat="1" ht="12">
      <c r="A367" s="14"/>
      <c r="B367" s="236"/>
      <c r="C367" s="237"/>
      <c r="D367" s="227" t="s">
        <v>155</v>
      </c>
      <c r="E367" s="238" t="s">
        <v>19</v>
      </c>
      <c r="F367" s="239" t="s">
        <v>1533</v>
      </c>
      <c r="G367" s="237"/>
      <c r="H367" s="240">
        <v>66.042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6" t="s">
        <v>155</v>
      </c>
      <c r="AU367" s="246" t="s">
        <v>80</v>
      </c>
      <c r="AV367" s="14" t="s">
        <v>80</v>
      </c>
      <c r="AW367" s="14" t="s">
        <v>32</v>
      </c>
      <c r="AX367" s="14" t="s">
        <v>70</v>
      </c>
      <c r="AY367" s="246" t="s">
        <v>143</v>
      </c>
    </row>
    <row r="368" spans="1:51" s="15" customFormat="1" ht="12">
      <c r="A368" s="15"/>
      <c r="B368" s="257"/>
      <c r="C368" s="258"/>
      <c r="D368" s="227" t="s">
        <v>155</v>
      </c>
      <c r="E368" s="259" t="s">
        <v>19</v>
      </c>
      <c r="F368" s="260" t="s">
        <v>204</v>
      </c>
      <c r="G368" s="258"/>
      <c r="H368" s="261">
        <v>73.162</v>
      </c>
      <c r="I368" s="262"/>
      <c r="J368" s="258"/>
      <c r="K368" s="258"/>
      <c r="L368" s="263"/>
      <c r="M368" s="264"/>
      <c r="N368" s="265"/>
      <c r="O368" s="265"/>
      <c r="P368" s="265"/>
      <c r="Q368" s="265"/>
      <c r="R368" s="265"/>
      <c r="S368" s="265"/>
      <c r="T368" s="266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7" t="s">
        <v>155</v>
      </c>
      <c r="AU368" s="267" t="s">
        <v>80</v>
      </c>
      <c r="AV368" s="15" t="s">
        <v>151</v>
      </c>
      <c r="AW368" s="15" t="s">
        <v>32</v>
      </c>
      <c r="AX368" s="15" t="s">
        <v>78</v>
      </c>
      <c r="AY368" s="267" t="s">
        <v>143</v>
      </c>
    </row>
    <row r="369" spans="1:65" s="2" customFormat="1" ht="24.15" customHeight="1">
      <c r="A369" s="41"/>
      <c r="B369" s="42"/>
      <c r="C369" s="247" t="s">
        <v>570</v>
      </c>
      <c r="D369" s="247" t="s">
        <v>164</v>
      </c>
      <c r="E369" s="248" t="s">
        <v>1561</v>
      </c>
      <c r="F369" s="249" t="s">
        <v>1562</v>
      </c>
      <c r="G369" s="250" t="s">
        <v>174</v>
      </c>
      <c r="H369" s="251">
        <v>76.82</v>
      </c>
      <c r="I369" s="252"/>
      <c r="J369" s="253">
        <f>ROUND(I369*H369,2)</f>
        <v>0</v>
      </c>
      <c r="K369" s="249" t="s">
        <v>150</v>
      </c>
      <c r="L369" s="254"/>
      <c r="M369" s="255" t="s">
        <v>19</v>
      </c>
      <c r="N369" s="256" t="s">
        <v>41</v>
      </c>
      <c r="O369" s="87"/>
      <c r="P369" s="216">
        <f>O369*H369</f>
        <v>0</v>
      </c>
      <c r="Q369" s="216">
        <v>0.0056</v>
      </c>
      <c r="R369" s="216">
        <f>Q369*H369</f>
        <v>0.43019199999999996</v>
      </c>
      <c r="S369" s="216">
        <v>0</v>
      </c>
      <c r="T369" s="217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18" t="s">
        <v>463</v>
      </c>
      <c r="AT369" s="218" t="s">
        <v>164</v>
      </c>
      <c r="AU369" s="218" t="s">
        <v>80</v>
      </c>
      <c r="AY369" s="20" t="s">
        <v>143</v>
      </c>
      <c r="BE369" s="219">
        <f>IF(N369="základní",J369,0)</f>
        <v>0</v>
      </c>
      <c r="BF369" s="219">
        <f>IF(N369="snížená",J369,0)</f>
        <v>0</v>
      </c>
      <c r="BG369" s="219">
        <f>IF(N369="zákl. přenesená",J369,0)</f>
        <v>0</v>
      </c>
      <c r="BH369" s="219">
        <f>IF(N369="sníž. přenesená",J369,0)</f>
        <v>0</v>
      </c>
      <c r="BI369" s="219">
        <f>IF(N369="nulová",J369,0)</f>
        <v>0</v>
      </c>
      <c r="BJ369" s="20" t="s">
        <v>78</v>
      </c>
      <c r="BK369" s="219">
        <f>ROUND(I369*H369,2)</f>
        <v>0</v>
      </c>
      <c r="BL369" s="20" t="s">
        <v>339</v>
      </c>
      <c r="BM369" s="218" t="s">
        <v>1563</v>
      </c>
    </row>
    <row r="370" spans="1:51" s="14" customFormat="1" ht="12">
      <c r="A370" s="14"/>
      <c r="B370" s="236"/>
      <c r="C370" s="237"/>
      <c r="D370" s="227" t="s">
        <v>155</v>
      </c>
      <c r="E370" s="238" t="s">
        <v>19</v>
      </c>
      <c r="F370" s="239" t="s">
        <v>1564</v>
      </c>
      <c r="G370" s="237"/>
      <c r="H370" s="240">
        <v>76.82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6" t="s">
        <v>155</v>
      </c>
      <c r="AU370" s="246" t="s">
        <v>80</v>
      </c>
      <c r="AV370" s="14" t="s">
        <v>80</v>
      </c>
      <c r="AW370" s="14" t="s">
        <v>32</v>
      </c>
      <c r="AX370" s="14" t="s">
        <v>78</v>
      </c>
      <c r="AY370" s="246" t="s">
        <v>143</v>
      </c>
    </row>
    <row r="371" spans="1:65" s="2" customFormat="1" ht="49.05" customHeight="1">
      <c r="A371" s="41"/>
      <c r="B371" s="42"/>
      <c r="C371" s="207" t="s">
        <v>575</v>
      </c>
      <c r="D371" s="207" t="s">
        <v>146</v>
      </c>
      <c r="E371" s="208" t="s">
        <v>736</v>
      </c>
      <c r="F371" s="209" t="s">
        <v>737</v>
      </c>
      <c r="G371" s="210" t="s">
        <v>160</v>
      </c>
      <c r="H371" s="211">
        <v>0.869</v>
      </c>
      <c r="I371" s="212"/>
      <c r="J371" s="213">
        <f>ROUND(I371*H371,2)</f>
        <v>0</v>
      </c>
      <c r="K371" s="209" t="s">
        <v>150</v>
      </c>
      <c r="L371" s="47"/>
      <c r="M371" s="214" t="s">
        <v>19</v>
      </c>
      <c r="N371" s="215" t="s">
        <v>41</v>
      </c>
      <c r="O371" s="87"/>
      <c r="P371" s="216">
        <f>O371*H371</f>
        <v>0</v>
      </c>
      <c r="Q371" s="216">
        <v>0</v>
      </c>
      <c r="R371" s="216">
        <f>Q371*H371</f>
        <v>0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339</v>
      </c>
      <c r="AT371" s="218" t="s">
        <v>146</v>
      </c>
      <c r="AU371" s="218" t="s">
        <v>80</v>
      </c>
      <c r="AY371" s="20" t="s">
        <v>143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20" t="s">
        <v>78</v>
      </c>
      <c r="BK371" s="219">
        <f>ROUND(I371*H371,2)</f>
        <v>0</v>
      </c>
      <c r="BL371" s="20" t="s">
        <v>339</v>
      </c>
      <c r="BM371" s="218" t="s">
        <v>1565</v>
      </c>
    </row>
    <row r="372" spans="1:47" s="2" customFormat="1" ht="12">
      <c r="A372" s="41"/>
      <c r="B372" s="42"/>
      <c r="C372" s="43"/>
      <c r="D372" s="220" t="s">
        <v>153</v>
      </c>
      <c r="E372" s="43"/>
      <c r="F372" s="221" t="s">
        <v>739</v>
      </c>
      <c r="G372" s="43"/>
      <c r="H372" s="43"/>
      <c r="I372" s="222"/>
      <c r="J372" s="43"/>
      <c r="K372" s="43"/>
      <c r="L372" s="47"/>
      <c r="M372" s="285"/>
      <c r="N372" s="286"/>
      <c r="O372" s="282"/>
      <c r="P372" s="282"/>
      <c r="Q372" s="282"/>
      <c r="R372" s="282"/>
      <c r="S372" s="282"/>
      <c r="T372" s="287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153</v>
      </c>
      <c r="AU372" s="20" t="s">
        <v>80</v>
      </c>
    </row>
    <row r="373" spans="1:31" s="2" customFormat="1" ht="6.95" customHeight="1">
      <c r="A373" s="41"/>
      <c r="B373" s="62"/>
      <c r="C373" s="63"/>
      <c r="D373" s="63"/>
      <c r="E373" s="63"/>
      <c r="F373" s="63"/>
      <c r="G373" s="63"/>
      <c r="H373" s="63"/>
      <c r="I373" s="63"/>
      <c r="J373" s="63"/>
      <c r="K373" s="63"/>
      <c r="L373" s="47"/>
      <c r="M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</row>
  </sheetData>
  <sheetProtection password="CC35" sheet="1" objects="1" scenarios="1" formatColumns="0" formatRows="0" autoFilter="0"/>
  <autoFilter ref="C91:K372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2/131213701"/>
    <hyperlink ref="F103" r:id="rId2" display="https://podminky.urs.cz/item/CS_URS_2023_02/132212121"/>
    <hyperlink ref="F121" r:id="rId3" display="https://podminky.urs.cz/item/CS_URS_2023_02/162251101"/>
    <hyperlink ref="F128" r:id="rId4" display="https://podminky.urs.cz/item/CS_URS_2023_02/167151111"/>
    <hyperlink ref="F133" r:id="rId5" display="https://podminky.urs.cz/item/CS_URS_2023_02/174111101"/>
    <hyperlink ref="F154" r:id="rId6" display="https://podminky.urs.cz/item/CS_URS_2023_02/273313511"/>
    <hyperlink ref="F163" r:id="rId7" display="https://podminky.urs.cz/item/CS_URS_2023_01/311321814"/>
    <hyperlink ref="F171" r:id="rId8" display="https://podminky.urs.cz/item/CS_URS_2023_02/311351121"/>
    <hyperlink ref="F178" r:id="rId9" display="https://podminky.urs.cz/item/CS_URS_2023_02/311351122"/>
    <hyperlink ref="F180" r:id="rId10" display="https://podminky.urs.cz/item/CS_URS_2023_02/311351911"/>
    <hyperlink ref="F182" r:id="rId11" display="https://podminky.urs.cz/item/CS_URS_2023_02/311361821"/>
    <hyperlink ref="F186" r:id="rId12" display="https://podminky.urs.cz/item/CS_URS_2023_02/564871016"/>
    <hyperlink ref="F190" r:id="rId13" display="https://podminky.urs.cz/item/CS_URS_2023_02/596411111"/>
    <hyperlink ref="F197" r:id="rId14" display="https://podminky.urs.cz/item/CS_URS_2023_02/622331121"/>
    <hyperlink ref="F214" r:id="rId15" display="https://podminky.urs.cz/item/CS_URS_2023_02/637111112"/>
    <hyperlink ref="F226" r:id="rId16" display="https://podminky.urs.cz/item/CS_URS_2023_02/637211124"/>
    <hyperlink ref="F238" r:id="rId17" display="https://podminky.urs.cz/item/CS_URS_2023_02/637311131"/>
    <hyperlink ref="F256" r:id="rId18" display="https://podminky.urs.cz/item/CS_URS_2023_02/962052211"/>
    <hyperlink ref="F260" r:id="rId19" display="https://podminky.urs.cz/item/CS_URS_2023_02/978019391"/>
    <hyperlink ref="F264" r:id="rId20" display="https://podminky.urs.cz/item/CS_URS_2023_02/978023411"/>
    <hyperlink ref="F268" r:id="rId21" display="https://podminky.urs.cz/item/CS_URS_2023_02/985131311"/>
    <hyperlink ref="F285" r:id="rId22" display="https://podminky.urs.cz/item/CS_URS_2023_02/997013117"/>
    <hyperlink ref="F287" r:id="rId23" display="https://podminky.urs.cz/item/CS_URS_2023_02/997013219"/>
    <hyperlink ref="F290" r:id="rId24" display="https://podminky.urs.cz/item/CS_URS_2023_02/997013501"/>
    <hyperlink ref="F292" r:id="rId25" display="https://podminky.urs.cz/item/CS_URS_2023_02/997013509"/>
    <hyperlink ref="F294" r:id="rId26" display="https://podminky.urs.cz/item/CS_URS_2023_02/997013631"/>
    <hyperlink ref="F297" r:id="rId27" display="https://podminky.urs.cz/item/CS_URS_2023_01/998011003"/>
    <hyperlink ref="F331" r:id="rId28" display="https://podminky.urs.cz/item/CS_URS_2023_02/711161273"/>
    <hyperlink ref="F350" r:id="rId29" display="https://podminky.urs.cz/item/CS_URS_2023_02/711161384"/>
    <hyperlink ref="F354" r:id="rId30" display="https://podminky.urs.cz/item/CS_URS_2023_02/711491571"/>
    <hyperlink ref="F360" r:id="rId31" display="https://podminky.urs.cz/item/CS_URS_2023_02/998711103"/>
    <hyperlink ref="F363" r:id="rId32" display="https://podminky.urs.cz/item/CS_URS_2023_02/713131141"/>
    <hyperlink ref="F372" r:id="rId33" display="https://podminky.urs.cz/item/CS_URS_2023_02/998713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1566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ROUND(J88,2)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ROUND((SUM(BE88:BE186)),2)</f>
        <v>0</v>
      </c>
      <c r="G33" s="41"/>
      <c r="H33" s="41"/>
      <c r="I33" s="151">
        <v>0.21</v>
      </c>
      <c r="J33" s="150">
        <f>ROUND(((SUM(BE88:BE186))*I33),2)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ROUND((SUM(BF88:BF186)),2)</f>
        <v>0</v>
      </c>
      <c r="G34" s="41"/>
      <c r="H34" s="41"/>
      <c r="I34" s="151">
        <v>0.12</v>
      </c>
      <c r="J34" s="150">
        <f>ROUND(((SUM(BF88:BF186))*I34),2)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ROUND((SUM(BG88:BG186)),2)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ROUND((SUM(BH88:BH186)),2)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ROUND((SUM(BI88:BI186)),2)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04 - Terasa 4.np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114</v>
      </c>
      <c r="E61" s="177"/>
      <c r="F61" s="177"/>
      <c r="G61" s="177"/>
      <c r="H61" s="177"/>
      <c r="I61" s="177"/>
      <c r="J61" s="178">
        <f>J90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115</v>
      </c>
      <c r="E62" s="177"/>
      <c r="F62" s="177"/>
      <c r="G62" s="177"/>
      <c r="H62" s="177"/>
      <c r="I62" s="177"/>
      <c r="J62" s="178">
        <f>J97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116</v>
      </c>
      <c r="E63" s="177"/>
      <c r="F63" s="177"/>
      <c r="G63" s="177"/>
      <c r="H63" s="177"/>
      <c r="I63" s="177"/>
      <c r="J63" s="178">
        <f>J115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J127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118</v>
      </c>
      <c r="E65" s="171"/>
      <c r="F65" s="171"/>
      <c r="G65" s="171"/>
      <c r="H65" s="171"/>
      <c r="I65" s="171"/>
      <c r="J65" s="172">
        <f>J130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1567</v>
      </c>
      <c r="E66" s="177"/>
      <c r="F66" s="177"/>
      <c r="G66" s="177"/>
      <c r="H66" s="177"/>
      <c r="I66" s="177"/>
      <c r="J66" s="178">
        <f>J131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119</v>
      </c>
      <c r="E67" s="177"/>
      <c r="F67" s="177"/>
      <c r="G67" s="177"/>
      <c r="H67" s="177"/>
      <c r="I67" s="177"/>
      <c r="J67" s="178">
        <f>J167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123</v>
      </c>
      <c r="E68" s="177"/>
      <c r="F68" s="177"/>
      <c r="G68" s="177"/>
      <c r="H68" s="177"/>
      <c r="I68" s="177"/>
      <c r="J68" s="178">
        <f>J183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6" t="s">
        <v>128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63" t="str">
        <f>E7</f>
        <v>Oprava fasád a energetické úspory SPŠ stavební Brno</v>
      </c>
      <c r="F78" s="35"/>
      <c r="G78" s="35"/>
      <c r="H78" s="35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106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E9</f>
        <v>04 - Terasa 4.np</v>
      </c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21</v>
      </c>
      <c r="D82" s="43"/>
      <c r="E82" s="43"/>
      <c r="F82" s="30" t="str">
        <f>F12</f>
        <v xml:space="preserve"> </v>
      </c>
      <c r="G82" s="43"/>
      <c r="H82" s="43"/>
      <c r="I82" s="35" t="s">
        <v>23</v>
      </c>
      <c r="J82" s="75" t="str">
        <f>IF(J12="","",J12)</f>
        <v>27. 6. 2023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25</v>
      </c>
      <c r="D84" s="43"/>
      <c r="E84" s="43"/>
      <c r="F84" s="30" t="str">
        <f>E15</f>
        <v xml:space="preserve"> </v>
      </c>
      <c r="G84" s="43"/>
      <c r="H84" s="43"/>
      <c r="I84" s="35" t="s">
        <v>31</v>
      </c>
      <c r="J84" s="39" t="str">
        <f>E21</f>
        <v xml:space="preserve"> 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5" t="s">
        <v>29</v>
      </c>
      <c r="D85" s="43"/>
      <c r="E85" s="43"/>
      <c r="F85" s="30" t="str">
        <f>IF(E18="","",E18)</f>
        <v>Vyplň údaj</v>
      </c>
      <c r="G85" s="43"/>
      <c r="H85" s="43"/>
      <c r="I85" s="35" t="s">
        <v>33</v>
      </c>
      <c r="J85" s="39" t="str">
        <f>E24</f>
        <v xml:space="preserve"> 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0"/>
      <c r="B87" s="181"/>
      <c r="C87" s="182" t="s">
        <v>129</v>
      </c>
      <c r="D87" s="183" t="s">
        <v>55</v>
      </c>
      <c r="E87" s="183" t="s">
        <v>51</v>
      </c>
      <c r="F87" s="183" t="s">
        <v>52</v>
      </c>
      <c r="G87" s="183" t="s">
        <v>130</v>
      </c>
      <c r="H87" s="183" t="s">
        <v>131</v>
      </c>
      <c r="I87" s="183" t="s">
        <v>132</v>
      </c>
      <c r="J87" s="183" t="s">
        <v>110</v>
      </c>
      <c r="K87" s="184" t="s">
        <v>133</v>
      </c>
      <c r="L87" s="185"/>
      <c r="M87" s="95" t="s">
        <v>19</v>
      </c>
      <c r="N87" s="96" t="s">
        <v>40</v>
      </c>
      <c r="O87" s="96" t="s">
        <v>134</v>
      </c>
      <c r="P87" s="96" t="s">
        <v>135</v>
      </c>
      <c r="Q87" s="96" t="s">
        <v>136</v>
      </c>
      <c r="R87" s="96" t="s">
        <v>137</v>
      </c>
      <c r="S87" s="96" t="s">
        <v>138</v>
      </c>
      <c r="T87" s="97" t="s">
        <v>139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pans="1:63" s="2" customFormat="1" ht="22.8" customHeight="1">
      <c r="A88" s="41"/>
      <c r="B88" s="42"/>
      <c r="C88" s="102" t="s">
        <v>140</v>
      </c>
      <c r="D88" s="43"/>
      <c r="E88" s="43"/>
      <c r="F88" s="43"/>
      <c r="G88" s="43"/>
      <c r="H88" s="43"/>
      <c r="I88" s="43"/>
      <c r="J88" s="186">
        <f>BK88</f>
        <v>0</v>
      </c>
      <c r="K88" s="43"/>
      <c r="L88" s="47"/>
      <c r="M88" s="98"/>
      <c r="N88" s="187"/>
      <c r="O88" s="99"/>
      <c r="P88" s="188">
        <f>P89+P130</f>
        <v>0</v>
      </c>
      <c r="Q88" s="99"/>
      <c r="R88" s="188">
        <f>R89+R130</f>
        <v>25.09616832</v>
      </c>
      <c r="S88" s="99"/>
      <c r="T88" s="189">
        <f>T89+T130</f>
        <v>102.28214559999999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69</v>
      </c>
      <c r="AU88" s="20" t="s">
        <v>111</v>
      </c>
      <c r="BK88" s="190">
        <f>BK89+BK130</f>
        <v>0</v>
      </c>
    </row>
    <row r="89" spans="1:63" s="12" customFormat="1" ht="25.9" customHeight="1">
      <c r="A89" s="12"/>
      <c r="B89" s="191"/>
      <c r="C89" s="192"/>
      <c r="D89" s="193" t="s">
        <v>69</v>
      </c>
      <c r="E89" s="194" t="s">
        <v>141</v>
      </c>
      <c r="F89" s="194" t="s">
        <v>142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P90+P97+P115+P127</f>
        <v>0</v>
      </c>
      <c r="Q89" s="199"/>
      <c r="R89" s="200">
        <f>R90+R97+R115+R127</f>
        <v>20.844315</v>
      </c>
      <c r="S89" s="199"/>
      <c r="T89" s="201">
        <f>T90+T97+T115+T127</f>
        <v>98.01064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78</v>
      </c>
      <c r="AT89" s="203" t="s">
        <v>69</v>
      </c>
      <c r="AU89" s="203" t="s">
        <v>70</v>
      </c>
      <c r="AY89" s="202" t="s">
        <v>143</v>
      </c>
      <c r="BK89" s="204">
        <f>BK90+BK97+BK115+BK127</f>
        <v>0</v>
      </c>
    </row>
    <row r="90" spans="1:63" s="12" customFormat="1" ht="22.8" customHeight="1">
      <c r="A90" s="12"/>
      <c r="B90" s="191"/>
      <c r="C90" s="192"/>
      <c r="D90" s="193" t="s">
        <v>69</v>
      </c>
      <c r="E90" s="205" t="s">
        <v>170</v>
      </c>
      <c r="F90" s="205" t="s">
        <v>171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SUM(P91:P96)</f>
        <v>0</v>
      </c>
      <c r="Q90" s="199"/>
      <c r="R90" s="200">
        <f>SUM(R91:R96)</f>
        <v>20.844315</v>
      </c>
      <c r="S90" s="199"/>
      <c r="T90" s="201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78</v>
      </c>
      <c r="AT90" s="203" t="s">
        <v>69</v>
      </c>
      <c r="AU90" s="203" t="s">
        <v>78</v>
      </c>
      <c r="AY90" s="202" t="s">
        <v>143</v>
      </c>
      <c r="BK90" s="204">
        <f>SUM(BK91:BK96)</f>
        <v>0</v>
      </c>
    </row>
    <row r="91" spans="1:65" s="2" customFormat="1" ht="37.8" customHeight="1">
      <c r="A91" s="41"/>
      <c r="B91" s="42"/>
      <c r="C91" s="207" t="s">
        <v>78</v>
      </c>
      <c r="D91" s="207" t="s">
        <v>146</v>
      </c>
      <c r="E91" s="208" t="s">
        <v>1568</v>
      </c>
      <c r="F91" s="209" t="s">
        <v>1569</v>
      </c>
      <c r="G91" s="210" t="s">
        <v>174</v>
      </c>
      <c r="H91" s="211">
        <v>138.042</v>
      </c>
      <c r="I91" s="212"/>
      <c r="J91" s="213">
        <f>ROUND(I91*H91,2)</f>
        <v>0</v>
      </c>
      <c r="K91" s="209" t="s">
        <v>150</v>
      </c>
      <c r="L91" s="47"/>
      <c r="M91" s="214" t="s">
        <v>19</v>
      </c>
      <c r="N91" s="215" t="s">
        <v>41</v>
      </c>
      <c r="O91" s="87"/>
      <c r="P91" s="216">
        <f>O91*H91</f>
        <v>0</v>
      </c>
      <c r="Q91" s="216">
        <v>0.0025</v>
      </c>
      <c r="R91" s="216">
        <f>Q91*H91</f>
        <v>0.345105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151</v>
      </c>
      <c r="AT91" s="218" t="s">
        <v>146</v>
      </c>
      <c r="AU91" s="218" t="s">
        <v>80</v>
      </c>
      <c r="AY91" s="20" t="s">
        <v>143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78</v>
      </c>
      <c r="BK91" s="219">
        <f>ROUND(I91*H91,2)</f>
        <v>0</v>
      </c>
      <c r="BL91" s="20" t="s">
        <v>151</v>
      </c>
      <c r="BM91" s="218" t="s">
        <v>1570</v>
      </c>
    </row>
    <row r="92" spans="1:47" s="2" customFormat="1" ht="12">
      <c r="A92" s="41"/>
      <c r="B92" s="42"/>
      <c r="C92" s="43"/>
      <c r="D92" s="220" t="s">
        <v>153</v>
      </c>
      <c r="E92" s="43"/>
      <c r="F92" s="221" t="s">
        <v>1571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153</v>
      </c>
      <c r="AU92" s="20" t="s">
        <v>80</v>
      </c>
    </row>
    <row r="93" spans="1:51" s="13" customFormat="1" ht="12">
      <c r="A93" s="13"/>
      <c r="B93" s="225"/>
      <c r="C93" s="226"/>
      <c r="D93" s="227" t="s">
        <v>155</v>
      </c>
      <c r="E93" s="228" t="s">
        <v>19</v>
      </c>
      <c r="F93" s="229" t="s">
        <v>1572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155</v>
      </c>
      <c r="AU93" s="235" t="s">
        <v>80</v>
      </c>
      <c r="AV93" s="13" t="s">
        <v>78</v>
      </c>
      <c r="AW93" s="13" t="s">
        <v>32</v>
      </c>
      <c r="AX93" s="13" t="s">
        <v>70</v>
      </c>
      <c r="AY93" s="235" t="s">
        <v>143</v>
      </c>
    </row>
    <row r="94" spans="1:51" s="14" customFormat="1" ht="12">
      <c r="A94" s="14"/>
      <c r="B94" s="236"/>
      <c r="C94" s="237"/>
      <c r="D94" s="227" t="s">
        <v>155</v>
      </c>
      <c r="E94" s="238" t="s">
        <v>19</v>
      </c>
      <c r="F94" s="239" t="s">
        <v>1573</v>
      </c>
      <c r="G94" s="237"/>
      <c r="H94" s="240">
        <v>138.042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155</v>
      </c>
      <c r="AU94" s="246" t="s">
        <v>80</v>
      </c>
      <c r="AV94" s="14" t="s">
        <v>80</v>
      </c>
      <c r="AW94" s="14" t="s">
        <v>32</v>
      </c>
      <c r="AX94" s="14" t="s">
        <v>78</v>
      </c>
      <c r="AY94" s="246" t="s">
        <v>143</v>
      </c>
    </row>
    <row r="95" spans="1:65" s="2" customFormat="1" ht="16.5" customHeight="1">
      <c r="A95" s="41"/>
      <c r="B95" s="42"/>
      <c r="C95" s="247" t="s">
        <v>80</v>
      </c>
      <c r="D95" s="247" t="s">
        <v>164</v>
      </c>
      <c r="E95" s="248" t="s">
        <v>1574</v>
      </c>
      <c r="F95" s="249" t="s">
        <v>1575</v>
      </c>
      <c r="G95" s="250" t="s">
        <v>174</v>
      </c>
      <c r="H95" s="251">
        <v>151.846</v>
      </c>
      <c r="I95" s="252"/>
      <c r="J95" s="253">
        <f>ROUND(I95*H95,2)</f>
        <v>0</v>
      </c>
      <c r="K95" s="249" t="s">
        <v>19</v>
      </c>
      <c r="L95" s="254"/>
      <c r="M95" s="255" t="s">
        <v>19</v>
      </c>
      <c r="N95" s="256" t="s">
        <v>41</v>
      </c>
      <c r="O95" s="87"/>
      <c r="P95" s="216">
        <f>O95*H95</f>
        <v>0</v>
      </c>
      <c r="Q95" s="216">
        <v>0.135</v>
      </c>
      <c r="R95" s="216">
        <f>Q95*H95</f>
        <v>20.49921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167</v>
      </c>
      <c r="AT95" s="218" t="s">
        <v>164</v>
      </c>
      <c r="AU95" s="218" t="s">
        <v>80</v>
      </c>
      <c r="AY95" s="20" t="s">
        <v>143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78</v>
      </c>
      <c r="BK95" s="219">
        <f>ROUND(I95*H95,2)</f>
        <v>0</v>
      </c>
      <c r="BL95" s="20" t="s">
        <v>151</v>
      </c>
      <c r="BM95" s="218" t="s">
        <v>1576</v>
      </c>
    </row>
    <row r="96" spans="1:51" s="14" customFormat="1" ht="12">
      <c r="A96" s="14"/>
      <c r="B96" s="236"/>
      <c r="C96" s="237"/>
      <c r="D96" s="227" t="s">
        <v>155</v>
      </c>
      <c r="E96" s="238" t="s">
        <v>19</v>
      </c>
      <c r="F96" s="239" t="s">
        <v>1577</v>
      </c>
      <c r="G96" s="237"/>
      <c r="H96" s="240">
        <v>151.846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80</v>
      </c>
      <c r="AV96" s="14" t="s">
        <v>80</v>
      </c>
      <c r="AW96" s="14" t="s">
        <v>32</v>
      </c>
      <c r="AX96" s="14" t="s">
        <v>78</v>
      </c>
      <c r="AY96" s="246" t="s">
        <v>143</v>
      </c>
    </row>
    <row r="97" spans="1:63" s="12" customFormat="1" ht="22.8" customHeight="1">
      <c r="A97" s="12"/>
      <c r="B97" s="191"/>
      <c r="C97" s="192"/>
      <c r="D97" s="193" t="s">
        <v>69</v>
      </c>
      <c r="E97" s="205" t="s">
        <v>272</v>
      </c>
      <c r="F97" s="205" t="s">
        <v>548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SUM(P98:P114)</f>
        <v>0</v>
      </c>
      <c r="Q97" s="199"/>
      <c r="R97" s="200">
        <f>SUM(R98:R114)</f>
        <v>0</v>
      </c>
      <c r="S97" s="199"/>
      <c r="T97" s="201">
        <f>SUM(T98:T114)</f>
        <v>98.01064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78</v>
      </c>
      <c r="AT97" s="203" t="s">
        <v>69</v>
      </c>
      <c r="AU97" s="203" t="s">
        <v>78</v>
      </c>
      <c r="AY97" s="202" t="s">
        <v>143</v>
      </c>
      <c r="BK97" s="204">
        <f>SUM(BK98:BK114)</f>
        <v>0</v>
      </c>
    </row>
    <row r="98" spans="1:65" s="2" customFormat="1" ht="24.15" customHeight="1">
      <c r="A98" s="41"/>
      <c r="B98" s="42"/>
      <c r="C98" s="207" t="s">
        <v>144</v>
      </c>
      <c r="D98" s="207" t="s">
        <v>146</v>
      </c>
      <c r="E98" s="208" t="s">
        <v>1578</v>
      </c>
      <c r="F98" s="209" t="s">
        <v>1579</v>
      </c>
      <c r="G98" s="210" t="s">
        <v>149</v>
      </c>
      <c r="H98" s="211">
        <v>12.424</v>
      </c>
      <c r="I98" s="212"/>
      <c r="J98" s="213">
        <f>ROUND(I98*H98,2)</f>
        <v>0</v>
      </c>
      <c r="K98" s="209" t="s">
        <v>150</v>
      </c>
      <c r="L98" s="47"/>
      <c r="M98" s="214" t="s">
        <v>19</v>
      </c>
      <c r="N98" s="215" t="s">
        <v>41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2.2</v>
      </c>
      <c r="T98" s="217">
        <f>S98*H98</f>
        <v>27.332800000000002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151</v>
      </c>
      <c r="AT98" s="218" t="s">
        <v>146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151</v>
      </c>
      <c r="BM98" s="218" t="s">
        <v>1580</v>
      </c>
    </row>
    <row r="99" spans="1:47" s="2" customFormat="1" ht="12">
      <c r="A99" s="41"/>
      <c r="B99" s="42"/>
      <c r="C99" s="43"/>
      <c r="D99" s="220" t="s">
        <v>153</v>
      </c>
      <c r="E99" s="43"/>
      <c r="F99" s="221" t="s">
        <v>1581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153</v>
      </c>
      <c r="AU99" s="20" t="s">
        <v>80</v>
      </c>
    </row>
    <row r="100" spans="1:51" s="14" customFormat="1" ht="12">
      <c r="A100" s="14"/>
      <c r="B100" s="236"/>
      <c r="C100" s="237"/>
      <c r="D100" s="227" t="s">
        <v>155</v>
      </c>
      <c r="E100" s="238" t="s">
        <v>19</v>
      </c>
      <c r="F100" s="239" t="s">
        <v>1582</v>
      </c>
      <c r="G100" s="237"/>
      <c r="H100" s="240">
        <v>12.424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155</v>
      </c>
      <c r="AU100" s="246" t="s">
        <v>80</v>
      </c>
      <c r="AV100" s="14" t="s">
        <v>80</v>
      </c>
      <c r="AW100" s="14" t="s">
        <v>32</v>
      </c>
      <c r="AX100" s="14" t="s">
        <v>70</v>
      </c>
      <c r="AY100" s="246" t="s">
        <v>143</v>
      </c>
    </row>
    <row r="101" spans="1:51" s="15" customFormat="1" ht="12">
      <c r="A101" s="15"/>
      <c r="B101" s="257"/>
      <c r="C101" s="258"/>
      <c r="D101" s="227" t="s">
        <v>155</v>
      </c>
      <c r="E101" s="259" t="s">
        <v>19</v>
      </c>
      <c r="F101" s="260" t="s">
        <v>204</v>
      </c>
      <c r="G101" s="258"/>
      <c r="H101" s="261">
        <v>12.424</v>
      </c>
      <c r="I101" s="262"/>
      <c r="J101" s="258"/>
      <c r="K101" s="258"/>
      <c r="L101" s="263"/>
      <c r="M101" s="264"/>
      <c r="N101" s="265"/>
      <c r="O101" s="265"/>
      <c r="P101" s="265"/>
      <c r="Q101" s="265"/>
      <c r="R101" s="265"/>
      <c r="S101" s="265"/>
      <c r="T101" s="266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7" t="s">
        <v>155</v>
      </c>
      <c r="AU101" s="267" t="s">
        <v>80</v>
      </c>
      <c r="AV101" s="15" t="s">
        <v>151</v>
      </c>
      <c r="AW101" s="15" t="s">
        <v>32</v>
      </c>
      <c r="AX101" s="15" t="s">
        <v>78</v>
      </c>
      <c r="AY101" s="267" t="s">
        <v>143</v>
      </c>
    </row>
    <row r="102" spans="1:65" s="2" customFormat="1" ht="49.05" customHeight="1">
      <c r="A102" s="41"/>
      <c r="B102" s="42"/>
      <c r="C102" s="207" t="s">
        <v>151</v>
      </c>
      <c r="D102" s="207" t="s">
        <v>146</v>
      </c>
      <c r="E102" s="208" t="s">
        <v>1583</v>
      </c>
      <c r="F102" s="209" t="s">
        <v>1584</v>
      </c>
      <c r="G102" s="210" t="s">
        <v>174</v>
      </c>
      <c r="H102" s="211">
        <v>138.042</v>
      </c>
      <c r="I102" s="212"/>
      <c r="J102" s="213">
        <f>ROUND(I102*H102,2)</f>
        <v>0</v>
      </c>
      <c r="K102" s="209" t="s">
        <v>150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0.12</v>
      </c>
      <c r="T102" s="217">
        <f>S102*H102</f>
        <v>16.56504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151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151</v>
      </c>
      <c r="BM102" s="218" t="s">
        <v>1585</v>
      </c>
    </row>
    <row r="103" spans="1:47" s="2" customFormat="1" ht="12">
      <c r="A103" s="41"/>
      <c r="B103" s="42"/>
      <c r="C103" s="43"/>
      <c r="D103" s="220" t="s">
        <v>153</v>
      </c>
      <c r="E103" s="43"/>
      <c r="F103" s="221" t="s">
        <v>1586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153</v>
      </c>
      <c r="AU103" s="20" t="s">
        <v>80</v>
      </c>
    </row>
    <row r="104" spans="1:51" s="14" customFormat="1" ht="12">
      <c r="A104" s="14"/>
      <c r="B104" s="236"/>
      <c r="C104" s="237"/>
      <c r="D104" s="227" t="s">
        <v>155</v>
      </c>
      <c r="E104" s="238" t="s">
        <v>19</v>
      </c>
      <c r="F104" s="239" t="s">
        <v>1573</v>
      </c>
      <c r="G104" s="237"/>
      <c r="H104" s="240">
        <v>138.042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155</v>
      </c>
      <c r="AU104" s="246" t="s">
        <v>80</v>
      </c>
      <c r="AV104" s="14" t="s">
        <v>80</v>
      </c>
      <c r="AW104" s="14" t="s">
        <v>32</v>
      </c>
      <c r="AX104" s="14" t="s">
        <v>78</v>
      </c>
      <c r="AY104" s="246" t="s">
        <v>143</v>
      </c>
    </row>
    <row r="105" spans="1:65" s="2" customFormat="1" ht="33" customHeight="1">
      <c r="A105" s="41"/>
      <c r="B105" s="42"/>
      <c r="C105" s="207" t="s">
        <v>178</v>
      </c>
      <c r="D105" s="207" t="s">
        <v>146</v>
      </c>
      <c r="E105" s="208" t="s">
        <v>1587</v>
      </c>
      <c r="F105" s="209" t="s">
        <v>1588</v>
      </c>
      <c r="G105" s="210" t="s">
        <v>149</v>
      </c>
      <c r="H105" s="211">
        <v>13.804</v>
      </c>
      <c r="I105" s="212"/>
      <c r="J105" s="213">
        <f>ROUND(I105*H105,2)</f>
        <v>0</v>
      </c>
      <c r="K105" s="209" t="s">
        <v>150</v>
      </c>
      <c r="L105" s="47"/>
      <c r="M105" s="214" t="s">
        <v>19</v>
      </c>
      <c r="N105" s="215" t="s">
        <v>41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1.4</v>
      </c>
      <c r="T105" s="217">
        <f>S105*H105</f>
        <v>19.325599999999998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151</v>
      </c>
      <c r="AT105" s="218" t="s">
        <v>146</v>
      </c>
      <c r="AU105" s="218" t="s">
        <v>80</v>
      </c>
      <c r="AY105" s="20" t="s">
        <v>143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78</v>
      </c>
      <c r="BK105" s="219">
        <f>ROUND(I105*H105,2)</f>
        <v>0</v>
      </c>
      <c r="BL105" s="20" t="s">
        <v>151</v>
      </c>
      <c r="BM105" s="218" t="s">
        <v>1589</v>
      </c>
    </row>
    <row r="106" spans="1:47" s="2" customFormat="1" ht="12">
      <c r="A106" s="41"/>
      <c r="B106" s="42"/>
      <c r="C106" s="43"/>
      <c r="D106" s="220" t="s">
        <v>153</v>
      </c>
      <c r="E106" s="43"/>
      <c r="F106" s="221" t="s">
        <v>1590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153</v>
      </c>
      <c r="AU106" s="20" t="s">
        <v>80</v>
      </c>
    </row>
    <row r="107" spans="1:51" s="13" customFormat="1" ht="12">
      <c r="A107" s="13"/>
      <c r="B107" s="225"/>
      <c r="C107" s="226"/>
      <c r="D107" s="227" t="s">
        <v>155</v>
      </c>
      <c r="E107" s="228" t="s">
        <v>19</v>
      </c>
      <c r="F107" s="229" t="s">
        <v>1591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155</v>
      </c>
      <c r="AU107" s="235" t="s">
        <v>80</v>
      </c>
      <c r="AV107" s="13" t="s">
        <v>78</v>
      </c>
      <c r="AW107" s="13" t="s">
        <v>32</v>
      </c>
      <c r="AX107" s="13" t="s">
        <v>70</v>
      </c>
      <c r="AY107" s="235" t="s">
        <v>143</v>
      </c>
    </row>
    <row r="108" spans="1:51" s="14" customFormat="1" ht="12">
      <c r="A108" s="14"/>
      <c r="B108" s="236"/>
      <c r="C108" s="237"/>
      <c r="D108" s="227" t="s">
        <v>155</v>
      </c>
      <c r="E108" s="238" t="s">
        <v>19</v>
      </c>
      <c r="F108" s="239" t="s">
        <v>1592</v>
      </c>
      <c r="G108" s="237"/>
      <c r="H108" s="240">
        <v>13.804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155</v>
      </c>
      <c r="AU108" s="246" t="s">
        <v>80</v>
      </c>
      <c r="AV108" s="14" t="s">
        <v>80</v>
      </c>
      <c r="AW108" s="14" t="s">
        <v>32</v>
      </c>
      <c r="AX108" s="14" t="s">
        <v>70</v>
      </c>
      <c r="AY108" s="246" t="s">
        <v>143</v>
      </c>
    </row>
    <row r="109" spans="1:51" s="15" customFormat="1" ht="12">
      <c r="A109" s="15"/>
      <c r="B109" s="257"/>
      <c r="C109" s="258"/>
      <c r="D109" s="227" t="s">
        <v>155</v>
      </c>
      <c r="E109" s="259" t="s">
        <v>19</v>
      </c>
      <c r="F109" s="260" t="s">
        <v>204</v>
      </c>
      <c r="G109" s="258"/>
      <c r="H109" s="261">
        <v>13.804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7" t="s">
        <v>155</v>
      </c>
      <c r="AU109" s="267" t="s">
        <v>80</v>
      </c>
      <c r="AV109" s="15" t="s">
        <v>151</v>
      </c>
      <c r="AW109" s="15" t="s">
        <v>32</v>
      </c>
      <c r="AX109" s="15" t="s">
        <v>78</v>
      </c>
      <c r="AY109" s="267" t="s">
        <v>143</v>
      </c>
    </row>
    <row r="110" spans="1:65" s="2" customFormat="1" ht="33" customHeight="1">
      <c r="A110" s="41"/>
      <c r="B110" s="42"/>
      <c r="C110" s="207" t="s">
        <v>170</v>
      </c>
      <c r="D110" s="207" t="s">
        <v>146</v>
      </c>
      <c r="E110" s="208" t="s">
        <v>1593</v>
      </c>
      <c r="F110" s="209" t="s">
        <v>1594</v>
      </c>
      <c r="G110" s="210" t="s">
        <v>149</v>
      </c>
      <c r="H110" s="211">
        <v>24.848</v>
      </c>
      <c r="I110" s="212"/>
      <c r="J110" s="213">
        <f>ROUND(I110*H110,2)</f>
        <v>0</v>
      </c>
      <c r="K110" s="209" t="s">
        <v>150</v>
      </c>
      <c r="L110" s="47"/>
      <c r="M110" s="214" t="s">
        <v>19</v>
      </c>
      <c r="N110" s="215" t="s">
        <v>41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1.4</v>
      </c>
      <c r="T110" s="217">
        <f>S110*H110</f>
        <v>34.7872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151</v>
      </c>
      <c r="AT110" s="218" t="s">
        <v>146</v>
      </c>
      <c r="AU110" s="218" t="s">
        <v>80</v>
      </c>
      <c r="AY110" s="20" t="s">
        <v>143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151</v>
      </c>
      <c r="BM110" s="218" t="s">
        <v>1595</v>
      </c>
    </row>
    <row r="111" spans="1:47" s="2" customFormat="1" ht="12">
      <c r="A111" s="41"/>
      <c r="B111" s="42"/>
      <c r="C111" s="43"/>
      <c r="D111" s="220" t="s">
        <v>153</v>
      </c>
      <c r="E111" s="43"/>
      <c r="F111" s="221" t="s">
        <v>1596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153</v>
      </c>
      <c r="AU111" s="20" t="s">
        <v>80</v>
      </c>
    </row>
    <row r="112" spans="1:51" s="13" customFormat="1" ht="12">
      <c r="A112" s="13"/>
      <c r="B112" s="225"/>
      <c r="C112" s="226"/>
      <c r="D112" s="227" t="s">
        <v>155</v>
      </c>
      <c r="E112" s="228" t="s">
        <v>19</v>
      </c>
      <c r="F112" s="229" t="s">
        <v>1597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80</v>
      </c>
      <c r="AV112" s="13" t="s">
        <v>78</v>
      </c>
      <c r="AW112" s="13" t="s">
        <v>32</v>
      </c>
      <c r="AX112" s="13" t="s">
        <v>70</v>
      </c>
      <c r="AY112" s="235" t="s">
        <v>143</v>
      </c>
    </row>
    <row r="113" spans="1:51" s="14" customFormat="1" ht="12">
      <c r="A113" s="14"/>
      <c r="B113" s="236"/>
      <c r="C113" s="237"/>
      <c r="D113" s="227" t="s">
        <v>155</v>
      </c>
      <c r="E113" s="238" t="s">
        <v>19</v>
      </c>
      <c r="F113" s="239" t="s">
        <v>1598</v>
      </c>
      <c r="G113" s="237"/>
      <c r="H113" s="240">
        <v>24.848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80</v>
      </c>
      <c r="AV113" s="14" t="s">
        <v>80</v>
      </c>
      <c r="AW113" s="14" t="s">
        <v>32</v>
      </c>
      <c r="AX113" s="14" t="s">
        <v>70</v>
      </c>
      <c r="AY113" s="246" t="s">
        <v>143</v>
      </c>
    </row>
    <row r="114" spans="1:51" s="15" customFormat="1" ht="12">
      <c r="A114" s="15"/>
      <c r="B114" s="257"/>
      <c r="C114" s="258"/>
      <c r="D114" s="227" t="s">
        <v>155</v>
      </c>
      <c r="E114" s="259" t="s">
        <v>19</v>
      </c>
      <c r="F114" s="260" t="s">
        <v>204</v>
      </c>
      <c r="G114" s="258"/>
      <c r="H114" s="261">
        <v>24.848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155</v>
      </c>
      <c r="AU114" s="267" t="s">
        <v>80</v>
      </c>
      <c r="AV114" s="15" t="s">
        <v>151</v>
      </c>
      <c r="AW114" s="15" t="s">
        <v>32</v>
      </c>
      <c r="AX114" s="15" t="s">
        <v>78</v>
      </c>
      <c r="AY114" s="267" t="s">
        <v>143</v>
      </c>
    </row>
    <row r="115" spans="1:63" s="12" customFormat="1" ht="22.8" customHeight="1">
      <c r="A115" s="12"/>
      <c r="B115" s="191"/>
      <c r="C115" s="192"/>
      <c r="D115" s="193" t="s">
        <v>69</v>
      </c>
      <c r="E115" s="205" t="s">
        <v>682</v>
      </c>
      <c r="F115" s="205" t="s">
        <v>683</v>
      </c>
      <c r="G115" s="192"/>
      <c r="H115" s="192"/>
      <c r="I115" s="195"/>
      <c r="J115" s="206">
        <f>BK115</f>
        <v>0</v>
      </c>
      <c r="K115" s="192"/>
      <c r="L115" s="197"/>
      <c r="M115" s="198"/>
      <c r="N115" s="199"/>
      <c r="O115" s="199"/>
      <c r="P115" s="200">
        <f>SUM(P116:P126)</f>
        <v>0</v>
      </c>
      <c r="Q115" s="199"/>
      <c r="R115" s="200">
        <f>SUM(R116:R126)</f>
        <v>0</v>
      </c>
      <c r="S115" s="199"/>
      <c r="T115" s="201">
        <f>SUM(T116:T126)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78</v>
      </c>
      <c r="AT115" s="203" t="s">
        <v>69</v>
      </c>
      <c r="AU115" s="203" t="s">
        <v>78</v>
      </c>
      <c r="AY115" s="202" t="s">
        <v>143</v>
      </c>
      <c r="BK115" s="204">
        <f>SUM(BK116:BK126)</f>
        <v>0</v>
      </c>
    </row>
    <row r="116" spans="1:65" s="2" customFormat="1" ht="44.25" customHeight="1">
      <c r="A116" s="41"/>
      <c r="B116" s="42"/>
      <c r="C116" s="207" t="s">
        <v>205</v>
      </c>
      <c r="D116" s="207" t="s">
        <v>146</v>
      </c>
      <c r="E116" s="208" t="s">
        <v>685</v>
      </c>
      <c r="F116" s="209" t="s">
        <v>686</v>
      </c>
      <c r="G116" s="210" t="s">
        <v>160</v>
      </c>
      <c r="H116" s="211">
        <v>102.282</v>
      </c>
      <c r="I116" s="212"/>
      <c r="J116" s="213">
        <f>ROUND(I116*H116,2)</f>
        <v>0</v>
      </c>
      <c r="K116" s="209" t="s">
        <v>150</v>
      </c>
      <c r="L116" s="47"/>
      <c r="M116" s="214" t="s">
        <v>19</v>
      </c>
      <c r="N116" s="215" t="s">
        <v>41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151</v>
      </c>
      <c r="AT116" s="218" t="s">
        <v>146</v>
      </c>
      <c r="AU116" s="218" t="s">
        <v>80</v>
      </c>
      <c r="AY116" s="20" t="s">
        <v>143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78</v>
      </c>
      <c r="BK116" s="219">
        <f>ROUND(I116*H116,2)</f>
        <v>0</v>
      </c>
      <c r="BL116" s="20" t="s">
        <v>151</v>
      </c>
      <c r="BM116" s="218" t="s">
        <v>1599</v>
      </c>
    </row>
    <row r="117" spans="1:47" s="2" customFormat="1" ht="12">
      <c r="A117" s="41"/>
      <c r="B117" s="42"/>
      <c r="C117" s="43"/>
      <c r="D117" s="220" t="s">
        <v>153</v>
      </c>
      <c r="E117" s="43"/>
      <c r="F117" s="221" t="s">
        <v>688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153</v>
      </c>
      <c r="AU117" s="20" t="s">
        <v>80</v>
      </c>
    </row>
    <row r="118" spans="1:65" s="2" customFormat="1" ht="62.7" customHeight="1">
      <c r="A118" s="41"/>
      <c r="B118" s="42"/>
      <c r="C118" s="207" t="s">
        <v>167</v>
      </c>
      <c r="D118" s="207" t="s">
        <v>146</v>
      </c>
      <c r="E118" s="208" t="s">
        <v>690</v>
      </c>
      <c r="F118" s="209" t="s">
        <v>691</v>
      </c>
      <c r="G118" s="210" t="s">
        <v>160</v>
      </c>
      <c r="H118" s="211">
        <v>204.564</v>
      </c>
      <c r="I118" s="212"/>
      <c r="J118" s="213">
        <f>ROUND(I118*H118,2)</f>
        <v>0</v>
      </c>
      <c r="K118" s="209" t="s">
        <v>150</v>
      </c>
      <c r="L118" s="47"/>
      <c r="M118" s="214" t="s">
        <v>19</v>
      </c>
      <c r="N118" s="215" t="s">
        <v>41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151</v>
      </c>
      <c r="AT118" s="218" t="s">
        <v>146</v>
      </c>
      <c r="AU118" s="218" t="s">
        <v>80</v>
      </c>
      <c r="AY118" s="20" t="s">
        <v>143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151</v>
      </c>
      <c r="BM118" s="218" t="s">
        <v>1600</v>
      </c>
    </row>
    <row r="119" spans="1:47" s="2" customFormat="1" ht="12">
      <c r="A119" s="41"/>
      <c r="B119" s="42"/>
      <c r="C119" s="43"/>
      <c r="D119" s="220" t="s">
        <v>153</v>
      </c>
      <c r="E119" s="43"/>
      <c r="F119" s="221" t="s">
        <v>693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153</v>
      </c>
      <c r="AU119" s="20" t="s">
        <v>80</v>
      </c>
    </row>
    <row r="120" spans="1:51" s="14" customFormat="1" ht="12">
      <c r="A120" s="14"/>
      <c r="B120" s="236"/>
      <c r="C120" s="237"/>
      <c r="D120" s="227" t="s">
        <v>155</v>
      </c>
      <c r="E120" s="237"/>
      <c r="F120" s="239" t="s">
        <v>1601</v>
      </c>
      <c r="G120" s="237"/>
      <c r="H120" s="240">
        <v>204.564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80</v>
      </c>
      <c r="AV120" s="14" t="s">
        <v>80</v>
      </c>
      <c r="AW120" s="14" t="s">
        <v>4</v>
      </c>
      <c r="AX120" s="14" t="s">
        <v>78</v>
      </c>
      <c r="AY120" s="246" t="s">
        <v>143</v>
      </c>
    </row>
    <row r="121" spans="1:65" s="2" customFormat="1" ht="33" customHeight="1">
      <c r="A121" s="41"/>
      <c r="B121" s="42"/>
      <c r="C121" s="207" t="s">
        <v>272</v>
      </c>
      <c r="D121" s="207" t="s">
        <v>146</v>
      </c>
      <c r="E121" s="208" t="s">
        <v>696</v>
      </c>
      <c r="F121" s="209" t="s">
        <v>697</v>
      </c>
      <c r="G121" s="210" t="s">
        <v>160</v>
      </c>
      <c r="H121" s="211">
        <v>102.282</v>
      </c>
      <c r="I121" s="212"/>
      <c r="J121" s="213">
        <f>ROUND(I121*H121,2)</f>
        <v>0</v>
      </c>
      <c r="K121" s="209" t="s">
        <v>150</v>
      </c>
      <c r="L121" s="47"/>
      <c r="M121" s="214" t="s">
        <v>19</v>
      </c>
      <c r="N121" s="215" t="s">
        <v>41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151</v>
      </c>
      <c r="AT121" s="218" t="s">
        <v>146</v>
      </c>
      <c r="AU121" s="218" t="s">
        <v>80</v>
      </c>
      <c r="AY121" s="20" t="s">
        <v>143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78</v>
      </c>
      <c r="BK121" s="219">
        <f>ROUND(I121*H121,2)</f>
        <v>0</v>
      </c>
      <c r="BL121" s="20" t="s">
        <v>151</v>
      </c>
      <c r="BM121" s="218" t="s">
        <v>1602</v>
      </c>
    </row>
    <row r="122" spans="1:47" s="2" customFormat="1" ht="12">
      <c r="A122" s="41"/>
      <c r="B122" s="42"/>
      <c r="C122" s="43"/>
      <c r="D122" s="220" t="s">
        <v>153</v>
      </c>
      <c r="E122" s="43"/>
      <c r="F122" s="221" t="s">
        <v>699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153</v>
      </c>
      <c r="AU122" s="20" t="s">
        <v>80</v>
      </c>
    </row>
    <row r="123" spans="1:65" s="2" customFormat="1" ht="44.25" customHeight="1">
      <c r="A123" s="41"/>
      <c r="B123" s="42"/>
      <c r="C123" s="207" t="s">
        <v>302</v>
      </c>
      <c r="D123" s="207" t="s">
        <v>146</v>
      </c>
      <c r="E123" s="208" t="s">
        <v>701</v>
      </c>
      <c r="F123" s="209" t="s">
        <v>702</v>
      </c>
      <c r="G123" s="210" t="s">
        <v>160</v>
      </c>
      <c r="H123" s="211">
        <v>102.282</v>
      </c>
      <c r="I123" s="212"/>
      <c r="J123" s="213">
        <f>ROUND(I123*H123,2)</f>
        <v>0</v>
      </c>
      <c r="K123" s="209" t="s">
        <v>150</v>
      </c>
      <c r="L123" s="47"/>
      <c r="M123" s="214" t="s">
        <v>19</v>
      </c>
      <c r="N123" s="215" t="s">
        <v>41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151</v>
      </c>
      <c r="AT123" s="218" t="s">
        <v>146</v>
      </c>
      <c r="AU123" s="218" t="s">
        <v>80</v>
      </c>
      <c r="AY123" s="20" t="s">
        <v>143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78</v>
      </c>
      <c r="BK123" s="219">
        <f>ROUND(I123*H123,2)</f>
        <v>0</v>
      </c>
      <c r="BL123" s="20" t="s">
        <v>151</v>
      </c>
      <c r="BM123" s="218" t="s">
        <v>1603</v>
      </c>
    </row>
    <row r="124" spans="1:47" s="2" customFormat="1" ht="12">
      <c r="A124" s="41"/>
      <c r="B124" s="42"/>
      <c r="C124" s="43"/>
      <c r="D124" s="220" t="s">
        <v>153</v>
      </c>
      <c r="E124" s="43"/>
      <c r="F124" s="221" t="s">
        <v>704</v>
      </c>
      <c r="G124" s="43"/>
      <c r="H124" s="43"/>
      <c r="I124" s="222"/>
      <c r="J124" s="43"/>
      <c r="K124" s="43"/>
      <c r="L124" s="47"/>
      <c r="M124" s="223"/>
      <c r="N124" s="22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153</v>
      </c>
      <c r="AU124" s="20" t="s">
        <v>80</v>
      </c>
    </row>
    <row r="125" spans="1:65" s="2" customFormat="1" ht="44.25" customHeight="1">
      <c r="A125" s="41"/>
      <c r="B125" s="42"/>
      <c r="C125" s="207" t="s">
        <v>307</v>
      </c>
      <c r="D125" s="207" t="s">
        <v>146</v>
      </c>
      <c r="E125" s="208" t="s">
        <v>706</v>
      </c>
      <c r="F125" s="209" t="s">
        <v>707</v>
      </c>
      <c r="G125" s="210" t="s">
        <v>160</v>
      </c>
      <c r="H125" s="211">
        <v>102.282</v>
      </c>
      <c r="I125" s="212"/>
      <c r="J125" s="213">
        <f>ROUND(I125*H125,2)</f>
        <v>0</v>
      </c>
      <c r="K125" s="209" t="s">
        <v>150</v>
      </c>
      <c r="L125" s="47"/>
      <c r="M125" s="214" t="s">
        <v>19</v>
      </c>
      <c r="N125" s="215" t="s">
        <v>41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151</v>
      </c>
      <c r="AT125" s="218" t="s">
        <v>146</v>
      </c>
      <c r="AU125" s="218" t="s">
        <v>80</v>
      </c>
      <c r="AY125" s="20" t="s">
        <v>143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78</v>
      </c>
      <c r="BK125" s="219">
        <f>ROUND(I125*H125,2)</f>
        <v>0</v>
      </c>
      <c r="BL125" s="20" t="s">
        <v>151</v>
      </c>
      <c r="BM125" s="218" t="s">
        <v>1604</v>
      </c>
    </row>
    <row r="126" spans="1:47" s="2" customFormat="1" ht="12">
      <c r="A126" s="41"/>
      <c r="B126" s="42"/>
      <c r="C126" s="43"/>
      <c r="D126" s="220" t="s">
        <v>153</v>
      </c>
      <c r="E126" s="43"/>
      <c r="F126" s="221" t="s">
        <v>709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153</v>
      </c>
      <c r="AU126" s="20" t="s">
        <v>80</v>
      </c>
    </row>
    <row r="127" spans="1:63" s="12" customFormat="1" ht="22.8" customHeight="1">
      <c r="A127" s="12"/>
      <c r="B127" s="191"/>
      <c r="C127" s="192"/>
      <c r="D127" s="193" t="s">
        <v>69</v>
      </c>
      <c r="E127" s="205" t="s">
        <v>710</v>
      </c>
      <c r="F127" s="205" t="s">
        <v>711</v>
      </c>
      <c r="G127" s="192"/>
      <c r="H127" s="192"/>
      <c r="I127" s="195"/>
      <c r="J127" s="206">
        <f>BK127</f>
        <v>0</v>
      </c>
      <c r="K127" s="192"/>
      <c r="L127" s="197"/>
      <c r="M127" s="198"/>
      <c r="N127" s="199"/>
      <c r="O127" s="199"/>
      <c r="P127" s="200">
        <f>SUM(P128:P129)</f>
        <v>0</v>
      </c>
      <c r="Q127" s="199"/>
      <c r="R127" s="200">
        <f>SUM(R128:R129)</f>
        <v>0</v>
      </c>
      <c r="S127" s="199"/>
      <c r="T127" s="201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78</v>
      </c>
      <c r="AT127" s="203" t="s">
        <v>69</v>
      </c>
      <c r="AU127" s="203" t="s">
        <v>78</v>
      </c>
      <c r="AY127" s="202" t="s">
        <v>143</v>
      </c>
      <c r="BK127" s="204">
        <f>SUM(BK128:BK129)</f>
        <v>0</v>
      </c>
    </row>
    <row r="128" spans="1:65" s="2" customFormat="1" ht="55.5" customHeight="1">
      <c r="A128" s="41"/>
      <c r="B128" s="42"/>
      <c r="C128" s="207" t="s">
        <v>8</v>
      </c>
      <c r="D128" s="207" t="s">
        <v>146</v>
      </c>
      <c r="E128" s="208" t="s">
        <v>713</v>
      </c>
      <c r="F128" s="209" t="s">
        <v>714</v>
      </c>
      <c r="G128" s="210" t="s">
        <v>160</v>
      </c>
      <c r="H128" s="211">
        <v>20.844</v>
      </c>
      <c r="I128" s="212"/>
      <c r="J128" s="213">
        <f>ROUND(I128*H128,2)</f>
        <v>0</v>
      </c>
      <c r="K128" s="209" t="s">
        <v>150</v>
      </c>
      <c r="L128" s="47"/>
      <c r="M128" s="214" t="s">
        <v>19</v>
      </c>
      <c r="N128" s="215" t="s">
        <v>41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151</v>
      </c>
      <c r="AT128" s="218" t="s">
        <v>146</v>
      </c>
      <c r="AU128" s="218" t="s">
        <v>80</v>
      </c>
      <c r="AY128" s="20" t="s">
        <v>143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78</v>
      </c>
      <c r="BK128" s="219">
        <f>ROUND(I128*H128,2)</f>
        <v>0</v>
      </c>
      <c r="BL128" s="20" t="s">
        <v>151</v>
      </c>
      <c r="BM128" s="218" t="s">
        <v>1605</v>
      </c>
    </row>
    <row r="129" spans="1:47" s="2" customFormat="1" ht="12">
      <c r="A129" s="41"/>
      <c r="B129" s="42"/>
      <c r="C129" s="43"/>
      <c r="D129" s="220" t="s">
        <v>153</v>
      </c>
      <c r="E129" s="43"/>
      <c r="F129" s="221" t="s">
        <v>716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153</v>
      </c>
      <c r="AU129" s="20" t="s">
        <v>80</v>
      </c>
    </row>
    <row r="130" spans="1:63" s="12" customFormat="1" ht="25.9" customHeight="1">
      <c r="A130" s="12"/>
      <c r="B130" s="191"/>
      <c r="C130" s="192"/>
      <c r="D130" s="193" t="s">
        <v>69</v>
      </c>
      <c r="E130" s="194" t="s">
        <v>717</v>
      </c>
      <c r="F130" s="194" t="s">
        <v>718</v>
      </c>
      <c r="G130" s="192"/>
      <c r="H130" s="192"/>
      <c r="I130" s="195"/>
      <c r="J130" s="196">
        <f>BK130</f>
        <v>0</v>
      </c>
      <c r="K130" s="192"/>
      <c r="L130" s="197"/>
      <c r="M130" s="198"/>
      <c r="N130" s="199"/>
      <c r="O130" s="199"/>
      <c r="P130" s="200">
        <f>P131+P167+P183</f>
        <v>0</v>
      </c>
      <c r="Q130" s="199"/>
      <c r="R130" s="200">
        <f>R131+R167+R183</f>
        <v>4.2518533199999995</v>
      </c>
      <c r="S130" s="199"/>
      <c r="T130" s="201">
        <f>T131+T167+T183</f>
        <v>4.2715056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2" t="s">
        <v>80</v>
      </c>
      <c r="AT130" s="203" t="s">
        <v>69</v>
      </c>
      <c r="AU130" s="203" t="s">
        <v>70</v>
      </c>
      <c r="AY130" s="202" t="s">
        <v>143</v>
      </c>
      <c r="BK130" s="204">
        <f>BK131+BK167+BK183</f>
        <v>0</v>
      </c>
    </row>
    <row r="131" spans="1:63" s="12" customFormat="1" ht="22.8" customHeight="1">
      <c r="A131" s="12"/>
      <c r="B131" s="191"/>
      <c r="C131" s="192"/>
      <c r="D131" s="193" t="s">
        <v>69</v>
      </c>
      <c r="E131" s="205" t="s">
        <v>1606</v>
      </c>
      <c r="F131" s="205" t="s">
        <v>1607</v>
      </c>
      <c r="G131" s="192"/>
      <c r="H131" s="192"/>
      <c r="I131" s="195"/>
      <c r="J131" s="206">
        <f>BK131</f>
        <v>0</v>
      </c>
      <c r="K131" s="192"/>
      <c r="L131" s="197"/>
      <c r="M131" s="198"/>
      <c r="N131" s="199"/>
      <c r="O131" s="199"/>
      <c r="P131" s="200">
        <f>SUM(P132:P166)</f>
        <v>0</v>
      </c>
      <c r="Q131" s="199"/>
      <c r="R131" s="200">
        <f>SUM(R132:R166)</f>
        <v>2.29303716</v>
      </c>
      <c r="S131" s="199"/>
      <c r="T131" s="201">
        <f>SUM(T132:T166)</f>
        <v>4.02303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2" t="s">
        <v>80</v>
      </c>
      <c r="AT131" s="203" t="s">
        <v>69</v>
      </c>
      <c r="AU131" s="203" t="s">
        <v>78</v>
      </c>
      <c r="AY131" s="202" t="s">
        <v>143</v>
      </c>
      <c r="BK131" s="204">
        <f>SUM(BK132:BK166)</f>
        <v>0</v>
      </c>
    </row>
    <row r="132" spans="1:65" s="2" customFormat="1" ht="37.8" customHeight="1">
      <c r="A132" s="41"/>
      <c r="B132" s="42"/>
      <c r="C132" s="207" t="s">
        <v>316</v>
      </c>
      <c r="D132" s="207" t="s">
        <v>146</v>
      </c>
      <c r="E132" s="208" t="s">
        <v>1608</v>
      </c>
      <c r="F132" s="209" t="s">
        <v>1609</v>
      </c>
      <c r="G132" s="210" t="s">
        <v>174</v>
      </c>
      <c r="H132" s="211">
        <v>143.542</v>
      </c>
      <c r="I132" s="212"/>
      <c r="J132" s="213">
        <f>ROUND(I132*H132,2)</f>
        <v>0</v>
      </c>
      <c r="K132" s="209" t="s">
        <v>19</v>
      </c>
      <c r="L132" s="47"/>
      <c r="M132" s="214" t="s">
        <v>19</v>
      </c>
      <c r="N132" s="215" t="s">
        <v>41</v>
      </c>
      <c r="O132" s="87"/>
      <c r="P132" s="216">
        <f>O132*H132</f>
        <v>0</v>
      </c>
      <c r="Q132" s="216">
        <v>0.008</v>
      </c>
      <c r="R132" s="216">
        <f>Q132*H132</f>
        <v>1.148336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339</v>
      </c>
      <c r="AT132" s="218" t="s">
        <v>146</v>
      </c>
      <c r="AU132" s="218" t="s">
        <v>80</v>
      </c>
      <c r="AY132" s="20" t="s">
        <v>143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78</v>
      </c>
      <c r="BK132" s="219">
        <f>ROUND(I132*H132,2)</f>
        <v>0</v>
      </c>
      <c r="BL132" s="20" t="s">
        <v>339</v>
      </c>
      <c r="BM132" s="218" t="s">
        <v>1610</v>
      </c>
    </row>
    <row r="133" spans="1:51" s="13" customFormat="1" ht="12">
      <c r="A133" s="13"/>
      <c r="B133" s="225"/>
      <c r="C133" s="226"/>
      <c r="D133" s="227" t="s">
        <v>155</v>
      </c>
      <c r="E133" s="228" t="s">
        <v>19</v>
      </c>
      <c r="F133" s="229" t="s">
        <v>1572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155</v>
      </c>
      <c r="AU133" s="235" t="s">
        <v>80</v>
      </c>
      <c r="AV133" s="13" t="s">
        <v>78</v>
      </c>
      <c r="AW133" s="13" t="s">
        <v>32</v>
      </c>
      <c r="AX133" s="13" t="s">
        <v>70</v>
      </c>
      <c r="AY133" s="235" t="s">
        <v>143</v>
      </c>
    </row>
    <row r="134" spans="1:51" s="14" customFormat="1" ht="12">
      <c r="A134" s="14"/>
      <c r="B134" s="236"/>
      <c r="C134" s="237"/>
      <c r="D134" s="227" t="s">
        <v>155</v>
      </c>
      <c r="E134" s="238" t="s">
        <v>19</v>
      </c>
      <c r="F134" s="239" t="s">
        <v>1573</v>
      </c>
      <c r="G134" s="237"/>
      <c r="H134" s="240">
        <v>138.042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80</v>
      </c>
      <c r="AV134" s="14" t="s">
        <v>80</v>
      </c>
      <c r="AW134" s="14" t="s">
        <v>32</v>
      </c>
      <c r="AX134" s="14" t="s">
        <v>70</v>
      </c>
      <c r="AY134" s="246" t="s">
        <v>143</v>
      </c>
    </row>
    <row r="135" spans="1:51" s="14" customFormat="1" ht="12">
      <c r="A135" s="14"/>
      <c r="B135" s="236"/>
      <c r="C135" s="237"/>
      <c r="D135" s="227" t="s">
        <v>155</v>
      </c>
      <c r="E135" s="238" t="s">
        <v>19</v>
      </c>
      <c r="F135" s="239" t="s">
        <v>1611</v>
      </c>
      <c r="G135" s="237"/>
      <c r="H135" s="240">
        <v>5.5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155</v>
      </c>
      <c r="AU135" s="246" t="s">
        <v>80</v>
      </c>
      <c r="AV135" s="14" t="s">
        <v>80</v>
      </c>
      <c r="AW135" s="14" t="s">
        <v>32</v>
      </c>
      <c r="AX135" s="14" t="s">
        <v>70</v>
      </c>
      <c r="AY135" s="246" t="s">
        <v>143</v>
      </c>
    </row>
    <row r="136" spans="1:51" s="15" customFormat="1" ht="12">
      <c r="A136" s="15"/>
      <c r="B136" s="257"/>
      <c r="C136" s="258"/>
      <c r="D136" s="227" t="s">
        <v>155</v>
      </c>
      <c r="E136" s="259" t="s">
        <v>19</v>
      </c>
      <c r="F136" s="260" t="s">
        <v>204</v>
      </c>
      <c r="G136" s="258"/>
      <c r="H136" s="261">
        <v>143.542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7" t="s">
        <v>155</v>
      </c>
      <c r="AU136" s="267" t="s">
        <v>80</v>
      </c>
      <c r="AV136" s="15" t="s">
        <v>151</v>
      </c>
      <c r="AW136" s="15" t="s">
        <v>32</v>
      </c>
      <c r="AX136" s="15" t="s">
        <v>78</v>
      </c>
      <c r="AY136" s="267" t="s">
        <v>143</v>
      </c>
    </row>
    <row r="137" spans="1:65" s="2" customFormat="1" ht="49.05" customHeight="1">
      <c r="A137" s="41"/>
      <c r="B137" s="42"/>
      <c r="C137" s="207" t="s">
        <v>325</v>
      </c>
      <c r="D137" s="207" t="s">
        <v>146</v>
      </c>
      <c r="E137" s="208" t="s">
        <v>1612</v>
      </c>
      <c r="F137" s="209" t="s">
        <v>1613</v>
      </c>
      <c r="G137" s="210" t="s">
        <v>897</v>
      </c>
      <c r="H137" s="211">
        <v>1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41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339</v>
      </c>
      <c r="AT137" s="218" t="s">
        <v>146</v>
      </c>
      <c r="AU137" s="218" t="s">
        <v>80</v>
      </c>
      <c r="AY137" s="20" t="s">
        <v>143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78</v>
      </c>
      <c r="BK137" s="219">
        <f>ROUND(I137*H137,2)</f>
        <v>0</v>
      </c>
      <c r="BL137" s="20" t="s">
        <v>339</v>
      </c>
      <c r="BM137" s="218" t="s">
        <v>1614</v>
      </c>
    </row>
    <row r="138" spans="1:65" s="2" customFormat="1" ht="37.8" customHeight="1">
      <c r="A138" s="41"/>
      <c r="B138" s="42"/>
      <c r="C138" s="207" t="s">
        <v>334</v>
      </c>
      <c r="D138" s="207" t="s">
        <v>146</v>
      </c>
      <c r="E138" s="208" t="s">
        <v>1615</v>
      </c>
      <c r="F138" s="209" t="s">
        <v>1616</v>
      </c>
      <c r="G138" s="210" t="s">
        <v>174</v>
      </c>
      <c r="H138" s="211">
        <v>154.542</v>
      </c>
      <c r="I138" s="212"/>
      <c r="J138" s="213">
        <f>ROUND(I138*H138,2)</f>
        <v>0</v>
      </c>
      <c r="K138" s="209" t="s">
        <v>150</v>
      </c>
      <c r="L138" s="47"/>
      <c r="M138" s="214" t="s">
        <v>19</v>
      </c>
      <c r="N138" s="215" t="s">
        <v>41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339</v>
      </c>
      <c r="AT138" s="218" t="s">
        <v>146</v>
      </c>
      <c r="AU138" s="218" t="s">
        <v>80</v>
      </c>
      <c r="AY138" s="20" t="s">
        <v>143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78</v>
      </c>
      <c r="BK138" s="219">
        <f>ROUND(I138*H138,2)</f>
        <v>0</v>
      </c>
      <c r="BL138" s="20" t="s">
        <v>339</v>
      </c>
      <c r="BM138" s="218" t="s">
        <v>1617</v>
      </c>
    </row>
    <row r="139" spans="1:47" s="2" customFormat="1" ht="12">
      <c r="A139" s="41"/>
      <c r="B139" s="42"/>
      <c r="C139" s="43"/>
      <c r="D139" s="220" t="s">
        <v>153</v>
      </c>
      <c r="E139" s="43"/>
      <c r="F139" s="221" t="s">
        <v>1618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153</v>
      </c>
      <c r="AU139" s="20" t="s">
        <v>80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1572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80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1573</v>
      </c>
      <c r="G141" s="237"/>
      <c r="H141" s="240">
        <v>138.042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70</v>
      </c>
      <c r="AY141" s="246" t="s">
        <v>143</v>
      </c>
    </row>
    <row r="142" spans="1:51" s="14" customFormat="1" ht="12">
      <c r="A142" s="14"/>
      <c r="B142" s="236"/>
      <c r="C142" s="237"/>
      <c r="D142" s="227" t="s">
        <v>155</v>
      </c>
      <c r="E142" s="238" t="s">
        <v>19</v>
      </c>
      <c r="F142" s="239" t="s">
        <v>1619</v>
      </c>
      <c r="G142" s="237"/>
      <c r="H142" s="240">
        <v>16.5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155</v>
      </c>
      <c r="AU142" s="246" t="s">
        <v>80</v>
      </c>
      <c r="AV142" s="14" t="s">
        <v>80</v>
      </c>
      <c r="AW142" s="14" t="s">
        <v>32</v>
      </c>
      <c r="AX142" s="14" t="s">
        <v>70</v>
      </c>
      <c r="AY142" s="246" t="s">
        <v>143</v>
      </c>
    </row>
    <row r="143" spans="1:51" s="15" customFormat="1" ht="12">
      <c r="A143" s="15"/>
      <c r="B143" s="257"/>
      <c r="C143" s="258"/>
      <c r="D143" s="227" t="s">
        <v>155</v>
      </c>
      <c r="E143" s="259" t="s">
        <v>19</v>
      </c>
      <c r="F143" s="260" t="s">
        <v>204</v>
      </c>
      <c r="G143" s="258"/>
      <c r="H143" s="261">
        <v>154.542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7" t="s">
        <v>155</v>
      </c>
      <c r="AU143" s="267" t="s">
        <v>80</v>
      </c>
      <c r="AV143" s="15" t="s">
        <v>151</v>
      </c>
      <c r="AW143" s="15" t="s">
        <v>32</v>
      </c>
      <c r="AX143" s="15" t="s">
        <v>78</v>
      </c>
      <c r="AY143" s="267" t="s">
        <v>143</v>
      </c>
    </row>
    <row r="144" spans="1:65" s="2" customFormat="1" ht="16.5" customHeight="1">
      <c r="A144" s="41"/>
      <c r="B144" s="42"/>
      <c r="C144" s="247" t="s">
        <v>339</v>
      </c>
      <c r="D144" s="247" t="s">
        <v>164</v>
      </c>
      <c r="E144" s="248" t="s">
        <v>1620</v>
      </c>
      <c r="F144" s="249" t="s">
        <v>1621</v>
      </c>
      <c r="G144" s="250" t="s">
        <v>160</v>
      </c>
      <c r="H144" s="251">
        <v>0.049</v>
      </c>
      <c r="I144" s="252"/>
      <c r="J144" s="253">
        <f>ROUND(I144*H144,2)</f>
        <v>0</v>
      </c>
      <c r="K144" s="249" t="s">
        <v>150</v>
      </c>
      <c r="L144" s="254"/>
      <c r="M144" s="255" t="s">
        <v>19</v>
      </c>
      <c r="N144" s="256" t="s">
        <v>41</v>
      </c>
      <c r="O144" s="87"/>
      <c r="P144" s="216">
        <f>O144*H144</f>
        <v>0</v>
      </c>
      <c r="Q144" s="216">
        <v>1</v>
      </c>
      <c r="R144" s="216">
        <f>Q144*H144</f>
        <v>0.049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463</v>
      </c>
      <c r="AT144" s="218" t="s">
        <v>164</v>
      </c>
      <c r="AU144" s="218" t="s">
        <v>80</v>
      </c>
      <c r="AY144" s="20" t="s">
        <v>143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78</v>
      </c>
      <c r="BK144" s="219">
        <f>ROUND(I144*H144,2)</f>
        <v>0</v>
      </c>
      <c r="BL144" s="20" t="s">
        <v>339</v>
      </c>
      <c r="BM144" s="218" t="s">
        <v>1622</v>
      </c>
    </row>
    <row r="145" spans="1:51" s="14" customFormat="1" ht="12">
      <c r="A145" s="14"/>
      <c r="B145" s="236"/>
      <c r="C145" s="237"/>
      <c r="D145" s="227" t="s">
        <v>155</v>
      </c>
      <c r="E145" s="238" t="s">
        <v>19</v>
      </c>
      <c r="F145" s="239" t="s">
        <v>1623</v>
      </c>
      <c r="G145" s="237"/>
      <c r="H145" s="240">
        <v>0.049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155</v>
      </c>
      <c r="AU145" s="246" t="s">
        <v>80</v>
      </c>
      <c r="AV145" s="14" t="s">
        <v>80</v>
      </c>
      <c r="AW145" s="14" t="s">
        <v>32</v>
      </c>
      <c r="AX145" s="14" t="s">
        <v>78</v>
      </c>
      <c r="AY145" s="246" t="s">
        <v>143</v>
      </c>
    </row>
    <row r="146" spans="1:65" s="2" customFormat="1" ht="33" customHeight="1">
      <c r="A146" s="41"/>
      <c r="B146" s="42"/>
      <c r="C146" s="207" t="s">
        <v>349</v>
      </c>
      <c r="D146" s="207" t="s">
        <v>146</v>
      </c>
      <c r="E146" s="208" t="s">
        <v>1624</v>
      </c>
      <c r="F146" s="209" t="s">
        <v>1625</v>
      </c>
      <c r="G146" s="210" t="s">
        <v>174</v>
      </c>
      <c r="H146" s="211">
        <v>146.292</v>
      </c>
      <c r="I146" s="212"/>
      <c r="J146" s="213">
        <f>ROUND(I146*H146,2)</f>
        <v>0</v>
      </c>
      <c r="K146" s="209" t="s">
        <v>150</v>
      </c>
      <c r="L146" s="47"/>
      <c r="M146" s="214" t="s">
        <v>19</v>
      </c>
      <c r="N146" s="215" t="s">
        <v>41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0.011</v>
      </c>
      <c r="T146" s="217">
        <f>S146*H146</f>
        <v>1.6092119999999999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339</v>
      </c>
      <c r="AT146" s="218" t="s">
        <v>146</v>
      </c>
      <c r="AU146" s="218" t="s">
        <v>80</v>
      </c>
      <c r="AY146" s="20" t="s">
        <v>143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78</v>
      </c>
      <c r="BK146" s="219">
        <f>ROUND(I146*H146,2)</f>
        <v>0</v>
      </c>
      <c r="BL146" s="20" t="s">
        <v>339</v>
      </c>
      <c r="BM146" s="218" t="s">
        <v>1626</v>
      </c>
    </row>
    <row r="147" spans="1:47" s="2" customFormat="1" ht="12">
      <c r="A147" s="41"/>
      <c r="B147" s="42"/>
      <c r="C147" s="43"/>
      <c r="D147" s="220" t="s">
        <v>153</v>
      </c>
      <c r="E147" s="43"/>
      <c r="F147" s="221" t="s">
        <v>1627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153</v>
      </c>
      <c r="AU147" s="20" t="s">
        <v>80</v>
      </c>
    </row>
    <row r="148" spans="1:51" s="13" customFormat="1" ht="12">
      <c r="A148" s="13"/>
      <c r="B148" s="225"/>
      <c r="C148" s="226"/>
      <c r="D148" s="227" t="s">
        <v>155</v>
      </c>
      <c r="E148" s="228" t="s">
        <v>19</v>
      </c>
      <c r="F148" s="229" t="s">
        <v>1628</v>
      </c>
      <c r="G148" s="226"/>
      <c r="H148" s="228" t="s">
        <v>19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155</v>
      </c>
      <c r="AU148" s="235" t="s">
        <v>80</v>
      </c>
      <c r="AV148" s="13" t="s">
        <v>78</v>
      </c>
      <c r="AW148" s="13" t="s">
        <v>32</v>
      </c>
      <c r="AX148" s="13" t="s">
        <v>70</v>
      </c>
      <c r="AY148" s="235" t="s">
        <v>143</v>
      </c>
    </row>
    <row r="149" spans="1:51" s="14" customFormat="1" ht="12">
      <c r="A149" s="14"/>
      <c r="B149" s="236"/>
      <c r="C149" s="237"/>
      <c r="D149" s="227" t="s">
        <v>155</v>
      </c>
      <c r="E149" s="238" t="s">
        <v>19</v>
      </c>
      <c r="F149" s="239" t="s">
        <v>1573</v>
      </c>
      <c r="G149" s="237"/>
      <c r="H149" s="240">
        <v>138.042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155</v>
      </c>
      <c r="AU149" s="246" t="s">
        <v>80</v>
      </c>
      <c r="AV149" s="14" t="s">
        <v>80</v>
      </c>
      <c r="AW149" s="14" t="s">
        <v>32</v>
      </c>
      <c r="AX149" s="14" t="s">
        <v>70</v>
      </c>
      <c r="AY149" s="246" t="s">
        <v>143</v>
      </c>
    </row>
    <row r="150" spans="1:51" s="14" customFormat="1" ht="12">
      <c r="A150" s="14"/>
      <c r="B150" s="236"/>
      <c r="C150" s="237"/>
      <c r="D150" s="227" t="s">
        <v>155</v>
      </c>
      <c r="E150" s="238" t="s">
        <v>19</v>
      </c>
      <c r="F150" s="239" t="s">
        <v>1629</v>
      </c>
      <c r="G150" s="237"/>
      <c r="H150" s="240">
        <v>8.25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155</v>
      </c>
      <c r="AU150" s="246" t="s">
        <v>80</v>
      </c>
      <c r="AV150" s="14" t="s">
        <v>80</v>
      </c>
      <c r="AW150" s="14" t="s">
        <v>32</v>
      </c>
      <c r="AX150" s="14" t="s">
        <v>70</v>
      </c>
      <c r="AY150" s="246" t="s">
        <v>143</v>
      </c>
    </row>
    <row r="151" spans="1:51" s="15" customFormat="1" ht="12">
      <c r="A151" s="15"/>
      <c r="B151" s="257"/>
      <c r="C151" s="258"/>
      <c r="D151" s="227" t="s">
        <v>155</v>
      </c>
      <c r="E151" s="259" t="s">
        <v>19</v>
      </c>
      <c r="F151" s="260" t="s">
        <v>204</v>
      </c>
      <c r="G151" s="258"/>
      <c r="H151" s="261">
        <v>146.292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7" t="s">
        <v>155</v>
      </c>
      <c r="AU151" s="267" t="s">
        <v>80</v>
      </c>
      <c r="AV151" s="15" t="s">
        <v>151</v>
      </c>
      <c r="AW151" s="15" t="s">
        <v>32</v>
      </c>
      <c r="AX151" s="15" t="s">
        <v>78</v>
      </c>
      <c r="AY151" s="267" t="s">
        <v>143</v>
      </c>
    </row>
    <row r="152" spans="1:65" s="2" customFormat="1" ht="33" customHeight="1">
      <c r="A152" s="41"/>
      <c r="B152" s="42"/>
      <c r="C152" s="207" t="s">
        <v>354</v>
      </c>
      <c r="D152" s="207" t="s">
        <v>146</v>
      </c>
      <c r="E152" s="208" t="s">
        <v>1630</v>
      </c>
      <c r="F152" s="209" t="s">
        <v>1631</v>
      </c>
      <c r="G152" s="210" t="s">
        <v>174</v>
      </c>
      <c r="H152" s="211">
        <v>146.292</v>
      </c>
      <c r="I152" s="212"/>
      <c r="J152" s="213">
        <f>ROUND(I152*H152,2)</f>
        <v>0</v>
      </c>
      <c r="K152" s="209" t="s">
        <v>150</v>
      </c>
      <c r="L152" s="47"/>
      <c r="M152" s="214" t="s">
        <v>19</v>
      </c>
      <c r="N152" s="215" t="s">
        <v>41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0.0165</v>
      </c>
      <c r="T152" s="217">
        <f>S152*H152</f>
        <v>2.413818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339</v>
      </c>
      <c r="AT152" s="218" t="s">
        <v>146</v>
      </c>
      <c r="AU152" s="218" t="s">
        <v>80</v>
      </c>
      <c r="AY152" s="20" t="s">
        <v>143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78</v>
      </c>
      <c r="BK152" s="219">
        <f>ROUND(I152*H152,2)</f>
        <v>0</v>
      </c>
      <c r="BL152" s="20" t="s">
        <v>339</v>
      </c>
      <c r="BM152" s="218" t="s">
        <v>1632</v>
      </c>
    </row>
    <row r="153" spans="1:47" s="2" customFormat="1" ht="12">
      <c r="A153" s="41"/>
      <c r="B153" s="42"/>
      <c r="C153" s="43"/>
      <c r="D153" s="220" t="s">
        <v>153</v>
      </c>
      <c r="E153" s="43"/>
      <c r="F153" s="221" t="s">
        <v>1633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153</v>
      </c>
      <c r="AU153" s="20" t="s">
        <v>80</v>
      </c>
    </row>
    <row r="154" spans="1:51" s="13" customFormat="1" ht="12">
      <c r="A154" s="13"/>
      <c r="B154" s="225"/>
      <c r="C154" s="226"/>
      <c r="D154" s="227" t="s">
        <v>155</v>
      </c>
      <c r="E154" s="228" t="s">
        <v>19</v>
      </c>
      <c r="F154" s="229" t="s">
        <v>1634</v>
      </c>
      <c r="G154" s="226"/>
      <c r="H154" s="228" t="s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155</v>
      </c>
      <c r="AU154" s="235" t="s">
        <v>80</v>
      </c>
      <c r="AV154" s="13" t="s">
        <v>78</v>
      </c>
      <c r="AW154" s="13" t="s">
        <v>32</v>
      </c>
      <c r="AX154" s="13" t="s">
        <v>70</v>
      </c>
      <c r="AY154" s="235" t="s">
        <v>143</v>
      </c>
    </row>
    <row r="155" spans="1:51" s="14" customFormat="1" ht="12">
      <c r="A155" s="14"/>
      <c r="B155" s="236"/>
      <c r="C155" s="237"/>
      <c r="D155" s="227" t="s">
        <v>155</v>
      </c>
      <c r="E155" s="238" t="s">
        <v>19</v>
      </c>
      <c r="F155" s="239" t="s">
        <v>1573</v>
      </c>
      <c r="G155" s="237"/>
      <c r="H155" s="240">
        <v>138.042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155</v>
      </c>
      <c r="AU155" s="246" t="s">
        <v>80</v>
      </c>
      <c r="AV155" s="14" t="s">
        <v>80</v>
      </c>
      <c r="AW155" s="14" t="s">
        <v>32</v>
      </c>
      <c r="AX155" s="14" t="s">
        <v>70</v>
      </c>
      <c r="AY155" s="246" t="s">
        <v>143</v>
      </c>
    </row>
    <row r="156" spans="1:51" s="14" customFormat="1" ht="12">
      <c r="A156" s="14"/>
      <c r="B156" s="236"/>
      <c r="C156" s="237"/>
      <c r="D156" s="227" t="s">
        <v>155</v>
      </c>
      <c r="E156" s="238" t="s">
        <v>19</v>
      </c>
      <c r="F156" s="239" t="s">
        <v>1629</v>
      </c>
      <c r="G156" s="237"/>
      <c r="H156" s="240">
        <v>8.25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80</v>
      </c>
      <c r="AV156" s="14" t="s">
        <v>80</v>
      </c>
      <c r="AW156" s="14" t="s">
        <v>32</v>
      </c>
      <c r="AX156" s="14" t="s">
        <v>70</v>
      </c>
      <c r="AY156" s="246" t="s">
        <v>143</v>
      </c>
    </row>
    <row r="157" spans="1:51" s="15" customFormat="1" ht="12">
      <c r="A157" s="15"/>
      <c r="B157" s="257"/>
      <c r="C157" s="258"/>
      <c r="D157" s="227" t="s">
        <v>155</v>
      </c>
      <c r="E157" s="259" t="s">
        <v>19</v>
      </c>
      <c r="F157" s="260" t="s">
        <v>204</v>
      </c>
      <c r="G157" s="258"/>
      <c r="H157" s="261">
        <v>146.292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7" t="s">
        <v>155</v>
      </c>
      <c r="AU157" s="267" t="s">
        <v>80</v>
      </c>
      <c r="AV157" s="15" t="s">
        <v>151</v>
      </c>
      <c r="AW157" s="15" t="s">
        <v>32</v>
      </c>
      <c r="AX157" s="15" t="s">
        <v>78</v>
      </c>
      <c r="AY157" s="267" t="s">
        <v>143</v>
      </c>
    </row>
    <row r="158" spans="1:65" s="2" customFormat="1" ht="24.15" customHeight="1">
      <c r="A158" s="41"/>
      <c r="B158" s="42"/>
      <c r="C158" s="207" t="s">
        <v>371</v>
      </c>
      <c r="D158" s="207" t="s">
        <v>146</v>
      </c>
      <c r="E158" s="208" t="s">
        <v>1635</v>
      </c>
      <c r="F158" s="209" t="s">
        <v>1636</v>
      </c>
      <c r="G158" s="210" t="s">
        <v>174</v>
      </c>
      <c r="H158" s="211">
        <v>154.542</v>
      </c>
      <c r="I158" s="212"/>
      <c r="J158" s="213">
        <f>ROUND(I158*H158,2)</f>
        <v>0</v>
      </c>
      <c r="K158" s="209" t="s">
        <v>150</v>
      </c>
      <c r="L158" s="47"/>
      <c r="M158" s="214" t="s">
        <v>19</v>
      </c>
      <c r="N158" s="215" t="s">
        <v>41</v>
      </c>
      <c r="O158" s="87"/>
      <c r="P158" s="216">
        <f>O158*H158</f>
        <v>0</v>
      </c>
      <c r="Q158" s="216">
        <v>0.00088</v>
      </c>
      <c r="R158" s="216">
        <f>Q158*H158</f>
        <v>0.13599696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339</v>
      </c>
      <c r="AT158" s="218" t="s">
        <v>146</v>
      </c>
      <c r="AU158" s="218" t="s">
        <v>80</v>
      </c>
      <c r="AY158" s="20" t="s">
        <v>143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78</v>
      </c>
      <c r="BK158" s="219">
        <f>ROUND(I158*H158,2)</f>
        <v>0</v>
      </c>
      <c r="BL158" s="20" t="s">
        <v>339</v>
      </c>
      <c r="BM158" s="218" t="s">
        <v>1637</v>
      </c>
    </row>
    <row r="159" spans="1:47" s="2" customFormat="1" ht="12">
      <c r="A159" s="41"/>
      <c r="B159" s="42"/>
      <c r="C159" s="43"/>
      <c r="D159" s="220" t="s">
        <v>153</v>
      </c>
      <c r="E159" s="43"/>
      <c r="F159" s="221" t="s">
        <v>1638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153</v>
      </c>
      <c r="AU159" s="20" t="s">
        <v>80</v>
      </c>
    </row>
    <row r="160" spans="1:51" s="14" customFormat="1" ht="12">
      <c r="A160" s="14"/>
      <c r="B160" s="236"/>
      <c r="C160" s="237"/>
      <c r="D160" s="227" t="s">
        <v>155</v>
      </c>
      <c r="E160" s="238" t="s">
        <v>19</v>
      </c>
      <c r="F160" s="239" t="s">
        <v>1573</v>
      </c>
      <c r="G160" s="237"/>
      <c r="H160" s="240">
        <v>138.042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155</v>
      </c>
      <c r="AU160" s="246" t="s">
        <v>80</v>
      </c>
      <c r="AV160" s="14" t="s">
        <v>80</v>
      </c>
      <c r="AW160" s="14" t="s">
        <v>32</v>
      </c>
      <c r="AX160" s="14" t="s">
        <v>70</v>
      </c>
      <c r="AY160" s="246" t="s">
        <v>143</v>
      </c>
    </row>
    <row r="161" spans="1:51" s="14" customFormat="1" ht="12">
      <c r="A161" s="14"/>
      <c r="B161" s="236"/>
      <c r="C161" s="237"/>
      <c r="D161" s="227" t="s">
        <v>155</v>
      </c>
      <c r="E161" s="238" t="s">
        <v>19</v>
      </c>
      <c r="F161" s="239" t="s">
        <v>1619</v>
      </c>
      <c r="G161" s="237"/>
      <c r="H161" s="240">
        <v>16.5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155</v>
      </c>
      <c r="AU161" s="246" t="s">
        <v>80</v>
      </c>
      <c r="AV161" s="14" t="s">
        <v>80</v>
      </c>
      <c r="AW161" s="14" t="s">
        <v>32</v>
      </c>
      <c r="AX161" s="14" t="s">
        <v>70</v>
      </c>
      <c r="AY161" s="246" t="s">
        <v>143</v>
      </c>
    </row>
    <row r="162" spans="1:51" s="15" customFormat="1" ht="12">
      <c r="A162" s="15"/>
      <c r="B162" s="257"/>
      <c r="C162" s="258"/>
      <c r="D162" s="227" t="s">
        <v>155</v>
      </c>
      <c r="E162" s="259" t="s">
        <v>19</v>
      </c>
      <c r="F162" s="260" t="s">
        <v>204</v>
      </c>
      <c r="G162" s="258"/>
      <c r="H162" s="261">
        <v>154.542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7" t="s">
        <v>155</v>
      </c>
      <c r="AU162" s="267" t="s">
        <v>80</v>
      </c>
      <c r="AV162" s="15" t="s">
        <v>151</v>
      </c>
      <c r="AW162" s="15" t="s">
        <v>32</v>
      </c>
      <c r="AX162" s="15" t="s">
        <v>78</v>
      </c>
      <c r="AY162" s="267" t="s">
        <v>143</v>
      </c>
    </row>
    <row r="163" spans="1:65" s="2" customFormat="1" ht="49.05" customHeight="1">
      <c r="A163" s="41"/>
      <c r="B163" s="42"/>
      <c r="C163" s="247" t="s">
        <v>376</v>
      </c>
      <c r="D163" s="247" t="s">
        <v>164</v>
      </c>
      <c r="E163" s="248" t="s">
        <v>1639</v>
      </c>
      <c r="F163" s="249" t="s">
        <v>1640</v>
      </c>
      <c r="G163" s="250" t="s">
        <v>174</v>
      </c>
      <c r="H163" s="251">
        <v>177.723</v>
      </c>
      <c r="I163" s="252"/>
      <c r="J163" s="253">
        <f>ROUND(I163*H163,2)</f>
        <v>0</v>
      </c>
      <c r="K163" s="249" t="s">
        <v>150</v>
      </c>
      <c r="L163" s="254"/>
      <c r="M163" s="255" t="s">
        <v>19</v>
      </c>
      <c r="N163" s="256" t="s">
        <v>41</v>
      </c>
      <c r="O163" s="87"/>
      <c r="P163" s="216">
        <f>O163*H163</f>
        <v>0</v>
      </c>
      <c r="Q163" s="216">
        <v>0.0054</v>
      </c>
      <c r="R163" s="216">
        <f>Q163*H163</f>
        <v>0.9597042000000001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463</v>
      </c>
      <c r="AT163" s="218" t="s">
        <v>164</v>
      </c>
      <c r="AU163" s="218" t="s">
        <v>80</v>
      </c>
      <c r="AY163" s="20" t="s">
        <v>143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78</v>
      </c>
      <c r="BK163" s="219">
        <f>ROUND(I163*H163,2)</f>
        <v>0</v>
      </c>
      <c r="BL163" s="20" t="s">
        <v>339</v>
      </c>
      <c r="BM163" s="218" t="s">
        <v>1641</v>
      </c>
    </row>
    <row r="164" spans="1:51" s="14" customFormat="1" ht="12">
      <c r="A164" s="14"/>
      <c r="B164" s="236"/>
      <c r="C164" s="237"/>
      <c r="D164" s="227" t="s">
        <v>155</v>
      </c>
      <c r="E164" s="238" t="s">
        <v>19</v>
      </c>
      <c r="F164" s="239" t="s">
        <v>1642</v>
      </c>
      <c r="G164" s="237"/>
      <c r="H164" s="240">
        <v>177.723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155</v>
      </c>
      <c r="AU164" s="246" t="s">
        <v>80</v>
      </c>
      <c r="AV164" s="14" t="s">
        <v>80</v>
      </c>
      <c r="AW164" s="14" t="s">
        <v>32</v>
      </c>
      <c r="AX164" s="14" t="s">
        <v>78</v>
      </c>
      <c r="AY164" s="246" t="s">
        <v>143</v>
      </c>
    </row>
    <row r="165" spans="1:65" s="2" customFormat="1" ht="49.05" customHeight="1">
      <c r="A165" s="41"/>
      <c r="B165" s="42"/>
      <c r="C165" s="207" t="s">
        <v>7</v>
      </c>
      <c r="D165" s="207" t="s">
        <v>146</v>
      </c>
      <c r="E165" s="208" t="s">
        <v>1643</v>
      </c>
      <c r="F165" s="209" t="s">
        <v>1644</v>
      </c>
      <c r="G165" s="210" t="s">
        <v>160</v>
      </c>
      <c r="H165" s="211">
        <v>2.293</v>
      </c>
      <c r="I165" s="212"/>
      <c r="J165" s="213">
        <f>ROUND(I165*H165,2)</f>
        <v>0</v>
      </c>
      <c r="K165" s="209" t="s">
        <v>150</v>
      </c>
      <c r="L165" s="47"/>
      <c r="M165" s="214" t="s">
        <v>19</v>
      </c>
      <c r="N165" s="215" t="s">
        <v>41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339</v>
      </c>
      <c r="AT165" s="218" t="s">
        <v>146</v>
      </c>
      <c r="AU165" s="218" t="s">
        <v>80</v>
      </c>
      <c r="AY165" s="20" t="s">
        <v>143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78</v>
      </c>
      <c r="BK165" s="219">
        <f>ROUND(I165*H165,2)</f>
        <v>0</v>
      </c>
      <c r="BL165" s="20" t="s">
        <v>339</v>
      </c>
      <c r="BM165" s="218" t="s">
        <v>1645</v>
      </c>
    </row>
    <row r="166" spans="1:47" s="2" customFormat="1" ht="12">
      <c r="A166" s="41"/>
      <c r="B166" s="42"/>
      <c r="C166" s="43"/>
      <c r="D166" s="220" t="s">
        <v>153</v>
      </c>
      <c r="E166" s="43"/>
      <c r="F166" s="221" t="s">
        <v>1646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153</v>
      </c>
      <c r="AU166" s="20" t="s">
        <v>80</v>
      </c>
    </row>
    <row r="167" spans="1:63" s="12" customFormat="1" ht="22.8" customHeight="1">
      <c r="A167" s="12"/>
      <c r="B167" s="191"/>
      <c r="C167" s="192"/>
      <c r="D167" s="193" t="s">
        <v>69</v>
      </c>
      <c r="E167" s="205" t="s">
        <v>719</v>
      </c>
      <c r="F167" s="205" t="s">
        <v>720</v>
      </c>
      <c r="G167" s="192"/>
      <c r="H167" s="192"/>
      <c r="I167" s="195"/>
      <c r="J167" s="206">
        <f>BK167</f>
        <v>0</v>
      </c>
      <c r="K167" s="192"/>
      <c r="L167" s="197"/>
      <c r="M167" s="198"/>
      <c r="N167" s="199"/>
      <c r="O167" s="199"/>
      <c r="P167" s="200">
        <f>SUM(P168:P182)</f>
        <v>0</v>
      </c>
      <c r="Q167" s="199"/>
      <c r="R167" s="200">
        <f>SUM(R168:R182)</f>
        <v>1.9588161599999998</v>
      </c>
      <c r="S167" s="199"/>
      <c r="T167" s="201">
        <f>SUM(T168:T182)</f>
        <v>0.2484756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2" t="s">
        <v>80</v>
      </c>
      <c r="AT167" s="203" t="s">
        <v>69</v>
      </c>
      <c r="AU167" s="203" t="s">
        <v>78</v>
      </c>
      <c r="AY167" s="202" t="s">
        <v>143</v>
      </c>
      <c r="BK167" s="204">
        <f>SUM(BK168:BK182)</f>
        <v>0</v>
      </c>
    </row>
    <row r="168" spans="1:65" s="2" customFormat="1" ht="49.05" customHeight="1">
      <c r="A168" s="41"/>
      <c r="B168" s="42"/>
      <c r="C168" s="207" t="s">
        <v>386</v>
      </c>
      <c r="D168" s="207" t="s">
        <v>146</v>
      </c>
      <c r="E168" s="208" t="s">
        <v>1647</v>
      </c>
      <c r="F168" s="209" t="s">
        <v>1648</v>
      </c>
      <c r="G168" s="210" t="s">
        <v>174</v>
      </c>
      <c r="H168" s="211">
        <v>138.042</v>
      </c>
      <c r="I168" s="212"/>
      <c r="J168" s="213">
        <f>ROUND(I168*H168,2)</f>
        <v>0</v>
      </c>
      <c r="K168" s="209" t="s">
        <v>150</v>
      </c>
      <c r="L168" s="47"/>
      <c r="M168" s="214" t="s">
        <v>19</v>
      </c>
      <c r="N168" s="215" t="s">
        <v>41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0.0018</v>
      </c>
      <c r="T168" s="217">
        <f>S168*H168</f>
        <v>0.2484756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339</v>
      </c>
      <c r="AT168" s="218" t="s">
        <v>146</v>
      </c>
      <c r="AU168" s="218" t="s">
        <v>80</v>
      </c>
      <c r="AY168" s="20" t="s">
        <v>143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78</v>
      </c>
      <c r="BK168" s="219">
        <f>ROUND(I168*H168,2)</f>
        <v>0</v>
      </c>
      <c r="BL168" s="20" t="s">
        <v>339</v>
      </c>
      <c r="BM168" s="218" t="s">
        <v>1649</v>
      </c>
    </row>
    <row r="169" spans="1:47" s="2" customFormat="1" ht="12">
      <c r="A169" s="41"/>
      <c r="B169" s="42"/>
      <c r="C169" s="43"/>
      <c r="D169" s="220" t="s">
        <v>153</v>
      </c>
      <c r="E169" s="43"/>
      <c r="F169" s="221" t="s">
        <v>1650</v>
      </c>
      <c r="G169" s="43"/>
      <c r="H169" s="43"/>
      <c r="I169" s="222"/>
      <c r="J169" s="43"/>
      <c r="K169" s="43"/>
      <c r="L169" s="47"/>
      <c r="M169" s="223"/>
      <c r="N169" s="22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153</v>
      </c>
      <c r="AU169" s="20" t="s">
        <v>80</v>
      </c>
    </row>
    <row r="170" spans="1:51" s="13" customFormat="1" ht="12">
      <c r="A170" s="13"/>
      <c r="B170" s="225"/>
      <c r="C170" s="226"/>
      <c r="D170" s="227" t="s">
        <v>155</v>
      </c>
      <c r="E170" s="228" t="s">
        <v>19</v>
      </c>
      <c r="F170" s="229" t="s">
        <v>1651</v>
      </c>
      <c r="G170" s="226"/>
      <c r="H170" s="228" t="s">
        <v>19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155</v>
      </c>
      <c r="AU170" s="235" t="s">
        <v>80</v>
      </c>
      <c r="AV170" s="13" t="s">
        <v>78</v>
      </c>
      <c r="AW170" s="13" t="s">
        <v>32</v>
      </c>
      <c r="AX170" s="13" t="s">
        <v>70</v>
      </c>
      <c r="AY170" s="235" t="s">
        <v>143</v>
      </c>
    </row>
    <row r="171" spans="1:51" s="14" customFormat="1" ht="12">
      <c r="A171" s="14"/>
      <c r="B171" s="236"/>
      <c r="C171" s="237"/>
      <c r="D171" s="227" t="s">
        <v>155</v>
      </c>
      <c r="E171" s="238" t="s">
        <v>19</v>
      </c>
      <c r="F171" s="239" t="s">
        <v>1652</v>
      </c>
      <c r="G171" s="237"/>
      <c r="H171" s="240">
        <v>138.042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80</v>
      </c>
      <c r="AV171" s="14" t="s">
        <v>80</v>
      </c>
      <c r="AW171" s="14" t="s">
        <v>32</v>
      </c>
      <c r="AX171" s="14" t="s">
        <v>70</v>
      </c>
      <c r="AY171" s="246" t="s">
        <v>143</v>
      </c>
    </row>
    <row r="172" spans="1:51" s="15" customFormat="1" ht="12">
      <c r="A172" s="15"/>
      <c r="B172" s="257"/>
      <c r="C172" s="258"/>
      <c r="D172" s="227" t="s">
        <v>155</v>
      </c>
      <c r="E172" s="259" t="s">
        <v>19</v>
      </c>
      <c r="F172" s="260" t="s">
        <v>204</v>
      </c>
      <c r="G172" s="258"/>
      <c r="H172" s="261">
        <v>138.042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7" t="s">
        <v>155</v>
      </c>
      <c r="AU172" s="267" t="s">
        <v>80</v>
      </c>
      <c r="AV172" s="15" t="s">
        <v>151</v>
      </c>
      <c r="AW172" s="15" t="s">
        <v>32</v>
      </c>
      <c r="AX172" s="15" t="s">
        <v>78</v>
      </c>
      <c r="AY172" s="267" t="s">
        <v>143</v>
      </c>
    </row>
    <row r="173" spans="1:65" s="2" customFormat="1" ht="44.25" customHeight="1">
      <c r="A173" s="41"/>
      <c r="B173" s="42"/>
      <c r="C173" s="207" t="s">
        <v>403</v>
      </c>
      <c r="D173" s="207" t="s">
        <v>146</v>
      </c>
      <c r="E173" s="208" t="s">
        <v>1653</v>
      </c>
      <c r="F173" s="209" t="s">
        <v>1654</v>
      </c>
      <c r="G173" s="210" t="s">
        <v>174</v>
      </c>
      <c r="H173" s="211">
        <v>414.126</v>
      </c>
      <c r="I173" s="212"/>
      <c r="J173" s="213">
        <f>ROUND(I173*H173,2)</f>
        <v>0</v>
      </c>
      <c r="K173" s="209" t="s">
        <v>150</v>
      </c>
      <c r="L173" s="47"/>
      <c r="M173" s="214" t="s">
        <v>19</v>
      </c>
      <c r="N173" s="215" t="s">
        <v>41</v>
      </c>
      <c r="O173" s="87"/>
      <c r="P173" s="216">
        <f>O173*H173</f>
        <v>0</v>
      </c>
      <c r="Q173" s="216">
        <v>0.00116</v>
      </c>
      <c r="R173" s="216">
        <f>Q173*H173</f>
        <v>0.48038615999999995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339</v>
      </c>
      <c r="AT173" s="218" t="s">
        <v>146</v>
      </c>
      <c r="AU173" s="218" t="s">
        <v>80</v>
      </c>
      <c r="AY173" s="20" t="s">
        <v>143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78</v>
      </c>
      <c r="BK173" s="219">
        <f>ROUND(I173*H173,2)</f>
        <v>0</v>
      </c>
      <c r="BL173" s="20" t="s">
        <v>339</v>
      </c>
      <c r="BM173" s="218" t="s">
        <v>1655</v>
      </c>
    </row>
    <row r="174" spans="1:47" s="2" customFormat="1" ht="12">
      <c r="A174" s="41"/>
      <c r="B174" s="42"/>
      <c r="C174" s="43"/>
      <c r="D174" s="220" t="s">
        <v>153</v>
      </c>
      <c r="E174" s="43"/>
      <c r="F174" s="221" t="s">
        <v>1656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153</v>
      </c>
      <c r="AU174" s="20" t="s">
        <v>80</v>
      </c>
    </row>
    <row r="175" spans="1:51" s="13" customFormat="1" ht="12">
      <c r="A175" s="13"/>
      <c r="B175" s="225"/>
      <c r="C175" s="226"/>
      <c r="D175" s="227" t="s">
        <v>155</v>
      </c>
      <c r="E175" s="228" t="s">
        <v>19</v>
      </c>
      <c r="F175" s="229" t="s">
        <v>1572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155</v>
      </c>
      <c r="AU175" s="235" t="s">
        <v>80</v>
      </c>
      <c r="AV175" s="13" t="s">
        <v>78</v>
      </c>
      <c r="AW175" s="13" t="s">
        <v>32</v>
      </c>
      <c r="AX175" s="13" t="s">
        <v>70</v>
      </c>
      <c r="AY175" s="235" t="s">
        <v>143</v>
      </c>
    </row>
    <row r="176" spans="1:51" s="14" customFormat="1" ht="12">
      <c r="A176" s="14"/>
      <c r="B176" s="236"/>
      <c r="C176" s="237"/>
      <c r="D176" s="227" t="s">
        <v>155</v>
      </c>
      <c r="E176" s="238" t="s">
        <v>19</v>
      </c>
      <c r="F176" s="239" t="s">
        <v>1657</v>
      </c>
      <c r="G176" s="237"/>
      <c r="H176" s="240">
        <v>414.126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155</v>
      </c>
      <c r="AU176" s="246" t="s">
        <v>80</v>
      </c>
      <c r="AV176" s="14" t="s">
        <v>80</v>
      </c>
      <c r="AW176" s="14" t="s">
        <v>32</v>
      </c>
      <c r="AX176" s="14" t="s">
        <v>78</v>
      </c>
      <c r="AY176" s="246" t="s">
        <v>143</v>
      </c>
    </row>
    <row r="177" spans="1:65" s="2" customFormat="1" ht="24.15" customHeight="1">
      <c r="A177" s="41"/>
      <c r="B177" s="42"/>
      <c r="C177" s="247" t="s">
        <v>410</v>
      </c>
      <c r="D177" s="247" t="s">
        <v>164</v>
      </c>
      <c r="E177" s="248" t="s">
        <v>1658</v>
      </c>
      <c r="F177" s="249" t="s">
        <v>1659</v>
      </c>
      <c r="G177" s="250" t="s">
        <v>149</v>
      </c>
      <c r="H177" s="251">
        <v>34.787</v>
      </c>
      <c r="I177" s="252"/>
      <c r="J177" s="253">
        <f>ROUND(I177*H177,2)</f>
        <v>0</v>
      </c>
      <c r="K177" s="249" t="s">
        <v>150</v>
      </c>
      <c r="L177" s="254"/>
      <c r="M177" s="255" t="s">
        <v>19</v>
      </c>
      <c r="N177" s="256" t="s">
        <v>41</v>
      </c>
      <c r="O177" s="87"/>
      <c r="P177" s="216">
        <f>O177*H177</f>
        <v>0</v>
      </c>
      <c r="Q177" s="216">
        <v>0.03</v>
      </c>
      <c r="R177" s="216">
        <f>Q177*H177</f>
        <v>1.04361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463</v>
      </c>
      <c r="AT177" s="218" t="s">
        <v>164</v>
      </c>
      <c r="AU177" s="218" t="s">
        <v>80</v>
      </c>
      <c r="AY177" s="20" t="s">
        <v>143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78</v>
      </c>
      <c r="BK177" s="219">
        <f>ROUND(I177*H177,2)</f>
        <v>0</v>
      </c>
      <c r="BL177" s="20" t="s">
        <v>339</v>
      </c>
      <c r="BM177" s="218" t="s">
        <v>1660</v>
      </c>
    </row>
    <row r="178" spans="1:51" s="14" customFormat="1" ht="12">
      <c r="A178" s="14"/>
      <c r="B178" s="236"/>
      <c r="C178" s="237"/>
      <c r="D178" s="227" t="s">
        <v>155</v>
      </c>
      <c r="E178" s="238" t="s">
        <v>19</v>
      </c>
      <c r="F178" s="239" t="s">
        <v>1661</v>
      </c>
      <c r="G178" s="237"/>
      <c r="H178" s="240">
        <v>34.787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155</v>
      </c>
      <c r="AU178" s="246" t="s">
        <v>80</v>
      </c>
      <c r="AV178" s="14" t="s">
        <v>80</v>
      </c>
      <c r="AW178" s="14" t="s">
        <v>32</v>
      </c>
      <c r="AX178" s="14" t="s">
        <v>78</v>
      </c>
      <c r="AY178" s="246" t="s">
        <v>143</v>
      </c>
    </row>
    <row r="179" spans="1:65" s="2" customFormat="1" ht="16.5" customHeight="1">
      <c r="A179" s="41"/>
      <c r="B179" s="42"/>
      <c r="C179" s="247" t="s">
        <v>417</v>
      </c>
      <c r="D179" s="247" t="s">
        <v>164</v>
      </c>
      <c r="E179" s="248" t="s">
        <v>1662</v>
      </c>
      <c r="F179" s="249" t="s">
        <v>1663</v>
      </c>
      <c r="G179" s="250" t="s">
        <v>149</v>
      </c>
      <c r="H179" s="251">
        <v>14.494</v>
      </c>
      <c r="I179" s="252"/>
      <c r="J179" s="253">
        <f>ROUND(I179*H179,2)</f>
        <v>0</v>
      </c>
      <c r="K179" s="249" t="s">
        <v>150</v>
      </c>
      <c r="L179" s="254"/>
      <c r="M179" s="255" t="s">
        <v>19</v>
      </c>
      <c r="N179" s="256" t="s">
        <v>41</v>
      </c>
      <c r="O179" s="87"/>
      <c r="P179" s="216">
        <f>O179*H179</f>
        <v>0</v>
      </c>
      <c r="Q179" s="216">
        <v>0.03</v>
      </c>
      <c r="R179" s="216">
        <f>Q179*H179</f>
        <v>0.43482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463</v>
      </c>
      <c r="AT179" s="218" t="s">
        <v>164</v>
      </c>
      <c r="AU179" s="218" t="s">
        <v>80</v>
      </c>
      <c r="AY179" s="20" t="s">
        <v>143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78</v>
      </c>
      <c r="BK179" s="219">
        <f>ROUND(I179*H179,2)</f>
        <v>0</v>
      </c>
      <c r="BL179" s="20" t="s">
        <v>339</v>
      </c>
      <c r="BM179" s="218" t="s">
        <v>1664</v>
      </c>
    </row>
    <row r="180" spans="1:51" s="14" customFormat="1" ht="12">
      <c r="A180" s="14"/>
      <c r="B180" s="236"/>
      <c r="C180" s="237"/>
      <c r="D180" s="227" t="s">
        <v>155</v>
      </c>
      <c r="E180" s="238" t="s">
        <v>19</v>
      </c>
      <c r="F180" s="239" t="s">
        <v>1665</v>
      </c>
      <c r="G180" s="237"/>
      <c r="H180" s="240">
        <v>14.494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155</v>
      </c>
      <c r="AU180" s="246" t="s">
        <v>80</v>
      </c>
      <c r="AV180" s="14" t="s">
        <v>80</v>
      </c>
      <c r="AW180" s="14" t="s">
        <v>32</v>
      </c>
      <c r="AX180" s="14" t="s">
        <v>78</v>
      </c>
      <c r="AY180" s="246" t="s">
        <v>143</v>
      </c>
    </row>
    <row r="181" spans="1:65" s="2" customFormat="1" ht="49.05" customHeight="1">
      <c r="A181" s="41"/>
      <c r="B181" s="42"/>
      <c r="C181" s="207" t="s">
        <v>425</v>
      </c>
      <c r="D181" s="207" t="s">
        <v>146</v>
      </c>
      <c r="E181" s="208" t="s">
        <v>736</v>
      </c>
      <c r="F181" s="209" t="s">
        <v>737</v>
      </c>
      <c r="G181" s="210" t="s">
        <v>160</v>
      </c>
      <c r="H181" s="211">
        <v>1.959</v>
      </c>
      <c r="I181" s="212"/>
      <c r="J181" s="213">
        <f>ROUND(I181*H181,2)</f>
        <v>0</v>
      </c>
      <c r="K181" s="209" t="s">
        <v>150</v>
      </c>
      <c r="L181" s="47"/>
      <c r="M181" s="214" t="s">
        <v>19</v>
      </c>
      <c r="N181" s="215" t="s">
        <v>41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339</v>
      </c>
      <c r="AT181" s="218" t="s">
        <v>146</v>
      </c>
      <c r="AU181" s="218" t="s">
        <v>80</v>
      </c>
      <c r="AY181" s="20" t="s">
        <v>143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78</v>
      </c>
      <c r="BK181" s="219">
        <f>ROUND(I181*H181,2)</f>
        <v>0</v>
      </c>
      <c r="BL181" s="20" t="s">
        <v>339</v>
      </c>
      <c r="BM181" s="218" t="s">
        <v>1666</v>
      </c>
    </row>
    <row r="182" spans="1:47" s="2" customFormat="1" ht="12">
      <c r="A182" s="41"/>
      <c r="B182" s="42"/>
      <c r="C182" s="43"/>
      <c r="D182" s="220" t="s">
        <v>153</v>
      </c>
      <c r="E182" s="43"/>
      <c r="F182" s="221" t="s">
        <v>739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153</v>
      </c>
      <c r="AU182" s="20" t="s">
        <v>80</v>
      </c>
    </row>
    <row r="183" spans="1:63" s="12" customFormat="1" ht="22.8" customHeight="1">
      <c r="A183" s="12"/>
      <c r="B183" s="191"/>
      <c r="C183" s="192"/>
      <c r="D183" s="193" t="s">
        <v>69</v>
      </c>
      <c r="E183" s="205" t="s">
        <v>1078</v>
      </c>
      <c r="F183" s="205" t="s">
        <v>1079</v>
      </c>
      <c r="G183" s="192"/>
      <c r="H183" s="192"/>
      <c r="I183" s="195"/>
      <c r="J183" s="206">
        <f>BK183</f>
        <v>0</v>
      </c>
      <c r="K183" s="192"/>
      <c r="L183" s="197"/>
      <c r="M183" s="198"/>
      <c r="N183" s="199"/>
      <c r="O183" s="199"/>
      <c r="P183" s="200">
        <f>SUM(P184:P186)</f>
        <v>0</v>
      </c>
      <c r="Q183" s="199"/>
      <c r="R183" s="200">
        <f>SUM(R184:R186)</f>
        <v>0</v>
      </c>
      <c r="S183" s="199"/>
      <c r="T183" s="201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2" t="s">
        <v>80</v>
      </c>
      <c r="AT183" s="203" t="s">
        <v>69</v>
      </c>
      <c r="AU183" s="203" t="s">
        <v>78</v>
      </c>
      <c r="AY183" s="202" t="s">
        <v>143</v>
      </c>
      <c r="BK183" s="204">
        <f>SUM(BK184:BK186)</f>
        <v>0</v>
      </c>
    </row>
    <row r="184" spans="1:65" s="2" customFormat="1" ht="33" customHeight="1">
      <c r="A184" s="41"/>
      <c r="B184" s="42"/>
      <c r="C184" s="207" t="s">
        <v>430</v>
      </c>
      <c r="D184" s="207" t="s">
        <v>146</v>
      </c>
      <c r="E184" s="208" t="s">
        <v>1667</v>
      </c>
      <c r="F184" s="209" t="s">
        <v>1668</v>
      </c>
      <c r="G184" s="210" t="s">
        <v>897</v>
      </c>
      <c r="H184" s="211">
        <v>1</v>
      </c>
      <c r="I184" s="212"/>
      <c r="J184" s="213">
        <f>ROUND(I184*H184,2)</f>
        <v>0</v>
      </c>
      <c r="K184" s="209" t="s">
        <v>19</v>
      </c>
      <c r="L184" s="47"/>
      <c r="M184" s="214" t="s">
        <v>19</v>
      </c>
      <c r="N184" s="215" t="s">
        <v>41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339</v>
      </c>
      <c r="AT184" s="218" t="s">
        <v>146</v>
      </c>
      <c r="AU184" s="218" t="s">
        <v>80</v>
      </c>
      <c r="AY184" s="20" t="s">
        <v>143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78</v>
      </c>
      <c r="BK184" s="219">
        <f>ROUND(I184*H184,2)</f>
        <v>0</v>
      </c>
      <c r="BL184" s="20" t="s">
        <v>339</v>
      </c>
      <c r="BM184" s="218" t="s">
        <v>1669</v>
      </c>
    </row>
    <row r="185" spans="1:65" s="2" customFormat="1" ht="44.25" customHeight="1">
      <c r="A185" s="41"/>
      <c r="B185" s="42"/>
      <c r="C185" s="207" t="s">
        <v>435</v>
      </c>
      <c r="D185" s="207" t="s">
        <v>146</v>
      </c>
      <c r="E185" s="208" t="s">
        <v>1139</v>
      </c>
      <c r="F185" s="209" t="s">
        <v>1140</v>
      </c>
      <c r="G185" s="210" t="s">
        <v>1075</v>
      </c>
      <c r="H185" s="279"/>
      <c r="I185" s="212"/>
      <c r="J185" s="213">
        <f>ROUND(I185*H185,2)</f>
        <v>0</v>
      </c>
      <c r="K185" s="209" t="s">
        <v>150</v>
      </c>
      <c r="L185" s="47"/>
      <c r="M185" s="214" t="s">
        <v>19</v>
      </c>
      <c r="N185" s="215" t="s">
        <v>41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339</v>
      </c>
      <c r="AT185" s="218" t="s">
        <v>146</v>
      </c>
      <c r="AU185" s="218" t="s">
        <v>80</v>
      </c>
      <c r="AY185" s="20" t="s">
        <v>143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78</v>
      </c>
      <c r="BK185" s="219">
        <f>ROUND(I185*H185,2)</f>
        <v>0</v>
      </c>
      <c r="BL185" s="20" t="s">
        <v>339</v>
      </c>
      <c r="BM185" s="218" t="s">
        <v>1670</v>
      </c>
    </row>
    <row r="186" spans="1:47" s="2" customFormat="1" ht="12">
      <c r="A186" s="41"/>
      <c r="B186" s="42"/>
      <c r="C186" s="43"/>
      <c r="D186" s="220" t="s">
        <v>153</v>
      </c>
      <c r="E186" s="43"/>
      <c r="F186" s="221" t="s">
        <v>1142</v>
      </c>
      <c r="G186" s="43"/>
      <c r="H186" s="43"/>
      <c r="I186" s="222"/>
      <c r="J186" s="43"/>
      <c r="K186" s="43"/>
      <c r="L186" s="47"/>
      <c r="M186" s="285"/>
      <c r="N186" s="286"/>
      <c r="O186" s="282"/>
      <c r="P186" s="282"/>
      <c r="Q186" s="282"/>
      <c r="R186" s="282"/>
      <c r="S186" s="282"/>
      <c r="T186" s="287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153</v>
      </c>
      <c r="AU186" s="20" t="s">
        <v>80</v>
      </c>
    </row>
    <row r="187" spans="1:31" s="2" customFormat="1" ht="6.95" customHeight="1">
      <c r="A187" s="41"/>
      <c r="B187" s="62"/>
      <c r="C187" s="63"/>
      <c r="D187" s="63"/>
      <c r="E187" s="63"/>
      <c r="F187" s="63"/>
      <c r="G187" s="63"/>
      <c r="H187" s="63"/>
      <c r="I187" s="63"/>
      <c r="J187" s="63"/>
      <c r="K187" s="63"/>
      <c r="L187" s="47"/>
      <c r="M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</row>
  </sheetData>
  <sheetProtection password="CC35" sheet="1" objects="1" scenarios="1" formatColumns="0" formatRows="0" autoFilter="0"/>
  <autoFilter ref="C87:K18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2/636311125"/>
    <hyperlink ref="F99" r:id="rId2" display="https://podminky.urs.cz/item/CS_URS_2023_02/965043341"/>
    <hyperlink ref="F103" r:id="rId3" display="https://podminky.urs.cz/item/CS_URS_2023_02/965081343"/>
    <hyperlink ref="F106" r:id="rId4" display="https://podminky.urs.cz/item/CS_URS_2023_02/965082923"/>
    <hyperlink ref="F111" r:id="rId5" display="https://podminky.urs.cz/item/CS_URS_2023_02/965082933"/>
    <hyperlink ref="F117" r:id="rId6" display="https://podminky.urs.cz/item/CS_URS_2023_02/997013117"/>
    <hyperlink ref="F119" r:id="rId7" display="https://podminky.urs.cz/item/CS_URS_2023_02/997013219"/>
    <hyperlink ref="F122" r:id="rId8" display="https://podminky.urs.cz/item/CS_URS_2023_02/997013501"/>
    <hyperlink ref="F124" r:id="rId9" display="https://podminky.urs.cz/item/CS_URS_2023_02/997013509"/>
    <hyperlink ref="F126" r:id="rId10" display="https://podminky.urs.cz/item/CS_URS_2023_02/997013631"/>
    <hyperlink ref="F129" r:id="rId11" display="https://podminky.urs.cz/item/CS_URS_2023_02/998018003"/>
    <hyperlink ref="F139" r:id="rId12" display="https://podminky.urs.cz/item/CS_URS_2023_02/712311101"/>
    <hyperlink ref="F147" r:id="rId13" display="https://podminky.urs.cz/item/CS_URS_2023_02/712340832"/>
    <hyperlink ref="F153" r:id="rId14" display="https://podminky.urs.cz/item/CS_URS_2023_02/712340833"/>
    <hyperlink ref="F159" r:id="rId15" display="https://podminky.urs.cz/item/CS_URS_2023_02/712341559"/>
    <hyperlink ref="F166" r:id="rId16" display="https://podminky.urs.cz/item/CS_URS_2023_02/998712103"/>
    <hyperlink ref="F169" r:id="rId17" display="https://podminky.urs.cz/item/CS_URS_2023_02/713140861"/>
    <hyperlink ref="F174" r:id="rId18" display="https://podminky.urs.cz/item/CS_URS_2023_02/713141131"/>
    <hyperlink ref="F182" r:id="rId19" display="https://podminky.urs.cz/item/CS_URS_2023_02/998713103"/>
    <hyperlink ref="F186" r:id="rId20" display="https://podminky.urs.cz/item/CS_URS_2023_02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1671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ROUND((SUM(BE86:BE214)),2)</f>
        <v>0</v>
      </c>
      <c r="G33" s="41"/>
      <c r="H33" s="41"/>
      <c r="I33" s="151">
        <v>0.21</v>
      </c>
      <c r="J33" s="150">
        <f>ROUND(((SUM(BE86:BE214))*I33),2)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ROUND((SUM(BF86:BF214)),2)</f>
        <v>0</v>
      </c>
      <c r="G34" s="41"/>
      <c r="H34" s="41"/>
      <c r="I34" s="151">
        <v>0.12</v>
      </c>
      <c r="J34" s="150">
        <f>ROUND(((SUM(BF86:BF214))*I34),2)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ROUND((SUM(BG86:BG214)),2)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ROUND((SUM(BH86:BH214)),2)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ROUND((SUM(BI86:BI214)),2)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05 - Střecha nad 1.pp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116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118</v>
      </c>
      <c r="E62" s="171"/>
      <c r="F62" s="171"/>
      <c r="G62" s="171"/>
      <c r="H62" s="171"/>
      <c r="I62" s="171"/>
      <c r="J62" s="172">
        <f>J100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1567</v>
      </c>
      <c r="E63" s="177"/>
      <c r="F63" s="177"/>
      <c r="G63" s="177"/>
      <c r="H63" s="177"/>
      <c r="I63" s="177"/>
      <c r="J63" s="178">
        <f>J101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119</v>
      </c>
      <c r="E64" s="177"/>
      <c r="F64" s="177"/>
      <c r="G64" s="177"/>
      <c r="H64" s="177"/>
      <c r="I64" s="177"/>
      <c r="J64" s="178">
        <f>J160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1184</v>
      </c>
      <c r="E65" s="177"/>
      <c r="F65" s="177"/>
      <c r="G65" s="177"/>
      <c r="H65" s="177"/>
      <c r="I65" s="177"/>
      <c r="J65" s="178">
        <f>J174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120</v>
      </c>
      <c r="E66" s="177"/>
      <c r="F66" s="177"/>
      <c r="G66" s="177"/>
      <c r="H66" s="177"/>
      <c r="I66" s="177"/>
      <c r="J66" s="178">
        <f>J191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128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Oprava fasád a energetické úspory SPŠ stavební Brno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106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05 - Střecha nad 1.pp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 xml:space="preserve"> </v>
      </c>
      <c r="G80" s="43"/>
      <c r="H80" s="43"/>
      <c r="I80" s="35" t="s">
        <v>23</v>
      </c>
      <c r="J80" s="75" t="str">
        <f>IF(J12="","",J12)</f>
        <v>27. 6. 2023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 xml:space="preserve"> </v>
      </c>
      <c r="G82" s="43"/>
      <c r="H82" s="43"/>
      <c r="I82" s="35" t="s">
        <v>31</v>
      </c>
      <c r="J82" s="39" t="str">
        <f>E21</f>
        <v xml:space="preserve"> 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33</v>
      </c>
      <c r="J83" s="39" t="str">
        <f>E24</f>
        <v xml:space="preserve"> 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129</v>
      </c>
      <c r="D85" s="183" t="s">
        <v>55</v>
      </c>
      <c r="E85" s="183" t="s">
        <v>51</v>
      </c>
      <c r="F85" s="183" t="s">
        <v>52</v>
      </c>
      <c r="G85" s="183" t="s">
        <v>130</v>
      </c>
      <c r="H85" s="183" t="s">
        <v>131</v>
      </c>
      <c r="I85" s="183" t="s">
        <v>132</v>
      </c>
      <c r="J85" s="183" t="s">
        <v>110</v>
      </c>
      <c r="K85" s="184" t="s">
        <v>133</v>
      </c>
      <c r="L85" s="185"/>
      <c r="M85" s="95" t="s">
        <v>19</v>
      </c>
      <c r="N85" s="96" t="s">
        <v>40</v>
      </c>
      <c r="O85" s="96" t="s">
        <v>134</v>
      </c>
      <c r="P85" s="96" t="s">
        <v>135</v>
      </c>
      <c r="Q85" s="96" t="s">
        <v>136</v>
      </c>
      <c r="R85" s="96" t="s">
        <v>137</v>
      </c>
      <c r="S85" s="96" t="s">
        <v>138</v>
      </c>
      <c r="T85" s="97" t="s">
        <v>139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140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P87+P100</f>
        <v>0</v>
      </c>
      <c r="Q86" s="99"/>
      <c r="R86" s="188">
        <f>R87+R100</f>
        <v>14.162044969999998</v>
      </c>
      <c r="S86" s="99"/>
      <c r="T86" s="189">
        <f>T87+T100</f>
        <v>12.21402608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69</v>
      </c>
      <c r="AU86" s="20" t="s">
        <v>111</v>
      </c>
      <c r="BK86" s="190">
        <f>BK87+BK100</f>
        <v>0</v>
      </c>
    </row>
    <row r="87" spans="1:63" s="12" customFormat="1" ht="25.9" customHeight="1">
      <c r="A87" s="12"/>
      <c r="B87" s="191"/>
      <c r="C87" s="192"/>
      <c r="D87" s="193" t="s">
        <v>69</v>
      </c>
      <c r="E87" s="194" t="s">
        <v>141</v>
      </c>
      <c r="F87" s="194" t="s">
        <v>142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</f>
        <v>0</v>
      </c>
      <c r="Q87" s="199"/>
      <c r="R87" s="200">
        <f>R88</f>
        <v>0</v>
      </c>
      <c r="S87" s="199"/>
      <c r="T87" s="201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78</v>
      </c>
      <c r="AT87" s="203" t="s">
        <v>69</v>
      </c>
      <c r="AU87" s="203" t="s">
        <v>70</v>
      </c>
      <c r="AY87" s="202" t="s">
        <v>143</v>
      </c>
      <c r="BK87" s="204">
        <f>BK88</f>
        <v>0</v>
      </c>
    </row>
    <row r="88" spans="1:63" s="12" customFormat="1" ht="22.8" customHeight="1">
      <c r="A88" s="12"/>
      <c r="B88" s="191"/>
      <c r="C88" s="192"/>
      <c r="D88" s="193" t="s">
        <v>69</v>
      </c>
      <c r="E88" s="205" t="s">
        <v>682</v>
      </c>
      <c r="F88" s="205" t="s">
        <v>683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SUM(P89:P99)</f>
        <v>0</v>
      </c>
      <c r="Q88" s="199"/>
      <c r="R88" s="200">
        <f>SUM(R89:R99)</f>
        <v>0</v>
      </c>
      <c r="S88" s="199"/>
      <c r="T88" s="201">
        <f>SUM(T89:T99)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78</v>
      </c>
      <c r="AY88" s="202" t="s">
        <v>143</v>
      </c>
      <c r="BK88" s="204">
        <f>SUM(BK89:BK99)</f>
        <v>0</v>
      </c>
    </row>
    <row r="89" spans="1:65" s="2" customFormat="1" ht="44.25" customHeight="1">
      <c r="A89" s="41"/>
      <c r="B89" s="42"/>
      <c r="C89" s="207" t="s">
        <v>78</v>
      </c>
      <c r="D89" s="207" t="s">
        <v>146</v>
      </c>
      <c r="E89" s="208" t="s">
        <v>685</v>
      </c>
      <c r="F89" s="209" t="s">
        <v>686</v>
      </c>
      <c r="G89" s="210" t="s">
        <v>160</v>
      </c>
      <c r="H89" s="211">
        <v>12.214</v>
      </c>
      <c r="I89" s="212"/>
      <c r="J89" s="213">
        <f>ROUND(I89*H89,2)</f>
        <v>0</v>
      </c>
      <c r="K89" s="209" t="s">
        <v>150</v>
      </c>
      <c r="L89" s="47"/>
      <c r="M89" s="214" t="s">
        <v>19</v>
      </c>
      <c r="N89" s="215" t="s">
        <v>41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151</v>
      </c>
      <c r="AT89" s="218" t="s">
        <v>146</v>
      </c>
      <c r="AU89" s="218" t="s">
        <v>80</v>
      </c>
      <c r="AY89" s="20" t="s">
        <v>143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151</v>
      </c>
      <c r="BM89" s="218" t="s">
        <v>1672</v>
      </c>
    </row>
    <row r="90" spans="1:47" s="2" customFormat="1" ht="12">
      <c r="A90" s="41"/>
      <c r="B90" s="42"/>
      <c r="C90" s="43"/>
      <c r="D90" s="220" t="s">
        <v>153</v>
      </c>
      <c r="E90" s="43"/>
      <c r="F90" s="221" t="s">
        <v>688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153</v>
      </c>
      <c r="AU90" s="20" t="s">
        <v>80</v>
      </c>
    </row>
    <row r="91" spans="1:65" s="2" customFormat="1" ht="62.7" customHeight="1">
      <c r="A91" s="41"/>
      <c r="B91" s="42"/>
      <c r="C91" s="207" t="s">
        <v>80</v>
      </c>
      <c r="D91" s="207" t="s">
        <v>146</v>
      </c>
      <c r="E91" s="208" t="s">
        <v>690</v>
      </c>
      <c r="F91" s="209" t="s">
        <v>691</v>
      </c>
      <c r="G91" s="210" t="s">
        <v>160</v>
      </c>
      <c r="H91" s="211">
        <v>24.428</v>
      </c>
      <c r="I91" s="212"/>
      <c r="J91" s="213">
        <f>ROUND(I91*H91,2)</f>
        <v>0</v>
      </c>
      <c r="K91" s="209" t="s">
        <v>150</v>
      </c>
      <c r="L91" s="47"/>
      <c r="M91" s="214" t="s">
        <v>19</v>
      </c>
      <c r="N91" s="215" t="s">
        <v>41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151</v>
      </c>
      <c r="AT91" s="218" t="s">
        <v>146</v>
      </c>
      <c r="AU91" s="218" t="s">
        <v>80</v>
      </c>
      <c r="AY91" s="20" t="s">
        <v>143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78</v>
      </c>
      <c r="BK91" s="219">
        <f>ROUND(I91*H91,2)</f>
        <v>0</v>
      </c>
      <c r="BL91" s="20" t="s">
        <v>151</v>
      </c>
      <c r="BM91" s="218" t="s">
        <v>1673</v>
      </c>
    </row>
    <row r="92" spans="1:47" s="2" customFormat="1" ht="12">
      <c r="A92" s="41"/>
      <c r="B92" s="42"/>
      <c r="C92" s="43"/>
      <c r="D92" s="220" t="s">
        <v>153</v>
      </c>
      <c r="E92" s="43"/>
      <c r="F92" s="221" t="s">
        <v>693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153</v>
      </c>
      <c r="AU92" s="20" t="s">
        <v>80</v>
      </c>
    </row>
    <row r="93" spans="1:51" s="14" customFormat="1" ht="12">
      <c r="A93" s="14"/>
      <c r="B93" s="236"/>
      <c r="C93" s="237"/>
      <c r="D93" s="227" t="s">
        <v>155</v>
      </c>
      <c r="E93" s="237"/>
      <c r="F93" s="239" t="s">
        <v>1674</v>
      </c>
      <c r="G93" s="237"/>
      <c r="H93" s="240">
        <v>24.428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155</v>
      </c>
      <c r="AU93" s="246" t="s">
        <v>80</v>
      </c>
      <c r="AV93" s="14" t="s">
        <v>80</v>
      </c>
      <c r="AW93" s="14" t="s">
        <v>4</v>
      </c>
      <c r="AX93" s="14" t="s">
        <v>78</v>
      </c>
      <c r="AY93" s="246" t="s">
        <v>143</v>
      </c>
    </row>
    <row r="94" spans="1:65" s="2" customFormat="1" ht="33" customHeight="1">
      <c r="A94" s="41"/>
      <c r="B94" s="42"/>
      <c r="C94" s="207" t="s">
        <v>144</v>
      </c>
      <c r="D94" s="207" t="s">
        <v>146</v>
      </c>
      <c r="E94" s="208" t="s">
        <v>696</v>
      </c>
      <c r="F94" s="209" t="s">
        <v>697</v>
      </c>
      <c r="G94" s="210" t="s">
        <v>160</v>
      </c>
      <c r="H94" s="211">
        <v>12.214</v>
      </c>
      <c r="I94" s="212"/>
      <c r="J94" s="213">
        <f>ROUND(I94*H94,2)</f>
        <v>0</v>
      </c>
      <c r="K94" s="209" t="s">
        <v>150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151</v>
      </c>
      <c r="BM94" s="218" t="s">
        <v>1675</v>
      </c>
    </row>
    <row r="95" spans="1:47" s="2" customFormat="1" ht="12">
      <c r="A95" s="41"/>
      <c r="B95" s="42"/>
      <c r="C95" s="43"/>
      <c r="D95" s="220" t="s">
        <v>153</v>
      </c>
      <c r="E95" s="43"/>
      <c r="F95" s="221" t="s">
        <v>699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153</v>
      </c>
      <c r="AU95" s="20" t="s">
        <v>80</v>
      </c>
    </row>
    <row r="96" spans="1:65" s="2" customFormat="1" ht="44.25" customHeight="1">
      <c r="A96" s="41"/>
      <c r="B96" s="42"/>
      <c r="C96" s="207" t="s">
        <v>151</v>
      </c>
      <c r="D96" s="207" t="s">
        <v>146</v>
      </c>
      <c r="E96" s="208" t="s">
        <v>701</v>
      </c>
      <c r="F96" s="209" t="s">
        <v>702</v>
      </c>
      <c r="G96" s="210" t="s">
        <v>160</v>
      </c>
      <c r="H96" s="211">
        <v>12.214</v>
      </c>
      <c r="I96" s="212"/>
      <c r="J96" s="213">
        <f>ROUND(I96*H96,2)</f>
        <v>0</v>
      </c>
      <c r="K96" s="209" t="s">
        <v>150</v>
      </c>
      <c r="L96" s="47"/>
      <c r="M96" s="214" t="s">
        <v>19</v>
      </c>
      <c r="N96" s="215" t="s">
        <v>41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151</v>
      </c>
      <c r="AT96" s="218" t="s">
        <v>146</v>
      </c>
      <c r="AU96" s="218" t="s">
        <v>80</v>
      </c>
      <c r="AY96" s="20" t="s">
        <v>143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78</v>
      </c>
      <c r="BK96" s="219">
        <f>ROUND(I96*H96,2)</f>
        <v>0</v>
      </c>
      <c r="BL96" s="20" t="s">
        <v>151</v>
      </c>
      <c r="BM96" s="218" t="s">
        <v>1676</v>
      </c>
    </row>
    <row r="97" spans="1:47" s="2" customFormat="1" ht="12">
      <c r="A97" s="41"/>
      <c r="B97" s="42"/>
      <c r="C97" s="43"/>
      <c r="D97" s="220" t="s">
        <v>153</v>
      </c>
      <c r="E97" s="43"/>
      <c r="F97" s="221" t="s">
        <v>704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153</v>
      </c>
      <c r="AU97" s="20" t="s">
        <v>80</v>
      </c>
    </row>
    <row r="98" spans="1:65" s="2" customFormat="1" ht="44.25" customHeight="1">
      <c r="A98" s="41"/>
      <c r="B98" s="42"/>
      <c r="C98" s="207" t="s">
        <v>178</v>
      </c>
      <c r="D98" s="207" t="s">
        <v>146</v>
      </c>
      <c r="E98" s="208" t="s">
        <v>706</v>
      </c>
      <c r="F98" s="209" t="s">
        <v>707</v>
      </c>
      <c r="G98" s="210" t="s">
        <v>160</v>
      </c>
      <c r="H98" s="211">
        <v>12.214</v>
      </c>
      <c r="I98" s="212"/>
      <c r="J98" s="213">
        <f>ROUND(I98*H98,2)</f>
        <v>0</v>
      </c>
      <c r="K98" s="209" t="s">
        <v>150</v>
      </c>
      <c r="L98" s="47"/>
      <c r="M98" s="214" t="s">
        <v>19</v>
      </c>
      <c r="N98" s="215" t="s">
        <v>41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151</v>
      </c>
      <c r="AT98" s="218" t="s">
        <v>146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151</v>
      </c>
      <c r="BM98" s="218" t="s">
        <v>1677</v>
      </c>
    </row>
    <row r="99" spans="1:47" s="2" customFormat="1" ht="12">
      <c r="A99" s="41"/>
      <c r="B99" s="42"/>
      <c r="C99" s="43"/>
      <c r="D99" s="220" t="s">
        <v>153</v>
      </c>
      <c r="E99" s="43"/>
      <c r="F99" s="221" t="s">
        <v>709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153</v>
      </c>
      <c r="AU99" s="20" t="s">
        <v>80</v>
      </c>
    </row>
    <row r="100" spans="1:63" s="12" customFormat="1" ht="25.9" customHeight="1">
      <c r="A100" s="12"/>
      <c r="B100" s="191"/>
      <c r="C100" s="192"/>
      <c r="D100" s="193" t="s">
        <v>69</v>
      </c>
      <c r="E100" s="194" t="s">
        <v>717</v>
      </c>
      <c r="F100" s="194" t="s">
        <v>718</v>
      </c>
      <c r="G100" s="192"/>
      <c r="H100" s="192"/>
      <c r="I100" s="195"/>
      <c r="J100" s="196">
        <f>BK100</f>
        <v>0</v>
      </c>
      <c r="K100" s="192"/>
      <c r="L100" s="197"/>
      <c r="M100" s="198"/>
      <c r="N100" s="199"/>
      <c r="O100" s="199"/>
      <c r="P100" s="200">
        <f>P101+P160+P174+P191</f>
        <v>0</v>
      </c>
      <c r="Q100" s="199"/>
      <c r="R100" s="200">
        <f>R101+R160+R174+R191</f>
        <v>14.162044969999998</v>
      </c>
      <c r="S100" s="199"/>
      <c r="T100" s="201">
        <f>T101+T160+T174+T191</f>
        <v>12.21402608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80</v>
      </c>
      <c r="AT100" s="203" t="s">
        <v>69</v>
      </c>
      <c r="AU100" s="203" t="s">
        <v>70</v>
      </c>
      <c r="AY100" s="202" t="s">
        <v>143</v>
      </c>
      <c r="BK100" s="204">
        <f>BK101+BK160+BK174+BK191</f>
        <v>0</v>
      </c>
    </row>
    <row r="101" spans="1:63" s="12" customFormat="1" ht="22.8" customHeight="1">
      <c r="A101" s="12"/>
      <c r="B101" s="191"/>
      <c r="C101" s="192"/>
      <c r="D101" s="193" t="s">
        <v>69</v>
      </c>
      <c r="E101" s="205" t="s">
        <v>1606</v>
      </c>
      <c r="F101" s="205" t="s">
        <v>1607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SUM(P102:P159)</f>
        <v>0</v>
      </c>
      <c r="Q101" s="199"/>
      <c r="R101" s="200">
        <f>SUM(R102:R159)</f>
        <v>12.086164719999998</v>
      </c>
      <c r="S101" s="199"/>
      <c r="T101" s="201">
        <f>SUM(T102:T159)</f>
        <v>1.065636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80</v>
      </c>
      <c r="AT101" s="203" t="s">
        <v>69</v>
      </c>
      <c r="AU101" s="203" t="s">
        <v>78</v>
      </c>
      <c r="AY101" s="202" t="s">
        <v>143</v>
      </c>
      <c r="BK101" s="204">
        <f>SUM(BK102:BK159)</f>
        <v>0</v>
      </c>
    </row>
    <row r="102" spans="1:65" s="2" customFormat="1" ht="37.8" customHeight="1">
      <c r="A102" s="41"/>
      <c r="B102" s="42"/>
      <c r="C102" s="207" t="s">
        <v>549</v>
      </c>
      <c r="D102" s="207" t="s">
        <v>146</v>
      </c>
      <c r="E102" s="208" t="s">
        <v>1678</v>
      </c>
      <c r="F102" s="209" t="s">
        <v>1609</v>
      </c>
      <c r="G102" s="210" t="s">
        <v>174</v>
      </c>
      <c r="H102" s="211">
        <v>193.752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0.008</v>
      </c>
      <c r="R102" s="216">
        <f>Q102*H102</f>
        <v>1.550016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1679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1679</v>
      </c>
      <c r="BM102" s="218" t="s">
        <v>1680</v>
      </c>
    </row>
    <row r="103" spans="1:51" s="14" customFormat="1" ht="12">
      <c r="A103" s="14"/>
      <c r="B103" s="236"/>
      <c r="C103" s="237"/>
      <c r="D103" s="227" t="s">
        <v>155</v>
      </c>
      <c r="E103" s="238" t="s">
        <v>19</v>
      </c>
      <c r="F103" s="239" t="s">
        <v>1681</v>
      </c>
      <c r="G103" s="237"/>
      <c r="H103" s="240">
        <v>193.752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155</v>
      </c>
      <c r="AU103" s="246" t="s">
        <v>80</v>
      </c>
      <c r="AV103" s="14" t="s">
        <v>80</v>
      </c>
      <c r="AW103" s="14" t="s">
        <v>32</v>
      </c>
      <c r="AX103" s="14" t="s">
        <v>78</v>
      </c>
      <c r="AY103" s="246" t="s">
        <v>143</v>
      </c>
    </row>
    <row r="104" spans="1:65" s="2" customFormat="1" ht="37.8" customHeight="1">
      <c r="A104" s="41"/>
      <c r="B104" s="42"/>
      <c r="C104" s="207" t="s">
        <v>170</v>
      </c>
      <c r="D104" s="207" t="s">
        <v>146</v>
      </c>
      <c r="E104" s="208" t="s">
        <v>1615</v>
      </c>
      <c r="F104" s="209" t="s">
        <v>1616</v>
      </c>
      <c r="G104" s="210" t="s">
        <v>174</v>
      </c>
      <c r="H104" s="211">
        <v>203.305</v>
      </c>
      <c r="I104" s="212"/>
      <c r="J104" s="213">
        <f>ROUND(I104*H104,2)</f>
        <v>0</v>
      </c>
      <c r="K104" s="209" t="s">
        <v>150</v>
      </c>
      <c r="L104" s="47"/>
      <c r="M104" s="214" t="s">
        <v>19</v>
      </c>
      <c r="N104" s="215" t="s">
        <v>41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339</v>
      </c>
      <c r="AT104" s="218" t="s">
        <v>146</v>
      </c>
      <c r="AU104" s="218" t="s">
        <v>80</v>
      </c>
      <c r="AY104" s="20" t="s">
        <v>143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78</v>
      </c>
      <c r="BK104" s="219">
        <f>ROUND(I104*H104,2)</f>
        <v>0</v>
      </c>
      <c r="BL104" s="20" t="s">
        <v>339</v>
      </c>
      <c r="BM104" s="218" t="s">
        <v>1682</v>
      </c>
    </row>
    <row r="105" spans="1:47" s="2" customFormat="1" ht="12">
      <c r="A105" s="41"/>
      <c r="B105" s="42"/>
      <c r="C105" s="43"/>
      <c r="D105" s="220" t="s">
        <v>153</v>
      </c>
      <c r="E105" s="43"/>
      <c r="F105" s="221" t="s">
        <v>1618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153</v>
      </c>
      <c r="AU105" s="20" t="s">
        <v>80</v>
      </c>
    </row>
    <row r="106" spans="1:51" s="13" customFormat="1" ht="12">
      <c r="A106" s="13"/>
      <c r="B106" s="225"/>
      <c r="C106" s="226"/>
      <c r="D106" s="227" t="s">
        <v>155</v>
      </c>
      <c r="E106" s="228" t="s">
        <v>19</v>
      </c>
      <c r="F106" s="229" t="s">
        <v>1683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80</v>
      </c>
      <c r="AV106" s="13" t="s">
        <v>78</v>
      </c>
      <c r="AW106" s="13" t="s">
        <v>32</v>
      </c>
      <c r="AX106" s="13" t="s">
        <v>70</v>
      </c>
      <c r="AY106" s="235" t="s">
        <v>143</v>
      </c>
    </row>
    <row r="107" spans="1:51" s="14" customFormat="1" ht="12">
      <c r="A107" s="14"/>
      <c r="B107" s="236"/>
      <c r="C107" s="237"/>
      <c r="D107" s="227" t="s">
        <v>155</v>
      </c>
      <c r="E107" s="238" t="s">
        <v>19</v>
      </c>
      <c r="F107" s="239" t="s">
        <v>1684</v>
      </c>
      <c r="G107" s="237"/>
      <c r="H107" s="240">
        <v>203.305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155</v>
      </c>
      <c r="AU107" s="246" t="s">
        <v>80</v>
      </c>
      <c r="AV107" s="14" t="s">
        <v>80</v>
      </c>
      <c r="AW107" s="14" t="s">
        <v>32</v>
      </c>
      <c r="AX107" s="14" t="s">
        <v>78</v>
      </c>
      <c r="AY107" s="246" t="s">
        <v>143</v>
      </c>
    </row>
    <row r="108" spans="1:65" s="2" customFormat="1" ht="16.5" customHeight="1">
      <c r="A108" s="41"/>
      <c r="B108" s="42"/>
      <c r="C108" s="247" t="s">
        <v>205</v>
      </c>
      <c r="D108" s="247" t="s">
        <v>164</v>
      </c>
      <c r="E108" s="248" t="s">
        <v>1620</v>
      </c>
      <c r="F108" s="249" t="s">
        <v>1621</v>
      </c>
      <c r="G108" s="250" t="s">
        <v>160</v>
      </c>
      <c r="H108" s="251">
        <v>0.065</v>
      </c>
      <c r="I108" s="252"/>
      <c r="J108" s="253">
        <f>ROUND(I108*H108,2)</f>
        <v>0</v>
      </c>
      <c r="K108" s="249" t="s">
        <v>150</v>
      </c>
      <c r="L108" s="254"/>
      <c r="M108" s="255" t="s">
        <v>19</v>
      </c>
      <c r="N108" s="256" t="s">
        <v>41</v>
      </c>
      <c r="O108" s="87"/>
      <c r="P108" s="216">
        <f>O108*H108</f>
        <v>0</v>
      </c>
      <c r="Q108" s="216">
        <v>1</v>
      </c>
      <c r="R108" s="216">
        <f>Q108*H108</f>
        <v>0.065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463</v>
      </c>
      <c r="AT108" s="218" t="s">
        <v>164</v>
      </c>
      <c r="AU108" s="218" t="s">
        <v>80</v>
      </c>
      <c r="AY108" s="20" t="s">
        <v>143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78</v>
      </c>
      <c r="BK108" s="219">
        <f>ROUND(I108*H108,2)</f>
        <v>0</v>
      </c>
      <c r="BL108" s="20" t="s">
        <v>339</v>
      </c>
      <c r="BM108" s="218" t="s">
        <v>1685</v>
      </c>
    </row>
    <row r="109" spans="1:51" s="14" customFormat="1" ht="12">
      <c r="A109" s="14"/>
      <c r="B109" s="236"/>
      <c r="C109" s="237"/>
      <c r="D109" s="227" t="s">
        <v>155</v>
      </c>
      <c r="E109" s="238" t="s">
        <v>19</v>
      </c>
      <c r="F109" s="239" t="s">
        <v>1686</v>
      </c>
      <c r="G109" s="237"/>
      <c r="H109" s="240">
        <v>0.065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155</v>
      </c>
      <c r="AU109" s="246" t="s">
        <v>80</v>
      </c>
      <c r="AV109" s="14" t="s">
        <v>80</v>
      </c>
      <c r="AW109" s="14" t="s">
        <v>32</v>
      </c>
      <c r="AX109" s="14" t="s">
        <v>78</v>
      </c>
      <c r="AY109" s="246" t="s">
        <v>143</v>
      </c>
    </row>
    <row r="110" spans="1:65" s="2" customFormat="1" ht="33" customHeight="1">
      <c r="A110" s="41"/>
      <c r="B110" s="42"/>
      <c r="C110" s="207" t="s">
        <v>167</v>
      </c>
      <c r="D110" s="207" t="s">
        <v>146</v>
      </c>
      <c r="E110" s="208" t="s">
        <v>1687</v>
      </c>
      <c r="F110" s="209" t="s">
        <v>1688</v>
      </c>
      <c r="G110" s="210" t="s">
        <v>174</v>
      </c>
      <c r="H110" s="211">
        <v>193.752</v>
      </c>
      <c r="I110" s="212"/>
      <c r="J110" s="213">
        <f>ROUND(I110*H110,2)</f>
        <v>0</v>
      </c>
      <c r="K110" s="209" t="s">
        <v>150</v>
      </c>
      <c r="L110" s="47"/>
      <c r="M110" s="214" t="s">
        <v>19</v>
      </c>
      <c r="N110" s="215" t="s">
        <v>41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0.0055</v>
      </c>
      <c r="T110" s="217">
        <f>S110*H110</f>
        <v>1.065636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339</v>
      </c>
      <c r="AT110" s="218" t="s">
        <v>146</v>
      </c>
      <c r="AU110" s="218" t="s">
        <v>80</v>
      </c>
      <c r="AY110" s="20" t="s">
        <v>143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339</v>
      </c>
      <c r="BM110" s="218" t="s">
        <v>1689</v>
      </c>
    </row>
    <row r="111" spans="1:47" s="2" customFormat="1" ht="12">
      <c r="A111" s="41"/>
      <c r="B111" s="42"/>
      <c r="C111" s="43"/>
      <c r="D111" s="220" t="s">
        <v>153</v>
      </c>
      <c r="E111" s="43"/>
      <c r="F111" s="221" t="s">
        <v>1690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153</v>
      </c>
      <c r="AU111" s="20" t="s">
        <v>80</v>
      </c>
    </row>
    <row r="112" spans="1:51" s="13" customFormat="1" ht="12">
      <c r="A112" s="13"/>
      <c r="B112" s="225"/>
      <c r="C112" s="226"/>
      <c r="D112" s="227" t="s">
        <v>155</v>
      </c>
      <c r="E112" s="228" t="s">
        <v>19</v>
      </c>
      <c r="F112" s="229" t="s">
        <v>1691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80</v>
      </c>
      <c r="AV112" s="13" t="s">
        <v>78</v>
      </c>
      <c r="AW112" s="13" t="s">
        <v>32</v>
      </c>
      <c r="AX112" s="13" t="s">
        <v>70</v>
      </c>
      <c r="AY112" s="235" t="s">
        <v>143</v>
      </c>
    </row>
    <row r="113" spans="1:51" s="14" customFormat="1" ht="12">
      <c r="A113" s="14"/>
      <c r="B113" s="236"/>
      <c r="C113" s="237"/>
      <c r="D113" s="227" t="s">
        <v>155</v>
      </c>
      <c r="E113" s="238" t="s">
        <v>19</v>
      </c>
      <c r="F113" s="239" t="s">
        <v>1681</v>
      </c>
      <c r="G113" s="237"/>
      <c r="H113" s="240">
        <v>193.752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80</v>
      </c>
      <c r="AV113" s="14" t="s">
        <v>80</v>
      </c>
      <c r="AW113" s="14" t="s">
        <v>32</v>
      </c>
      <c r="AX113" s="14" t="s">
        <v>78</v>
      </c>
      <c r="AY113" s="246" t="s">
        <v>143</v>
      </c>
    </row>
    <row r="114" spans="1:65" s="2" customFormat="1" ht="24.15" customHeight="1">
      <c r="A114" s="41"/>
      <c r="B114" s="42"/>
      <c r="C114" s="207" t="s">
        <v>272</v>
      </c>
      <c r="D114" s="207" t="s">
        <v>146</v>
      </c>
      <c r="E114" s="208" t="s">
        <v>1635</v>
      </c>
      <c r="F114" s="209" t="s">
        <v>1636</v>
      </c>
      <c r="G114" s="210" t="s">
        <v>174</v>
      </c>
      <c r="H114" s="211">
        <v>203.305</v>
      </c>
      <c r="I114" s="212"/>
      <c r="J114" s="213">
        <f>ROUND(I114*H114,2)</f>
        <v>0</v>
      </c>
      <c r="K114" s="209" t="s">
        <v>150</v>
      </c>
      <c r="L114" s="47"/>
      <c r="M114" s="214" t="s">
        <v>19</v>
      </c>
      <c r="N114" s="215" t="s">
        <v>41</v>
      </c>
      <c r="O114" s="87"/>
      <c r="P114" s="216">
        <f>O114*H114</f>
        <v>0</v>
      </c>
      <c r="Q114" s="216">
        <v>0.00088</v>
      </c>
      <c r="R114" s="216">
        <f>Q114*H114</f>
        <v>0.17890840000000002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339</v>
      </c>
      <c r="AT114" s="218" t="s">
        <v>146</v>
      </c>
      <c r="AU114" s="218" t="s">
        <v>80</v>
      </c>
      <c r="AY114" s="20" t="s">
        <v>143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78</v>
      </c>
      <c r="BK114" s="219">
        <f>ROUND(I114*H114,2)</f>
        <v>0</v>
      </c>
      <c r="BL114" s="20" t="s">
        <v>339</v>
      </c>
      <c r="BM114" s="218" t="s">
        <v>1692</v>
      </c>
    </row>
    <row r="115" spans="1:47" s="2" customFormat="1" ht="12">
      <c r="A115" s="41"/>
      <c r="B115" s="42"/>
      <c r="C115" s="43"/>
      <c r="D115" s="220" t="s">
        <v>153</v>
      </c>
      <c r="E115" s="43"/>
      <c r="F115" s="221" t="s">
        <v>1638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153</v>
      </c>
      <c r="AU115" s="20" t="s">
        <v>80</v>
      </c>
    </row>
    <row r="116" spans="1:51" s="13" customFormat="1" ht="12">
      <c r="A116" s="13"/>
      <c r="B116" s="225"/>
      <c r="C116" s="226"/>
      <c r="D116" s="227" t="s">
        <v>155</v>
      </c>
      <c r="E116" s="228" t="s">
        <v>19</v>
      </c>
      <c r="F116" s="229" t="s">
        <v>1683</v>
      </c>
      <c r="G116" s="226"/>
      <c r="H116" s="228" t="s">
        <v>19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155</v>
      </c>
      <c r="AU116" s="235" t="s">
        <v>80</v>
      </c>
      <c r="AV116" s="13" t="s">
        <v>78</v>
      </c>
      <c r="AW116" s="13" t="s">
        <v>32</v>
      </c>
      <c r="AX116" s="13" t="s">
        <v>70</v>
      </c>
      <c r="AY116" s="235" t="s">
        <v>143</v>
      </c>
    </row>
    <row r="117" spans="1:51" s="14" customFormat="1" ht="12">
      <c r="A117" s="14"/>
      <c r="B117" s="236"/>
      <c r="C117" s="237"/>
      <c r="D117" s="227" t="s">
        <v>155</v>
      </c>
      <c r="E117" s="238" t="s">
        <v>19</v>
      </c>
      <c r="F117" s="239" t="s">
        <v>1684</v>
      </c>
      <c r="G117" s="237"/>
      <c r="H117" s="240">
        <v>203.305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155</v>
      </c>
      <c r="AU117" s="246" t="s">
        <v>80</v>
      </c>
      <c r="AV117" s="14" t="s">
        <v>80</v>
      </c>
      <c r="AW117" s="14" t="s">
        <v>32</v>
      </c>
      <c r="AX117" s="14" t="s">
        <v>78</v>
      </c>
      <c r="AY117" s="246" t="s">
        <v>143</v>
      </c>
    </row>
    <row r="118" spans="1:65" s="2" customFormat="1" ht="49.05" customHeight="1">
      <c r="A118" s="41"/>
      <c r="B118" s="42"/>
      <c r="C118" s="247" t="s">
        <v>302</v>
      </c>
      <c r="D118" s="247" t="s">
        <v>164</v>
      </c>
      <c r="E118" s="248" t="s">
        <v>1693</v>
      </c>
      <c r="F118" s="249" t="s">
        <v>1694</v>
      </c>
      <c r="G118" s="250" t="s">
        <v>174</v>
      </c>
      <c r="H118" s="251">
        <v>233.801</v>
      </c>
      <c r="I118" s="252"/>
      <c r="J118" s="253">
        <f>ROUND(I118*H118,2)</f>
        <v>0</v>
      </c>
      <c r="K118" s="249" t="s">
        <v>150</v>
      </c>
      <c r="L118" s="254"/>
      <c r="M118" s="255" t="s">
        <v>19</v>
      </c>
      <c r="N118" s="256" t="s">
        <v>41</v>
      </c>
      <c r="O118" s="87"/>
      <c r="P118" s="216">
        <f>O118*H118</f>
        <v>0</v>
      </c>
      <c r="Q118" s="216">
        <v>0.0047</v>
      </c>
      <c r="R118" s="216">
        <f>Q118*H118</f>
        <v>1.0988647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463</v>
      </c>
      <c r="AT118" s="218" t="s">
        <v>164</v>
      </c>
      <c r="AU118" s="218" t="s">
        <v>80</v>
      </c>
      <c r="AY118" s="20" t="s">
        <v>143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339</v>
      </c>
      <c r="BM118" s="218" t="s">
        <v>1695</v>
      </c>
    </row>
    <row r="119" spans="1:51" s="13" customFormat="1" ht="12">
      <c r="A119" s="13"/>
      <c r="B119" s="225"/>
      <c r="C119" s="226"/>
      <c r="D119" s="227" t="s">
        <v>155</v>
      </c>
      <c r="E119" s="228" t="s">
        <v>19</v>
      </c>
      <c r="F119" s="229" t="s">
        <v>1696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155</v>
      </c>
      <c r="AU119" s="235" t="s">
        <v>80</v>
      </c>
      <c r="AV119" s="13" t="s">
        <v>78</v>
      </c>
      <c r="AW119" s="13" t="s">
        <v>32</v>
      </c>
      <c r="AX119" s="13" t="s">
        <v>70</v>
      </c>
      <c r="AY119" s="235" t="s">
        <v>143</v>
      </c>
    </row>
    <row r="120" spans="1:51" s="14" customFormat="1" ht="12">
      <c r="A120" s="14"/>
      <c r="B120" s="236"/>
      <c r="C120" s="237"/>
      <c r="D120" s="227" t="s">
        <v>155</v>
      </c>
      <c r="E120" s="238" t="s">
        <v>19</v>
      </c>
      <c r="F120" s="239" t="s">
        <v>1697</v>
      </c>
      <c r="G120" s="237"/>
      <c r="H120" s="240">
        <v>233.801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155</v>
      </c>
      <c r="AU120" s="246" t="s">
        <v>80</v>
      </c>
      <c r="AV120" s="14" t="s">
        <v>80</v>
      </c>
      <c r="AW120" s="14" t="s">
        <v>32</v>
      </c>
      <c r="AX120" s="14" t="s">
        <v>78</v>
      </c>
      <c r="AY120" s="246" t="s">
        <v>143</v>
      </c>
    </row>
    <row r="121" spans="1:65" s="2" customFormat="1" ht="33" customHeight="1">
      <c r="A121" s="41"/>
      <c r="B121" s="42"/>
      <c r="C121" s="207" t="s">
        <v>307</v>
      </c>
      <c r="D121" s="207" t="s">
        <v>146</v>
      </c>
      <c r="E121" s="208" t="s">
        <v>1698</v>
      </c>
      <c r="F121" s="209" t="s">
        <v>1699</v>
      </c>
      <c r="G121" s="210" t="s">
        <v>174</v>
      </c>
      <c r="H121" s="211">
        <v>193.752</v>
      </c>
      <c r="I121" s="212"/>
      <c r="J121" s="213">
        <f>ROUND(I121*H121,2)</f>
        <v>0</v>
      </c>
      <c r="K121" s="209" t="s">
        <v>150</v>
      </c>
      <c r="L121" s="47"/>
      <c r="M121" s="214" t="s">
        <v>19</v>
      </c>
      <c r="N121" s="215" t="s">
        <v>41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339</v>
      </c>
      <c r="AT121" s="218" t="s">
        <v>146</v>
      </c>
      <c r="AU121" s="218" t="s">
        <v>80</v>
      </c>
      <c r="AY121" s="20" t="s">
        <v>143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78</v>
      </c>
      <c r="BK121" s="219">
        <f>ROUND(I121*H121,2)</f>
        <v>0</v>
      </c>
      <c r="BL121" s="20" t="s">
        <v>339</v>
      </c>
      <c r="BM121" s="218" t="s">
        <v>1700</v>
      </c>
    </row>
    <row r="122" spans="1:47" s="2" customFormat="1" ht="12">
      <c r="A122" s="41"/>
      <c r="B122" s="42"/>
      <c r="C122" s="43"/>
      <c r="D122" s="220" t="s">
        <v>153</v>
      </c>
      <c r="E122" s="43"/>
      <c r="F122" s="221" t="s">
        <v>1701</v>
      </c>
      <c r="G122" s="43"/>
      <c r="H122" s="43"/>
      <c r="I122" s="222"/>
      <c r="J122" s="43"/>
      <c r="K122" s="43"/>
      <c r="L122" s="47"/>
      <c r="M122" s="223"/>
      <c r="N122" s="22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153</v>
      </c>
      <c r="AU122" s="20" t="s">
        <v>80</v>
      </c>
    </row>
    <row r="123" spans="1:51" s="14" customFormat="1" ht="12">
      <c r="A123" s="14"/>
      <c r="B123" s="236"/>
      <c r="C123" s="237"/>
      <c r="D123" s="227" t="s">
        <v>155</v>
      </c>
      <c r="E123" s="238" t="s">
        <v>19</v>
      </c>
      <c r="F123" s="239" t="s">
        <v>1681</v>
      </c>
      <c r="G123" s="237"/>
      <c r="H123" s="240">
        <v>193.752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155</v>
      </c>
      <c r="AU123" s="246" t="s">
        <v>80</v>
      </c>
      <c r="AV123" s="14" t="s">
        <v>80</v>
      </c>
      <c r="AW123" s="14" t="s">
        <v>32</v>
      </c>
      <c r="AX123" s="14" t="s">
        <v>78</v>
      </c>
      <c r="AY123" s="246" t="s">
        <v>143</v>
      </c>
    </row>
    <row r="124" spans="1:65" s="2" customFormat="1" ht="24.15" customHeight="1">
      <c r="A124" s="41"/>
      <c r="B124" s="42"/>
      <c r="C124" s="247" t="s">
        <v>8</v>
      </c>
      <c r="D124" s="247" t="s">
        <v>164</v>
      </c>
      <c r="E124" s="248" t="s">
        <v>1702</v>
      </c>
      <c r="F124" s="249" t="s">
        <v>1703</v>
      </c>
      <c r="G124" s="250" t="s">
        <v>174</v>
      </c>
      <c r="H124" s="251">
        <v>222.815</v>
      </c>
      <c r="I124" s="252"/>
      <c r="J124" s="253">
        <f>ROUND(I124*H124,2)</f>
        <v>0</v>
      </c>
      <c r="K124" s="249" t="s">
        <v>150</v>
      </c>
      <c r="L124" s="254"/>
      <c r="M124" s="255" t="s">
        <v>19</v>
      </c>
      <c r="N124" s="256" t="s">
        <v>41</v>
      </c>
      <c r="O124" s="87"/>
      <c r="P124" s="216">
        <f>O124*H124</f>
        <v>0</v>
      </c>
      <c r="Q124" s="216">
        <v>0.0003</v>
      </c>
      <c r="R124" s="216">
        <f>Q124*H124</f>
        <v>0.06684449999999999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463</v>
      </c>
      <c r="AT124" s="218" t="s">
        <v>164</v>
      </c>
      <c r="AU124" s="218" t="s">
        <v>80</v>
      </c>
      <c r="AY124" s="20" t="s">
        <v>143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78</v>
      </c>
      <c r="BK124" s="219">
        <f>ROUND(I124*H124,2)</f>
        <v>0</v>
      </c>
      <c r="BL124" s="20" t="s">
        <v>339</v>
      </c>
      <c r="BM124" s="218" t="s">
        <v>1704</v>
      </c>
    </row>
    <row r="125" spans="1:51" s="14" customFormat="1" ht="12">
      <c r="A125" s="14"/>
      <c r="B125" s="236"/>
      <c r="C125" s="237"/>
      <c r="D125" s="227" t="s">
        <v>155</v>
      </c>
      <c r="E125" s="238" t="s">
        <v>19</v>
      </c>
      <c r="F125" s="239" t="s">
        <v>1705</v>
      </c>
      <c r="G125" s="237"/>
      <c r="H125" s="240">
        <v>222.815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155</v>
      </c>
      <c r="AU125" s="246" t="s">
        <v>80</v>
      </c>
      <c r="AV125" s="14" t="s">
        <v>80</v>
      </c>
      <c r="AW125" s="14" t="s">
        <v>32</v>
      </c>
      <c r="AX125" s="14" t="s">
        <v>78</v>
      </c>
      <c r="AY125" s="246" t="s">
        <v>143</v>
      </c>
    </row>
    <row r="126" spans="1:65" s="2" customFormat="1" ht="33" customHeight="1">
      <c r="A126" s="41"/>
      <c r="B126" s="42"/>
      <c r="C126" s="207" t="s">
        <v>316</v>
      </c>
      <c r="D126" s="207" t="s">
        <v>146</v>
      </c>
      <c r="E126" s="208" t="s">
        <v>1706</v>
      </c>
      <c r="F126" s="209" t="s">
        <v>1707</v>
      </c>
      <c r="G126" s="210" t="s">
        <v>174</v>
      </c>
      <c r="H126" s="211">
        <v>169.67</v>
      </c>
      <c r="I126" s="212"/>
      <c r="J126" s="213">
        <f>ROUND(I126*H126,2)</f>
        <v>0</v>
      </c>
      <c r="K126" s="209" t="s">
        <v>150</v>
      </c>
      <c r="L126" s="47"/>
      <c r="M126" s="214" t="s">
        <v>19</v>
      </c>
      <c r="N126" s="215" t="s">
        <v>41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339</v>
      </c>
      <c r="AT126" s="218" t="s">
        <v>146</v>
      </c>
      <c r="AU126" s="218" t="s">
        <v>80</v>
      </c>
      <c r="AY126" s="20" t="s">
        <v>143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78</v>
      </c>
      <c r="BK126" s="219">
        <f>ROUND(I126*H126,2)</f>
        <v>0</v>
      </c>
      <c r="BL126" s="20" t="s">
        <v>339</v>
      </c>
      <c r="BM126" s="218" t="s">
        <v>1708</v>
      </c>
    </row>
    <row r="127" spans="1:47" s="2" customFormat="1" ht="12">
      <c r="A127" s="41"/>
      <c r="B127" s="42"/>
      <c r="C127" s="43"/>
      <c r="D127" s="220" t="s">
        <v>153</v>
      </c>
      <c r="E127" s="43"/>
      <c r="F127" s="221" t="s">
        <v>1709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153</v>
      </c>
      <c r="AU127" s="20" t="s">
        <v>80</v>
      </c>
    </row>
    <row r="128" spans="1:51" s="13" customFormat="1" ht="12">
      <c r="A128" s="13"/>
      <c r="B128" s="225"/>
      <c r="C128" s="226"/>
      <c r="D128" s="227" t="s">
        <v>155</v>
      </c>
      <c r="E128" s="228" t="s">
        <v>19</v>
      </c>
      <c r="F128" s="229" t="s">
        <v>1683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155</v>
      </c>
      <c r="AU128" s="235" t="s">
        <v>80</v>
      </c>
      <c r="AV128" s="13" t="s">
        <v>78</v>
      </c>
      <c r="AW128" s="13" t="s">
        <v>32</v>
      </c>
      <c r="AX128" s="13" t="s">
        <v>70</v>
      </c>
      <c r="AY128" s="235" t="s">
        <v>143</v>
      </c>
    </row>
    <row r="129" spans="1:51" s="14" customFormat="1" ht="12">
      <c r="A129" s="14"/>
      <c r="B129" s="236"/>
      <c r="C129" s="237"/>
      <c r="D129" s="227" t="s">
        <v>155</v>
      </c>
      <c r="E129" s="238" t="s">
        <v>19</v>
      </c>
      <c r="F129" s="239" t="s">
        <v>1710</v>
      </c>
      <c r="G129" s="237"/>
      <c r="H129" s="240">
        <v>169.67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155</v>
      </c>
      <c r="AU129" s="246" t="s">
        <v>80</v>
      </c>
      <c r="AV129" s="14" t="s">
        <v>80</v>
      </c>
      <c r="AW129" s="14" t="s">
        <v>32</v>
      </c>
      <c r="AX129" s="14" t="s">
        <v>78</v>
      </c>
      <c r="AY129" s="246" t="s">
        <v>143</v>
      </c>
    </row>
    <row r="130" spans="1:65" s="2" customFormat="1" ht="24.15" customHeight="1">
      <c r="A130" s="41"/>
      <c r="B130" s="42"/>
      <c r="C130" s="247" t="s">
        <v>325</v>
      </c>
      <c r="D130" s="247" t="s">
        <v>164</v>
      </c>
      <c r="E130" s="248" t="s">
        <v>1711</v>
      </c>
      <c r="F130" s="249" t="s">
        <v>1712</v>
      </c>
      <c r="G130" s="250" t="s">
        <v>174</v>
      </c>
      <c r="H130" s="251">
        <v>178.154</v>
      </c>
      <c r="I130" s="252"/>
      <c r="J130" s="253">
        <f>ROUND(I130*H130,2)</f>
        <v>0</v>
      </c>
      <c r="K130" s="249" t="s">
        <v>19</v>
      </c>
      <c r="L130" s="254"/>
      <c r="M130" s="255" t="s">
        <v>19</v>
      </c>
      <c r="N130" s="256" t="s">
        <v>41</v>
      </c>
      <c r="O130" s="87"/>
      <c r="P130" s="216">
        <f>O130*H130</f>
        <v>0</v>
      </c>
      <c r="Q130" s="216">
        <v>0.004</v>
      </c>
      <c r="R130" s="216">
        <f>Q130*H130</f>
        <v>0.712616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463</v>
      </c>
      <c r="AT130" s="218" t="s">
        <v>164</v>
      </c>
      <c r="AU130" s="218" t="s">
        <v>80</v>
      </c>
      <c r="AY130" s="20" t="s">
        <v>143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78</v>
      </c>
      <c r="BK130" s="219">
        <f>ROUND(I130*H130,2)</f>
        <v>0</v>
      </c>
      <c r="BL130" s="20" t="s">
        <v>339</v>
      </c>
      <c r="BM130" s="218" t="s">
        <v>1713</v>
      </c>
    </row>
    <row r="131" spans="1:51" s="14" customFormat="1" ht="12">
      <c r="A131" s="14"/>
      <c r="B131" s="236"/>
      <c r="C131" s="237"/>
      <c r="D131" s="227" t="s">
        <v>155</v>
      </c>
      <c r="E131" s="238" t="s">
        <v>19</v>
      </c>
      <c r="F131" s="239" t="s">
        <v>1714</v>
      </c>
      <c r="G131" s="237"/>
      <c r="H131" s="240">
        <v>178.154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155</v>
      </c>
      <c r="AU131" s="246" t="s">
        <v>80</v>
      </c>
      <c r="AV131" s="14" t="s">
        <v>80</v>
      </c>
      <c r="AW131" s="14" t="s">
        <v>32</v>
      </c>
      <c r="AX131" s="14" t="s">
        <v>78</v>
      </c>
      <c r="AY131" s="246" t="s">
        <v>143</v>
      </c>
    </row>
    <row r="132" spans="1:65" s="2" customFormat="1" ht="37.8" customHeight="1">
      <c r="A132" s="41"/>
      <c r="B132" s="42"/>
      <c r="C132" s="207" t="s">
        <v>334</v>
      </c>
      <c r="D132" s="207" t="s">
        <v>146</v>
      </c>
      <c r="E132" s="208" t="s">
        <v>1715</v>
      </c>
      <c r="F132" s="209" t="s">
        <v>1716</v>
      </c>
      <c r="G132" s="210" t="s">
        <v>174</v>
      </c>
      <c r="H132" s="211">
        <v>181.81</v>
      </c>
      <c r="I132" s="212"/>
      <c r="J132" s="213">
        <f>ROUND(I132*H132,2)</f>
        <v>0</v>
      </c>
      <c r="K132" s="209" t="s">
        <v>150</v>
      </c>
      <c r="L132" s="47"/>
      <c r="M132" s="214" t="s">
        <v>19</v>
      </c>
      <c r="N132" s="215" t="s">
        <v>41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339</v>
      </c>
      <c r="AT132" s="218" t="s">
        <v>146</v>
      </c>
      <c r="AU132" s="218" t="s">
        <v>80</v>
      </c>
      <c r="AY132" s="20" t="s">
        <v>143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78</v>
      </c>
      <c r="BK132" s="219">
        <f>ROUND(I132*H132,2)</f>
        <v>0</v>
      </c>
      <c r="BL132" s="20" t="s">
        <v>339</v>
      </c>
      <c r="BM132" s="218" t="s">
        <v>1717</v>
      </c>
    </row>
    <row r="133" spans="1:47" s="2" customFormat="1" ht="12">
      <c r="A133" s="41"/>
      <c r="B133" s="42"/>
      <c r="C133" s="43"/>
      <c r="D133" s="220" t="s">
        <v>153</v>
      </c>
      <c r="E133" s="43"/>
      <c r="F133" s="221" t="s">
        <v>1718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153</v>
      </c>
      <c r="AU133" s="20" t="s">
        <v>80</v>
      </c>
    </row>
    <row r="134" spans="1:51" s="14" customFormat="1" ht="12">
      <c r="A134" s="14"/>
      <c r="B134" s="236"/>
      <c r="C134" s="237"/>
      <c r="D134" s="227" t="s">
        <v>155</v>
      </c>
      <c r="E134" s="238" t="s">
        <v>19</v>
      </c>
      <c r="F134" s="239" t="s">
        <v>1719</v>
      </c>
      <c r="G134" s="237"/>
      <c r="H134" s="240">
        <v>181.81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155</v>
      </c>
      <c r="AU134" s="246" t="s">
        <v>80</v>
      </c>
      <c r="AV134" s="14" t="s">
        <v>80</v>
      </c>
      <c r="AW134" s="14" t="s">
        <v>32</v>
      </c>
      <c r="AX134" s="14" t="s">
        <v>78</v>
      </c>
      <c r="AY134" s="246" t="s">
        <v>143</v>
      </c>
    </row>
    <row r="135" spans="1:65" s="2" customFormat="1" ht="24.15" customHeight="1">
      <c r="A135" s="41"/>
      <c r="B135" s="42"/>
      <c r="C135" s="247" t="s">
        <v>339</v>
      </c>
      <c r="D135" s="247" t="s">
        <v>164</v>
      </c>
      <c r="E135" s="248" t="s">
        <v>1720</v>
      </c>
      <c r="F135" s="249" t="s">
        <v>1721</v>
      </c>
      <c r="G135" s="250" t="s">
        <v>174</v>
      </c>
      <c r="H135" s="251">
        <v>209.082</v>
      </c>
      <c r="I135" s="252"/>
      <c r="J135" s="253">
        <f>ROUND(I135*H135,2)</f>
        <v>0</v>
      </c>
      <c r="K135" s="249" t="s">
        <v>150</v>
      </c>
      <c r="L135" s="254"/>
      <c r="M135" s="255" t="s">
        <v>19</v>
      </c>
      <c r="N135" s="256" t="s">
        <v>41</v>
      </c>
      <c r="O135" s="87"/>
      <c r="P135" s="216">
        <f>O135*H135</f>
        <v>0</v>
      </c>
      <c r="Q135" s="216">
        <v>0.0005</v>
      </c>
      <c r="R135" s="216">
        <f>Q135*H135</f>
        <v>0.104541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463</v>
      </c>
      <c r="AT135" s="218" t="s">
        <v>164</v>
      </c>
      <c r="AU135" s="218" t="s">
        <v>80</v>
      </c>
      <c r="AY135" s="20" t="s">
        <v>143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78</v>
      </c>
      <c r="BK135" s="219">
        <f>ROUND(I135*H135,2)</f>
        <v>0</v>
      </c>
      <c r="BL135" s="20" t="s">
        <v>339</v>
      </c>
      <c r="BM135" s="218" t="s">
        <v>1722</v>
      </c>
    </row>
    <row r="136" spans="1:51" s="14" customFormat="1" ht="12">
      <c r="A136" s="14"/>
      <c r="B136" s="236"/>
      <c r="C136" s="237"/>
      <c r="D136" s="227" t="s">
        <v>155</v>
      </c>
      <c r="E136" s="238" t="s">
        <v>19</v>
      </c>
      <c r="F136" s="239" t="s">
        <v>1723</v>
      </c>
      <c r="G136" s="237"/>
      <c r="H136" s="240">
        <v>209.082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155</v>
      </c>
      <c r="AU136" s="246" t="s">
        <v>80</v>
      </c>
      <c r="AV136" s="14" t="s">
        <v>80</v>
      </c>
      <c r="AW136" s="14" t="s">
        <v>32</v>
      </c>
      <c r="AX136" s="14" t="s">
        <v>78</v>
      </c>
      <c r="AY136" s="246" t="s">
        <v>143</v>
      </c>
    </row>
    <row r="137" spans="1:65" s="2" customFormat="1" ht="33" customHeight="1">
      <c r="A137" s="41"/>
      <c r="B137" s="42"/>
      <c r="C137" s="207" t="s">
        <v>349</v>
      </c>
      <c r="D137" s="207" t="s">
        <v>146</v>
      </c>
      <c r="E137" s="208" t="s">
        <v>1724</v>
      </c>
      <c r="F137" s="209" t="s">
        <v>1725</v>
      </c>
      <c r="G137" s="210" t="s">
        <v>174</v>
      </c>
      <c r="H137" s="211">
        <v>169.67</v>
      </c>
      <c r="I137" s="212"/>
      <c r="J137" s="213">
        <f>ROUND(I137*H137,2)</f>
        <v>0</v>
      </c>
      <c r="K137" s="209" t="s">
        <v>150</v>
      </c>
      <c r="L137" s="47"/>
      <c r="M137" s="214" t="s">
        <v>19</v>
      </c>
      <c r="N137" s="215" t="s">
        <v>41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339</v>
      </c>
      <c r="AT137" s="218" t="s">
        <v>146</v>
      </c>
      <c r="AU137" s="218" t="s">
        <v>80</v>
      </c>
      <c r="AY137" s="20" t="s">
        <v>143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78</v>
      </c>
      <c r="BK137" s="219">
        <f>ROUND(I137*H137,2)</f>
        <v>0</v>
      </c>
      <c r="BL137" s="20" t="s">
        <v>339</v>
      </c>
      <c r="BM137" s="218" t="s">
        <v>1726</v>
      </c>
    </row>
    <row r="138" spans="1:47" s="2" customFormat="1" ht="12">
      <c r="A138" s="41"/>
      <c r="B138" s="42"/>
      <c r="C138" s="43"/>
      <c r="D138" s="220" t="s">
        <v>153</v>
      </c>
      <c r="E138" s="43"/>
      <c r="F138" s="221" t="s">
        <v>1727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153</v>
      </c>
      <c r="AU138" s="20" t="s">
        <v>80</v>
      </c>
    </row>
    <row r="139" spans="1:51" s="14" customFormat="1" ht="12">
      <c r="A139" s="14"/>
      <c r="B139" s="236"/>
      <c r="C139" s="237"/>
      <c r="D139" s="227" t="s">
        <v>155</v>
      </c>
      <c r="E139" s="238" t="s">
        <v>19</v>
      </c>
      <c r="F139" s="239" t="s">
        <v>1728</v>
      </c>
      <c r="G139" s="237"/>
      <c r="H139" s="240">
        <v>169.67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155</v>
      </c>
      <c r="AU139" s="246" t="s">
        <v>80</v>
      </c>
      <c r="AV139" s="14" t="s">
        <v>80</v>
      </c>
      <c r="AW139" s="14" t="s">
        <v>32</v>
      </c>
      <c r="AX139" s="14" t="s">
        <v>78</v>
      </c>
      <c r="AY139" s="246" t="s">
        <v>143</v>
      </c>
    </row>
    <row r="140" spans="1:65" s="2" customFormat="1" ht="24.15" customHeight="1">
      <c r="A140" s="41"/>
      <c r="B140" s="42"/>
      <c r="C140" s="247" t="s">
        <v>354</v>
      </c>
      <c r="D140" s="247" t="s">
        <v>164</v>
      </c>
      <c r="E140" s="248" t="s">
        <v>1729</v>
      </c>
      <c r="F140" s="249" t="s">
        <v>1730</v>
      </c>
      <c r="G140" s="250" t="s">
        <v>149</v>
      </c>
      <c r="H140" s="251">
        <v>5.599</v>
      </c>
      <c r="I140" s="252"/>
      <c r="J140" s="253">
        <f>ROUND(I140*H140,2)</f>
        <v>0</v>
      </c>
      <c r="K140" s="249" t="s">
        <v>150</v>
      </c>
      <c r="L140" s="254"/>
      <c r="M140" s="255" t="s">
        <v>19</v>
      </c>
      <c r="N140" s="256" t="s">
        <v>41</v>
      </c>
      <c r="O140" s="87"/>
      <c r="P140" s="216">
        <f>O140*H140</f>
        <v>0</v>
      </c>
      <c r="Q140" s="216">
        <v>0.75</v>
      </c>
      <c r="R140" s="216">
        <f>Q140*H140</f>
        <v>4.19925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463</v>
      </c>
      <c r="AT140" s="218" t="s">
        <v>164</v>
      </c>
      <c r="AU140" s="218" t="s">
        <v>80</v>
      </c>
      <c r="AY140" s="20" t="s">
        <v>143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78</v>
      </c>
      <c r="BK140" s="219">
        <f>ROUND(I140*H140,2)</f>
        <v>0</v>
      </c>
      <c r="BL140" s="20" t="s">
        <v>339</v>
      </c>
      <c r="BM140" s="218" t="s">
        <v>1731</v>
      </c>
    </row>
    <row r="141" spans="1:51" s="14" customFormat="1" ht="12">
      <c r="A141" s="14"/>
      <c r="B141" s="236"/>
      <c r="C141" s="237"/>
      <c r="D141" s="227" t="s">
        <v>155</v>
      </c>
      <c r="E141" s="238" t="s">
        <v>19</v>
      </c>
      <c r="F141" s="239" t="s">
        <v>1732</v>
      </c>
      <c r="G141" s="237"/>
      <c r="H141" s="240">
        <v>5.599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155</v>
      </c>
      <c r="AU141" s="246" t="s">
        <v>80</v>
      </c>
      <c r="AV141" s="14" t="s">
        <v>80</v>
      </c>
      <c r="AW141" s="14" t="s">
        <v>32</v>
      </c>
      <c r="AX141" s="14" t="s">
        <v>78</v>
      </c>
      <c r="AY141" s="246" t="s">
        <v>143</v>
      </c>
    </row>
    <row r="142" spans="1:65" s="2" customFormat="1" ht="33" customHeight="1">
      <c r="A142" s="41"/>
      <c r="B142" s="42"/>
      <c r="C142" s="207" t="s">
        <v>371</v>
      </c>
      <c r="D142" s="207" t="s">
        <v>146</v>
      </c>
      <c r="E142" s="208" t="s">
        <v>1733</v>
      </c>
      <c r="F142" s="209" t="s">
        <v>1734</v>
      </c>
      <c r="G142" s="210" t="s">
        <v>174</v>
      </c>
      <c r="H142" s="211">
        <v>169.67</v>
      </c>
      <c r="I142" s="212"/>
      <c r="J142" s="213">
        <f>ROUND(I142*H142,2)</f>
        <v>0</v>
      </c>
      <c r="K142" s="209" t="s">
        <v>150</v>
      </c>
      <c r="L142" s="47"/>
      <c r="M142" s="214" t="s">
        <v>19</v>
      </c>
      <c r="N142" s="215" t="s">
        <v>41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339</v>
      </c>
      <c r="AT142" s="218" t="s">
        <v>146</v>
      </c>
      <c r="AU142" s="218" t="s">
        <v>80</v>
      </c>
      <c r="AY142" s="20" t="s">
        <v>143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78</v>
      </c>
      <c r="BK142" s="219">
        <f>ROUND(I142*H142,2)</f>
        <v>0</v>
      </c>
      <c r="BL142" s="20" t="s">
        <v>339</v>
      </c>
      <c r="BM142" s="218" t="s">
        <v>1735</v>
      </c>
    </row>
    <row r="143" spans="1:47" s="2" customFormat="1" ht="12">
      <c r="A143" s="41"/>
      <c r="B143" s="42"/>
      <c r="C143" s="43"/>
      <c r="D143" s="220" t="s">
        <v>153</v>
      </c>
      <c r="E143" s="43"/>
      <c r="F143" s="221" t="s">
        <v>1736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153</v>
      </c>
      <c r="AU143" s="20" t="s">
        <v>80</v>
      </c>
    </row>
    <row r="144" spans="1:51" s="14" customFormat="1" ht="12">
      <c r="A144" s="14"/>
      <c r="B144" s="236"/>
      <c r="C144" s="237"/>
      <c r="D144" s="227" t="s">
        <v>155</v>
      </c>
      <c r="E144" s="238" t="s">
        <v>19</v>
      </c>
      <c r="F144" s="239" t="s">
        <v>1710</v>
      </c>
      <c r="G144" s="237"/>
      <c r="H144" s="240">
        <v>169.67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155</v>
      </c>
      <c r="AU144" s="246" t="s">
        <v>80</v>
      </c>
      <c r="AV144" s="14" t="s">
        <v>80</v>
      </c>
      <c r="AW144" s="14" t="s">
        <v>32</v>
      </c>
      <c r="AX144" s="14" t="s">
        <v>78</v>
      </c>
      <c r="AY144" s="246" t="s">
        <v>143</v>
      </c>
    </row>
    <row r="145" spans="1:65" s="2" customFormat="1" ht="16.5" customHeight="1">
      <c r="A145" s="41"/>
      <c r="B145" s="42"/>
      <c r="C145" s="247" t="s">
        <v>376</v>
      </c>
      <c r="D145" s="247" t="s">
        <v>164</v>
      </c>
      <c r="E145" s="248" t="s">
        <v>1737</v>
      </c>
      <c r="F145" s="249" t="s">
        <v>1738</v>
      </c>
      <c r="G145" s="250" t="s">
        <v>174</v>
      </c>
      <c r="H145" s="251">
        <v>186.637</v>
      </c>
      <c r="I145" s="252"/>
      <c r="J145" s="253">
        <f>ROUND(I145*H145,2)</f>
        <v>0</v>
      </c>
      <c r="K145" s="249" t="s">
        <v>150</v>
      </c>
      <c r="L145" s="254"/>
      <c r="M145" s="255" t="s">
        <v>19</v>
      </c>
      <c r="N145" s="256" t="s">
        <v>41</v>
      </c>
      <c r="O145" s="87"/>
      <c r="P145" s="216">
        <f>O145*H145</f>
        <v>0</v>
      </c>
      <c r="Q145" s="216">
        <v>0.011</v>
      </c>
      <c r="R145" s="216">
        <f>Q145*H145</f>
        <v>2.053007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463</v>
      </c>
      <c r="AT145" s="218" t="s">
        <v>164</v>
      </c>
      <c r="AU145" s="218" t="s">
        <v>80</v>
      </c>
      <c r="AY145" s="20" t="s">
        <v>143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78</v>
      </c>
      <c r="BK145" s="219">
        <f>ROUND(I145*H145,2)</f>
        <v>0</v>
      </c>
      <c r="BL145" s="20" t="s">
        <v>339</v>
      </c>
      <c r="BM145" s="218" t="s">
        <v>1739</v>
      </c>
    </row>
    <row r="146" spans="1:51" s="14" customFormat="1" ht="12">
      <c r="A146" s="14"/>
      <c r="B146" s="236"/>
      <c r="C146" s="237"/>
      <c r="D146" s="227" t="s">
        <v>155</v>
      </c>
      <c r="E146" s="238" t="s">
        <v>19</v>
      </c>
      <c r="F146" s="239" t="s">
        <v>1740</v>
      </c>
      <c r="G146" s="237"/>
      <c r="H146" s="240">
        <v>186.637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80</v>
      </c>
      <c r="AV146" s="14" t="s">
        <v>80</v>
      </c>
      <c r="AW146" s="14" t="s">
        <v>32</v>
      </c>
      <c r="AX146" s="14" t="s">
        <v>78</v>
      </c>
      <c r="AY146" s="246" t="s">
        <v>143</v>
      </c>
    </row>
    <row r="147" spans="1:65" s="2" customFormat="1" ht="55.5" customHeight="1">
      <c r="A147" s="41"/>
      <c r="B147" s="42"/>
      <c r="C147" s="207" t="s">
        <v>7</v>
      </c>
      <c r="D147" s="207" t="s">
        <v>146</v>
      </c>
      <c r="E147" s="208" t="s">
        <v>1741</v>
      </c>
      <c r="F147" s="209" t="s">
        <v>1742</v>
      </c>
      <c r="G147" s="210" t="s">
        <v>149</v>
      </c>
      <c r="H147" s="211">
        <v>1.214</v>
      </c>
      <c r="I147" s="212"/>
      <c r="J147" s="213">
        <f>ROUND(I147*H147,2)</f>
        <v>0</v>
      </c>
      <c r="K147" s="209" t="s">
        <v>150</v>
      </c>
      <c r="L147" s="47"/>
      <c r="M147" s="214" t="s">
        <v>19</v>
      </c>
      <c r="N147" s="215" t="s">
        <v>41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339</v>
      </c>
      <c r="AT147" s="218" t="s">
        <v>146</v>
      </c>
      <c r="AU147" s="218" t="s">
        <v>80</v>
      </c>
      <c r="AY147" s="20" t="s">
        <v>143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78</v>
      </c>
      <c r="BK147" s="219">
        <f>ROUND(I147*H147,2)</f>
        <v>0</v>
      </c>
      <c r="BL147" s="20" t="s">
        <v>339</v>
      </c>
      <c r="BM147" s="218" t="s">
        <v>1743</v>
      </c>
    </row>
    <row r="148" spans="1:47" s="2" customFormat="1" ht="12">
      <c r="A148" s="41"/>
      <c r="B148" s="42"/>
      <c r="C148" s="43"/>
      <c r="D148" s="220" t="s">
        <v>153</v>
      </c>
      <c r="E148" s="43"/>
      <c r="F148" s="221" t="s">
        <v>1744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153</v>
      </c>
      <c r="AU148" s="20" t="s">
        <v>80</v>
      </c>
    </row>
    <row r="149" spans="1:51" s="14" customFormat="1" ht="12">
      <c r="A149" s="14"/>
      <c r="B149" s="236"/>
      <c r="C149" s="237"/>
      <c r="D149" s="227" t="s">
        <v>155</v>
      </c>
      <c r="E149" s="238" t="s">
        <v>19</v>
      </c>
      <c r="F149" s="239" t="s">
        <v>1745</v>
      </c>
      <c r="G149" s="237"/>
      <c r="H149" s="240">
        <v>1.214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155</v>
      </c>
      <c r="AU149" s="246" t="s">
        <v>80</v>
      </c>
      <c r="AV149" s="14" t="s">
        <v>80</v>
      </c>
      <c r="AW149" s="14" t="s">
        <v>32</v>
      </c>
      <c r="AX149" s="14" t="s">
        <v>78</v>
      </c>
      <c r="AY149" s="246" t="s">
        <v>143</v>
      </c>
    </row>
    <row r="150" spans="1:65" s="2" customFormat="1" ht="16.5" customHeight="1">
      <c r="A150" s="41"/>
      <c r="B150" s="42"/>
      <c r="C150" s="247" t="s">
        <v>386</v>
      </c>
      <c r="D150" s="247" t="s">
        <v>164</v>
      </c>
      <c r="E150" s="248" t="s">
        <v>1746</v>
      </c>
      <c r="F150" s="249" t="s">
        <v>1747</v>
      </c>
      <c r="G150" s="250" t="s">
        <v>160</v>
      </c>
      <c r="H150" s="251">
        <v>2.006</v>
      </c>
      <c r="I150" s="252"/>
      <c r="J150" s="253">
        <f>ROUND(I150*H150,2)</f>
        <v>0</v>
      </c>
      <c r="K150" s="249" t="s">
        <v>150</v>
      </c>
      <c r="L150" s="254"/>
      <c r="M150" s="255" t="s">
        <v>19</v>
      </c>
      <c r="N150" s="256" t="s">
        <v>41</v>
      </c>
      <c r="O150" s="87"/>
      <c r="P150" s="216">
        <f>O150*H150</f>
        <v>0</v>
      </c>
      <c r="Q150" s="216">
        <v>1</v>
      </c>
      <c r="R150" s="216">
        <f>Q150*H150</f>
        <v>2.006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463</v>
      </c>
      <c r="AT150" s="218" t="s">
        <v>164</v>
      </c>
      <c r="AU150" s="218" t="s">
        <v>80</v>
      </c>
      <c r="AY150" s="20" t="s">
        <v>143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78</v>
      </c>
      <c r="BK150" s="219">
        <f>ROUND(I150*H150,2)</f>
        <v>0</v>
      </c>
      <c r="BL150" s="20" t="s">
        <v>339</v>
      </c>
      <c r="BM150" s="218" t="s">
        <v>1748</v>
      </c>
    </row>
    <row r="151" spans="1:51" s="14" customFormat="1" ht="12">
      <c r="A151" s="14"/>
      <c r="B151" s="236"/>
      <c r="C151" s="237"/>
      <c r="D151" s="227" t="s">
        <v>155</v>
      </c>
      <c r="E151" s="238" t="s">
        <v>19</v>
      </c>
      <c r="F151" s="239" t="s">
        <v>1749</v>
      </c>
      <c r="G151" s="237"/>
      <c r="H151" s="240">
        <v>2.006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155</v>
      </c>
      <c r="AU151" s="246" t="s">
        <v>80</v>
      </c>
      <c r="AV151" s="14" t="s">
        <v>80</v>
      </c>
      <c r="AW151" s="14" t="s">
        <v>32</v>
      </c>
      <c r="AX151" s="14" t="s">
        <v>78</v>
      </c>
      <c r="AY151" s="246" t="s">
        <v>143</v>
      </c>
    </row>
    <row r="152" spans="1:65" s="2" customFormat="1" ht="33" customHeight="1">
      <c r="A152" s="41"/>
      <c r="B152" s="42"/>
      <c r="C152" s="207" t="s">
        <v>403</v>
      </c>
      <c r="D152" s="207" t="s">
        <v>146</v>
      </c>
      <c r="E152" s="208" t="s">
        <v>1750</v>
      </c>
      <c r="F152" s="209" t="s">
        <v>1751</v>
      </c>
      <c r="G152" s="210" t="s">
        <v>185</v>
      </c>
      <c r="H152" s="211">
        <v>87.981</v>
      </c>
      <c r="I152" s="212"/>
      <c r="J152" s="213">
        <f>ROUND(I152*H152,2)</f>
        <v>0</v>
      </c>
      <c r="K152" s="209" t="s">
        <v>150</v>
      </c>
      <c r="L152" s="47"/>
      <c r="M152" s="214" t="s">
        <v>19</v>
      </c>
      <c r="N152" s="215" t="s">
        <v>41</v>
      </c>
      <c r="O152" s="87"/>
      <c r="P152" s="216">
        <f>O152*H152</f>
        <v>0</v>
      </c>
      <c r="Q152" s="216">
        <v>2E-05</v>
      </c>
      <c r="R152" s="216">
        <f>Q152*H152</f>
        <v>0.00175962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339</v>
      </c>
      <c r="AT152" s="218" t="s">
        <v>146</v>
      </c>
      <c r="AU152" s="218" t="s">
        <v>80</v>
      </c>
      <c r="AY152" s="20" t="s">
        <v>143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78</v>
      </c>
      <c r="BK152" s="219">
        <f>ROUND(I152*H152,2)</f>
        <v>0</v>
      </c>
      <c r="BL152" s="20" t="s">
        <v>339</v>
      </c>
      <c r="BM152" s="218" t="s">
        <v>1752</v>
      </c>
    </row>
    <row r="153" spans="1:47" s="2" customFormat="1" ht="12">
      <c r="A153" s="41"/>
      <c r="B153" s="42"/>
      <c r="C153" s="43"/>
      <c r="D153" s="220" t="s">
        <v>153</v>
      </c>
      <c r="E153" s="43"/>
      <c r="F153" s="221" t="s">
        <v>1753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153</v>
      </c>
      <c r="AU153" s="20" t="s">
        <v>80</v>
      </c>
    </row>
    <row r="154" spans="1:51" s="14" customFormat="1" ht="12">
      <c r="A154" s="14"/>
      <c r="B154" s="236"/>
      <c r="C154" s="237"/>
      <c r="D154" s="227" t="s">
        <v>155</v>
      </c>
      <c r="E154" s="238" t="s">
        <v>19</v>
      </c>
      <c r="F154" s="239" t="s">
        <v>1754</v>
      </c>
      <c r="G154" s="237"/>
      <c r="H154" s="240">
        <v>87.981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155</v>
      </c>
      <c r="AU154" s="246" t="s">
        <v>80</v>
      </c>
      <c r="AV154" s="14" t="s">
        <v>80</v>
      </c>
      <c r="AW154" s="14" t="s">
        <v>32</v>
      </c>
      <c r="AX154" s="14" t="s">
        <v>78</v>
      </c>
      <c r="AY154" s="246" t="s">
        <v>143</v>
      </c>
    </row>
    <row r="155" spans="1:65" s="2" customFormat="1" ht="16.5" customHeight="1">
      <c r="A155" s="41"/>
      <c r="B155" s="42"/>
      <c r="C155" s="247" t="s">
        <v>410</v>
      </c>
      <c r="D155" s="247" t="s">
        <v>164</v>
      </c>
      <c r="E155" s="248" t="s">
        <v>1755</v>
      </c>
      <c r="F155" s="249" t="s">
        <v>1756</v>
      </c>
      <c r="G155" s="250" t="s">
        <v>185</v>
      </c>
      <c r="H155" s="251">
        <v>98.715</v>
      </c>
      <c r="I155" s="252"/>
      <c r="J155" s="253">
        <f>ROUND(I155*H155,2)</f>
        <v>0</v>
      </c>
      <c r="K155" s="249" t="s">
        <v>150</v>
      </c>
      <c r="L155" s="254"/>
      <c r="M155" s="255" t="s">
        <v>19</v>
      </c>
      <c r="N155" s="256" t="s">
        <v>41</v>
      </c>
      <c r="O155" s="87"/>
      <c r="P155" s="216">
        <f>O155*H155</f>
        <v>0</v>
      </c>
      <c r="Q155" s="216">
        <v>0.0005</v>
      </c>
      <c r="R155" s="216">
        <f>Q155*H155</f>
        <v>0.049357500000000006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463</v>
      </c>
      <c r="AT155" s="218" t="s">
        <v>164</v>
      </c>
      <c r="AU155" s="218" t="s">
        <v>80</v>
      </c>
      <c r="AY155" s="20" t="s">
        <v>143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78</v>
      </c>
      <c r="BK155" s="219">
        <f>ROUND(I155*H155,2)</f>
        <v>0</v>
      </c>
      <c r="BL155" s="20" t="s">
        <v>339</v>
      </c>
      <c r="BM155" s="218" t="s">
        <v>1757</v>
      </c>
    </row>
    <row r="156" spans="1:51" s="14" customFormat="1" ht="12">
      <c r="A156" s="14"/>
      <c r="B156" s="236"/>
      <c r="C156" s="237"/>
      <c r="D156" s="227" t="s">
        <v>155</v>
      </c>
      <c r="E156" s="238" t="s">
        <v>19</v>
      </c>
      <c r="F156" s="239" t="s">
        <v>1758</v>
      </c>
      <c r="G156" s="237"/>
      <c r="H156" s="240">
        <v>96.779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155</v>
      </c>
      <c r="AU156" s="246" t="s">
        <v>80</v>
      </c>
      <c r="AV156" s="14" t="s">
        <v>80</v>
      </c>
      <c r="AW156" s="14" t="s">
        <v>32</v>
      </c>
      <c r="AX156" s="14" t="s">
        <v>78</v>
      </c>
      <c r="AY156" s="246" t="s">
        <v>143</v>
      </c>
    </row>
    <row r="157" spans="1:51" s="14" customFormat="1" ht="12">
      <c r="A157" s="14"/>
      <c r="B157" s="236"/>
      <c r="C157" s="237"/>
      <c r="D157" s="227" t="s">
        <v>155</v>
      </c>
      <c r="E157" s="237"/>
      <c r="F157" s="239" t="s">
        <v>1759</v>
      </c>
      <c r="G157" s="237"/>
      <c r="H157" s="240">
        <v>98.715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155</v>
      </c>
      <c r="AU157" s="246" t="s">
        <v>80</v>
      </c>
      <c r="AV157" s="14" t="s">
        <v>80</v>
      </c>
      <c r="AW157" s="14" t="s">
        <v>4</v>
      </c>
      <c r="AX157" s="14" t="s">
        <v>78</v>
      </c>
      <c r="AY157" s="246" t="s">
        <v>143</v>
      </c>
    </row>
    <row r="158" spans="1:65" s="2" customFormat="1" ht="49.05" customHeight="1">
      <c r="A158" s="41"/>
      <c r="B158" s="42"/>
      <c r="C158" s="207" t="s">
        <v>417</v>
      </c>
      <c r="D158" s="207" t="s">
        <v>146</v>
      </c>
      <c r="E158" s="208" t="s">
        <v>1643</v>
      </c>
      <c r="F158" s="209" t="s">
        <v>1644</v>
      </c>
      <c r="G158" s="210" t="s">
        <v>160</v>
      </c>
      <c r="H158" s="211">
        <v>10.536</v>
      </c>
      <c r="I158" s="212"/>
      <c r="J158" s="213">
        <f>ROUND(I158*H158,2)</f>
        <v>0</v>
      </c>
      <c r="K158" s="209" t="s">
        <v>150</v>
      </c>
      <c r="L158" s="47"/>
      <c r="M158" s="214" t="s">
        <v>19</v>
      </c>
      <c r="N158" s="215" t="s">
        <v>41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339</v>
      </c>
      <c r="AT158" s="218" t="s">
        <v>146</v>
      </c>
      <c r="AU158" s="218" t="s">
        <v>80</v>
      </c>
      <c r="AY158" s="20" t="s">
        <v>143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78</v>
      </c>
      <c r="BK158" s="219">
        <f>ROUND(I158*H158,2)</f>
        <v>0</v>
      </c>
      <c r="BL158" s="20" t="s">
        <v>339</v>
      </c>
      <c r="BM158" s="218" t="s">
        <v>1760</v>
      </c>
    </row>
    <row r="159" spans="1:47" s="2" customFormat="1" ht="12">
      <c r="A159" s="41"/>
      <c r="B159" s="42"/>
      <c r="C159" s="43"/>
      <c r="D159" s="220" t="s">
        <v>153</v>
      </c>
      <c r="E159" s="43"/>
      <c r="F159" s="221" t="s">
        <v>1646</v>
      </c>
      <c r="G159" s="43"/>
      <c r="H159" s="43"/>
      <c r="I159" s="222"/>
      <c r="J159" s="43"/>
      <c r="K159" s="43"/>
      <c r="L159" s="47"/>
      <c r="M159" s="223"/>
      <c r="N159" s="22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153</v>
      </c>
      <c r="AU159" s="20" t="s">
        <v>80</v>
      </c>
    </row>
    <row r="160" spans="1:63" s="12" customFormat="1" ht="22.8" customHeight="1">
      <c r="A160" s="12"/>
      <c r="B160" s="191"/>
      <c r="C160" s="192"/>
      <c r="D160" s="193" t="s">
        <v>69</v>
      </c>
      <c r="E160" s="205" t="s">
        <v>719</v>
      </c>
      <c r="F160" s="205" t="s">
        <v>720</v>
      </c>
      <c r="G160" s="192"/>
      <c r="H160" s="192"/>
      <c r="I160" s="195"/>
      <c r="J160" s="206">
        <f>BK160</f>
        <v>0</v>
      </c>
      <c r="K160" s="192"/>
      <c r="L160" s="197"/>
      <c r="M160" s="198"/>
      <c r="N160" s="199"/>
      <c r="O160" s="199"/>
      <c r="P160" s="200">
        <f>SUM(P161:P173)</f>
        <v>0</v>
      </c>
      <c r="Q160" s="199"/>
      <c r="R160" s="200">
        <f>SUM(R161:R173)</f>
        <v>1.79912225</v>
      </c>
      <c r="S160" s="199"/>
      <c r="T160" s="201">
        <f>SUM(T161:T173)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2" t="s">
        <v>80</v>
      </c>
      <c r="AT160" s="203" t="s">
        <v>69</v>
      </c>
      <c r="AU160" s="203" t="s">
        <v>78</v>
      </c>
      <c r="AY160" s="202" t="s">
        <v>143</v>
      </c>
      <c r="BK160" s="204">
        <f>SUM(BK161:BK173)</f>
        <v>0</v>
      </c>
    </row>
    <row r="161" spans="1:65" s="2" customFormat="1" ht="44.25" customHeight="1">
      <c r="A161" s="41"/>
      <c r="B161" s="42"/>
      <c r="C161" s="207" t="s">
        <v>425</v>
      </c>
      <c r="D161" s="207" t="s">
        <v>146</v>
      </c>
      <c r="E161" s="208" t="s">
        <v>1653</v>
      </c>
      <c r="F161" s="209" t="s">
        <v>1654</v>
      </c>
      <c r="G161" s="210" t="s">
        <v>174</v>
      </c>
      <c r="H161" s="211">
        <v>363.619</v>
      </c>
      <c r="I161" s="212"/>
      <c r="J161" s="213">
        <f>ROUND(I161*H161,2)</f>
        <v>0</v>
      </c>
      <c r="K161" s="209" t="s">
        <v>150</v>
      </c>
      <c r="L161" s="47"/>
      <c r="M161" s="214" t="s">
        <v>19</v>
      </c>
      <c r="N161" s="215" t="s">
        <v>41</v>
      </c>
      <c r="O161" s="87"/>
      <c r="P161" s="216">
        <f>O161*H161</f>
        <v>0</v>
      </c>
      <c r="Q161" s="216">
        <v>0.00116</v>
      </c>
      <c r="R161" s="216">
        <f>Q161*H161</f>
        <v>0.42179804000000004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339</v>
      </c>
      <c r="AT161" s="218" t="s">
        <v>146</v>
      </c>
      <c r="AU161" s="218" t="s">
        <v>80</v>
      </c>
      <c r="AY161" s="20" t="s">
        <v>143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78</v>
      </c>
      <c r="BK161" s="219">
        <f>ROUND(I161*H161,2)</f>
        <v>0</v>
      </c>
      <c r="BL161" s="20" t="s">
        <v>339</v>
      </c>
      <c r="BM161" s="218" t="s">
        <v>1761</v>
      </c>
    </row>
    <row r="162" spans="1:47" s="2" customFormat="1" ht="12">
      <c r="A162" s="41"/>
      <c r="B162" s="42"/>
      <c r="C162" s="43"/>
      <c r="D162" s="220" t="s">
        <v>153</v>
      </c>
      <c r="E162" s="43"/>
      <c r="F162" s="221" t="s">
        <v>1656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153</v>
      </c>
      <c r="AU162" s="20" t="s">
        <v>80</v>
      </c>
    </row>
    <row r="163" spans="1:51" s="14" customFormat="1" ht="12">
      <c r="A163" s="14"/>
      <c r="B163" s="236"/>
      <c r="C163" s="237"/>
      <c r="D163" s="227" t="s">
        <v>155</v>
      </c>
      <c r="E163" s="238" t="s">
        <v>19</v>
      </c>
      <c r="F163" s="239" t="s">
        <v>1762</v>
      </c>
      <c r="G163" s="237"/>
      <c r="H163" s="240">
        <v>363.619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155</v>
      </c>
      <c r="AU163" s="246" t="s">
        <v>80</v>
      </c>
      <c r="AV163" s="14" t="s">
        <v>80</v>
      </c>
      <c r="AW163" s="14" t="s">
        <v>32</v>
      </c>
      <c r="AX163" s="14" t="s">
        <v>78</v>
      </c>
      <c r="AY163" s="246" t="s">
        <v>143</v>
      </c>
    </row>
    <row r="164" spans="1:65" s="2" customFormat="1" ht="24.15" customHeight="1">
      <c r="A164" s="41"/>
      <c r="B164" s="42"/>
      <c r="C164" s="247" t="s">
        <v>430</v>
      </c>
      <c r="D164" s="247" t="s">
        <v>164</v>
      </c>
      <c r="E164" s="248" t="s">
        <v>1658</v>
      </c>
      <c r="F164" s="249" t="s">
        <v>1659</v>
      </c>
      <c r="G164" s="250" t="s">
        <v>149</v>
      </c>
      <c r="H164" s="251">
        <v>45.816</v>
      </c>
      <c r="I164" s="252"/>
      <c r="J164" s="253">
        <f>ROUND(I164*H164,2)</f>
        <v>0</v>
      </c>
      <c r="K164" s="249" t="s">
        <v>150</v>
      </c>
      <c r="L164" s="254"/>
      <c r="M164" s="255" t="s">
        <v>19</v>
      </c>
      <c r="N164" s="256" t="s">
        <v>41</v>
      </c>
      <c r="O164" s="87"/>
      <c r="P164" s="216">
        <f>O164*H164</f>
        <v>0</v>
      </c>
      <c r="Q164" s="216">
        <v>0.03</v>
      </c>
      <c r="R164" s="216">
        <f>Q164*H164</f>
        <v>1.37448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463</v>
      </c>
      <c r="AT164" s="218" t="s">
        <v>164</v>
      </c>
      <c r="AU164" s="218" t="s">
        <v>80</v>
      </c>
      <c r="AY164" s="20" t="s">
        <v>143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78</v>
      </c>
      <c r="BK164" s="219">
        <f>ROUND(I164*H164,2)</f>
        <v>0</v>
      </c>
      <c r="BL164" s="20" t="s">
        <v>339</v>
      </c>
      <c r="BM164" s="218" t="s">
        <v>1763</v>
      </c>
    </row>
    <row r="165" spans="1:51" s="14" customFormat="1" ht="12">
      <c r="A165" s="14"/>
      <c r="B165" s="236"/>
      <c r="C165" s="237"/>
      <c r="D165" s="227" t="s">
        <v>155</v>
      </c>
      <c r="E165" s="238" t="s">
        <v>19</v>
      </c>
      <c r="F165" s="239" t="s">
        <v>1764</v>
      </c>
      <c r="G165" s="237"/>
      <c r="H165" s="240">
        <v>45.816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155</v>
      </c>
      <c r="AU165" s="246" t="s">
        <v>80</v>
      </c>
      <c r="AV165" s="14" t="s">
        <v>80</v>
      </c>
      <c r="AW165" s="14" t="s">
        <v>32</v>
      </c>
      <c r="AX165" s="14" t="s">
        <v>78</v>
      </c>
      <c r="AY165" s="246" t="s">
        <v>143</v>
      </c>
    </row>
    <row r="166" spans="1:65" s="2" customFormat="1" ht="33" customHeight="1">
      <c r="A166" s="41"/>
      <c r="B166" s="42"/>
      <c r="C166" s="207" t="s">
        <v>435</v>
      </c>
      <c r="D166" s="207" t="s">
        <v>146</v>
      </c>
      <c r="E166" s="208" t="s">
        <v>1765</v>
      </c>
      <c r="F166" s="209" t="s">
        <v>1766</v>
      </c>
      <c r="G166" s="210" t="s">
        <v>185</v>
      </c>
      <c r="H166" s="211">
        <v>39.807</v>
      </c>
      <c r="I166" s="212"/>
      <c r="J166" s="213">
        <f>ROUND(I166*H166,2)</f>
        <v>0</v>
      </c>
      <c r="K166" s="209" t="s">
        <v>150</v>
      </c>
      <c r="L166" s="47"/>
      <c r="M166" s="214" t="s">
        <v>19</v>
      </c>
      <c r="N166" s="215" t="s">
        <v>41</v>
      </c>
      <c r="O166" s="87"/>
      <c r="P166" s="216">
        <f>O166*H166</f>
        <v>0</v>
      </c>
      <c r="Q166" s="216">
        <v>3E-05</v>
      </c>
      <c r="R166" s="216">
        <f>Q166*H166</f>
        <v>0.00119421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339</v>
      </c>
      <c r="AT166" s="218" t="s">
        <v>146</v>
      </c>
      <c r="AU166" s="218" t="s">
        <v>80</v>
      </c>
      <c r="AY166" s="20" t="s">
        <v>143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78</v>
      </c>
      <c r="BK166" s="219">
        <f>ROUND(I166*H166,2)</f>
        <v>0</v>
      </c>
      <c r="BL166" s="20" t="s">
        <v>339</v>
      </c>
      <c r="BM166" s="218" t="s">
        <v>1767</v>
      </c>
    </row>
    <row r="167" spans="1:47" s="2" customFormat="1" ht="12">
      <c r="A167" s="41"/>
      <c r="B167" s="42"/>
      <c r="C167" s="43"/>
      <c r="D167" s="220" t="s">
        <v>153</v>
      </c>
      <c r="E167" s="43"/>
      <c r="F167" s="221" t="s">
        <v>1768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153</v>
      </c>
      <c r="AU167" s="20" t="s">
        <v>80</v>
      </c>
    </row>
    <row r="168" spans="1:51" s="13" customFormat="1" ht="12">
      <c r="A168" s="13"/>
      <c r="B168" s="225"/>
      <c r="C168" s="226"/>
      <c r="D168" s="227" t="s">
        <v>155</v>
      </c>
      <c r="E168" s="228" t="s">
        <v>19</v>
      </c>
      <c r="F168" s="229" t="s">
        <v>1769</v>
      </c>
      <c r="G168" s="226"/>
      <c r="H168" s="228" t="s">
        <v>19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155</v>
      </c>
      <c r="AU168" s="235" t="s">
        <v>80</v>
      </c>
      <c r="AV168" s="13" t="s">
        <v>78</v>
      </c>
      <c r="AW168" s="13" t="s">
        <v>32</v>
      </c>
      <c r="AX168" s="13" t="s">
        <v>70</v>
      </c>
      <c r="AY168" s="235" t="s">
        <v>143</v>
      </c>
    </row>
    <row r="169" spans="1:51" s="14" customFormat="1" ht="12">
      <c r="A169" s="14"/>
      <c r="B169" s="236"/>
      <c r="C169" s="237"/>
      <c r="D169" s="227" t="s">
        <v>155</v>
      </c>
      <c r="E169" s="238" t="s">
        <v>19</v>
      </c>
      <c r="F169" s="239" t="s">
        <v>1770</v>
      </c>
      <c r="G169" s="237"/>
      <c r="H169" s="240">
        <v>39.807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155</v>
      </c>
      <c r="AU169" s="246" t="s">
        <v>80</v>
      </c>
      <c r="AV169" s="14" t="s">
        <v>80</v>
      </c>
      <c r="AW169" s="14" t="s">
        <v>32</v>
      </c>
      <c r="AX169" s="14" t="s">
        <v>78</v>
      </c>
      <c r="AY169" s="246" t="s">
        <v>143</v>
      </c>
    </row>
    <row r="170" spans="1:65" s="2" customFormat="1" ht="16.5" customHeight="1">
      <c r="A170" s="41"/>
      <c r="B170" s="42"/>
      <c r="C170" s="247" t="s">
        <v>449</v>
      </c>
      <c r="D170" s="247" t="s">
        <v>164</v>
      </c>
      <c r="E170" s="248" t="s">
        <v>1771</v>
      </c>
      <c r="F170" s="249" t="s">
        <v>1772</v>
      </c>
      <c r="G170" s="250" t="s">
        <v>149</v>
      </c>
      <c r="H170" s="251">
        <v>0.055</v>
      </c>
      <c r="I170" s="252"/>
      <c r="J170" s="253">
        <f>ROUND(I170*H170,2)</f>
        <v>0</v>
      </c>
      <c r="K170" s="249" t="s">
        <v>150</v>
      </c>
      <c r="L170" s="254"/>
      <c r="M170" s="255" t="s">
        <v>19</v>
      </c>
      <c r="N170" s="256" t="s">
        <v>41</v>
      </c>
      <c r="O170" s="87"/>
      <c r="P170" s="216">
        <f>O170*H170</f>
        <v>0</v>
      </c>
      <c r="Q170" s="216">
        <v>0.03</v>
      </c>
      <c r="R170" s="216">
        <f>Q170*H170</f>
        <v>0.00165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463</v>
      </c>
      <c r="AT170" s="218" t="s">
        <v>164</v>
      </c>
      <c r="AU170" s="218" t="s">
        <v>80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339</v>
      </c>
      <c r="BM170" s="218" t="s">
        <v>1773</v>
      </c>
    </row>
    <row r="171" spans="1:51" s="14" customFormat="1" ht="12">
      <c r="A171" s="14"/>
      <c r="B171" s="236"/>
      <c r="C171" s="237"/>
      <c r="D171" s="227" t="s">
        <v>155</v>
      </c>
      <c r="E171" s="238" t="s">
        <v>19</v>
      </c>
      <c r="F171" s="239" t="s">
        <v>1774</v>
      </c>
      <c r="G171" s="237"/>
      <c r="H171" s="240">
        <v>0.055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155</v>
      </c>
      <c r="AU171" s="246" t="s">
        <v>80</v>
      </c>
      <c r="AV171" s="14" t="s">
        <v>80</v>
      </c>
      <c r="AW171" s="14" t="s">
        <v>32</v>
      </c>
      <c r="AX171" s="14" t="s">
        <v>78</v>
      </c>
      <c r="AY171" s="246" t="s">
        <v>143</v>
      </c>
    </row>
    <row r="172" spans="1:65" s="2" customFormat="1" ht="49.05" customHeight="1">
      <c r="A172" s="41"/>
      <c r="B172" s="42"/>
      <c r="C172" s="207" t="s">
        <v>454</v>
      </c>
      <c r="D172" s="207" t="s">
        <v>146</v>
      </c>
      <c r="E172" s="208" t="s">
        <v>736</v>
      </c>
      <c r="F172" s="209" t="s">
        <v>737</v>
      </c>
      <c r="G172" s="210" t="s">
        <v>160</v>
      </c>
      <c r="H172" s="211">
        <v>1.799</v>
      </c>
      <c r="I172" s="212"/>
      <c r="J172" s="213">
        <f>ROUND(I172*H172,2)</f>
        <v>0</v>
      </c>
      <c r="K172" s="209" t="s">
        <v>150</v>
      </c>
      <c r="L172" s="47"/>
      <c r="M172" s="214" t="s">
        <v>19</v>
      </c>
      <c r="N172" s="215" t="s">
        <v>41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339</v>
      </c>
      <c r="AT172" s="218" t="s">
        <v>146</v>
      </c>
      <c r="AU172" s="218" t="s">
        <v>80</v>
      </c>
      <c r="AY172" s="20" t="s">
        <v>143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78</v>
      </c>
      <c r="BK172" s="219">
        <f>ROUND(I172*H172,2)</f>
        <v>0</v>
      </c>
      <c r="BL172" s="20" t="s">
        <v>339</v>
      </c>
      <c r="BM172" s="218" t="s">
        <v>1775</v>
      </c>
    </row>
    <row r="173" spans="1:47" s="2" customFormat="1" ht="12">
      <c r="A173" s="41"/>
      <c r="B173" s="42"/>
      <c r="C173" s="43"/>
      <c r="D173" s="220" t="s">
        <v>153</v>
      </c>
      <c r="E173" s="43"/>
      <c r="F173" s="221" t="s">
        <v>739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153</v>
      </c>
      <c r="AU173" s="20" t="s">
        <v>80</v>
      </c>
    </row>
    <row r="174" spans="1:63" s="12" customFormat="1" ht="22.8" customHeight="1">
      <c r="A174" s="12"/>
      <c r="B174" s="191"/>
      <c r="C174" s="192"/>
      <c r="D174" s="193" t="s">
        <v>69</v>
      </c>
      <c r="E174" s="205" t="s">
        <v>1225</v>
      </c>
      <c r="F174" s="205" t="s">
        <v>1226</v>
      </c>
      <c r="G174" s="192"/>
      <c r="H174" s="192"/>
      <c r="I174" s="195"/>
      <c r="J174" s="206">
        <f>BK174</f>
        <v>0</v>
      </c>
      <c r="K174" s="192"/>
      <c r="L174" s="197"/>
      <c r="M174" s="198"/>
      <c r="N174" s="199"/>
      <c r="O174" s="199"/>
      <c r="P174" s="200">
        <f>SUM(P175:P190)</f>
        <v>0</v>
      </c>
      <c r="Q174" s="199"/>
      <c r="R174" s="200">
        <f>SUM(R175:R190)</f>
        <v>0.16105799999999998</v>
      </c>
      <c r="S174" s="199"/>
      <c r="T174" s="201">
        <f>SUM(T175:T190)</f>
        <v>9.917135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2" t="s">
        <v>80</v>
      </c>
      <c r="AT174" s="203" t="s">
        <v>69</v>
      </c>
      <c r="AU174" s="203" t="s">
        <v>78</v>
      </c>
      <c r="AY174" s="202" t="s">
        <v>143</v>
      </c>
      <c r="BK174" s="204">
        <f>SUM(BK175:BK190)</f>
        <v>0</v>
      </c>
    </row>
    <row r="175" spans="1:65" s="2" customFormat="1" ht="49.05" customHeight="1">
      <c r="A175" s="41"/>
      <c r="B175" s="42"/>
      <c r="C175" s="207" t="s">
        <v>459</v>
      </c>
      <c r="D175" s="207" t="s">
        <v>146</v>
      </c>
      <c r="E175" s="208" t="s">
        <v>1776</v>
      </c>
      <c r="F175" s="209" t="s">
        <v>1777</v>
      </c>
      <c r="G175" s="210" t="s">
        <v>174</v>
      </c>
      <c r="H175" s="211">
        <v>10.2</v>
      </c>
      <c r="I175" s="212"/>
      <c r="J175" s="213">
        <f>ROUND(I175*H175,2)</f>
        <v>0</v>
      </c>
      <c r="K175" s="209" t="s">
        <v>150</v>
      </c>
      <c r="L175" s="47"/>
      <c r="M175" s="214" t="s">
        <v>19</v>
      </c>
      <c r="N175" s="215" t="s">
        <v>41</v>
      </c>
      <c r="O175" s="87"/>
      <c r="P175" s="216">
        <f>O175*H175</f>
        <v>0</v>
      </c>
      <c r="Q175" s="216">
        <v>0.01579</v>
      </c>
      <c r="R175" s="216">
        <f>Q175*H175</f>
        <v>0.16105799999999998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339</v>
      </c>
      <c r="AT175" s="218" t="s">
        <v>146</v>
      </c>
      <c r="AU175" s="218" t="s">
        <v>80</v>
      </c>
      <c r="AY175" s="20" t="s">
        <v>143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78</v>
      </c>
      <c r="BK175" s="219">
        <f>ROUND(I175*H175,2)</f>
        <v>0</v>
      </c>
      <c r="BL175" s="20" t="s">
        <v>339</v>
      </c>
      <c r="BM175" s="218" t="s">
        <v>1778</v>
      </c>
    </row>
    <row r="176" spans="1:47" s="2" customFormat="1" ht="12">
      <c r="A176" s="41"/>
      <c r="B176" s="42"/>
      <c r="C176" s="43"/>
      <c r="D176" s="220" t="s">
        <v>153</v>
      </c>
      <c r="E176" s="43"/>
      <c r="F176" s="221" t="s">
        <v>1779</v>
      </c>
      <c r="G176" s="43"/>
      <c r="H176" s="43"/>
      <c r="I176" s="222"/>
      <c r="J176" s="43"/>
      <c r="K176" s="43"/>
      <c r="L176" s="47"/>
      <c r="M176" s="223"/>
      <c r="N176" s="22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153</v>
      </c>
      <c r="AU176" s="20" t="s">
        <v>80</v>
      </c>
    </row>
    <row r="177" spans="1:51" s="13" customFormat="1" ht="12">
      <c r="A177" s="13"/>
      <c r="B177" s="225"/>
      <c r="C177" s="226"/>
      <c r="D177" s="227" t="s">
        <v>155</v>
      </c>
      <c r="E177" s="228" t="s">
        <v>19</v>
      </c>
      <c r="F177" s="229" t="s">
        <v>1780</v>
      </c>
      <c r="G177" s="226"/>
      <c r="H177" s="228" t="s">
        <v>19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155</v>
      </c>
      <c r="AU177" s="235" t="s">
        <v>80</v>
      </c>
      <c r="AV177" s="13" t="s">
        <v>78</v>
      </c>
      <c r="AW177" s="13" t="s">
        <v>32</v>
      </c>
      <c r="AX177" s="13" t="s">
        <v>70</v>
      </c>
      <c r="AY177" s="235" t="s">
        <v>143</v>
      </c>
    </row>
    <row r="178" spans="1:51" s="14" customFormat="1" ht="12">
      <c r="A178" s="14"/>
      <c r="B178" s="236"/>
      <c r="C178" s="237"/>
      <c r="D178" s="227" t="s">
        <v>155</v>
      </c>
      <c r="E178" s="238" t="s">
        <v>19</v>
      </c>
      <c r="F178" s="239" t="s">
        <v>1781</v>
      </c>
      <c r="G178" s="237"/>
      <c r="H178" s="240">
        <v>10.2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155</v>
      </c>
      <c r="AU178" s="246" t="s">
        <v>80</v>
      </c>
      <c r="AV178" s="14" t="s">
        <v>80</v>
      </c>
      <c r="AW178" s="14" t="s">
        <v>32</v>
      </c>
      <c r="AX178" s="14" t="s">
        <v>78</v>
      </c>
      <c r="AY178" s="246" t="s">
        <v>143</v>
      </c>
    </row>
    <row r="179" spans="1:65" s="2" customFormat="1" ht="24.15" customHeight="1">
      <c r="A179" s="41"/>
      <c r="B179" s="42"/>
      <c r="C179" s="207" t="s">
        <v>463</v>
      </c>
      <c r="D179" s="207" t="s">
        <v>146</v>
      </c>
      <c r="E179" s="208" t="s">
        <v>1782</v>
      </c>
      <c r="F179" s="209" t="s">
        <v>1783</v>
      </c>
      <c r="G179" s="210" t="s">
        <v>174</v>
      </c>
      <c r="H179" s="211">
        <v>181.81</v>
      </c>
      <c r="I179" s="212"/>
      <c r="J179" s="213">
        <f>ROUND(I179*H179,2)</f>
        <v>0</v>
      </c>
      <c r="K179" s="209" t="s">
        <v>150</v>
      </c>
      <c r="L179" s="47"/>
      <c r="M179" s="214" t="s">
        <v>19</v>
      </c>
      <c r="N179" s="215" t="s">
        <v>41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0.014</v>
      </c>
      <c r="T179" s="217">
        <f>S179*H179</f>
        <v>2.54534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339</v>
      </c>
      <c r="AT179" s="218" t="s">
        <v>146</v>
      </c>
      <c r="AU179" s="218" t="s">
        <v>80</v>
      </c>
      <c r="AY179" s="20" t="s">
        <v>143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78</v>
      </c>
      <c r="BK179" s="219">
        <f>ROUND(I179*H179,2)</f>
        <v>0</v>
      </c>
      <c r="BL179" s="20" t="s">
        <v>339</v>
      </c>
      <c r="BM179" s="218" t="s">
        <v>1784</v>
      </c>
    </row>
    <row r="180" spans="1:47" s="2" customFormat="1" ht="12">
      <c r="A180" s="41"/>
      <c r="B180" s="42"/>
      <c r="C180" s="43"/>
      <c r="D180" s="220" t="s">
        <v>153</v>
      </c>
      <c r="E180" s="43"/>
      <c r="F180" s="221" t="s">
        <v>1785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153</v>
      </c>
      <c r="AU180" s="20" t="s">
        <v>80</v>
      </c>
    </row>
    <row r="181" spans="1:51" s="14" customFormat="1" ht="12">
      <c r="A181" s="14"/>
      <c r="B181" s="236"/>
      <c r="C181" s="237"/>
      <c r="D181" s="227" t="s">
        <v>155</v>
      </c>
      <c r="E181" s="238" t="s">
        <v>19</v>
      </c>
      <c r="F181" s="239" t="s">
        <v>1719</v>
      </c>
      <c r="G181" s="237"/>
      <c r="H181" s="240">
        <v>181.81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155</v>
      </c>
      <c r="AU181" s="246" t="s">
        <v>80</v>
      </c>
      <c r="AV181" s="14" t="s">
        <v>80</v>
      </c>
      <c r="AW181" s="14" t="s">
        <v>32</v>
      </c>
      <c r="AX181" s="14" t="s">
        <v>78</v>
      </c>
      <c r="AY181" s="246" t="s">
        <v>143</v>
      </c>
    </row>
    <row r="182" spans="1:65" s="2" customFormat="1" ht="24.15" customHeight="1">
      <c r="A182" s="41"/>
      <c r="B182" s="42"/>
      <c r="C182" s="207" t="s">
        <v>470</v>
      </c>
      <c r="D182" s="207" t="s">
        <v>146</v>
      </c>
      <c r="E182" s="208" t="s">
        <v>1786</v>
      </c>
      <c r="F182" s="209" t="s">
        <v>1787</v>
      </c>
      <c r="G182" s="210" t="s">
        <v>185</v>
      </c>
      <c r="H182" s="211">
        <v>433.635</v>
      </c>
      <c r="I182" s="212"/>
      <c r="J182" s="213">
        <f>ROUND(I182*H182,2)</f>
        <v>0</v>
      </c>
      <c r="K182" s="209" t="s">
        <v>150</v>
      </c>
      <c r="L182" s="47"/>
      <c r="M182" s="214" t="s">
        <v>19</v>
      </c>
      <c r="N182" s="215" t="s">
        <v>41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0.017</v>
      </c>
      <c r="T182" s="217">
        <f>S182*H182</f>
        <v>7.3717950000000005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339</v>
      </c>
      <c r="AT182" s="218" t="s">
        <v>146</v>
      </c>
      <c r="AU182" s="218" t="s">
        <v>80</v>
      </c>
      <c r="AY182" s="20" t="s">
        <v>143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78</v>
      </c>
      <c r="BK182" s="219">
        <f>ROUND(I182*H182,2)</f>
        <v>0</v>
      </c>
      <c r="BL182" s="20" t="s">
        <v>339</v>
      </c>
      <c r="BM182" s="218" t="s">
        <v>1788</v>
      </c>
    </row>
    <row r="183" spans="1:47" s="2" customFormat="1" ht="12">
      <c r="A183" s="41"/>
      <c r="B183" s="42"/>
      <c r="C183" s="43"/>
      <c r="D183" s="220" t="s">
        <v>153</v>
      </c>
      <c r="E183" s="43"/>
      <c r="F183" s="221" t="s">
        <v>1789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153</v>
      </c>
      <c r="AU183" s="20" t="s">
        <v>80</v>
      </c>
    </row>
    <row r="184" spans="1:51" s="13" customFormat="1" ht="12">
      <c r="A184" s="13"/>
      <c r="B184" s="225"/>
      <c r="C184" s="226"/>
      <c r="D184" s="227" t="s">
        <v>155</v>
      </c>
      <c r="E184" s="228" t="s">
        <v>19</v>
      </c>
      <c r="F184" s="229" t="s">
        <v>1790</v>
      </c>
      <c r="G184" s="226"/>
      <c r="H184" s="228" t="s">
        <v>19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155</v>
      </c>
      <c r="AU184" s="235" t="s">
        <v>80</v>
      </c>
      <c r="AV184" s="13" t="s">
        <v>78</v>
      </c>
      <c r="AW184" s="13" t="s">
        <v>32</v>
      </c>
      <c r="AX184" s="13" t="s">
        <v>70</v>
      </c>
      <c r="AY184" s="235" t="s">
        <v>143</v>
      </c>
    </row>
    <row r="185" spans="1:51" s="14" customFormat="1" ht="12">
      <c r="A185" s="14"/>
      <c r="B185" s="236"/>
      <c r="C185" s="237"/>
      <c r="D185" s="227" t="s">
        <v>155</v>
      </c>
      <c r="E185" s="238" t="s">
        <v>19</v>
      </c>
      <c r="F185" s="239" t="s">
        <v>1791</v>
      </c>
      <c r="G185" s="237"/>
      <c r="H185" s="240">
        <v>255.6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155</v>
      </c>
      <c r="AU185" s="246" t="s">
        <v>80</v>
      </c>
      <c r="AV185" s="14" t="s">
        <v>80</v>
      </c>
      <c r="AW185" s="14" t="s">
        <v>32</v>
      </c>
      <c r="AX185" s="14" t="s">
        <v>70</v>
      </c>
      <c r="AY185" s="246" t="s">
        <v>143</v>
      </c>
    </row>
    <row r="186" spans="1:51" s="13" customFormat="1" ht="12">
      <c r="A186" s="13"/>
      <c r="B186" s="225"/>
      <c r="C186" s="226"/>
      <c r="D186" s="227" t="s">
        <v>155</v>
      </c>
      <c r="E186" s="228" t="s">
        <v>19</v>
      </c>
      <c r="F186" s="229" t="s">
        <v>1792</v>
      </c>
      <c r="G186" s="226"/>
      <c r="H186" s="228" t="s">
        <v>19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155</v>
      </c>
      <c r="AU186" s="235" t="s">
        <v>80</v>
      </c>
      <c r="AV186" s="13" t="s">
        <v>78</v>
      </c>
      <c r="AW186" s="13" t="s">
        <v>32</v>
      </c>
      <c r="AX186" s="13" t="s">
        <v>70</v>
      </c>
      <c r="AY186" s="235" t="s">
        <v>143</v>
      </c>
    </row>
    <row r="187" spans="1:51" s="14" customFormat="1" ht="12">
      <c r="A187" s="14"/>
      <c r="B187" s="236"/>
      <c r="C187" s="237"/>
      <c r="D187" s="227" t="s">
        <v>155</v>
      </c>
      <c r="E187" s="238" t="s">
        <v>19</v>
      </c>
      <c r="F187" s="239" t="s">
        <v>1793</v>
      </c>
      <c r="G187" s="237"/>
      <c r="H187" s="240">
        <v>128.035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155</v>
      </c>
      <c r="AU187" s="246" t="s">
        <v>80</v>
      </c>
      <c r="AV187" s="14" t="s">
        <v>80</v>
      </c>
      <c r="AW187" s="14" t="s">
        <v>32</v>
      </c>
      <c r="AX187" s="14" t="s">
        <v>70</v>
      </c>
      <c r="AY187" s="246" t="s">
        <v>143</v>
      </c>
    </row>
    <row r="188" spans="1:51" s="13" customFormat="1" ht="12">
      <c r="A188" s="13"/>
      <c r="B188" s="225"/>
      <c r="C188" s="226"/>
      <c r="D188" s="227" t="s">
        <v>155</v>
      </c>
      <c r="E188" s="228" t="s">
        <v>19</v>
      </c>
      <c r="F188" s="229" t="s">
        <v>1794</v>
      </c>
      <c r="G188" s="226"/>
      <c r="H188" s="228" t="s">
        <v>19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155</v>
      </c>
      <c r="AU188" s="235" t="s">
        <v>80</v>
      </c>
      <c r="AV188" s="13" t="s">
        <v>78</v>
      </c>
      <c r="AW188" s="13" t="s">
        <v>32</v>
      </c>
      <c r="AX188" s="13" t="s">
        <v>70</v>
      </c>
      <c r="AY188" s="235" t="s">
        <v>143</v>
      </c>
    </row>
    <row r="189" spans="1:51" s="14" customFormat="1" ht="12">
      <c r="A189" s="14"/>
      <c r="B189" s="236"/>
      <c r="C189" s="237"/>
      <c r="D189" s="227" t="s">
        <v>155</v>
      </c>
      <c r="E189" s="238" t="s">
        <v>19</v>
      </c>
      <c r="F189" s="239" t="s">
        <v>1795</v>
      </c>
      <c r="G189" s="237"/>
      <c r="H189" s="240">
        <v>50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155</v>
      </c>
      <c r="AU189" s="246" t="s">
        <v>80</v>
      </c>
      <c r="AV189" s="14" t="s">
        <v>80</v>
      </c>
      <c r="AW189" s="14" t="s">
        <v>32</v>
      </c>
      <c r="AX189" s="14" t="s">
        <v>70</v>
      </c>
      <c r="AY189" s="246" t="s">
        <v>143</v>
      </c>
    </row>
    <row r="190" spans="1:51" s="15" customFormat="1" ht="12">
      <c r="A190" s="15"/>
      <c r="B190" s="257"/>
      <c r="C190" s="258"/>
      <c r="D190" s="227" t="s">
        <v>155</v>
      </c>
      <c r="E190" s="259" t="s">
        <v>19</v>
      </c>
      <c r="F190" s="260" t="s">
        <v>204</v>
      </c>
      <c r="G190" s="258"/>
      <c r="H190" s="261">
        <v>433.635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7" t="s">
        <v>155</v>
      </c>
      <c r="AU190" s="267" t="s">
        <v>80</v>
      </c>
      <c r="AV190" s="15" t="s">
        <v>151</v>
      </c>
      <c r="AW190" s="15" t="s">
        <v>32</v>
      </c>
      <c r="AX190" s="15" t="s">
        <v>78</v>
      </c>
      <c r="AY190" s="267" t="s">
        <v>143</v>
      </c>
    </row>
    <row r="191" spans="1:63" s="12" customFormat="1" ht="22.8" customHeight="1">
      <c r="A191" s="12"/>
      <c r="B191" s="191"/>
      <c r="C191" s="192"/>
      <c r="D191" s="193" t="s">
        <v>69</v>
      </c>
      <c r="E191" s="205" t="s">
        <v>740</v>
      </c>
      <c r="F191" s="205" t="s">
        <v>741</v>
      </c>
      <c r="G191" s="192"/>
      <c r="H191" s="192"/>
      <c r="I191" s="195"/>
      <c r="J191" s="206">
        <f>BK191</f>
        <v>0</v>
      </c>
      <c r="K191" s="192"/>
      <c r="L191" s="197"/>
      <c r="M191" s="198"/>
      <c r="N191" s="199"/>
      <c r="O191" s="199"/>
      <c r="P191" s="200">
        <f>SUM(P192:P214)</f>
        <v>0</v>
      </c>
      <c r="Q191" s="199"/>
      <c r="R191" s="200">
        <f>SUM(R192:R214)</f>
        <v>0.1157</v>
      </c>
      <c r="S191" s="199"/>
      <c r="T191" s="201">
        <f>SUM(T192:T214)</f>
        <v>1.23125508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2" t="s">
        <v>80</v>
      </c>
      <c r="AT191" s="203" t="s">
        <v>69</v>
      </c>
      <c r="AU191" s="203" t="s">
        <v>78</v>
      </c>
      <c r="AY191" s="202" t="s">
        <v>143</v>
      </c>
      <c r="BK191" s="204">
        <f>SUM(BK192:BK214)</f>
        <v>0</v>
      </c>
    </row>
    <row r="192" spans="1:65" s="2" customFormat="1" ht="24.15" customHeight="1">
      <c r="A192" s="41"/>
      <c r="B192" s="42"/>
      <c r="C192" s="207" t="s">
        <v>477</v>
      </c>
      <c r="D192" s="207" t="s">
        <v>146</v>
      </c>
      <c r="E192" s="208" t="s">
        <v>1796</v>
      </c>
      <c r="F192" s="209" t="s">
        <v>1797</v>
      </c>
      <c r="G192" s="210" t="s">
        <v>174</v>
      </c>
      <c r="H192" s="211">
        <v>193.752</v>
      </c>
      <c r="I192" s="212"/>
      <c r="J192" s="213">
        <f>ROUND(I192*H192,2)</f>
        <v>0</v>
      </c>
      <c r="K192" s="209" t="s">
        <v>150</v>
      </c>
      <c r="L192" s="47"/>
      <c r="M192" s="214" t="s">
        <v>19</v>
      </c>
      <c r="N192" s="215" t="s">
        <v>41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0.00594</v>
      </c>
      <c r="T192" s="217">
        <f>S192*H192</f>
        <v>1.15088688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339</v>
      </c>
      <c r="AT192" s="218" t="s">
        <v>146</v>
      </c>
      <c r="AU192" s="218" t="s">
        <v>80</v>
      </c>
      <c r="AY192" s="20" t="s">
        <v>143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78</v>
      </c>
      <c r="BK192" s="219">
        <f>ROUND(I192*H192,2)</f>
        <v>0</v>
      </c>
      <c r="BL192" s="20" t="s">
        <v>339</v>
      </c>
      <c r="BM192" s="218" t="s">
        <v>1798</v>
      </c>
    </row>
    <row r="193" spans="1:47" s="2" customFormat="1" ht="12">
      <c r="A193" s="41"/>
      <c r="B193" s="42"/>
      <c r="C193" s="43"/>
      <c r="D193" s="220" t="s">
        <v>153</v>
      </c>
      <c r="E193" s="43"/>
      <c r="F193" s="221" t="s">
        <v>1799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153</v>
      </c>
      <c r="AU193" s="20" t="s">
        <v>80</v>
      </c>
    </row>
    <row r="194" spans="1:51" s="14" customFormat="1" ht="12">
      <c r="A194" s="14"/>
      <c r="B194" s="236"/>
      <c r="C194" s="237"/>
      <c r="D194" s="227" t="s">
        <v>155</v>
      </c>
      <c r="E194" s="238" t="s">
        <v>19</v>
      </c>
      <c r="F194" s="239" t="s">
        <v>1681</v>
      </c>
      <c r="G194" s="237"/>
      <c r="H194" s="240">
        <v>193.752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155</v>
      </c>
      <c r="AU194" s="246" t="s">
        <v>80</v>
      </c>
      <c r="AV194" s="14" t="s">
        <v>80</v>
      </c>
      <c r="AW194" s="14" t="s">
        <v>32</v>
      </c>
      <c r="AX194" s="14" t="s">
        <v>78</v>
      </c>
      <c r="AY194" s="246" t="s">
        <v>143</v>
      </c>
    </row>
    <row r="195" spans="1:65" s="2" customFormat="1" ht="24.15" customHeight="1">
      <c r="A195" s="41"/>
      <c r="B195" s="42"/>
      <c r="C195" s="207" t="s">
        <v>482</v>
      </c>
      <c r="D195" s="207" t="s">
        <v>146</v>
      </c>
      <c r="E195" s="208" t="s">
        <v>1800</v>
      </c>
      <c r="F195" s="209" t="s">
        <v>1801</v>
      </c>
      <c r="G195" s="210" t="s">
        <v>185</v>
      </c>
      <c r="H195" s="211">
        <v>25.607</v>
      </c>
      <c r="I195" s="212"/>
      <c r="J195" s="213">
        <f>ROUND(I195*H195,2)</f>
        <v>0</v>
      </c>
      <c r="K195" s="209" t="s">
        <v>150</v>
      </c>
      <c r="L195" s="47"/>
      <c r="M195" s="214" t="s">
        <v>19</v>
      </c>
      <c r="N195" s="215" t="s">
        <v>41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0.0026</v>
      </c>
      <c r="T195" s="217">
        <f>S195*H195</f>
        <v>0.06657819999999999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339</v>
      </c>
      <c r="AT195" s="218" t="s">
        <v>146</v>
      </c>
      <c r="AU195" s="218" t="s">
        <v>80</v>
      </c>
      <c r="AY195" s="20" t="s">
        <v>143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20" t="s">
        <v>78</v>
      </c>
      <c r="BK195" s="219">
        <f>ROUND(I195*H195,2)</f>
        <v>0</v>
      </c>
      <c r="BL195" s="20" t="s">
        <v>339</v>
      </c>
      <c r="BM195" s="218" t="s">
        <v>1802</v>
      </c>
    </row>
    <row r="196" spans="1:47" s="2" customFormat="1" ht="12">
      <c r="A196" s="41"/>
      <c r="B196" s="42"/>
      <c r="C196" s="43"/>
      <c r="D196" s="220" t="s">
        <v>153</v>
      </c>
      <c r="E196" s="43"/>
      <c r="F196" s="221" t="s">
        <v>1803</v>
      </c>
      <c r="G196" s="43"/>
      <c r="H196" s="43"/>
      <c r="I196" s="222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153</v>
      </c>
      <c r="AU196" s="20" t="s">
        <v>80</v>
      </c>
    </row>
    <row r="197" spans="1:65" s="2" customFormat="1" ht="16.5" customHeight="1">
      <c r="A197" s="41"/>
      <c r="B197" s="42"/>
      <c r="C197" s="207" t="s">
        <v>487</v>
      </c>
      <c r="D197" s="207" t="s">
        <v>146</v>
      </c>
      <c r="E197" s="208" t="s">
        <v>1804</v>
      </c>
      <c r="F197" s="209" t="s">
        <v>1805</v>
      </c>
      <c r="G197" s="210" t="s">
        <v>185</v>
      </c>
      <c r="H197" s="211">
        <v>3.5</v>
      </c>
      <c r="I197" s="212"/>
      <c r="J197" s="213">
        <f>ROUND(I197*H197,2)</f>
        <v>0</v>
      </c>
      <c r="K197" s="209" t="s">
        <v>150</v>
      </c>
      <c r="L197" s="47"/>
      <c r="M197" s="214" t="s">
        <v>19</v>
      </c>
      <c r="N197" s="215" t="s">
        <v>41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0.00394</v>
      </c>
      <c r="T197" s="217">
        <f>S197*H197</f>
        <v>0.01379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339</v>
      </c>
      <c r="AT197" s="218" t="s">
        <v>146</v>
      </c>
      <c r="AU197" s="218" t="s">
        <v>80</v>
      </c>
      <c r="AY197" s="20" t="s">
        <v>143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78</v>
      </c>
      <c r="BK197" s="219">
        <f>ROUND(I197*H197,2)</f>
        <v>0</v>
      </c>
      <c r="BL197" s="20" t="s">
        <v>339</v>
      </c>
      <c r="BM197" s="218" t="s">
        <v>1806</v>
      </c>
    </row>
    <row r="198" spans="1:47" s="2" customFormat="1" ht="12">
      <c r="A198" s="41"/>
      <c r="B198" s="42"/>
      <c r="C198" s="43"/>
      <c r="D198" s="220" t="s">
        <v>153</v>
      </c>
      <c r="E198" s="43"/>
      <c r="F198" s="221" t="s">
        <v>1807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153</v>
      </c>
      <c r="AU198" s="20" t="s">
        <v>80</v>
      </c>
    </row>
    <row r="199" spans="1:65" s="2" customFormat="1" ht="37.8" customHeight="1">
      <c r="A199" s="41"/>
      <c r="B199" s="42"/>
      <c r="C199" s="207" t="s">
        <v>508</v>
      </c>
      <c r="D199" s="207" t="s">
        <v>146</v>
      </c>
      <c r="E199" s="208" t="s">
        <v>1808</v>
      </c>
      <c r="F199" s="209" t="s">
        <v>1809</v>
      </c>
      <c r="G199" s="210" t="s">
        <v>185</v>
      </c>
      <c r="H199" s="211">
        <v>25.5</v>
      </c>
      <c r="I199" s="212"/>
      <c r="J199" s="213">
        <f>ROUND(I199*H199,2)</f>
        <v>0</v>
      </c>
      <c r="K199" s="209" t="s">
        <v>150</v>
      </c>
      <c r="L199" s="47"/>
      <c r="M199" s="214" t="s">
        <v>19</v>
      </c>
      <c r="N199" s="215" t="s">
        <v>41</v>
      </c>
      <c r="O199" s="87"/>
      <c r="P199" s="216">
        <f>O199*H199</f>
        <v>0</v>
      </c>
      <c r="Q199" s="216">
        <v>0.00228</v>
      </c>
      <c r="R199" s="216">
        <f>Q199*H199</f>
        <v>0.05814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339</v>
      </c>
      <c r="AT199" s="218" t="s">
        <v>146</v>
      </c>
      <c r="AU199" s="218" t="s">
        <v>80</v>
      </c>
      <c r="AY199" s="20" t="s">
        <v>143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20" t="s">
        <v>78</v>
      </c>
      <c r="BK199" s="219">
        <f>ROUND(I199*H199,2)</f>
        <v>0</v>
      </c>
      <c r="BL199" s="20" t="s">
        <v>339</v>
      </c>
      <c r="BM199" s="218" t="s">
        <v>1810</v>
      </c>
    </row>
    <row r="200" spans="1:47" s="2" customFormat="1" ht="12">
      <c r="A200" s="41"/>
      <c r="B200" s="42"/>
      <c r="C200" s="43"/>
      <c r="D200" s="220" t="s">
        <v>153</v>
      </c>
      <c r="E200" s="43"/>
      <c r="F200" s="221" t="s">
        <v>1811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153</v>
      </c>
      <c r="AU200" s="20" t="s">
        <v>80</v>
      </c>
    </row>
    <row r="201" spans="1:51" s="13" customFormat="1" ht="12">
      <c r="A201" s="13"/>
      <c r="B201" s="225"/>
      <c r="C201" s="226"/>
      <c r="D201" s="227" t="s">
        <v>155</v>
      </c>
      <c r="E201" s="228" t="s">
        <v>19</v>
      </c>
      <c r="F201" s="229" t="s">
        <v>1812</v>
      </c>
      <c r="G201" s="226"/>
      <c r="H201" s="228" t="s">
        <v>19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155</v>
      </c>
      <c r="AU201" s="235" t="s">
        <v>80</v>
      </c>
      <c r="AV201" s="13" t="s">
        <v>78</v>
      </c>
      <c r="AW201" s="13" t="s">
        <v>32</v>
      </c>
      <c r="AX201" s="13" t="s">
        <v>70</v>
      </c>
      <c r="AY201" s="235" t="s">
        <v>143</v>
      </c>
    </row>
    <row r="202" spans="1:51" s="14" customFormat="1" ht="12">
      <c r="A202" s="14"/>
      <c r="B202" s="236"/>
      <c r="C202" s="237"/>
      <c r="D202" s="227" t="s">
        <v>155</v>
      </c>
      <c r="E202" s="238" t="s">
        <v>19</v>
      </c>
      <c r="F202" s="239" t="s">
        <v>1813</v>
      </c>
      <c r="G202" s="237"/>
      <c r="H202" s="240">
        <v>25.5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155</v>
      </c>
      <c r="AU202" s="246" t="s">
        <v>80</v>
      </c>
      <c r="AV202" s="14" t="s">
        <v>80</v>
      </c>
      <c r="AW202" s="14" t="s">
        <v>32</v>
      </c>
      <c r="AX202" s="14" t="s">
        <v>78</v>
      </c>
      <c r="AY202" s="246" t="s">
        <v>143</v>
      </c>
    </row>
    <row r="203" spans="1:65" s="2" customFormat="1" ht="33" customHeight="1">
      <c r="A203" s="41"/>
      <c r="B203" s="42"/>
      <c r="C203" s="207" t="s">
        <v>513</v>
      </c>
      <c r="D203" s="207" t="s">
        <v>146</v>
      </c>
      <c r="E203" s="208" t="s">
        <v>1814</v>
      </c>
      <c r="F203" s="209" t="s">
        <v>1815</v>
      </c>
      <c r="G203" s="210" t="s">
        <v>185</v>
      </c>
      <c r="H203" s="211">
        <v>25.5</v>
      </c>
      <c r="I203" s="212"/>
      <c r="J203" s="213">
        <f>ROUND(I203*H203,2)</f>
        <v>0</v>
      </c>
      <c r="K203" s="209" t="s">
        <v>150</v>
      </c>
      <c r="L203" s="47"/>
      <c r="M203" s="214" t="s">
        <v>19</v>
      </c>
      <c r="N203" s="215" t="s">
        <v>41</v>
      </c>
      <c r="O203" s="87"/>
      <c r="P203" s="216">
        <f>O203*H203</f>
        <v>0</v>
      </c>
      <c r="Q203" s="216">
        <v>0.00169</v>
      </c>
      <c r="R203" s="216">
        <f>Q203*H203</f>
        <v>0.043095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339</v>
      </c>
      <c r="AT203" s="218" t="s">
        <v>146</v>
      </c>
      <c r="AU203" s="218" t="s">
        <v>80</v>
      </c>
      <c r="AY203" s="20" t="s">
        <v>143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78</v>
      </c>
      <c r="BK203" s="219">
        <f>ROUND(I203*H203,2)</f>
        <v>0</v>
      </c>
      <c r="BL203" s="20" t="s">
        <v>339</v>
      </c>
      <c r="BM203" s="218" t="s">
        <v>1816</v>
      </c>
    </row>
    <row r="204" spans="1:47" s="2" customFormat="1" ht="12">
      <c r="A204" s="41"/>
      <c r="B204" s="42"/>
      <c r="C204" s="43"/>
      <c r="D204" s="220" t="s">
        <v>153</v>
      </c>
      <c r="E204" s="43"/>
      <c r="F204" s="221" t="s">
        <v>1817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153</v>
      </c>
      <c r="AU204" s="20" t="s">
        <v>80</v>
      </c>
    </row>
    <row r="205" spans="1:51" s="13" customFormat="1" ht="12">
      <c r="A205" s="13"/>
      <c r="B205" s="225"/>
      <c r="C205" s="226"/>
      <c r="D205" s="227" t="s">
        <v>155</v>
      </c>
      <c r="E205" s="228" t="s">
        <v>19</v>
      </c>
      <c r="F205" s="229" t="s">
        <v>1818</v>
      </c>
      <c r="G205" s="226"/>
      <c r="H205" s="228" t="s">
        <v>19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155</v>
      </c>
      <c r="AU205" s="235" t="s">
        <v>80</v>
      </c>
      <c r="AV205" s="13" t="s">
        <v>78</v>
      </c>
      <c r="AW205" s="13" t="s">
        <v>32</v>
      </c>
      <c r="AX205" s="13" t="s">
        <v>70</v>
      </c>
      <c r="AY205" s="235" t="s">
        <v>143</v>
      </c>
    </row>
    <row r="206" spans="1:51" s="14" customFormat="1" ht="12">
      <c r="A206" s="14"/>
      <c r="B206" s="236"/>
      <c r="C206" s="237"/>
      <c r="D206" s="227" t="s">
        <v>155</v>
      </c>
      <c r="E206" s="238" t="s">
        <v>19</v>
      </c>
      <c r="F206" s="239" t="s">
        <v>1813</v>
      </c>
      <c r="G206" s="237"/>
      <c r="H206" s="240">
        <v>25.5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155</v>
      </c>
      <c r="AU206" s="246" t="s">
        <v>80</v>
      </c>
      <c r="AV206" s="14" t="s">
        <v>80</v>
      </c>
      <c r="AW206" s="14" t="s">
        <v>32</v>
      </c>
      <c r="AX206" s="14" t="s">
        <v>78</v>
      </c>
      <c r="AY206" s="246" t="s">
        <v>143</v>
      </c>
    </row>
    <row r="207" spans="1:65" s="2" customFormat="1" ht="44.25" customHeight="1">
      <c r="A207" s="41"/>
      <c r="B207" s="42"/>
      <c r="C207" s="207" t="s">
        <v>517</v>
      </c>
      <c r="D207" s="207" t="s">
        <v>146</v>
      </c>
      <c r="E207" s="208" t="s">
        <v>1819</v>
      </c>
      <c r="F207" s="209" t="s">
        <v>1820</v>
      </c>
      <c r="G207" s="210" t="s">
        <v>897</v>
      </c>
      <c r="H207" s="211">
        <v>1</v>
      </c>
      <c r="I207" s="212"/>
      <c r="J207" s="213">
        <f>ROUND(I207*H207,2)</f>
        <v>0</v>
      </c>
      <c r="K207" s="209" t="s">
        <v>150</v>
      </c>
      <c r="L207" s="47"/>
      <c r="M207" s="214" t="s">
        <v>19</v>
      </c>
      <c r="N207" s="215" t="s">
        <v>41</v>
      </c>
      <c r="O207" s="87"/>
      <c r="P207" s="216">
        <f>O207*H207</f>
        <v>0</v>
      </c>
      <c r="Q207" s="216">
        <v>0.00036</v>
      </c>
      <c r="R207" s="216">
        <f>Q207*H207</f>
        <v>0.00036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339</v>
      </c>
      <c r="AT207" s="218" t="s">
        <v>146</v>
      </c>
      <c r="AU207" s="218" t="s">
        <v>80</v>
      </c>
      <c r="AY207" s="20" t="s">
        <v>143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78</v>
      </c>
      <c r="BK207" s="219">
        <f>ROUND(I207*H207,2)</f>
        <v>0</v>
      </c>
      <c r="BL207" s="20" t="s">
        <v>339</v>
      </c>
      <c r="BM207" s="218" t="s">
        <v>1821</v>
      </c>
    </row>
    <row r="208" spans="1:47" s="2" customFormat="1" ht="12">
      <c r="A208" s="41"/>
      <c r="B208" s="42"/>
      <c r="C208" s="43"/>
      <c r="D208" s="220" t="s">
        <v>153</v>
      </c>
      <c r="E208" s="43"/>
      <c r="F208" s="221" t="s">
        <v>1822</v>
      </c>
      <c r="G208" s="43"/>
      <c r="H208" s="43"/>
      <c r="I208" s="222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153</v>
      </c>
      <c r="AU208" s="20" t="s">
        <v>80</v>
      </c>
    </row>
    <row r="209" spans="1:65" s="2" customFormat="1" ht="37.8" customHeight="1">
      <c r="A209" s="41"/>
      <c r="B209" s="42"/>
      <c r="C209" s="207" t="s">
        <v>521</v>
      </c>
      <c r="D209" s="207" t="s">
        <v>146</v>
      </c>
      <c r="E209" s="208" t="s">
        <v>1823</v>
      </c>
      <c r="F209" s="209" t="s">
        <v>1824</v>
      </c>
      <c r="G209" s="210" t="s">
        <v>185</v>
      </c>
      <c r="H209" s="211">
        <v>6.5</v>
      </c>
      <c r="I209" s="212"/>
      <c r="J209" s="213">
        <f>ROUND(I209*H209,2)</f>
        <v>0</v>
      </c>
      <c r="K209" s="209" t="s">
        <v>150</v>
      </c>
      <c r="L209" s="47"/>
      <c r="M209" s="214" t="s">
        <v>19</v>
      </c>
      <c r="N209" s="215" t="s">
        <v>41</v>
      </c>
      <c r="O209" s="87"/>
      <c r="P209" s="216">
        <f>O209*H209</f>
        <v>0</v>
      </c>
      <c r="Q209" s="216">
        <v>0.00217</v>
      </c>
      <c r="R209" s="216">
        <f>Q209*H209</f>
        <v>0.014105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339</v>
      </c>
      <c r="AT209" s="218" t="s">
        <v>146</v>
      </c>
      <c r="AU209" s="218" t="s">
        <v>80</v>
      </c>
      <c r="AY209" s="20" t="s">
        <v>143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20" t="s">
        <v>78</v>
      </c>
      <c r="BK209" s="219">
        <f>ROUND(I209*H209,2)</f>
        <v>0</v>
      </c>
      <c r="BL209" s="20" t="s">
        <v>339</v>
      </c>
      <c r="BM209" s="218" t="s">
        <v>1825</v>
      </c>
    </row>
    <row r="210" spans="1:47" s="2" customFormat="1" ht="12">
      <c r="A210" s="41"/>
      <c r="B210" s="42"/>
      <c r="C210" s="43"/>
      <c r="D210" s="220" t="s">
        <v>153</v>
      </c>
      <c r="E210" s="43"/>
      <c r="F210" s="221" t="s">
        <v>1826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153</v>
      </c>
      <c r="AU210" s="20" t="s">
        <v>80</v>
      </c>
    </row>
    <row r="211" spans="1:51" s="13" customFormat="1" ht="12">
      <c r="A211" s="13"/>
      <c r="B211" s="225"/>
      <c r="C211" s="226"/>
      <c r="D211" s="227" t="s">
        <v>155</v>
      </c>
      <c r="E211" s="228" t="s">
        <v>19</v>
      </c>
      <c r="F211" s="229" t="s">
        <v>1827</v>
      </c>
      <c r="G211" s="226"/>
      <c r="H211" s="228" t="s">
        <v>19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155</v>
      </c>
      <c r="AU211" s="235" t="s">
        <v>80</v>
      </c>
      <c r="AV211" s="13" t="s">
        <v>78</v>
      </c>
      <c r="AW211" s="13" t="s">
        <v>32</v>
      </c>
      <c r="AX211" s="13" t="s">
        <v>70</v>
      </c>
      <c r="AY211" s="235" t="s">
        <v>143</v>
      </c>
    </row>
    <row r="212" spans="1:51" s="14" customFormat="1" ht="12">
      <c r="A212" s="14"/>
      <c r="B212" s="236"/>
      <c r="C212" s="237"/>
      <c r="D212" s="227" t="s">
        <v>155</v>
      </c>
      <c r="E212" s="238" t="s">
        <v>19</v>
      </c>
      <c r="F212" s="239" t="s">
        <v>1828</v>
      </c>
      <c r="G212" s="237"/>
      <c r="H212" s="240">
        <v>6.5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155</v>
      </c>
      <c r="AU212" s="246" t="s">
        <v>80</v>
      </c>
      <c r="AV212" s="14" t="s">
        <v>80</v>
      </c>
      <c r="AW212" s="14" t="s">
        <v>32</v>
      </c>
      <c r="AX212" s="14" t="s">
        <v>78</v>
      </c>
      <c r="AY212" s="246" t="s">
        <v>143</v>
      </c>
    </row>
    <row r="213" spans="1:65" s="2" customFormat="1" ht="49.05" customHeight="1">
      <c r="A213" s="41"/>
      <c r="B213" s="42"/>
      <c r="C213" s="207" t="s">
        <v>541</v>
      </c>
      <c r="D213" s="207" t="s">
        <v>146</v>
      </c>
      <c r="E213" s="208" t="s">
        <v>888</v>
      </c>
      <c r="F213" s="209" t="s">
        <v>889</v>
      </c>
      <c r="G213" s="210" t="s">
        <v>160</v>
      </c>
      <c r="H213" s="211">
        <v>0.116</v>
      </c>
      <c r="I213" s="212"/>
      <c r="J213" s="213">
        <f>ROUND(I213*H213,2)</f>
        <v>0</v>
      </c>
      <c r="K213" s="209" t="s">
        <v>150</v>
      </c>
      <c r="L213" s="47"/>
      <c r="M213" s="214" t="s">
        <v>19</v>
      </c>
      <c r="N213" s="215" t="s">
        <v>41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339</v>
      </c>
      <c r="AT213" s="218" t="s">
        <v>146</v>
      </c>
      <c r="AU213" s="218" t="s">
        <v>80</v>
      </c>
      <c r="AY213" s="20" t="s">
        <v>143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78</v>
      </c>
      <c r="BK213" s="219">
        <f>ROUND(I213*H213,2)</f>
        <v>0</v>
      </c>
      <c r="BL213" s="20" t="s">
        <v>339</v>
      </c>
      <c r="BM213" s="218" t="s">
        <v>1829</v>
      </c>
    </row>
    <row r="214" spans="1:47" s="2" customFormat="1" ht="12">
      <c r="A214" s="41"/>
      <c r="B214" s="42"/>
      <c r="C214" s="43"/>
      <c r="D214" s="220" t="s">
        <v>153</v>
      </c>
      <c r="E214" s="43"/>
      <c r="F214" s="221" t="s">
        <v>891</v>
      </c>
      <c r="G214" s="43"/>
      <c r="H214" s="43"/>
      <c r="I214" s="222"/>
      <c r="J214" s="43"/>
      <c r="K214" s="43"/>
      <c r="L214" s="47"/>
      <c r="M214" s="285"/>
      <c r="N214" s="286"/>
      <c r="O214" s="282"/>
      <c r="P214" s="282"/>
      <c r="Q214" s="282"/>
      <c r="R214" s="282"/>
      <c r="S214" s="282"/>
      <c r="T214" s="287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153</v>
      </c>
      <c r="AU214" s="20" t="s">
        <v>80</v>
      </c>
    </row>
    <row r="215" spans="1:31" s="2" customFormat="1" ht="6.95" customHeight="1">
      <c r="A215" s="41"/>
      <c r="B215" s="62"/>
      <c r="C215" s="63"/>
      <c r="D215" s="63"/>
      <c r="E215" s="63"/>
      <c r="F215" s="63"/>
      <c r="G215" s="63"/>
      <c r="H215" s="63"/>
      <c r="I215" s="63"/>
      <c r="J215" s="63"/>
      <c r="K215" s="63"/>
      <c r="L215" s="47"/>
      <c r="M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</row>
  </sheetData>
  <sheetProtection password="CC35" sheet="1" objects="1" scenarios="1" formatColumns="0" formatRows="0" autoFilter="0"/>
  <autoFilter ref="C85:K21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997013117"/>
    <hyperlink ref="F92" r:id="rId2" display="https://podminky.urs.cz/item/CS_URS_2023_02/997013219"/>
    <hyperlink ref="F95" r:id="rId3" display="https://podminky.urs.cz/item/CS_URS_2023_02/997013501"/>
    <hyperlink ref="F97" r:id="rId4" display="https://podminky.urs.cz/item/CS_URS_2023_02/997013509"/>
    <hyperlink ref="F99" r:id="rId5" display="https://podminky.urs.cz/item/CS_URS_2023_02/997013631"/>
    <hyperlink ref="F105" r:id="rId6" display="https://podminky.urs.cz/item/CS_URS_2023_02/712311101"/>
    <hyperlink ref="F111" r:id="rId7" display="https://podminky.urs.cz/item/CS_URS_2023_02/712340831"/>
    <hyperlink ref="F115" r:id="rId8" display="https://podminky.urs.cz/item/CS_URS_2023_02/712341559"/>
    <hyperlink ref="F122" r:id="rId9" display="https://podminky.urs.cz/item/CS_URS_2023_02/712391171"/>
    <hyperlink ref="F127" r:id="rId10" display="https://podminky.urs.cz/item/CS_URS_2023_02/712771321"/>
    <hyperlink ref="F133" r:id="rId11" display="https://podminky.urs.cz/item/CS_URS_2023_02/712771331"/>
    <hyperlink ref="F138" r:id="rId12" display="https://podminky.urs.cz/item/CS_URS_2023_02/712771401"/>
    <hyperlink ref="F143" r:id="rId13" display="https://podminky.urs.cz/item/CS_URS_2023_02/712771521"/>
    <hyperlink ref="F148" r:id="rId14" display="https://podminky.urs.cz/item/CS_URS_2023_02/712771601"/>
    <hyperlink ref="F153" r:id="rId15" display="https://podminky.urs.cz/item/CS_URS_2023_02/712771613"/>
    <hyperlink ref="F159" r:id="rId16" display="https://podminky.urs.cz/item/CS_URS_2023_02/998712103"/>
    <hyperlink ref="F162" r:id="rId17" display="https://podminky.urs.cz/item/CS_URS_2023_02/713141131"/>
    <hyperlink ref="F167" r:id="rId18" display="https://podminky.urs.cz/item/CS_URS_2023_02/713141212"/>
    <hyperlink ref="F173" r:id="rId19" display="https://podminky.urs.cz/item/CS_URS_2023_02/998713103"/>
    <hyperlink ref="F176" r:id="rId20" display="https://podminky.urs.cz/item/CS_URS_2023_02/762361313"/>
    <hyperlink ref="F180" r:id="rId21" display="https://podminky.urs.cz/item/CS_URS_2023_02/762811811"/>
    <hyperlink ref="F183" r:id="rId22" display="https://podminky.urs.cz/item/CS_URS_2023_02/762822820"/>
    <hyperlink ref="F193" r:id="rId23" display="https://podminky.urs.cz/item/CS_URS_2023_02/764001821"/>
    <hyperlink ref="F196" r:id="rId24" display="https://podminky.urs.cz/item/CS_URS_2023_02/764004801"/>
    <hyperlink ref="F198" r:id="rId25" display="https://podminky.urs.cz/item/CS_URS_2023_02/764004861"/>
    <hyperlink ref="F200" r:id="rId26" display="https://podminky.urs.cz/item/CS_URS_2023_02/764212663"/>
    <hyperlink ref="F204" r:id="rId27" display="https://podminky.urs.cz/item/CS_URS_2023_02/764511602"/>
    <hyperlink ref="F208" r:id="rId28" display="https://podminky.urs.cz/item/CS_URS_2023_02/764511642"/>
    <hyperlink ref="F210" r:id="rId29" display="https://podminky.urs.cz/item/CS_URS_2023_02/764518622"/>
    <hyperlink ref="F214" r:id="rId30" display="https://podminky.urs.cz/item/CS_URS_2023_02/998764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1830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ROUND((SUM(BE86:BE121)),2)</f>
        <v>0</v>
      </c>
      <c r="G33" s="41"/>
      <c r="H33" s="41"/>
      <c r="I33" s="151">
        <v>0.21</v>
      </c>
      <c r="J33" s="150">
        <f>ROUND(((SUM(BE86:BE121))*I33),2)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ROUND((SUM(BF86:BF121)),2)</f>
        <v>0</v>
      </c>
      <c r="G34" s="41"/>
      <c r="H34" s="41"/>
      <c r="I34" s="151">
        <v>0.12</v>
      </c>
      <c r="J34" s="150">
        <f>ROUND(((SUM(BF86:BF121))*I34),2)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ROUND((SUM(BG86:BG121)),2)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ROUND((SUM(BH86:BH121)),2)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ROUND((SUM(BI86:BI121)),2)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06 - Výměna akustického podhledu mč.275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Kudelova 1855/8, Brno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112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115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116</v>
      </c>
      <c r="E62" s="177"/>
      <c r="F62" s="177"/>
      <c r="G62" s="177"/>
      <c r="H62" s="177"/>
      <c r="I62" s="177"/>
      <c r="J62" s="178">
        <f>J91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117</v>
      </c>
      <c r="E63" s="177"/>
      <c r="F63" s="177"/>
      <c r="G63" s="177"/>
      <c r="H63" s="177"/>
      <c r="I63" s="177"/>
      <c r="J63" s="178">
        <f>J103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8"/>
      <c r="C64" s="169"/>
      <c r="D64" s="170" t="s">
        <v>118</v>
      </c>
      <c r="E64" s="171"/>
      <c r="F64" s="171"/>
      <c r="G64" s="171"/>
      <c r="H64" s="171"/>
      <c r="I64" s="171"/>
      <c r="J64" s="172">
        <f>J106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4"/>
      <c r="C65" s="175"/>
      <c r="D65" s="176" t="s">
        <v>1185</v>
      </c>
      <c r="E65" s="177"/>
      <c r="F65" s="177"/>
      <c r="G65" s="177"/>
      <c r="H65" s="177"/>
      <c r="I65" s="177"/>
      <c r="J65" s="178">
        <f>J107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125</v>
      </c>
      <c r="E66" s="177"/>
      <c r="F66" s="177"/>
      <c r="G66" s="177"/>
      <c r="H66" s="177"/>
      <c r="I66" s="177"/>
      <c r="J66" s="178">
        <f>J117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128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Oprava fasád a energetické úspory SPŠ stavební Brno</v>
      </c>
      <c r="F76" s="35"/>
      <c r="G76" s="35"/>
      <c r="H76" s="35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106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06 - Výměna akustického podhledu mč.275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Kudelova 1855/8, Brno</v>
      </c>
      <c r="G80" s="43"/>
      <c r="H80" s="43"/>
      <c r="I80" s="35" t="s">
        <v>23</v>
      </c>
      <c r="J80" s="75" t="str">
        <f>IF(J12="","",J12)</f>
        <v>27. 6. 2023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 xml:space="preserve"> </v>
      </c>
      <c r="G82" s="43"/>
      <c r="H82" s="43"/>
      <c r="I82" s="35" t="s">
        <v>31</v>
      </c>
      <c r="J82" s="39" t="str">
        <f>E21</f>
        <v xml:space="preserve"> 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33</v>
      </c>
      <c r="J83" s="39" t="str">
        <f>E24</f>
        <v xml:space="preserve"> 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129</v>
      </c>
      <c r="D85" s="183" t="s">
        <v>55</v>
      </c>
      <c r="E85" s="183" t="s">
        <v>51</v>
      </c>
      <c r="F85" s="183" t="s">
        <v>52</v>
      </c>
      <c r="G85" s="183" t="s">
        <v>130</v>
      </c>
      <c r="H85" s="183" t="s">
        <v>131</v>
      </c>
      <c r="I85" s="183" t="s">
        <v>132</v>
      </c>
      <c r="J85" s="183" t="s">
        <v>110</v>
      </c>
      <c r="K85" s="184" t="s">
        <v>133</v>
      </c>
      <c r="L85" s="185"/>
      <c r="M85" s="95" t="s">
        <v>19</v>
      </c>
      <c r="N85" s="96" t="s">
        <v>40</v>
      </c>
      <c r="O85" s="96" t="s">
        <v>134</v>
      </c>
      <c r="P85" s="96" t="s">
        <v>135</v>
      </c>
      <c r="Q85" s="96" t="s">
        <v>136</v>
      </c>
      <c r="R85" s="96" t="s">
        <v>137</v>
      </c>
      <c r="S85" s="96" t="s">
        <v>138</v>
      </c>
      <c r="T85" s="97" t="s">
        <v>139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140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P87+P106</f>
        <v>0</v>
      </c>
      <c r="Q86" s="99"/>
      <c r="R86" s="188">
        <f>R87+R106</f>
        <v>3.6780146</v>
      </c>
      <c r="S86" s="99"/>
      <c r="T86" s="189">
        <f>T87+T106</f>
        <v>3.675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69</v>
      </c>
      <c r="AU86" s="20" t="s">
        <v>111</v>
      </c>
      <c r="BK86" s="190">
        <f>BK87+BK106</f>
        <v>0</v>
      </c>
    </row>
    <row r="87" spans="1:63" s="12" customFormat="1" ht="25.9" customHeight="1">
      <c r="A87" s="12"/>
      <c r="B87" s="191"/>
      <c r="C87" s="192"/>
      <c r="D87" s="193" t="s">
        <v>69</v>
      </c>
      <c r="E87" s="194" t="s">
        <v>141</v>
      </c>
      <c r="F87" s="194" t="s">
        <v>142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P88+P91+P103</f>
        <v>0</v>
      </c>
      <c r="Q87" s="199"/>
      <c r="R87" s="200">
        <f>R88+R91+R103</f>
        <v>0.05145</v>
      </c>
      <c r="S87" s="199"/>
      <c r="T87" s="201">
        <f>T88+T91+T103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78</v>
      </c>
      <c r="AT87" s="203" t="s">
        <v>69</v>
      </c>
      <c r="AU87" s="203" t="s">
        <v>70</v>
      </c>
      <c r="AY87" s="202" t="s">
        <v>143</v>
      </c>
      <c r="BK87" s="204">
        <f>BK88+BK91+BK103</f>
        <v>0</v>
      </c>
    </row>
    <row r="88" spans="1:63" s="12" customFormat="1" ht="22.8" customHeight="1">
      <c r="A88" s="12"/>
      <c r="B88" s="191"/>
      <c r="C88" s="192"/>
      <c r="D88" s="193" t="s">
        <v>69</v>
      </c>
      <c r="E88" s="205" t="s">
        <v>272</v>
      </c>
      <c r="F88" s="205" t="s">
        <v>548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SUM(P89:P90)</f>
        <v>0</v>
      </c>
      <c r="Q88" s="199"/>
      <c r="R88" s="200">
        <f>SUM(R89:R90)</f>
        <v>0.05145</v>
      </c>
      <c r="S88" s="199"/>
      <c r="T88" s="201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78</v>
      </c>
      <c r="AT88" s="203" t="s">
        <v>69</v>
      </c>
      <c r="AU88" s="203" t="s">
        <v>78</v>
      </c>
      <c r="AY88" s="202" t="s">
        <v>143</v>
      </c>
      <c r="BK88" s="204">
        <f>SUM(BK89:BK90)</f>
        <v>0</v>
      </c>
    </row>
    <row r="89" spans="1:65" s="2" customFormat="1" ht="37.8" customHeight="1">
      <c r="A89" s="41"/>
      <c r="B89" s="42"/>
      <c r="C89" s="207" t="s">
        <v>78</v>
      </c>
      <c r="D89" s="207" t="s">
        <v>146</v>
      </c>
      <c r="E89" s="208" t="s">
        <v>1831</v>
      </c>
      <c r="F89" s="209" t="s">
        <v>1832</v>
      </c>
      <c r="G89" s="210" t="s">
        <v>174</v>
      </c>
      <c r="H89" s="211">
        <v>245</v>
      </c>
      <c r="I89" s="212"/>
      <c r="J89" s="213">
        <f>ROUND(I89*H89,2)</f>
        <v>0</v>
      </c>
      <c r="K89" s="209" t="s">
        <v>150</v>
      </c>
      <c r="L89" s="47"/>
      <c r="M89" s="214" t="s">
        <v>19</v>
      </c>
      <c r="N89" s="215" t="s">
        <v>41</v>
      </c>
      <c r="O89" s="87"/>
      <c r="P89" s="216">
        <f>O89*H89</f>
        <v>0</v>
      </c>
      <c r="Q89" s="216">
        <v>0.00021</v>
      </c>
      <c r="R89" s="216">
        <f>Q89*H89</f>
        <v>0.05145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151</v>
      </c>
      <c r="AT89" s="218" t="s">
        <v>146</v>
      </c>
      <c r="AU89" s="218" t="s">
        <v>80</v>
      </c>
      <c r="AY89" s="20" t="s">
        <v>143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20" t="s">
        <v>78</v>
      </c>
      <c r="BK89" s="219">
        <f>ROUND(I89*H89,2)</f>
        <v>0</v>
      </c>
      <c r="BL89" s="20" t="s">
        <v>151</v>
      </c>
      <c r="BM89" s="218" t="s">
        <v>1833</v>
      </c>
    </row>
    <row r="90" spans="1:47" s="2" customFormat="1" ht="12">
      <c r="A90" s="41"/>
      <c r="B90" s="42"/>
      <c r="C90" s="43"/>
      <c r="D90" s="220" t="s">
        <v>153</v>
      </c>
      <c r="E90" s="43"/>
      <c r="F90" s="221" t="s">
        <v>1834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153</v>
      </c>
      <c r="AU90" s="20" t="s">
        <v>80</v>
      </c>
    </row>
    <row r="91" spans="1:63" s="12" customFormat="1" ht="22.8" customHeight="1">
      <c r="A91" s="12"/>
      <c r="B91" s="191"/>
      <c r="C91" s="192"/>
      <c r="D91" s="193" t="s">
        <v>69</v>
      </c>
      <c r="E91" s="205" t="s">
        <v>682</v>
      </c>
      <c r="F91" s="205" t="s">
        <v>683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SUM(P92:P102)</f>
        <v>0</v>
      </c>
      <c r="Q91" s="199"/>
      <c r="R91" s="200">
        <f>SUM(R92:R102)</f>
        <v>0</v>
      </c>
      <c r="S91" s="199"/>
      <c r="T91" s="201">
        <f>SUM(T92:T102)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78</v>
      </c>
      <c r="AT91" s="203" t="s">
        <v>69</v>
      </c>
      <c r="AU91" s="203" t="s">
        <v>78</v>
      </c>
      <c r="AY91" s="202" t="s">
        <v>143</v>
      </c>
      <c r="BK91" s="204">
        <f>SUM(BK92:BK102)</f>
        <v>0</v>
      </c>
    </row>
    <row r="92" spans="1:65" s="2" customFormat="1" ht="44.25" customHeight="1">
      <c r="A92" s="41"/>
      <c r="B92" s="42"/>
      <c r="C92" s="207" t="s">
        <v>80</v>
      </c>
      <c r="D92" s="207" t="s">
        <v>146</v>
      </c>
      <c r="E92" s="208" t="s">
        <v>685</v>
      </c>
      <c r="F92" s="209" t="s">
        <v>686</v>
      </c>
      <c r="G92" s="210" t="s">
        <v>160</v>
      </c>
      <c r="H92" s="211">
        <v>3.675</v>
      </c>
      <c r="I92" s="212"/>
      <c r="J92" s="213">
        <f>ROUND(I92*H92,2)</f>
        <v>0</v>
      </c>
      <c r="K92" s="209" t="s">
        <v>150</v>
      </c>
      <c r="L92" s="47"/>
      <c r="M92" s="214" t="s">
        <v>19</v>
      </c>
      <c r="N92" s="215" t="s">
        <v>41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151</v>
      </c>
      <c r="AT92" s="218" t="s">
        <v>146</v>
      </c>
      <c r="AU92" s="218" t="s">
        <v>80</v>
      </c>
      <c r="AY92" s="20" t="s">
        <v>143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78</v>
      </c>
      <c r="BK92" s="219">
        <f>ROUND(I92*H92,2)</f>
        <v>0</v>
      </c>
      <c r="BL92" s="20" t="s">
        <v>151</v>
      </c>
      <c r="BM92" s="218" t="s">
        <v>1835</v>
      </c>
    </row>
    <row r="93" spans="1:47" s="2" customFormat="1" ht="12">
      <c r="A93" s="41"/>
      <c r="B93" s="42"/>
      <c r="C93" s="43"/>
      <c r="D93" s="220" t="s">
        <v>153</v>
      </c>
      <c r="E93" s="43"/>
      <c r="F93" s="221" t="s">
        <v>688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153</v>
      </c>
      <c r="AU93" s="20" t="s">
        <v>80</v>
      </c>
    </row>
    <row r="94" spans="1:65" s="2" customFormat="1" ht="62.7" customHeight="1">
      <c r="A94" s="41"/>
      <c r="B94" s="42"/>
      <c r="C94" s="207" t="s">
        <v>144</v>
      </c>
      <c r="D94" s="207" t="s">
        <v>146</v>
      </c>
      <c r="E94" s="208" t="s">
        <v>690</v>
      </c>
      <c r="F94" s="209" t="s">
        <v>691</v>
      </c>
      <c r="G94" s="210" t="s">
        <v>160</v>
      </c>
      <c r="H94" s="211">
        <v>7.35</v>
      </c>
      <c r="I94" s="212"/>
      <c r="J94" s="213">
        <f>ROUND(I94*H94,2)</f>
        <v>0</v>
      </c>
      <c r="K94" s="209" t="s">
        <v>150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151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151</v>
      </c>
      <c r="BM94" s="218" t="s">
        <v>1836</v>
      </c>
    </row>
    <row r="95" spans="1:47" s="2" customFormat="1" ht="12">
      <c r="A95" s="41"/>
      <c r="B95" s="42"/>
      <c r="C95" s="43"/>
      <c r="D95" s="220" t="s">
        <v>153</v>
      </c>
      <c r="E95" s="43"/>
      <c r="F95" s="221" t="s">
        <v>693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153</v>
      </c>
      <c r="AU95" s="20" t="s">
        <v>80</v>
      </c>
    </row>
    <row r="96" spans="1:51" s="14" customFormat="1" ht="12">
      <c r="A96" s="14"/>
      <c r="B96" s="236"/>
      <c r="C96" s="237"/>
      <c r="D96" s="227" t="s">
        <v>155</v>
      </c>
      <c r="E96" s="237"/>
      <c r="F96" s="239" t="s">
        <v>1837</v>
      </c>
      <c r="G96" s="237"/>
      <c r="H96" s="240">
        <v>7.35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155</v>
      </c>
      <c r="AU96" s="246" t="s">
        <v>80</v>
      </c>
      <c r="AV96" s="14" t="s">
        <v>80</v>
      </c>
      <c r="AW96" s="14" t="s">
        <v>4</v>
      </c>
      <c r="AX96" s="14" t="s">
        <v>78</v>
      </c>
      <c r="AY96" s="246" t="s">
        <v>143</v>
      </c>
    </row>
    <row r="97" spans="1:65" s="2" customFormat="1" ht="33" customHeight="1">
      <c r="A97" s="41"/>
      <c r="B97" s="42"/>
      <c r="C97" s="207" t="s">
        <v>151</v>
      </c>
      <c r="D97" s="207" t="s">
        <v>146</v>
      </c>
      <c r="E97" s="208" t="s">
        <v>696</v>
      </c>
      <c r="F97" s="209" t="s">
        <v>697</v>
      </c>
      <c r="G97" s="210" t="s">
        <v>160</v>
      </c>
      <c r="H97" s="211">
        <v>3.675</v>
      </c>
      <c r="I97" s="212"/>
      <c r="J97" s="213">
        <f>ROUND(I97*H97,2)</f>
        <v>0</v>
      </c>
      <c r="K97" s="209" t="s">
        <v>150</v>
      </c>
      <c r="L97" s="47"/>
      <c r="M97" s="214" t="s">
        <v>19</v>
      </c>
      <c r="N97" s="215" t="s">
        <v>41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151</v>
      </c>
      <c r="AT97" s="218" t="s">
        <v>146</v>
      </c>
      <c r="AU97" s="218" t="s">
        <v>80</v>
      </c>
      <c r="AY97" s="20" t="s">
        <v>143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78</v>
      </c>
      <c r="BK97" s="219">
        <f>ROUND(I97*H97,2)</f>
        <v>0</v>
      </c>
      <c r="BL97" s="20" t="s">
        <v>151</v>
      </c>
      <c r="BM97" s="218" t="s">
        <v>1838</v>
      </c>
    </row>
    <row r="98" spans="1:47" s="2" customFormat="1" ht="12">
      <c r="A98" s="41"/>
      <c r="B98" s="42"/>
      <c r="C98" s="43"/>
      <c r="D98" s="220" t="s">
        <v>153</v>
      </c>
      <c r="E98" s="43"/>
      <c r="F98" s="221" t="s">
        <v>699</v>
      </c>
      <c r="G98" s="43"/>
      <c r="H98" s="43"/>
      <c r="I98" s="222"/>
      <c r="J98" s="43"/>
      <c r="K98" s="43"/>
      <c r="L98" s="47"/>
      <c r="M98" s="223"/>
      <c r="N98" s="22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153</v>
      </c>
      <c r="AU98" s="20" t="s">
        <v>80</v>
      </c>
    </row>
    <row r="99" spans="1:65" s="2" customFormat="1" ht="44.25" customHeight="1">
      <c r="A99" s="41"/>
      <c r="B99" s="42"/>
      <c r="C99" s="207" t="s">
        <v>178</v>
      </c>
      <c r="D99" s="207" t="s">
        <v>146</v>
      </c>
      <c r="E99" s="208" t="s">
        <v>701</v>
      </c>
      <c r="F99" s="209" t="s">
        <v>702</v>
      </c>
      <c r="G99" s="210" t="s">
        <v>160</v>
      </c>
      <c r="H99" s="211">
        <v>3.675</v>
      </c>
      <c r="I99" s="212"/>
      <c r="J99" s="213">
        <f>ROUND(I99*H99,2)</f>
        <v>0</v>
      </c>
      <c r="K99" s="209" t="s">
        <v>150</v>
      </c>
      <c r="L99" s="47"/>
      <c r="M99" s="214" t="s">
        <v>19</v>
      </c>
      <c r="N99" s="215" t="s">
        <v>41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151</v>
      </c>
      <c r="AT99" s="218" t="s">
        <v>146</v>
      </c>
      <c r="AU99" s="218" t="s">
        <v>80</v>
      </c>
      <c r="AY99" s="20" t="s">
        <v>143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78</v>
      </c>
      <c r="BK99" s="219">
        <f>ROUND(I99*H99,2)</f>
        <v>0</v>
      </c>
      <c r="BL99" s="20" t="s">
        <v>151</v>
      </c>
      <c r="BM99" s="218" t="s">
        <v>1839</v>
      </c>
    </row>
    <row r="100" spans="1:47" s="2" customFormat="1" ht="12">
      <c r="A100" s="41"/>
      <c r="B100" s="42"/>
      <c r="C100" s="43"/>
      <c r="D100" s="220" t="s">
        <v>153</v>
      </c>
      <c r="E100" s="43"/>
      <c r="F100" s="221" t="s">
        <v>704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153</v>
      </c>
      <c r="AU100" s="20" t="s">
        <v>80</v>
      </c>
    </row>
    <row r="101" spans="1:65" s="2" customFormat="1" ht="44.25" customHeight="1">
      <c r="A101" s="41"/>
      <c r="B101" s="42"/>
      <c r="C101" s="207" t="s">
        <v>170</v>
      </c>
      <c r="D101" s="207" t="s">
        <v>146</v>
      </c>
      <c r="E101" s="208" t="s">
        <v>706</v>
      </c>
      <c r="F101" s="209" t="s">
        <v>707</v>
      </c>
      <c r="G101" s="210" t="s">
        <v>160</v>
      </c>
      <c r="H101" s="211">
        <v>3.675</v>
      </c>
      <c r="I101" s="212"/>
      <c r="J101" s="213">
        <f>ROUND(I101*H101,2)</f>
        <v>0</v>
      </c>
      <c r="K101" s="209" t="s">
        <v>150</v>
      </c>
      <c r="L101" s="47"/>
      <c r="M101" s="214" t="s">
        <v>19</v>
      </c>
      <c r="N101" s="215" t="s">
        <v>41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151</v>
      </c>
      <c r="AT101" s="218" t="s">
        <v>146</v>
      </c>
      <c r="AU101" s="218" t="s">
        <v>80</v>
      </c>
      <c r="AY101" s="20" t="s">
        <v>143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78</v>
      </c>
      <c r="BK101" s="219">
        <f>ROUND(I101*H101,2)</f>
        <v>0</v>
      </c>
      <c r="BL101" s="20" t="s">
        <v>151</v>
      </c>
      <c r="BM101" s="218" t="s">
        <v>1840</v>
      </c>
    </row>
    <row r="102" spans="1:47" s="2" customFormat="1" ht="12">
      <c r="A102" s="41"/>
      <c r="B102" s="42"/>
      <c r="C102" s="43"/>
      <c r="D102" s="220" t="s">
        <v>153</v>
      </c>
      <c r="E102" s="43"/>
      <c r="F102" s="221" t="s">
        <v>709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153</v>
      </c>
      <c r="AU102" s="20" t="s">
        <v>80</v>
      </c>
    </row>
    <row r="103" spans="1:63" s="12" customFormat="1" ht="22.8" customHeight="1">
      <c r="A103" s="12"/>
      <c r="B103" s="191"/>
      <c r="C103" s="192"/>
      <c r="D103" s="193" t="s">
        <v>69</v>
      </c>
      <c r="E103" s="205" t="s">
        <v>710</v>
      </c>
      <c r="F103" s="205" t="s">
        <v>711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SUM(P104:P105)</f>
        <v>0</v>
      </c>
      <c r="Q103" s="199"/>
      <c r="R103" s="200">
        <f>SUM(R104:R105)</f>
        <v>0</v>
      </c>
      <c r="S103" s="199"/>
      <c r="T103" s="201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78</v>
      </c>
      <c r="AT103" s="203" t="s">
        <v>69</v>
      </c>
      <c r="AU103" s="203" t="s">
        <v>78</v>
      </c>
      <c r="AY103" s="202" t="s">
        <v>143</v>
      </c>
      <c r="BK103" s="204">
        <f>SUM(BK104:BK105)</f>
        <v>0</v>
      </c>
    </row>
    <row r="104" spans="1:65" s="2" customFormat="1" ht="55.5" customHeight="1">
      <c r="A104" s="41"/>
      <c r="B104" s="42"/>
      <c r="C104" s="207" t="s">
        <v>205</v>
      </c>
      <c r="D104" s="207" t="s">
        <v>146</v>
      </c>
      <c r="E104" s="208" t="s">
        <v>713</v>
      </c>
      <c r="F104" s="209" t="s">
        <v>714</v>
      </c>
      <c r="G104" s="210" t="s">
        <v>160</v>
      </c>
      <c r="H104" s="211">
        <v>0.051</v>
      </c>
      <c r="I104" s="212"/>
      <c r="J104" s="213">
        <f>ROUND(I104*H104,2)</f>
        <v>0</v>
      </c>
      <c r="K104" s="209" t="s">
        <v>150</v>
      </c>
      <c r="L104" s="47"/>
      <c r="M104" s="214" t="s">
        <v>19</v>
      </c>
      <c r="N104" s="215" t="s">
        <v>41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151</v>
      </c>
      <c r="AT104" s="218" t="s">
        <v>146</v>
      </c>
      <c r="AU104" s="218" t="s">
        <v>80</v>
      </c>
      <c r="AY104" s="20" t="s">
        <v>143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78</v>
      </c>
      <c r="BK104" s="219">
        <f>ROUND(I104*H104,2)</f>
        <v>0</v>
      </c>
      <c r="BL104" s="20" t="s">
        <v>151</v>
      </c>
      <c r="BM104" s="218" t="s">
        <v>1841</v>
      </c>
    </row>
    <row r="105" spans="1:47" s="2" customFormat="1" ht="12">
      <c r="A105" s="41"/>
      <c r="B105" s="42"/>
      <c r="C105" s="43"/>
      <c r="D105" s="220" t="s">
        <v>153</v>
      </c>
      <c r="E105" s="43"/>
      <c r="F105" s="221" t="s">
        <v>716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153</v>
      </c>
      <c r="AU105" s="20" t="s">
        <v>80</v>
      </c>
    </row>
    <row r="106" spans="1:63" s="12" customFormat="1" ht="25.9" customHeight="1">
      <c r="A106" s="12"/>
      <c r="B106" s="191"/>
      <c r="C106" s="192"/>
      <c r="D106" s="193" t="s">
        <v>69</v>
      </c>
      <c r="E106" s="194" t="s">
        <v>717</v>
      </c>
      <c r="F106" s="194" t="s">
        <v>718</v>
      </c>
      <c r="G106" s="192"/>
      <c r="H106" s="192"/>
      <c r="I106" s="195"/>
      <c r="J106" s="196">
        <f>BK106</f>
        <v>0</v>
      </c>
      <c r="K106" s="192"/>
      <c r="L106" s="197"/>
      <c r="M106" s="198"/>
      <c r="N106" s="199"/>
      <c r="O106" s="199"/>
      <c r="P106" s="200">
        <f>P107+P117</f>
        <v>0</v>
      </c>
      <c r="Q106" s="199"/>
      <c r="R106" s="200">
        <f>R107+R117</f>
        <v>3.6265646</v>
      </c>
      <c r="S106" s="199"/>
      <c r="T106" s="201">
        <f>T107+T117</f>
        <v>3.675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2" t="s">
        <v>80</v>
      </c>
      <c r="AT106" s="203" t="s">
        <v>69</v>
      </c>
      <c r="AU106" s="203" t="s">
        <v>70</v>
      </c>
      <c r="AY106" s="202" t="s">
        <v>143</v>
      </c>
      <c r="BK106" s="204">
        <f>BK107+BK117</f>
        <v>0</v>
      </c>
    </row>
    <row r="107" spans="1:63" s="12" customFormat="1" ht="22.8" customHeight="1">
      <c r="A107" s="12"/>
      <c r="B107" s="191"/>
      <c r="C107" s="192"/>
      <c r="D107" s="193" t="s">
        <v>69</v>
      </c>
      <c r="E107" s="205" t="s">
        <v>1251</v>
      </c>
      <c r="F107" s="205" t="s">
        <v>1252</v>
      </c>
      <c r="G107" s="192"/>
      <c r="H107" s="192"/>
      <c r="I107" s="195"/>
      <c r="J107" s="206">
        <f>BK107</f>
        <v>0</v>
      </c>
      <c r="K107" s="192"/>
      <c r="L107" s="197"/>
      <c r="M107" s="198"/>
      <c r="N107" s="199"/>
      <c r="O107" s="199"/>
      <c r="P107" s="200">
        <f>SUM(P108:P116)</f>
        <v>0</v>
      </c>
      <c r="Q107" s="199"/>
      <c r="R107" s="200">
        <f>SUM(R108:R116)</f>
        <v>3.569405</v>
      </c>
      <c r="S107" s="199"/>
      <c r="T107" s="201">
        <f>SUM(T108:T116)</f>
        <v>3.675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2" t="s">
        <v>80</v>
      </c>
      <c r="AT107" s="203" t="s">
        <v>69</v>
      </c>
      <c r="AU107" s="203" t="s">
        <v>78</v>
      </c>
      <c r="AY107" s="202" t="s">
        <v>143</v>
      </c>
      <c r="BK107" s="204">
        <f>SUM(BK108:BK116)</f>
        <v>0</v>
      </c>
    </row>
    <row r="108" spans="1:65" s="2" customFormat="1" ht="55.5" customHeight="1">
      <c r="A108" s="41"/>
      <c r="B108" s="42"/>
      <c r="C108" s="207" t="s">
        <v>167</v>
      </c>
      <c r="D108" s="207" t="s">
        <v>146</v>
      </c>
      <c r="E108" s="208" t="s">
        <v>1842</v>
      </c>
      <c r="F108" s="209" t="s">
        <v>1843</v>
      </c>
      <c r="G108" s="210" t="s">
        <v>174</v>
      </c>
      <c r="H108" s="211">
        <v>245</v>
      </c>
      <c r="I108" s="212"/>
      <c r="J108" s="213">
        <f>ROUND(I108*H108,2)</f>
        <v>0</v>
      </c>
      <c r="K108" s="209" t="s">
        <v>150</v>
      </c>
      <c r="L108" s="47"/>
      <c r="M108" s="214" t="s">
        <v>19</v>
      </c>
      <c r="N108" s="215" t="s">
        <v>41</v>
      </c>
      <c r="O108" s="87"/>
      <c r="P108" s="216">
        <f>O108*H108</f>
        <v>0</v>
      </c>
      <c r="Q108" s="216">
        <v>0.00325</v>
      </c>
      <c r="R108" s="216">
        <f>Q108*H108</f>
        <v>0.79625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339</v>
      </c>
      <c r="AT108" s="218" t="s">
        <v>146</v>
      </c>
      <c r="AU108" s="218" t="s">
        <v>80</v>
      </c>
      <c r="AY108" s="20" t="s">
        <v>143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78</v>
      </c>
      <c r="BK108" s="219">
        <f>ROUND(I108*H108,2)</f>
        <v>0</v>
      </c>
      <c r="BL108" s="20" t="s">
        <v>339</v>
      </c>
      <c r="BM108" s="218" t="s">
        <v>1844</v>
      </c>
    </row>
    <row r="109" spans="1:47" s="2" customFormat="1" ht="12">
      <c r="A109" s="41"/>
      <c r="B109" s="42"/>
      <c r="C109" s="43"/>
      <c r="D109" s="220" t="s">
        <v>153</v>
      </c>
      <c r="E109" s="43"/>
      <c r="F109" s="221" t="s">
        <v>1845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153</v>
      </c>
      <c r="AU109" s="20" t="s">
        <v>80</v>
      </c>
    </row>
    <row r="110" spans="1:65" s="2" customFormat="1" ht="16.5" customHeight="1">
      <c r="A110" s="41"/>
      <c r="B110" s="42"/>
      <c r="C110" s="247" t="s">
        <v>272</v>
      </c>
      <c r="D110" s="247" t="s">
        <v>164</v>
      </c>
      <c r="E110" s="248" t="s">
        <v>1846</v>
      </c>
      <c r="F110" s="249" t="s">
        <v>1847</v>
      </c>
      <c r="G110" s="250" t="s">
        <v>174</v>
      </c>
      <c r="H110" s="251">
        <v>282.975</v>
      </c>
      <c r="I110" s="252"/>
      <c r="J110" s="253">
        <f>ROUND(I110*H110,2)</f>
        <v>0</v>
      </c>
      <c r="K110" s="249" t="s">
        <v>19</v>
      </c>
      <c r="L110" s="254"/>
      <c r="M110" s="255" t="s">
        <v>19</v>
      </c>
      <c r="N110" s="256" t="s">
        <v>41</v>
      </c>
      <c r="O110" s="87"/>
      <c r="P110" s="216">
        <f>O110*H110</f>
        <v>0</v>
      </c>
      <c r="Q110" s="216">
        <v>0.0098</v>
      </c>
      <c r="R110" s="216">
        <f>Q110*H110</f>
        <v>2.773155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463</v>
      </c>
      <c r="AT110" s="218" t="s">
        <v>164</v>
      </c>
      <c r="AU110" s="218" t="s">
        <v>80</v>
      </c>
      <c r="AY110" s="20" t="s">
        <v>143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339</v>
      </c>
      <c r="BM110" s="218" t="s">
        <v>1848</v>
      </c>
    </row>
    <row r="111" spans="1:51" s="14" customFormat="1" ht="12">
      <c r="A111" s="14"/>
      <c r="B111" s="236"/>
      <c r="C111" s="237"/>
      <c r="D111" s="227" t="s">
        <v>155</v>
      </c>
      <c r="E111" s="238" t="s">
        <v>19</v>
      </c>
      <c r="F111" s="239" t="s">
        <v>1849</v>
      </c>
      <c r="G111" s="237"/>
      <c r="H111" s="240">
        <v>269.5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155</v>
      </c>
      <c r="AU111" s="246" t="s">
        <v>80</v>
      </c>
      <c r="AV111" s="14" t="s">
        <v>80</v>
      </c>
      <c r="AW111" s="14" t="s">
        <v>32</v>
      </c>
      <c r="AX111" s="14" t="s">
        <v>78</v>
      </c>
      <c r="AY111" s="246" t="s">
        <v>143</v>
      </c>
    </row>
    <row r="112" spans="1:51" s="14" customFormat="1" ht="12">
      <c r="A112" s="14"/>
      <c r="B112" s="236"/>
      <c r="C112" s="237"/>
      <c r="D112" s="227" t="s">
        <v>155</v>
      </c>
      <c r="E112" s="237"/>
      <c r="F112" s="239" t="s">
        <v>1850</v>
      </c>
      <c r="G112" s="237"/>
      <c r="H112" s="240">
        <v>282.975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155</v>
      </c>
      <c r="AU112" s="246" t="s">
        <v>80</v>
      </c>
      <c r="AV112" s="14" t="s">
        <v>80</v>
      </c>
      <c r="AW112" s="14" t="s">
        <v>4</v>
      </c>
      <c r="AX112" s="14" t="s">
        <v>78</v>
      </c>
      <c r="AY112" s="246" t="s">
        <v>143</v>
      </c>
    </row>
    <row r="113" spans="1:65" s="2" customFormat="1" ht="24.15" customHeight="1">
      <c r="A113" s="41"/>
      <c r="B113" s="42"/>
      <c r="C113" s="207" t="s">
        <v>302</v>
      </c>
      <c r="D113" s="207" t="s">
        <v>146</v>
      </c>
      <c r="E113" s="208" t="s">
        <v>1851</v>
      </c>
      <c r="F113" s="209" t="s">
        <v>1852</v>
      </c>
      <c r="G113" s="210" t="s">
        <v>174</v>
      </c>
      <c r="H113" s="211">
        <v>245</v>
      </c>
      <c r="I113" s="212"/>
      <c r="J113" s="213">
        <f>ROUND(I113*H113,2)</f>
        <v>0</v>
      </c>
      <c r="K113" s="209" t="s">
        <v>150</v>
      </c>
      <c r="L113" s="47"/>
      <c r="M113" s="214" t="s">
        <v>19</v>
      </c>
      <c r="N113" s="215" t="s">
        <v>41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0.015</v>
      </c>
      <c r="T113" s="217">
        <f>S113*H113</f>
        <v>3.675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339</v>
      </c>
      <c r="AT113" s="218" t="s">
        <v>146</v>
      </c>
      <c r="AU113" s="218" t="s">
        <v>80</v>
      </c>
      <c r="AY113" s="20" t="s">
        <v>143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339</v>
      </c>
      <c r="BM113" s="218" t="s">
        <v>1853</v>
      </c>
    </row>
    <row r="114" spans="1:47" s="2" customFormat="1" ht="12">
      <c r="A114" s="41"/>
      <c r="B114" s="42"/>
      <c r="C114" s="43"/>
      <c r="D114" s="220" t="s">
        <v>153</v>
      </c>
      <c r="E114" s="43"/>
      <c r="F114" s="221" t="s">
        <v>1854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153</v>
      </c>
      <c r="AU114" s="20" t="s">
        <v>80</v>
      </c>
    </row>
    <row r="115" spans="1:65" s="2" customFormat="1" ht="66.75" customHeight="1">
      <c r="A115" s="41"/>
      <c r="B115" s="42"/>
      <c r="C115" s="207" t="s">
        <v>307</v>
      </c>
      <c r="D115" s="207" t="s">
        <v>146</v>
      </c>
      <c r="E115" s="208" t="s">
        <v>1276</v>
      </c>
      <c r="F115" s="209" t="s">
        <v>1277</v>
      </c>
      <c r="G115" s="210" t="s">
        <v>160</v>
      </c>
      <c r="H115" s="211">
        <v>3.569</v>
      </c>
      <c r="I115" s="212"/>
      <c r="J115" s="213">
        <f>ROUND(I115*H115,2)</f>
        <v>0</v>
      </c>
      <c r="K115" s="209" t="s">
        <v>150</v>
      </c>
      <c r="L115" s="47"/>
      <c r="M115" s="214" t="s">
        <v>19</v>
      </c>
      <c r="N115" s="215" t="s">
        <v>41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339</v>
      </c>
      <c r="AT115" s="218" t="s">
        <v>146</v>
      </c>
      <c r="AU115" s="218" t="s">
        <v>80</v>
      </c>
      <c r="AY115" s="20" t="s">
        <v>143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78</v>
      </c>
      <c r="BK115" s="219">
        <f>ROUND(I115*H115,2)</f>
        <v>0</v>
      </c>
      <c r="BL115" s="20" t="s">
        <v>339</v>
      </c>
      <c r="BM115" s="218" t="s">
        <v>1855</v>
      </c>
    </row>
    <row r="116" spans="1:47" s="2" customFormat="1" ht="12">
      <c r="A116" s="41"/>
      <c r="B116" s="42"/>
      <c r="C116" s="43"/>
      <c r="D116" s="220" t="s">
        <v>153</v>
      </c>
      <c r="E116" s="43"/>
      <c r="F116" s="221" t="s">
        <v>1279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153</v>
      </c>
      <c r="AU116" s="20" t="s">
        <v>80</v>
      </c>
    </row>
    <row r="117" spans="1:63" s="12" customFormat="1" ht="22.8" customHeight="1">
      <c r="A117" s="12"/>
      <c r="B117" s="191"/>
      <c r="C117" s="192"/>
      <c r="D117" s="193" t="s">
        <v>69</v>
      </c>
      <c r="E117" s="205" t="s">
        <v>1150</v>
      </c>
      <c r="F117" s="205" t="s">
        <v>1151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SUM(P118:P121)</f>
        <v>0</v>
      </c>
      <c r="Q117" s="199"/>
      <c r="R117" s="200">
        <f>SUM(R118:R121)</f>
        <v>0.057159600000000005</v>
      </c>
      <c r="S117" s="199"/>
      <c r="T117" s="201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80</v>
      </c>
      <c r="AT117" s="203" t="s">
        <v>69</v>
      </c>
      <c r="AU117" s="203" t="s">
        <v>78</v>
      </c>
      <c r="AY117" s="202" t="s">
        <v>143</v>
      </c>
      <c r="BK117" s="204">
        <f>SUM(BK118:BK121)</f>
        <v>0</v>
      </c>
    </row>
    <row r="118" spans="1:65" s="2" customFormat="1" ht="33" customHeight="1">
      <c r="A118" s="41"/>
      <c r="B118" s="42"/>
      <c r="C118" s="207" t="s">
        <v>8</v>
      </c>
      <c r="D118" s="207" t="s">
        <v>146</v>
      </c>
      <c r="E118" s="208" t="s">
        <v>1160</v>
      </c>
      <c r="F118" s="209" t="s">
        <v>1161</v>
      </c>
      <c r="G118" s="210" t="s">
        <v>174</v>
      </c>
      <c r="H118" s="211">
        <v>124.26</v>
      </c>
      <c r="I118" s="212"/>
      <c r="J118" s="213">
        <f>ROUND(I118*H118,2)</f>
        <v>0</v>
      </c>
      <c r="K118" s="209" t="s">
        <v>150</v>
      </c>
      <c r="L118" s="47"/>
      <c r="M118" s="214" t="s">
        <v>19</v>
      </c>
      <c r="N118" s="215" t="s">
        <v>41</v>
      </c>
      <c r="O118" s="87"/>
      <c r="P118" s="216">
        <f>O118*H118</f>
        <v>0</v>
      </c>
      <c r="Q118" s="216">
        <v>0.0002</v>
      </c>
      <c r="R118" s="216">
        <f>Q118*H118</f>
        <v>0.024852000000000003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339</v>
      </c>
      <c r="AT118" s="218" t="s">
        <v>146</v>
      </c>
      <c r="AU118" s="218" t="s">
        <v>80</v>
      </c>
      <c r="AY118" s="20" t="s">
        <v>143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339</v>
      </c>
      <c r="BM118" s="218" t="s">
        <v>1856</v>
      </c>
    </row>
    <row r="119" spans="1:47" s="2" customFormat="1" ht="12">
      <c r="A119" s="41"/>
      <c r="B119" s="42"/>
      <c r="C119" s="43"/>
      <c r="D119" s="220" t="s">
        <v>153</v>
      </c>
      <c r="E119" s="43"/>
      <c r="F119" s="221" t="s">
        <v>1163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153</v>
      </c>
      <c r="AU119" s="20" t="s">
        <v>80</v>
      </c>
    </row>
    <row r="120" spans="1:65" s="2" customFormat="1" ht="37.8" customHeight="1">
      <c r="A120" s="41"/>
      <c r="B120" s="42"/>
      <c r="C120" s="207" t="s">
        <v>316</v>
      </c>
      <c r="D120" s="207" t="s">
        <v>146</v>
      </c>
      <c r="E120" s="208" t="s">
        <v>1171</v>
      </c>
      <c r="F120" s="209" t="s">
        <v>1172</v>
      </c>
      <c r="G120" s="210" t="s">
        <v>174</v>
      </c>
      <c r="H120" s="211">
        <v>124.26</v>
      </c>
      <c r="I120" s="212"/>
      <c r="J120" s="213">
        <f>ROUND(I120*H120,2)</f>
        <v>0</v>
      </c>
      <c r="K120" s="209" t="s">
        <v>150</v>
      </c>
      <c r="L120" s="47"/>
      <c r="M120" s="214" t="s">
        <v>19</v>
      </c>
      <c r="N120" s="215" t="s">
        <v>41</v>
      </c>
      <c r="O120" s="87"/>
      <c r="P120" s="216">
        <f>O120*H120</f>
        <v>0</v>
      </c>
      <c r="Q120" s="216">
        <v>0.00026</v>
      </c>
      <c r="R120" s="216">
        <f>Q120*H120</f>
        <v>0.0323076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339</v>
      </c>
      <c r="AT120" s="218" t="s">
        <v>146</v>
      </c>
      <c r="AU120" s="218" t="s">
        <v>80</v>
      </c>
      <c r="AY120" s="20" t="s">
        <v>143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78</v>
      </c>
      <c r="BK120" s="219">
        <f>ROUND(I120*H120,2)</f>
        <v>0</v>
      </c>
      <c r="BL120" s="20" t="s">
        <v>339</v>
      </c>
      <c r="BM120" s="218" t="s">
        <v>1857</v>
      </c>
    </row>
    <row r="121" spans="1:47" s="2" customFormat="1" ht="12">
      <c r="A121" s="41"/>
      <c r="B121" s="42"/>
      <c r="C121" s="43"/>
      <c r="D121" s="220" t="s">
        <v>153</v>
      </c>
      <c r="E121" s="43"/>
      <c r="F121" s="221" t="s">
        <v>1174</v>
      </c>
      <c r="G121" s="43"/>
      <c r="H121" s="43"/>
      <c r="I121" s="222"/>
      <c r="J121" s="43"/>
      <c r="K121" s="43"/>
      <c r="L121" s="47"/>
      <c r="M121" s="285"/>
      <c r="N121" s="286"/>
      <c r="O121" s="282"/>
      <c r="P121" s="282"/>
      <c r="Q121" s="282"/>
      <c r="R121" s="282"/>
      <c r="S121" s="282"/>
      <c r="T121" s="287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153</v>
      </c>
      <c r="AU121" s="20" t="s">
        <v>80</v>
      </c>
    </row>
    <row r="122" spans="1:31" s="2" customFormat="1" ht="6.95" customHeight="1">
      <c r="A122" s="41"/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47"/>
      <c r="M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</sheetData>
  <sheetProtection password="CC35" sheet="1" objects="1" scenarios="1" formatColumns="0" formatRows="0" autoFilter="0"/>
  <autoFilter ref="C85:K12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949101112"/>
    <hyperlink ref="F93" r:id="rId2" display="https://podminky.urs.cz/item/CS_URS_2023_02/997013117"/>
    <hyperlink ref="F95" r:id="rId3" display="https://podminky.urs.cz/item/CS_URS_2023_02/997013219"/>
    <hyperlink ref="F98" r:id="rId4" display="https://podminky.urs.cz/item/CS_URS_2023_02/997013501"/>
    <hyperlink ref="F100" r:id="rId5" display="https://podminky.urs.cz/item/CS_URS_2023_02/997013509"/>
    <hyperlink ref="F102" r:id="rId6" display="https://podminky.urs.cz/item/CS_URS_2023_02/997013631"/>
    <hyperlink ref="F105" r:id="rId7" display="https://podminky.urs.cz/item/CS_URS_2023_02/998018003"/>
    <hyperlink ref="F109" r:id="rId8" display="https://podminky.urs.cz/item/CS_URS_2023_02/763135002"/>
    <hyperlink ref="F114" r:id="rId9" display="https://podminky.urs.cz/item/CS_URS_2023_02/763135801"/>
    <hyperlink ref="F116" r:id="rId10" display="https://podminky.urs.cz/item/CS_URS_2023_02/998763303"/>
    <hyperlink ref="F119" r:id="rId11" display="https://podminky.urs.cz/item/CS_URS_2023_02/784181125"/>
    <hyperlink ref="F121" r:id="rId12" display="https://podminky.urs.cz/item/CS_URS_2023_02/78421110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1858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ROUND(J80,2)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ROUND((SUM(BE80:BE281)),2)</f>
        <v>0</v>
      </c>
      <c r="G33" s="41"/>
      <c r="H33" s="41"/>
      <c r="I33" s="151">
        <v>0.21</v>
      </c>
      <c r="J33" s="150">
        <f>ROUND(((SUM(BE80:BE281))*I33),2)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ROUND((SUM(BF80:BF281)),2)</f>
        <v>0</v>
      </c>
      <c r="G34" s="41"/>
      <c r="H34" s="41"/>
      <c r="I34" s="151">
        <v>0.12</v>
      </c>
      <c r="J34" s="150">
        <f>ROUND(((SUM(BF80:BF281))*I34),2)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ROUND((SUM(BG80:BG281)),2)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ROUND((SUM(BH80:BH281)),2)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ROUND((SUM(BI80:BI281)),2)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07 - VZT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J80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1859</v>
      </c>
      <c r="E60" s="171"/>
      <c r="F60" s="171"/>
      <c r="G60" s="171"/>
      <c r="H60" s="171"/>
      <c r="I60" s="171"/>
      <c r="J60" s="172">
        <f>J81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3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6.95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13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6" spans="1:31" s="2" customFormat="1" ht="6.95" customHeight="1">
      <c r="A66" s="41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24.95" customHeight="1">
      <c r="A67" s="41"/>
      <c r="B67" s="42"/>
      <c r="C67" s="26" t="s">
        <v>128</v>
      </c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12" customHeight="1">
      <c r="A69" s="41"/>
      <c r="B69" s="42"/>
      <c r="C69" s="35" t="s">
        <v>16</v>
      </c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16.5" customHeight="1">
      <c r="A70" s="41"/>
      <c r="B70" s="42"/>
      <c r="C70" s="43"/>
      <c r="D70" s="43"/>
      <c r="E70" s="163" t="str">
        <f>E7</f>
        <v>Oprava fasád a energetické úspory SPŠ stavební Brno</v>
      </c>
      <c r="F70" s="35"/>
      <c r="G70" s="35"/>
      <c r="H70" s="35"/>
      <c r="I70" s="43"/>
      <c r="J70" s="43"/>
      <c r="K70" s="4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106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72" t="str">
        <f>E9</f>
        <v>07 - VZT</v>
      </c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21</v>
      </c>
      <c r="D74" s="43"/>
      <c r="E74" s="43"/>
      <c r="F74" s="30" t="str">
        <f>F12</f>
        <v xml:space="preserve"> </v>
      </c>
      <c r="G74" s="43"/>
      <c r="H74" s="43"/>
      <c r="I74" s="35" t="s">
        <v>23</v>
      </c>
      <c r="J74" s="75" t="str">
        <f>IF(J12="","",J12)</f>
        <v>27. 6. 2023</v>
      </c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5.15" customHeight="1">
      <c r="A76" s="41"/>
      <c r="B76" s="42"/>
      <c r="C76" s="35" t="s">
        <v>25</v>
      </c>
      <c r="D76" s="43"/>
      <c r="E76" s="43"/>
      <c r="F76" s="30" t="str">
        <f>E15</f>
        <v xml:space="preserve"> </v>
      </c>
      <c r="G76" s="43"/>
      <c r="H76" s="43"/>
      <c r="I76" s="35" t="s">
        <v>31</v>
      </c>
      <c r="J76" s="39" t="str">
        <f>E21</f>
        <v xml:space="preserve"> </v>
      </c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5.15" customHeight="1">
      <c r="A77" s="41"/>
      <c r="B77" s="42"/>
      <c r="C77" s="35" t="s">
        <v>29</v>
      </c>
      <c r="D77" s="43"/>
      <c r="E77" s="43"/>
      <c r="F77" s="30" t="str">
        <f>IF(E18="","",E18)</f>
        <v>Vyplň údaj</v>
      </c>
      <c r="G77" s="43"/>
      <c r="H77" s="43"/>
      <c r="I77" s="35" t="s">
        <v>33</v>
      </c>
      <c r="J77" s="39" t="str">
        <f>E24</f>
        <v xml:space="preserve"> </v>
      </c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0.3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11" customFormat="1" ht="29.25" customHeight="1">
      <c r="A79" s="180"/>
      <c r="B79" s="181"/>
      <c r="C79" s="182" t="s">
        <v>129</v>
      </c>
      <c r="D79" s="183" t="s">
        <v>55</v>
      </c>
      <c r="E79" s="183" t="s">
        <v>51</v>
      </c>
      <c r="F79" s="183" t="s">
        <v>52</v>
      </c>
      <c r="G79" s="183" t="s">
        <v>130</v>
      </c>
      <c r="H79" s="183" t="s">
        <v>131</v>
      </c>
      <c r="I79" s="183" t="s">
        <v>132</v>
      </c>
      <c r="J79" s="183" t="s">
        <v>110</v>
      </c>
      <c r="K79" s="184" t="s">
        <v>133</v>
      </c>
      <c r="L79" s="185"/>
      <c r="M79" s="95" t="s">
        <v>19</v>
      </c>
      <c r="N79" s="96" t="s">
        <v>40</v>
      </c>
      <c r="O79" s="96" t="s">
        <v>134</v>
      </c>
      <c r="P79" s="96" t="s">
        <v>135</v>
      </c>
      <c r="Q79" s="96" t="s">
        <v>136</v>
      </c>
      <c r="R79" s="96" t="s">
        <v>137</v>
      </c>
      <c r="S79" s="96" t="s">
        <v>138</v>
      </c>
      <c r="T79" s="97" t="s">
        <v>139</v>
      </c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</row>
    <row r="80" spans="1:63" s="2" customFormat="1" ht="22.8" customHeight="1">
      <c r="A80" s="41"/>
      <c r="B80" s="42"/>
      <c r="C80" s="102" t="s">
        <v>140</v>
      </c>
      <c r="D80" s="43"/>
      <c r="E80" s="43"/>
      <c r="F80" s="43"/>
      <c r="G80" s="43"/>
      <c r="H80" s="43"/>
      <c r="I80" s="43"/>
      <c r="J80" s="186">
        <f>BK80</f>
        <v>0</v>
      </c>
      <c r="K80" s="43"/>
      <c r="L80" s="47"/>
      <c r="M80" s="98"/>
      <c r="N80" s="187"/>
      <c r="O80" s="99"/>
      <c r="P80" s="188">
        <f>P81</f>
        <v>0</v>
      </c>
      <c r="Q80" s="99"/>
      <c r="R80" s="188">
        <f>R81</f>
        <v>0</v>
      </c>
      <c r="S80" s="99"/>
      <c r="T80" s="189">
        <f>T81</f>
        <v>0</v>
      </c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T80" s="20" t="s">
        <v>69</v>
      </c>
      <c r="AU80" s="20" t="s">
        <v>111</v>
      </c>
      <c r="BK80" s="190">
        <f>BK81</f>
        <v>0</v>
      </c>
    </row>
    <row r="81" spans="1:63" s="12" customFormat="1" ht="25.9" customHeight="1">
      <c r="A81" s="12"/>
      <c r="B81" s="191"/>
      <c r="C81" s="192"/>
      <c r="D81" s="193" t="s">
        <v>69</v>
      </c>
      <c r="E81" s="194" t="s">
        <v>1860</v>
      </c>
      <c r="F81" s="194" t="s">
        <v>1861</v>
      </c>
      <c r="G81" s="192"/>
      <c r="H81" s="192"/>
      <c r="I81" s="195"/>
      <c r="J81" s="196">
        <f>BK81</f>
        <v>0</v>
      </c>
      <c r="K81" s="192"/>
      <c r="L81" s="197"/>
      <c r="M81" s="198"/>
      <c r="N81" s="199"/>
      <c r="O81" s="199"/>
      <c r="P81" s="200">
        <f>SUM(P82:P281)</f>
        <v>0</v>
      </c>
      <c r="Q81" s="199"/>
      <c r="R81" s="200">
        <f>SUM(R82:R281)</f>
        <v>0</v>
      </c>
      <c r="S81" s="199"/>
      <c r="T81" s="201">
        <f>SUM(T82:T281)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2" t="s">
        <v>78</v>
      </c>
      <c r="AT81" s="203" t="s">
        <v>69</v>
      </c>
      <c r="AU81" s="203" t="s">
        <v>70</v>
      </c>
      <c r="AY81" s="202" t="s">
        <v>143</v>
      </c>
      <c r="BK81" s="204">
        <f>SUM(BK82:BK281)</f>
        <v>0</v>
      </c>
    </row>
    <row r="82" spans="1:65" s="2" customFormat="1" ht="24.15" customHeight="1">
      <c r="A82" s="41"/>
      <c r="B82" s="42"/>
      <c r="C82" s="207" t="s">
        <v>78</v>
      </c>
      <c r="D82" s="207" t="s">
        <v>146</v>
      </c>
      <c r="E82" s="208" t="s">
        <v>1862</v>
      </c>
      <c r="F82" s="209" t="s">
        <v>1863</v>
      </c>
      <c r="G82" s="210" t="s">
        <v>1864</v>
      </c>
      <c r="H82" s="211">
        <v>1</v>
      </c>
      <c r="I82" s="212"/>
      <c r="J82" s="213">
        <f>ROUND(I82*H82,2)</f>
        <v>0</v>
      </c>
      <c r="K82" s="209" t="s">
        <v>19</v>
      </c>
      <c r="L82" s="47"/>
      <c r="M82" s="214" t="s">
        <v>19</v>
      </c>
      <c r="N82" s="215" t="s">
        <v>41</v>
      </c>
      <c r="O82" s="87"/>
      <c r="P82" s="216">
        <f>O82*H82</f>
        <v>0</v>
      </c>
      <c r="Q82" s="216">
        <v>0</v>
      </c>
      <c r="R82" s="216">
        <f>Q82*H82</f>
        <v>0</v>
      </c>
      <c r="S82" s="216">
        <v>0</v>
      </c>
      <c r="T82" s="217">
        <f>S82*H82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R82" s="218" t="s">
        <v>151</v>
      </c>
      <c r="AT82" s="218" t="s">
        <v>146</v>
      </c>
      <c r="AU82" s="218" t="s">
        <v>78</v>
      </c>
      <c r="AY82" s="20" t="s">
        <v>143</v>
      </c>
      <c r="BE82" s="219">
        <f>IF(N82="základní",J82,0)</f>
        <v>0</v>
      </c>
      <c r="BF82" s="219">
        <f>IF(N82="snížená",J82,0)</f>
        <v>0</v>
      </c>
      <c r="BG82" s="219">
        <f>IF(N82="zákl. přenesená",J82,0)</f>
        <v>0</v>
      </c>
      <c r="BH82" s="219">
        <f>IF(N82="sníž. přenesená",J82,0)</f>
        <v>0</v>
      </c>
      <c r="BI82" s="219">
        <f>IF(N82="nulová",J82,0)</f>
        <v>0</v>
      </c>
      <c r="BJ82" s="20" t="s">
        <v>78</v>
      </c>
      <c r="BK82" s="219">
        <f>ROUND(I82*H82,2)</f>
        <v>0</v>
      </c>
      <c r="BL82" s="20" t="s">
        <v>151</v>
      </c>
      <c r="BM82" s="218" t="s">
        <v>80</v>
      </c>
    </row>
    <row r="83" spans="1:51" s="13" customFormat="1" ht="12">
      <c r="A83" s="13"/>
      <c r="B83" s="225"/>
      <c r="C83" s="226"/>
      <c r="D83" s="227" t="s">
        <v>155</v>
      </c>
      <c r="E83" s="228" t="s">
        <v>19</v>
      </c>
      <c r="F83" s="229" t="s">
        <v>1865</v>
      </c>
      <c r="G83" s="226"/>
      <c r="H83" s="228" t="s">
        <v>19</v>
      </c>
      <c r="I83" s="230"/>
      <c r="J83" s="226"/>
      <c r="K83" s="226"/>
      <c r="L83" s="231"/>
      <c r="M83" s="232"/>
      <c r="N83" s="233"/>
      <c r="O83" s="233"/>
      <c r="P83" s="233"/>
      <c r="Q83" s="233"/>
      <c r="R83" s="233"/>
      <c r="S83" s="233"/>
      <c r="T83" s="234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35" t="s">
        <v>155</v>
      </c>
      <c r="AU83" s="235" t="s">
        <v>78</v>
      </c>
      <c r="AV83" s="13" t="s">
        <v>78</v>
      </c>
      <c r="AW83" s="13" t="s">
        <v>32</v>
      </c>
      <c r="AX83" s="13" t="s">
        <v>70</v>
      </c>
      <c r="AY83" s="235" t="s">
        <v>143</v>
      </c>
    </row>
    <row r="84" spans="1:51" s="13" customFormat="1" ht="12">
      <c r="A84" s="13"/>
      <c r="B84" s="225"/>
      <c r="C84" s="226"/>
      <c r="D84" s="227" t="s">
        <v>155</v>
      </c>
      <c r="E84" s="228" t="s">
        <v>19</v>
      </c>
      <c r="F84" s="229" t="s">
        <v>1866</v>
      </c>
      <c r="G84" s="226"/>
      <c r="H84" s="228" t="s">
        <v>19</v>
      </c>
      <c r="I84" s="230"/>
      <c r="J84" s="226"/>
      <c r="K84" s="226"/>
      <c r="L84" s="231"/>
      <c r="M84" s="232"/>
      <c r="N84" s="233"/>
      <c r="O84" s="233"/>
      <c r="P84" s="233"/>
      <c r="Q84" s="233"/>
      <c r="R84" s="233"/>
      <c r="S84" s="233"/>
      <c r="T84" s="234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35" t="s">
        <v>155</v>
      </c>
      <c r="AU84" s="235" t="s">
        <v>78</v>
      </c>
      <c r="AV84" s="13" t="s">
        <v>78</v>
      </c>
      <c r="AW84" s="13" t="s">
        <v>32</v>
      </c>
      <c r="AX84" s="13" t="s">
        <v>70</v>
      </c>
      <c r="AY84" s="235" t="s">
        <v>143</v>
      </c>
    </row>
    <row r="85" spans="1:51" s="13" customFormat="1" ht="12">
      <c r="A85" s="13"/>
      <c r="B85" s="225"/>
      <c r="C85" s="226"/>
      <c r="D85" s="227" t="s">
        <v>155</v>
      </c>
      <c r="E85" s="228" t="s">
        <v>19</v>
      </c>
      <c r="F85" s="229" t="s">
        <v>1867</v>
      </c>
      <c r="G85" s="226"/>
      <c r="H85" s="228" t="s">
        <v>19</v>
      </c>
      <c r="I85" s="230"/>
      <c r="J85" s="226"/>
      <c r="K85" s="226"/>
      <c r="L85" s="231"/>
      <c r="M85" s="232"/>
      <c r="N85" s="233"/>
      <c r="O85" s="233"/>
      <c r="P85" s="233"/>
      <c r="Q85" s="233"/>
      <c r="R85" s="233"/>
      <c r="S85" s="233"/>
      <c r="T85" s="234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5" t="s">
        <v>155</v>
      </c>
      <c r="AU85" s="235" t="s">
        <v>78</v>
      </c>
      <c r="AV85" s="13" t="s">
        <v>78</v>
      </c>
      <c r="AW85" s="13" t="s">
        <v>32</v>
      </c>
      <c r="AX85" s="13" t="s">
        <v>70</v>
      </c>
      <c r="AY85" s="235" t="s">
        <v>143</v>
      </c>
    </row>
    <row r="86" spans="1:51" s="13" customFormat="1" ht="12">
      <c r="A86" s="13"/>
      <c r="B86" s="225"/>
      <c r="C86" s="226"/>
      <c r="D86" s="227" t="s">
        <v>155</v>
      </c>
      <c r="E86" s="228" t="s">
        <v>19</v>
      </c>
      <c r="F86" s="229" t="s">
        <v>1868</v>
      </c>
      <c r="G86" s="226"/>
      <c r="H86" s="228" t="s">
        <v>19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5" t="s">
        <v>155</v>
      </c>
      <c r="AU86" s="235" t="s">
        <v>78</v>
      </c>
      <c r="AV86" s="13" t="s">
        <v>78</v>
      </c>
      <c r="AW86" s="13" t="s">
        <v>32</v>
      </c>
      <c r="AX86" s="13" t="s">
        <v>70</v>
      </c>
      <c r="AY86" s="235" t="s">
        <v>143</v>
      </c>
    </row>
    <row r="87" spans="1:51" s="13" customFormat="1" ht="12">
      <c r="A87" s="13"/>
      <c r="B87" s="225"/>
      <c r="C87" s="226"/>
      <c r="D87" s="227" t="s">
        <v>155</v>
      </c>
      <c r="E87" s="228" t="s">
        <v>19</v>
      </c>
      <c r="F87" s="229" t="s">
        <v>1869</v>
      </c>
      <c r="G87" s="226"/>
      <c r="H87" s="228" t="s">
        <v>19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155</v>
      </c>
      <c r="AU87" s="235" t="s">
        <v>78</v>
      </c>
      <c r="AV87" s="13" t="s">
        <v>78</v>
      </c>
      <c r="AW87" s="13" t="s">
        <v>32</v>
      </c>
      <c r="AX87" s="13" t="s">
        <v>70</v>
      </c>
      <c r="AY87" s="235" t="s">
        <v>143</v>
      </c>
    </row>
    <row r="88" spans="1:51" s="13" customFormat="1" ht="12">
      <c r="A88" s="13"/>
      <c r="B88" s="225"/>
      <c r="C88" s="226"/>
      <c r="D88" s="227" t="s">
        <v>155</v>
      </c>
      <c r="E88" s="228" t="s">
        <v>19</v>
      </c>
      <c r="F88" s="229" t="s">
        <v>1870</v>
      </c>
      <c r="G88" s="226"/>
      <c r="H88" s="228" t="s">
        <v>19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155</v>
      </c>
      <c r="AU88" s="235" t="s">
        <v>78</v>
      </c>
      <c r="AV88" s="13" t="s">
        <v>78</v>
      </c>
      <c r="AW88" s="13" t="s">
        <v>32</v>
      </c>
      <c r="AX88" s="13" t="s">
        <v>70</v>
      </c>
      <c r="AY88" s="235" t="s">
        <v>143</v>
      </c>
    </row>
    <row r="89" spans="1:51" s="13" customFormat="1" ht="12">
      <c r="A89" s="13"/>
      <c r="B89" s="225"/>
      <c r="C89" s="226"/>
      <c r="D89" s="227" t="s">
        <v>155</v>
      </c>
      <c r="E89" s="228" t="s">
        <v>19</v>
      </c>
      <c r="F89" s="229" t="s">
        <v>1871</v>
      </c>
      <c r="G89" s="226"/>
      <c r="H89" s="228" t="s">
        <v>19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155</v>
      </c>
      <c r="AU89" s="235" t="s">
        <v>78</v>
      </c>
      <c r="AV89" s="13" t="s">
        <v>78</v>
      </c>
      <c r="AW89" s="13" t="s">
        <v>32</v>
      </c>
      <c r="AX89" s="13" t="s">
        <v>70</v>
      </c>
      <c r="AY89" s="235" t="s">
        <v>143</v>
      </c>
    </row>
    <row r="90" spans="1:51" s="13" customFormat="1" ht="12">
      <c r="A90" s="13"/>
      <c r="B90" s="225"/>
      <c r="C90" s="226"/>
      <c r="D90" s="227" t="s">
        <v>155</v>
      </c>
      <c r="E90" s="228" t="s">
        <v>19</v>
      </c>
      <c r="F90" s="229" t="s">
        <v>1872</v>
      </c>
      <c r="G90" s="226"/>
      <c r="H90" s="228" t="s">
        <v>19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155</v>
      </c>
      <c r="AU90" s="235" t="s">
        <v>78</v>
      </c>
      <c r="AV90" s="13" t="s">
        <v>78</v>
      </c>
      <c r="AW90" s="13" t="s">
        <v>32</v>
      </c>
      <c r="AX90" s="13" t="s">
        <v>70</v>
      </c>
      <c r="AY90" s="235" t="s">
        <v>143</v>
      </c>
    </row>
    <row r="91" spans="1:51" s="13" customFormat="1" ht="12">
      <c r="A91" s="13"/>
      <c r="B91" s="225"/>
      <c r="C91" s="226"/>
      <c r="D91" s="227" t="s">
        <v>155</v>
      </c>
      <c r="E91" s="228" t="s">
        <v>19</v>
      </c>
      <c r="F91" s="229" t="s">
        <v>1873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155</v>
      </c>
      <c r="AU91" s="235" t="s">
        <v>78</v>
      </c>
      <c r="AV91" s="13" t="s">
        <v>78</v>
      </c>
      <c r="AW91" s="13" t="s">
        <v>32</v>
      </c>
      <c r="AX91" s="13" t="s">
        <v>70</v>
      </c>
      <c r="AY91" s="235" t="s">
        <v>143</v>
      </c>
    </row>
    <row r="92" spans="1:51" s="13" customFormat="1" ht="12">
      <c r="A92" s="13"/>
      <c r="B92" s="225"/>
      <c r="C92" s="226"/>
      <c r="D92" s="227" t="s">
        <v>155</v>
      </c>
      <c r="E92" s="228" t="s">
        <v>19</v>
      </c>
      <c r="F92" s="229" t="s">
        <v>1874</v>
      </c>
      <c r="G92" s="226"/>
      <c r="H92" s="228" t="s">
        <v>19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155</v>
      </c>
      <c r="AU92" s="235" t="s">
        <v>78</v>
      </c>
      <c r="AV92" s="13" t="s">
        <v>78</v>
      </c>
      <c r="AW92" s="13" t="s">
        <v>32</v>
      </c>
      <c r="AX92" s="13" t="s">
        <v>70</v>
      </c>
      <c r="AY92" s="235" t="s">
        <v>143</v>
      </c>
    </row>
    <row r="93" spans="1:51" s="13" customFormat="1" ht="12">
      <c r="A93" s="13"/>
      <c r="B93" s="225"/>
      <c r="C93" s="226"/>
      <c r="D93" s="227" t="s">
        <v>155</v>
      </c>
      <c r="E93" s="228" t="s">
        <v>19</v>
      </c>
      <c r="F93" s="229" t="s">
        <v>1873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155</v>
      </c>
      <c r="AU93" s="235" t="s">
        <v>78</v>
      </c>
      <c r="AV93" s="13" t="s">
        <v>78</v>
      </c>
      <c r="AW93" s="13" t="s">
        <v>32</v>
      </c>
      <c r="AX93" s="13" t="s">
        <v>70</v>
      </c>
      <c r="AY93" s="235" t="s">
        <v>143</v>
      </c>
    </row>
    <row r="94" spans="1:51" s="13" customFormat="1" ht="12">
      <c r="A94" s="13"/>
      <c r="B94" s="225"/>
      <c r="C94" s="226"/>
      <c r="D94" s="227" t="s">
        <v>155</v>
      </c>
      <c r="E94" s="228" t="s">
        <v>19</v>
      </c>
      <c r="F94" s="229" t="s">
        <v>1875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155</v>
      </c>
      <c r="AU94" s="235" t="s">
        <v>78</v>
      </c>
      <c r="AV94" s="13" t="s">
        <v>78</v>
      </c>
      <c r="AW94" s="13" t="s">
        <v>32</v>
      </c>
      <c r="AX94" s="13" t="s">
        <v>70</v>
      </c>
      <c r="AY94" s="235" t="s">
        <v>143</v>
      </c>
    </row>
    <row r="95" spans="1:51" s="13" customFormat="1" ht="12">
      <c r="A95" s="13"/>
      <c r="B95" s="225"/>
      <c r="C95" s="226"/>
      <c r="D95" s="227" t="s">
        <v>155</v>
      </c>
      <c r="E95" s="228" t="s">
        <v>19</v>
      </c>
      <c r="F95" s="229" t="s">
        <v>1876</v>
      </c>
      <c r="G95" s="226"/>
      <c r="H95" s="228" t="s">
        <v>19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155</v>
      </c>
      <c r="AU95" s="235" t="s">
        <v>78</v>
      </c>
      <c r="AV95" s="13" t="s">
        <v>78</v>
      </c>
      <c r="AW95" s="13" t="s">
        <v>32</v>
      </c>
      <c r="AX95" s="13" t="s">
        <v>70</v>
      </c>
      <c r="AY95" s="235" t="s">
        <v>143</v>
      </c>
    </row>
    <row r="96" spans="1:51" s="13" customFormat="1" ht="12">
      <c r="A96" s="13"/>
      <c r="B96" s="225"/>
      <c r="C96" s="226"/>
      <c r="D96" s="227" t="s">
        <v>155</v>
      </c>
      <c r="E96" s="228" t="s">
        <v>19</v>
      </c>
      <c r="F96" s="229" t="s">
        <v>1877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155</v>
      </c>
      <c r="AU96" s="235" t="s">
        <v>78</v>
      </c>
      <c r="AV96" s="13" t="s">
        <v>78</v>
      </c>
      <c r="AW96" s="13" t="s">
        <v>32</v>
      </c>
      <c r="AX96" s="13" t="s">
        <v>70</v>
      </c>
      <c r="AY96" s="235" t="s">
        <v>143</v>
      </c>
    </row>
    <row r="97" spans="1:51" s="13" customFormat="1" ht="12">
      <c r="A97" s="13"/>
      <c r="B97" s="225"/>
      <c r="C97" s="226"/>
      <c r="D97" s="227" t="s">
        <v>155</v>
      </c>
      <c r="E97" s="228" t="s">
        <v>19</v>
      </c>
      <c r="F97" s="229" t="s">
        <v>1878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155</v>
      </c>
      <c r="AU97" s="235" t="s">
        <v>78</v>
      </c>
      <c r="AV97" s="13" t="s">
        <v>78</v>
      </c>
      <c r="AW97" s="13" t="s">
        <v>32</v>
      </c>
      <c r="AX97" s="13" t="s">
        <v>70</v>
      </c>
      <c r="AY97" s="235" t="s">
        <v>143</v>
      </c>
    </row>
    <row r="98" spans="1:51" s="13" customFormat="1" ht="12">
      <c r="A98" s="13"/>
      <c r="B98" s="225"/>
      <c r="C98" s="226"/>
      <c r="D98" s="227" t="s">
        <v>155</v>
      </c>
      <c r="E98" s="228" t="s">
        <v>19</v>
      </c>
      <c r="F98" s="229" t="s">
        <v>1879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155</v>
      </c>
      <c r="AU98" s="235" t="s">
        <v>78</v>
      </c>
      <c r="AV98" s="13" t="s">
        <v>78</v>
      </c>
      <c r="AW98" s="13" t="s">
        <v>32</v>
      </c>
      <c r="AX98" s="13" t="s">
        <v>70</v>
      </c>
      <c r="AY98" s="235" t="s">
        <v>143</v>
      </c>
    </row>
    <row r="99" spans="1:51" s="13" customFormat="1" ht="12">
      <c r="A99" s="13"/>
      <c r="B99" s="225"/>
      <c r="C99" s="226"/>
      <c r="D99" s="227" t="s">
        <v>155</v>
      </c>
      <c r="E99" s="228" t="s">
        <v>19</v>
      </c>
      <c r="F99" s="229" t="s">
        <v>1880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155</v>
      </c>
      <c r="AU99" s="235" t="s">
        <v>78</v>
      </c>
      <c r="AV99" s="13" t="s">
        <v>78</v>
      </c>
      <c r="AW99" s="13" t="s">
        <v>32</v>
      </c>
      <c r="AX99" s="13" t="s">
        <v>70</v>
      </c>
      <c r="AY99" s="235" t="s">
        <v>143</v>
      </c>
    </row>
    <row r="100" spans="1:51" s="13" customFormat="1" ht="12">
      <c r="A100" s="13"/>
      <c r="B100" s="225"/>
      <c r="C100" s="226"/>
      <c r="D100" s="227" t="s">
        <v>155</v>
      </c>
      <c r="E100" s="228" t="s">
        <v>19</v>
      </c>
      <c r="F100" s="229" t="s">
        <v>1881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155</v>
      </c>
      <c r="AU100" s="235" t="s">
        <v>78</v>
      </c>
      <c r="AV100" s="13" t="s">
        <v>78</v>
      </c>
      <c r="AW100" s="13" t="s">
        <v>32</v>
      </c>
      <c r="AX100" s="13" t="s">
        <v>70</v>
      </c>
      <c r="AY100" s="235" t="s">
        <v>143</v>
      </c>
    </row>
    <row r="101" spans="1:51" s="13" customFormat="1" ht="12">
      <c r="A101" s="13"/>
      <c r="B101" s="225"/>
      <c r="C101" s="226"/>
      <c r="D101" s="227" t="s">
        <v>155</v>
      </c>
      <c r="E101" s="228" t="s">
        <v>19</v>
      </c>
      <c r="F101" s="229" t="s">
        <v>1882</v>
      </c>
      <c r="G101" s="226"/>
      <c r="H101" s="228" t="s">
        <v>19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155</v>
      </c>
      <c r="AU101" s="235" t="s">
        <v>78</v>
      </c>
      <c r="AV101" s="13" t="s">
        <v>78</v>
      </c>
      <c r="AW101" s="13" t="s">
        <v>32</v>
      </c>
      <c r="AX101" s="13" t="s">
        <v>70</v>
      </c>
      <c r="AY101" s="235" t="s">
        <v>143</v>
      </c>
    </row>
    <row r="102" spans="1:51" s="13" customFormat="1" ht="12">
      <c r="A102" s="13"/>
      <c r="B102" s="225"/>
      <c r="C102" s="226"/>
      <c r="D102" s="227" t="s">
        <v>155</v>
      </c>
      <c r="E102" s="228" t="s">
        <v>19</v>
      </c>
      <c r="F102" s="229" t="s">
        <v>1883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155</v>
      </c>
      <c r="AU102" s="235" t="s">
        <v>78</v>
      </c>
      <c r="AV102" s="13" t="s">
        <v>78</v>
      </c>
      <c r="AW102" s="13" t="s">
        <v>32</v>
      </c>
      <c r="AX102" s="13" t="s">
        <v>70</v>
      </c>
      <c r="AY102" s="235" t="s">
        <v>143</v>
      </c>
    </row>
    <row r="103" spans="1:51" s="13" customFormat="1" ht="12">
      <c r="A103" s="13"/>
      <c r="B103" s="225"/>
      <c r="C103" s="226"/>
      <c r="D103" s="227" t="s">
        <v>155</v>
      </c>
      <c r="E103" s="228" t="s">
        <v>19</v>
      </c>
      <c r="F103" s="229" t="s">
        <v>1884</v>
      </c>
      <c r="G103" s="226"/>
      <c r="H103" s="228" t="s">
        <v>19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155</v>
      </c>
      <c r="AU103" s="235" t="s">
        <v>78</v>
      </c>
      <c r="AV103" s="13" t="s">
        <v>78</v>
      </c>
      <c r="AW103" s="13" t="s">
        <v>32</v>
      </c>
      <c r="AX103" s="13" t="s">
        <v>70</v>
      </c>
      <c r="AY103" s="235" t="s">
        <v>143</v>
      </c>
    </row>
    <row r="104" spans="1:51" s="13" customFormat="1" ht="12">
      <c r="A104" s="13"/>
      <c r="B104" s="225"/>
      <c r="C104" s="226"/>
      <c r="D104" s="227" t="s">
        <v>155</v>
      </c>
      <c r="E104" s="228" t="s">
        <v>19</v>
      </c>
      <c r="F104" s="229" t="s">
        <v>1885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155</v>
      </c>
      <c r="AU104" s="235" t="s">
        <v>78</v>
      </c>
      <c r="AV104" s="13" t="s">
        <v>78</v>
      </c>
      <c r="AW104" s="13" t="s">
        <v>32</v>
      </c>
      <c r="AX104" s="13" t="s">
        <v>70</v>
      </c>
      <c r="AY104" s="235" t="s">
        <v>143</v>
      </c>
    </row>
    <row r="105" spans="1:51" s="13" customFormat="1" ht="12">
      <c r="A105" s="13"/>
      <c r="B105" s="225"/>
      <c r="C105" s="226"/>
      <c r="D105" s="227" t="s">
        <v>155</v>
      </c>
      <c r="E105" s="228" t="s">
        <v>19</v>
      </c>
      <c r="F105" s="229" t="s">
        <v>1886</v>
      </c>
      <c r="G105" s="226"/>
      <c r="H105" s="228" t="s">
        <v>19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155</v>
      </c>
      <c r="AU105" s="235" t="s">
        <v>78</v>
      </c>
      <c r="AV105" s="13" t="s">
        <v>78</v>
      </c>
      <c r="AW105" s="13" t="s">
        <v>32</v>
      </c>
      <c r="AX105" s="13" t="s">
        <v>70</v>
      </c>
      <c r="AY105" s="235" t="s">
        <v>143</v>
      </c>
    </row>
    <row r="106" spans="1:51" s="13" customFormat="1" ht="12">
      <c r="A106" s="13"/>
      <c r="B106" s="225"/>
      <c r="C106" s="226"/>
      <c r="D106" s="227" t="s">
        <v>155</v>
      </c>
      <c r="E106" s="228" t="s">
        <v>19</v>
      </c>
      <c r="F106" s="229" t="s">
        <v>1887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155</v>
      </c>
      <c r="AU106" s="235" t="s">
        <v>78</v>
      </c>
      <c r="AV106" s="13" t="s">
        <v>78</v>
      </c>
      <c r="AW106" s="13" t="s">
        <v>32</v>
      </c>
      <c r="AX106" s="13" t="s">
        <v>70</v>
      </c>
      <c r="AY106" s="235" t="s">
        <v>143</v>
      </c>
    </row>
    <row r="107" spans="1:51" s="13" customFormat="1" ht="12">
      <c r="A107" s="13"/>
      <c r="B107" s="225"/>
      <c r="C107" s="226"/>
      <c r="D107" s="227" t="s">
        <v>155</v>
      </c>
      <c r="E107" s="228" t="s">
        <v>19</v>
      </c>
      <c r="F107" s="229" t="s">
        <v>1888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155</v>
      </c>
      <c r="AU107" s="235" t="s">
        <v>78</v>
      </c>
      <c r="AV107" s="13" t="s">
        <v>78</v>
      </c>
      <c r="AW107" s="13" t="s">
        <v>32</v>
      </c>
      <c r="AX107" s="13" t="s">
        <v>70</v>
      </c>
      <c r="AY107" s="235" t="s">
        <v>143</v>
      </c>
    </row>
    <row r="108" spans="1:51" s="13" customFormat="1" ht="12">
      <c r="A108" s="13"/>
      <c r="B108" s="225"/>
      <c r="C108" s="226"/>
      <c r="D108" s="227" t="s">
        <v>155</v>
      </c>
      <c r="E108" s="228" t="s">
        <v>19</v>
      </c>
      <c r="F108" s="229" t="s">
        <v>1889</v>
      </c>
      <c r="G108" s="226"/>
      <c r="H108" s="228" t="s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155</v>
      </c>
      <c r="AU108" s="235" t="s">
        <v>78</v>
      </c>
      <c r="AV108" s="13" t="s">
        <v>78</v>
      </c>
      <c r="AW108" s="13" t="s">
        <v>32</v>
      </c>
      <c r="AX108" s="13" t="s">
        <v>70</v>
      </c>
      <c r="AY108" s="235" t="s">
        <v>143</v>
      </c>
    </row>
    <row r="109" spans="1:51" s="13" customFormat="1" ht="12">
      <c r="A109" s="13"/>
      <c r="B109" s="225"/>
      <c r="C109" s="226"/>
      <c r="D109" s="227" t="s">
        <v>155</v>
      </c>
      <c r="E109" s="228" t="s">
        <v>19</v>
      </c>
      <c r="F109" s="229" t="s">
        <v>1890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155</v>
      </c>
      <c r="AU109" s="235" t="s">
        <v>78</v>
      </c>
      <c r="AV109" s="13" t="s">
        <v>78</v>
      </c>
      <c r="AW109" s="13" t="s">
        <v>32</v>
      </c>
      <c r="AX109" s="13" t="s">
        <v>70</v>
      </c>
      <c r="AY109" s="235" t="s">
        <v>143</v>
      </c>
    </row>
    <row r="110" spans="1:51" s="13" customFormat="1" ht="12">
      <c r="A110" s="13"/>
      <c r="B110" s="225"/>
      <c r="C110" s="226"/>
      <c r="D110" s="227" t="s">
        <v>155</v>
      </c>
      <c r="E110" s="228" t="s">
        <v>19</v>
      </c>
      <c r="F110" s="229" t="s">
        <v>1891</v>
      </c>
      <c r="G110" s="226"/>
      <c r="H110" s="228" t="s">
        <v>19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155</v>
      </c>
      <c r="AU110" s="235" t="s">
        <v>78</v>
      </c>
      <c r="AV110" s="13" t="s">
        <v>78</v>
      </c>
      <c r="AW110" s="13" t="s">
        <v>32</v>
      </c>
      <c r="AX110" s="13" t="s">
        <v>70</v>
      </c>
      <c r="AY110" s="235" t="s">
        <v>143</v>
      </c>
    </row>
    <row r="111" spans="1:51" s="13" customFormat="1" ht="12">
      <c r="A111" s="13"/>
      <c r="B111" s="225"/>
      <c r="C111" s="226"/>
      <c r="D111" s="227" t="s">
        <v>155</v>
      </c>
      <c r="E111" s="228" t="s">
        <v>19</v>
      </c>
      <c r="F111" s="229" t="s">
        <v>1892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155</v>
      </c>
      <c r="AU111" s="235" t="s">
        <v>78</v>
      </c>
      <c r="AV111" s="13" t="s">
        <v>78</v>
      </c>
      <c r="AW111" s="13" t="s">
        <v>32</v>
      </c>
      <c r="AX111" s="13" t="s">
        <v>70</v>
      </c>
      <c r="AY111" s="235" t="s">
        <v>143</v>
      </c>
    </row>
    <row r="112" spans="1:51" s="13" customFormat="1" ht="12">
      <c r="A112" s="13"/>
      <c r="B112" s="225"/>
      <c r="C112" s="226"/>
      <c r="D112" s="227" t="s">
        <v>155</v>
      </c>
      <c r="E112" s="228" t="s">
        <v>19</v>
      </c>
      <c r="F112" s="229" t="s">
        <v>1893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155</v>
      </c>
      <c r="AU112" s="235" t="s">
        <v>78</v>
      </c>
      <c r="AV112" s="13" t="s">
        <v>78</v>
      </c>
      <c r="AW112" s="13" t="s">
        <v>32</v>
      </c>
      <c r="AX112" s="13" t="s">
        <v>70</v>
      </c>
      <c r="AY112" s="235" t="s">
        <v>143</v>
      </c>
    </row>
    <row r="113" spans="1:51" s="14" customFormat="1" ht="12">
      <c r="A113" s="14"/>
      <c r="B113" s="236"/>
      <c r="C113" s="237"/>
      <c r="D113" s="227" t="s">
        <v>155</v>
      </c>
      <c r="E113" s="238" t="s">
        <v>19</v>
      </c>
      <c r="F113" s="239" t="s">
        <v>78</v>
      </c>
      <c r="G113" s="237"/>
      <c r="H113" s="240">
        <v>1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155</v>
      </c>
      <c r="AU113" s="246" t="s">
        <v>78</v>
      </c>
      <c r="AV113" s="14" t="s">
        <v>80</v>
      </c>
      <c r="AW113" s="14" t="s">
        <v>32</v>
      </c>
      <c r="AX113" s="14" t="s">
        <v>70</v>
      </c>
      <c r="AY113" s="246" t="s">
        <v>143</v>
      </c>
    </row>
    <row r="114" spans="1:51" s="15" customFormat="1" ht="12">
      <c r="A114" s="15"/>
      <c r="B114" s="257"/>
      <c r="C114" s="258"/>
      <c r="D114" s="227" t="s">
        <v>155</v>
      </c>
      <c r="E114" s="259" t="s">
        <v>19</v>
      </c>
      <c r="F114" s="260" t="s">
        <v>204</v>
      </c>
      <c r="G114" s="258"/>
      <c r="H114" s="261">
        <v>1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7" t="s">
        <v>155</v>
      </c>
      <c r="AU114" s="267" t="s">
        <v>78</v>
      </c>
      <c r="AV114" s="15" t="s">
        <v>151</v>
      </c>
      <c r="AW114" s="15" t="s">
        <v>32</v>
      </c>
      <c r="AX114" s="15" t="s">
        <v>78</v>
      </c>
      <c r="AY114" s="267" t="s">
        <v>143</v>
      </c>
    </row>
    <row r="115" spans="1:65" s="2" customFormat="1" ht="16.5" customHeight="1">
      <c r="A115" s="41"/>
      <c r="B115" s="42"/>
      <c r="C115" s="207" t="s">
        <v>80</v>
      </c>
      <c r="D115" s="207" t="s">
        <v>146</v>
      </c>
      <c r="E115" s="208" t="s">
        <v>1894</v>
      </c>
      <c r="F115" s="209" t="s">
        <v>1895</v>
      </c>
      <c r="G115" s="210" t="s">
        <v>1864</v>
      </c>
      <c r="H115" s="211">
        <v>1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41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151</v>
      </c>
      <c r="AT115" s="218" t="s">
        <v>146</v>
      </c>
      <c r="AU115" s="218" t="s">
        <v>78</v>
      </c>
      <c r="AY115" s="20" t="s">
        <v>143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78</v>
      </c>
      <c r="BK115" s="219">
        <f>ROUND(I115*H115,2)</f>
        <v>0</v>
      </c>
      <c r="BL115" s="20" t="s">
        <v>151</v>
      </c>
      <c r="BM115" s="218" t="s">
        <v>151</v>
      </c>
    </row>
    <row r="116" spans="1:51" s="13" customFormat="1" ht="12">
      <c r="A116" s="13"/>
      <c r="B116" s="225"/>
      <c r="C116" s="226"/>
      <c r="D116" s="227" t="s">
        <v>155</v>
      </c>
      <c r="E116" s="228" t="s">
        <v>19</v>
      </c>
      <c r="F116" s="229" t="s">
        <v>1896</v>
      </c>
      <c r="G116" s="226"/>
      <c r="H116" s="228" t="s">
        <v>19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155</v>
      </c>
      <c r="AU116" s="235" t="s">
        <v>78</v>
      </c>
      <c r="AV116" s="13" t="s">
        <v>78</v>
      </c>
      <c r="AW116" s="13" t="s">
        <v>32</v>
      </c>
      <c r="AX116" s="13" t="s">
        <v>70</v>
      </c>
      <c r="AY116" s="235" t="s">
        <v>143</v>
      </c>
    </row>
    <row r="117" spans="1:51" s="13" customFormat="1" ht="12">
      <c r="A117" s="13"/>
      <c r="B117" s="225"/>
      <c r="C117" s="226"/>
      <c r="D117" s="227" t="s">
        <v>155</v>
      </c>
      <c r="E117" s="228" t="s">
        <v>19</v>
      </c>
      <c r="F117" s="229" t="s">
        <v>1897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155</v>
      </c>
      <c r="AU117" s="235" t="s">
        <v>78</v>
      </c>
      <c r="AV117" s="13" t="s">
        <v>78</v>
      </c>
      <c r="AW117" s="13" t="s">
        <v>32</v>
      </c>
      <c r="AX117" s="13" t="s">
        <v>70</v>
      </c>
      <c r="AY117" s="235" t="s">
        <v>143</v>
      </c>
    </row>
    <row r="118" spans="1:51" s="13" customFormat="1" ht="12">
      <c r="A118" s="13"/>
      <c r="B118" s="225"/>
      <c r="C118" s="226"/>
      <c r="D118" s="227" t="s">
        <v>155</v>
      </c>
      <c r="E118" s="228" t="s">
        <v>19</v>
      </c>
      <c r="F118" s="229" t="s">
        <v>1898</v>
      </c>
      <c r="G118" s="226"/>
      <c r="H118" s="228" t="s">
        <v>19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155</v>
      </c>
      <c r="AU118" s="235" t="s">
        <v>78</v>
      </c>
      <c r="AV118" s="13" t="s">
        <v>78</v>
      </c>
      <c r="AW118" s="13" t="s">
        <v>32</v>
      </c>
      <c r="AX118" s="13" t="s">
        <v>70</v>
      </c>
      <c r="AY118" s="235" t="s">
        <v>143</v>
      </c>
    </row>
    <row r="119" spans="1:51" s="13" customFormat="1" ht="12">
      <c r="A119" s="13"/>
      <c r="B119" s="225"/>
      <c r="C119" s="226"/>
      <c r="D119" s="227" t="s">
        <v>155</v>
      </c>
      <c r="E119" s="228" t="s">
        <v>19</v>
      </c>
      <c r="F119" s="229" t="s">
        <v>1899</v>
      </c>
      <c r="G119" s="226"/>
      <c r="H119" s="228" t="s">
        <v>19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155</v>
      </c>
      <c r="AU119" s="235" t="s">
        <v>78</v>
      </c>
      <c r="AV119" s="13" t="s">
        <v>78</v>
      </c>
      <c r="AW119" s="13" t="s">
        <v>32</v>
      </c>
      <c r="AX119" s="13" t="s">
        <v>70</v>
      </c>
      <c r="AY119" s="235" t="s">
        <v>143</v>
      </c>
    </row>
    <row r="120" spans="1:51" s="13" customFormat="1" ht="12">
      <c r="A120" s="13"/>
      <c r="B120" s="225"/>
      <c r="C120" s="226"/>
      <c r="D120" s="227" t="s">
        <v>155</v>
      </c>
      <c r="E120" s="228" t="s">
        <v>19</v>
      </c>
      <c r="F120" s="229" t="s">
        <v>1900</v>
      </c>
      <c r="G120" s="226"/>
      <c r="H120" s="228" t="s">
        <v>19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155</v>
      </c>
      <c r="AU120" s="235" t="s">
        <v>78</v>
      </c>
      <c r="AV120" s="13" t="s">
        <v>78</v>
      </c>
      <c r="AW120" s="13" t="s">
        <v>32</v>
      </c>
      <c r="AX120" s="13" t="s">
        <v>70</v>
      </c>
      <c r="AY120" s="235" t="s">
        <v>143</v>
      </c>
    </row>
    <row r="121" spans="1:51" s="13" customFormat="1" ht="12">
      <c r="A121" s="13"/>
      <c r="B121" s="225"/>
      <c r="C121" s="226"/>
      <c r="D121" s="227" t="s">
        <v>155</v>
      </c>
      <c r="E121" s="228" t="s">
        <v>19</v>
      </c>
      <c r="F121" s="229" t="s">
        <v>1901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155</v>
      </c>
      <c r="AU121" s="235" t="s">
        <v>78</v>
      </c>
      <c r="AV121" s="13" t="s">
        <v>78</v>
      </c>
      <c r="AW121" s="13" t="s">
        <v>32</v>
      </c>
      <c r="AX121" s="13" t="s">
        <v>70</v>
      </c>
      <c r="AY121" s="235" t="s">
        <v>143</v>
      </c>
    </row>
    <row r="122" spans="1:51" s="13" customFormat="1" ht="12">
      <c r="A122" s="13"/>
      <c r="B122" s="225"/>
      <c r="C122" s="226"/>
      <c r="D122" s="227" t="s">
        <v>155</v>
      </c>
      <c r="E122" s="228" t="s">
        <v>19</v>
      </c>
      <c r="F122" s="229" t="s">
        <v>1902</v>
      </c>
      <c r="G122" s="226"/>
      <c r="H122" s="228" t="s">
        <v>19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155</v>
      </c>
      <c r="AU122" s="235" t="s">
        <v>78</v>
      </c>
      <c r="AV122" s="13" t="s">
        <v>78</v>
      </c>
      <c r="AW122" s="13" t="s">
        <v>32</v>
      </c>
      <c r="AX122" s="13" t="s">
        <v>70</v>
      </c>
      <c r="AY122" s="235" t="s">
        <v>143</v>
      </c>
    </row>
    <row r="123" spans="1:51" s="13" customFormat="1" ht="12">
      <c r="A123" s="13"/>
      <c r="B123" s="225"/>
      <c r="C123" s="226"/>
      <c r="D123" s="227" t="s">
        <v>155</v>
      </c>
      <c r="E123" s="228" t="s">
        <v>19</v>
      </c>
      <c r="F123" s="229" t="s">
        <v>1903</v>
      </c>
      <c r="G123" s="226"/>
      <c r="H123" s="228" t="s">
        <v>19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155</v>
      </c>
      <c r="AU123" s="235" t="s">
        <v>78</v>
      </c>
      <c r="AV123" s="13" t="s">
        <v>78</v>
      </c>
      <c r="AW123" s="13" t="s">
        <v>32</v>
      </c>
      <c r="AX123" s="13" t="s">
        <v>70</v>
      </c>
      <c r="AY123" s="235" t="s">
        <v>143</v>
      </c>
    </row>
    <row r="124" spans="1:51" s="13" customFormat="1" ht="12">
      <c r="A124" s="13"/>
      <c r="B124" s="225"/>
      <c r="C124" s="226"/>
      <c r="D124" s="227" t="s">
        <v>155</v>
      </c>
      <c r="E124" s="228" t="s">
        <v>19</v>
      </c>
      <c r="F124" s="229" t="s">
        <v>1904</v>
      </c>
      <c r="G124" s="226"/>
      <c r="H124" s="228" t="s">
        <v>19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155</v>
      </c>
      <c r="AU124" s="235" t="s">
        <v>78</v>
      </c>
      <c r="AV124" s="13" t="s">
        <v>78</v>
      </c>
      <c r="AW124" s="13" t="s">
        <v>32</v>
      </c>
      <c r="AX124" s="13" t="s">
        <v>70</v>
      </c>
      <c r="AY124" s="235" t="s">
        <v>143</v>
      </c>
    </row>
    <row r="125" spans="1:51" s="13" customFormat="1" ht="12">
      <c r="A125" s="13"/>
      <c r="B125" s="225"/>
      <c r="C125" s="226"/>
      <c r="D125" s="227" t="s">
        <v>155</v>
      </c>
      <c r="E125" s="228" t="s">
        <v>19</v>
      </c>
      <c r="F125" s="229" t="s">
        <v>1905</v>
      </c>
      <c r="G125" s="226"/>
      <c r="H125" s="228" t="s">
        <v>19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155</v>
      </c>
      <c r="AU125" s="235" t="s">
        <v>78</v>
      </c>
      <c r="AV125" s="13" t="s">
        <v>78</v>
      </c>
      <c r="AW125" s="13" t="s">
        <v>32</v>
      </c>
      <c r="AX125" s="13" t="s">
        <v>70</v>
      </c>
      <c r="AY125" s="235" t="s">
        <v>143</v>
      </c>
    </row>
    <row r="126" spans="1:51" s="13" customFormat="1" ht="12">
      <c r="A126" s="13"/>
      <c r="B126" s="225"/>
      <c r="C126" s="226"/>
      <c r="D126" s="227" t="s">
        <v>155</v>
      </c>
      <c r="E126" s="228" t="s">
        <v>19</v>
      </c>
      <c r="F126" s="229" t="s">
        <v>1906</v>
      </c>
      <c r="G126" s="226"/>
      <c r="H126" s="228" t="s">
        <v>19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155</v>
      </c>
      <c r="AU126" s="235" t="s">
        <v>78</v>
      </c>
      <c r="AV126" s="13" t="s">
        <v>78</v>
      </c>
      <c r="AW126" s="13" t="s">
        <v>32</v>
      </c>
      <c r="AX126" s="13" t="s">
        <v>70</v>
      </c>
      <c r="AY126" s="235" t="s">
        <v>143</v>
      </c>
    </row>
    <row r="127" spans="1:51" s="13" customFormat="1" ht="12">
      <c r="A127" s="13"/>
      <c r="B127" s="225"/>
      <c r="C127" s="226"/>
      <c r="D127" s="227" t="s">
        <v>155</v>
      </c>
      <c r="E127" s="228" t="s">
        <v>19</v>
      </c>
      <c r="F127" s="229" t="s">
        <v>1907</v>
      </c>
      <c r="G127" s="226"/>
      <c r="H127" s="228" t="s">
        <v>19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155</v>
      </c>
      <c r="AU127" s="235" t="s">
        <v>78</v>
      </c>
      <c r="AV127" s="13" t="s">
        <v>78</v>
      </c>
      <c r="AW127" s="13" t="s">
        <v>32</v>
      </c>
      <c r="AX127" s="13" t="s">
        <v>70</v>
      </c>
      <c r="AY127" s="235" t="s">
        <v>143</v>
      </c>
    </row>
    <row r="128" spans="1:51" s="13" customFormat="1" ht="12">
      <c r="A128" s="13"/>
      <c r="B128" s="225"/>
      <c r="C128" s="226"/>
      <c r="D128" s="227" t="s">
        <v>155</v>
      </c>
      <c r="E128" s="228" t="s">
        <v>19</v>
      </c>
      <c r="F128" s="229" t="s">
        <v>1908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155</v>
      </c>
      <c r="AU128" s="235" t="s">
        <v>78</v>
      </c>
      <c r="AV128" s="13" t="s">
        <v>78</v>
      </c>
      <c r="AW128" s="13" t="s">
        <v>32</v>
      </c>
      <c r="AX128" s="13" t="s">
        <v>70</v>
      </c>
      <c r="AY128" s="235" t="s">
        <v>143</v>
      </c>
    </row>
    <row r="129" spans="1:51" s="13" customFormat="1" ht="12">
      <c r="A129" s="13"/>
      <c r="B129" s="225"/>
      <c r="C129" s="226"/>
      <c r="D129" s="227" t="s">
        <v>155</v>
      </c>
      <c r="E129" s="228" t="s">
        <v>19</v>
      </c>
      <c r="F129" s="229" t="s">
        <v>1909</v>
      </c>
      <c r="G129" s="226"/>
      <c r="H129" s="228" t="s">
        <v>19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155</v>
      </c>
      <c r="AU129" s="235" t="s">
        <v>78</v>
      </c>
      <c r="AV129" s="13" t="s">
        <v>78</v>
      </c>
      <c r="AW129" s="13" t="s">
        <v>32</v>
      </c>
      <c r="AX129" s="13" t="s">
        <v>70</v>
      </c>
      <c r="AY129" s="235" t="s">
        <v>143</v>
      </c>
    </row>
    <row r="130" spans="1:51" s="13" customFormat="1" ht="12">
      <c r="A130" s="13"/>
      <c r="B130" s="225"/>
      <c r="C130" s="226"/>
      <c r="D130" s="227" t="s">
        <v>155</v>
      </c>
      <c r="E130" s="228" t="s">
        <v>19</v>
      </c>
      <c r="F130" s="229" t="s">
        <v>1910</v>
      </c>
      <c r="G130" s="226"/>
      <c r="H130" s="228" t="s">
        <v>19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155</v>
      </c>
      <c r="AU130" s="235" t="s">
        <v>78</v>
      </c>
      <c r="AV130" s="13" t="s">
        <v>78</v>
      </c>
      <c r="AW130" s="13" t="s">
        <v>32</v>
      </c>
      <c r="AX130" s="13" t="s">
        <v>70</v>
      </c>
      <c r="AY130" s="235" t="s">
        <v>143</v>
      </c>
    </row>
    <row r="131" spans="1:51" s="13" customFormat="1" ht="12">
      <c r="A131" s="13"/>
      <c r="B131" s="225"/>
      <c r="C131" s="226"/>
      <c r="D131" s="227" t="s">
        <v>155</v>
      </c>
      <c r="E131" s="228" t="s">
        <v>19</v>
      </c>
      <c r="F131" s="229" t="s">
        <v>1911</v>
      </c>
      <c r="G131" s="226"/>
      <c r="H131" s="228" t="s">
        <v>19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155</v>
      </c>
      <c r="AU131" s="235" t="s">
        <v>78</v>
      </c>
      <c r="AV131" s="13" t="s">
        <v>78</v>
      </c>
      <c r="AW131" s="13" t="s">
        <v>32</v>
      </c>
      <c r="AX131" s="13" t="s">
        <v>70</v>
      </c>
      <c r="AY131" s="235" t="s">
        <v>143</v>
      </c>
    </row>
    <row r="132" spans="1:51" s="13" customFormat="1" ht="12">
      <c r="A132" s="13"/>
      <c r="B132" s="225"/>
      <c r="C132" s="226"/>
      <c r="D132" s="227" t="s">
        <v>155</v>
      </c>
      <c r="E132" s="228" t="s">
        <v>19</v>
      </c>
      <c r="F132" s="229" t="s">
        <v>1912</v>
      </c>
      <c r="G132" s="226"/>
      <c r="H132" s="228" t="s">
        <v>19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155</v>
      </c>
      <c r="AU132" s="235" t="s">
        <v>78</v>
      </c>
      <c r="AV132" s="13" t="s">
        <v>78</v>
      </c>
      <c r="AW132" s="13" t="s">
        <v>32</v>
      </c>
      <c r="AX132" s="13" t="s">
        <v>70</v>
      </c>
      <c r="AY132" s="235" t="s">
        <v>143</v>
      </c>
    </row>
    <row r="133" spans="1:51" s="13" customFormat="1" ht="12">
      <c r="A133" s="13"/>
      <c r="B133" s="225"/>
      <c r="C133" s="226"/>
      <c r="D133" s="227" t="s">
        <v>155</v>
      </c>
      <c r="E133" s="228" t="s">
        <v>19</v>
      </c>
      <c r="F133" s="229" t="s">
        <v>1913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155</v>
      </c>
      <c r="AU133" s="235" t="s">
        <v>78</v>
      </c>
      <c r="AV133" s="13" t="s">
        <v>78</v>
      </c>
      <c r="AW133" s="13" t="s">
        <v>32</v>
      </c>
      <c r="AX133" s="13" t="s">
        <v>70</v>
      </c>
      <c r="AY133" s="235" t="s">
        <v>143</v>
      </c>
    </row>
    <row r="134" spans="1:51" s="13" customFormat="1" ht="12">
      <c r="A134" s="13"/>
      <c r="B134" s="225"/>
      <c r="C134" s="226"/>
      <c r="D134" s="227" t="s">
        <v>155</v>
      </c>
      <c r="E134" s="228" t="s">
        <v>19</v>
      </c>
      <c r="F134" s="229" t="s">
        <v>1914</v>
      </c>
      <c r="G134" s="226"/>
      <c r="H134" s="228" t="s">
        <v>19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155</v>
      </c>
      <c r="AU134" s="235" t="s">
        <v>78</v>
      </c>
      <c r="AV134" s="13" t="s">
        <v>78</v>
      </c>
      <c r="AW134" s="13" t="s">
        <v>32</v>
      </c>
      <c r="AX134" s="13" t="s">
        <v>70</v>
      </c>
      <c r="AY134" s="235" t="s">
        <v>143</v>
      </c>
    </row>
    <row r="135" spans="1:51" s="13" customFormat="1" ht="12">
      <c r="A135" s="13"/>
      <c r="B135" s="225"/>
      <c r="C135" s="226"/>
      <c r="D135" s="227" t="s">
        <v>155</v>
      </c>
      <c r="E135" s="228" t="s">
        <v>19</v>
      </c>
      <c r="F135" s="229" t="s">
        <v>1915</v>
      </c>
      <c r="G135" s="226"/>
      <c r="H135" s="228" t="s">
        <v>19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155</v>
      </c>
      <c r="AU135" s="235" t="s">
        <v>78</v>
      </c>
      <c r="AV135" s="13" t="s">
        <v>78</v>
      </c>
      <c r="AW135" s="13" t="s">
        <v>32</v>
      </c>
      <c r="AX135" s="13" t="s">
        <v>70</v>
      </c>
      <c r="AY135" s="235" t="s">
        <v>143</v>
      </c>
    </row>
    <row r="136" spans="1:51" s="13" customFormat="1" ht="12">
      <c r="A136" s="13"/>
      <c r="B136" s="225"/>
      <c r="C136" s="226"/>
      <c r="D136" s="227" t="s">
        <v>155</v>
      </c>
      <c r="E136" s="228" t="s">
        <v>19</v>
      </c>
      <c r="F136" s="229" t="s">
        <v>1916</v>
      </c>
      <c r="G136" s="226"/>
      <c r="H136" s="228" t="s">
        <v>19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155</v>
      </c>
      <c r="AU136" s="235" t="s">
        <v>78</v>
      </c>
      <c r="AV136" s="13" t="s">
        <v>78</v>
      </c>
      <c r="AW136" s="13" t="s">
        <v>32</v>
      </c>
      <c r="AX136" s="13" t="s">
        <v>70</v>
      </c>
      <c r="AY136" s="235" t="s">
        <v>143</v>
      </c>
    </row>
    <row r="137" spans="1:51" s="13" customFormat="1" ht="12">
      <c r="A137" s="13"/>
      <c r="B137" s="225"/>
      <c r="C137" s="226"/>
      <c r="D137" s="227" t="s">
        <v>155</v>
      </c>
      <c r="E137" s="228" t="s">
        <v>19</v>
      </c>
      <c r="F137" s="229" t="s">
        <v>1917</v>
      </c>
      <c r="G137" s="226"/>
      <c r="H137" s="228" t="s">
        <v>19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155</v>
      </c>
      <c r="AU137" s="235" t="s">
        <v>78</v>
      </c>
      <c r="AV137" s="13" t="s">
        <v>78</v>
      </c>
      <c r="AW137" s="13" t="s">
        <v>32</v>
      </c>
      <c r="AX137" s="13" t="s">
        <v>70</v>
      </c>
      <c r="AY137" s="235" t="s">
        <v>143</v>
      </c>
    </row>
    <row r="138" spans="1:51" s="13" customFormat="1" ht="12">
      <c r="A138" s="13"/>
      <c r="B138" s="225"/>
      <c r="C138" s="226"/>
      <c r="D138" s="227" t="s">
        <v>155</v>
      </c>
      <c r="E138" s="228" t="s">
        <v>19</v>
      </c>
      <c r="F138" s="229" t="s">
        <v>1918</v>
      </c>
      <c r="G138" s="226"/>
      <c r="H138" s="228" t="s">
        <v>19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155</v>
      </c>
      <c r="AU138" s="235" t="s">
        <v>78</v>
      </c>
      <c r="AV138" s="13" t="s">
        <v>78</v>
      </c>
      <c r="AW138" s="13" t="s">
        <v>32</v>
      </c>
      <c r="AX138" s="13" t="s">
        <v>70</v>
      </c>
      <c r="AY138" s="235" t="s">
        <v>143</v>
      </c>
    </row>
    <row r="139" spans="1:51" s="13" customFormat="1" ht="12">
      <c r="A139" s="13"/>
      <c r="B139" s="225"/>
      <c r="C139" s="226"/>
      <c r="D139" s="227" t="s">
        <v>155</v>
      </c>
      <c r="E139" s="228" t="s">
        <v>19</v>
      </c>
      <c r="F139" s="229" t="s">
        <v>1919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155</v>
      </c>
      <c r="AU139" s="235" t="s">
        <v>78</v>
      </c>
      <c r="AV139" s="13" t="s">
        <v>78</v>
      </c>
      <c r="AW139" s="13" t="s">
        <v>32</v>
      </c>
      <c r="AX139" s="13" t="s">
        <v>70</v>
      </c>
      <c r="AY139" s="235" t="s">
        <v>143</v>
      </c>
    </row>
    <row r="140" spans="1:51" s="13" customFormat="1" ht="12">
      <c r="A140" s="13"/>
      <c r="B140" s="225"/>
      <c r="C140" s="226"/>
      <c r="D140" s="227" t="s">
        <v>155</v>
      </c>
      <c r="E140" s="228" t="s">
        <v>19</v>
      </c>
      <c r="F140" s="229" t="s">
        <v>1920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155</v>
      </c>
      <c r="AU140" s="235" t="s">
        <v>78</v>
      </c>
      <c r="AV140" s="13" t="s">
        <v>78</v>
      </c>
      <c r="AW140" s="13" t="s">
        <v>32</v>
      </c>
      <c r="AX140" s="13" t="s">
        <v>70</v>
      </c>
      <c r="AY140" s="235" t="s">
        <v>143</v>
      </c>
    </row>
    <row r="141" spans="1:51" s="13" customFormat="1" ht="12">
      <c r="A141" s="13"/>
      <c r="B141" s="225"/>
      <c r="C141" s="226"/>
      <c r="D141" s="227" t="s">
        <v>155</v>
      </c>
      <c r="E141" s="228" t="s">
        <v>19</v>
      </c>
      <c r="F141" s="229" t="s">
        <v>1921</v>
      </c>
      <c r="G141" s="226"/>
      <c r="H141" s="228" t="s">
        <v>19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155</v>
      </c>
      <c r="AU141" s="235" t="s">
        <v>78</v>
      </c>
      <c r="AV141" s="13" t="s">
        <v>78</v>
      </c>
      <c r="AW141" s="13" t="s">
        <v>32</v>
      </c>
      <c r="AX141" s="13" t="s">
        <v>70</v>
      </c>
      <c r="AY141" s="235" t="s">
        <v>143</v>
      </c>
    </row>
    <row r="142" spans="1:51" s="13" customFormat="1" ht="12">
      <c r="A142" s="13"/>
      <c r="B142" s="225"/>
      <c r="C142" s="226"/>
      <c r="D142" s="227" t="s">
        <v>155</v>
      </c>
      <c r="E142" s="228" t="s">
        <v>19</v>
      </c>
      <c r="F142" s="229" t="s">
        <v>1890</v>
      </c>
      <c r="G142" s="226"/>
      <c r="H142" s="228" t="s">
        <v>19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155</v>
      </c>
      <c r="AU142" s="235" t="s">
        <v>78</v>
      </c>
      <c r="AV142" s="13" t="s">
        <v>78</v>
      </c>
      <c r="AW142" s="13" t="s">
        <v>32</v>
      </c>
      <c r="AX142" s="13" t="s">
        <v>70</v>
      </c>
      <c r="AY142" s="235" t="s">
        <v>143</v>
      </c>
    </row>
    <row r="143" spans="1:51" s="13" customFormat="1" ht="12">
      <c r="A143" s="13"/>
      <c r="B143" s="225"/>
      <c r="C143" s="226"/>
      <c r="D143" s="227" t="s">
        <v>155</v>
      </c>
      <c r="E143" s="228" t="s">
        <v>19</v>
      </c>
      <c r="F143" s="229" t="s">
        <v>1922</v>
      </c>
      <c r="G143" s="226"/>
      <c r="H143" s="228" t="s">
        <v>19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155</v>
      </c>
      <c r="AU143" s="235" t="s">
        <v>78</v>
      </c>
      <c r="AV143" s="13" t="s">
        <v>78</v>
      </c>
      <c r="AW143" s="13" t="s">
        <v>32</v>
      </c>
      <c r="AX143" s="13" t="s">
        <v>70</v>
      </c>
      <c r="AY143" s="235" t="s">
        <v>143</v>
      </c>
    </row>
    <row r="144" spans="1:51" s="13" customFormat="1" ht="12">
      <c r="A144" s="13"/>
      <c r="B144" s="225"/>
      <c r="C144" s="226"/>
      <c r="D144" s="227" t="s">
        <v>155</v>
      </c>
      <c r="E144" s="228" t="s">
        <v>19</v>
      </c>
      <c r="F144" s="229" t="s">
        <v>1923</v>
      </c>
      <c r="G144" s="226"/>
      <c r="H144" s="228" t="s">
        <v>19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155</v>
      </c>
      <c r="AU144" s="235" t="s">
        <v>78</v>
      </c>
      <c r="AV144" s="13" t="s">
        <v>78</v>
      </c>
      <c r="AW144" s="13" t="s">
        <v>32</v>
      </c>
      <c r="AX144" s="13" t="s">
        <v>70</v>
      </c>
      <c r="AY144" s="235" t="s">
        <v>143</v>
      </c>
    </row>
    <row r="145" spans="1:51" s="13" customFormat="1" ht="12">
      <c r="A145" s="13"/>
      <c r="B145" s="225"/>
      <c r="C145" s="226"/>
      <c r="D145" s="227" t="s">
        <v>155</v>
      </c>
      <c r="E145" s="228" t="s">
        <v>19</v>
      </c>
      <c r="F145" s="229" t="s">
        <v>1924</v>
      </c>
      <c r="G145" s="226"/>
      <c r="H145" s="228" t="s">
        <v>19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155</v>
      </c>
      <c r="AU145" s="235" t="s">
        <v>78</v>
      </c>
      <c r="AV145" s="13" t="s">
        <v>78</v>
      </c>
      <c r="AW145" s="13" t="s">
        <v>32</v>
      </c>
      <c r="AX145" s="13" t="s">
        <v>70</v>
      </c>
      <c r="AY145" s="235" t="s">
        <v>143</v>
      </c>
    </row>
    <row r="146" spans="1:51" s="14" customFormat="1" ht="12">
      <c r="A146" s="14"/>
      <c r="B146" s="236"/>
      <c r="C146" s="237"/>
      <c r="D146" s="227" t="s">
        <v>155</v>
      </c>
      <c r="E146" s="238" t="s">
        <v>19</v>
      </c>
      <c r="F146" s="239" t="s">
        <v>78</v>
      </c>
      <c r="G146" s="237"/>
      <c r="H146" s="240">
        <v>1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155</v>
      </c>
      <c r="AU146" s="246" t="s">
        <v>78</v>
      </c>
      <c r="AV146" s="14" t="s">
        <v>80</v>
      </c>
      <c r="AW146" s="14" t="s">
        <v>32</v>
      </c>
      <c r="AX146" s="14" t="s">
        <v>70</v>
      </c>
      <c r="AY146" s="246" t="s">
        <v>143</v>
      </c>
    </row>
    <row r="147" spans="1:51" s="15" customFormat="1" ht="12">
      <c r="A147" s="15"/>
      <c r="B147" s="257"/>
      <c r="C147" s="258"/>
      <c r="D147" s="227" t="s">
        <v>155</v>
      </c>
      <c r="E147" s="259" t="s">
        <v>19</v>
      </c>
      <c r="F147" s="260" t="s">
        <v>204</v>
      </c>
      <c r="G147" s="258"/>
      <c r="H147" s="261">
        <v>1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7" t="s">
        <v>155</v>
      </c>
      <c r="AU147" s="267" t="s">
        <v>78</v>
      </c>
      <c r="AV147" s="15" t="s">
        <v>151</v>
      </c>
      <c r="AW147" s="15" t="s">
        <v>32</v>
      </c>
      <c r="AX147" s="15" t="s">
        <v>78</v>
      </c>
      <c r="AY147" s="267" t="s">
        <v>143</v>
      </c>
    </row>
    <row r="148" spans="1:65" s="2" customFormat="1" ht="37.8" customHeight="1">
      <c r="A148" s="41"/>
      <c r="B148" s="42"/>
      <c r="C148" s="207" t="s">
        <v>144</v>
      </c>
      <c r="D148" s="207" t="s">
        <v>146</v>
      </c>
      <c r="E148" s="208" t="s">
        <v>1925</v>
      </c>
      <c r="F148" s="209" t="s">
        <v>1926</v>
      </c>
      <c r="G148" s="210" t="s">
        <v>1864</v>
      </c>
      <c r="H148" s="211">
        <v>1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41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151</v>
      </c>
      <c r="AT148" s="218" t="s">
        <v>146</v>
      </c>
      <c r="AU148" s="218" t="s">
        <v>78</v>
      </c>
      <c r="AY148" s="20" t="s">
        <v>143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78</v>
      </c>
      <c r="BK148" s="219">
        <f>ROUND(I148*H148,2)</f>
        <v>0</v>
      </c>
      <c r="BL148" s="20" t="s">
        <v>151</v>
      </c>
      <c r="BM148" s="218" t="s">
        <v>170</v>
      </c>
    </row>
    <row r="149" spans="1:51" s="13" customFormat="1" ht="12">
      <c r="A149" s="13"/>
      <c r="B149" s="225"/>
      <c r="C149" s="226"/>
      <c r="D149" s="227" t="s">
        <v>155</v>
      </c>
      <c r="E149" s="228" t="s">
        <v>19</v>
      </c>
      <c r="F149" s="229" t="s">
        <v>1927</v>
      </c>
      <c r="G149" s="226"/>
      <c r="H149" s="228" t="s">
        <v>19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155</v>
      </c>
      <c r="AU149" s="235" t="s">
        <v>78</v>
      </c>
      <c r="AV149" s="13" t="s">
        <v>78</v>
      </c>
      <c r="AW149" s="13" t="s">
        <v>32</v>
      </c>
      <c r="AX149" s="13" t="s">
        <v>70</v>
      </c>
      <c r="AY149" s="235" t="s">
        <v>143</v>
      </c>
    </row>
    <row r="150" spans="1:51" s="13" customFormat="1" ht="12">
      <c r="A150" s="13"/>
      <c r="B150" s="225"/>
      <c r="C150" s="226"/>
      <c r="D150" s="227" t="s">
        <v>155</v>
      </c>
      <c r="E150" s="228" t="s">
        <v>19</v>
      </c>
      <c r="F150" s="229" t="s">
        <v>1928</v>
      </c>
      <c r="G150" s="226"/>
      <c r="H150" s="228" t="s">
        <v>19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155</v>
      </c>
      <c r="AU150" s="235" t="s">
        <v>78</v>
      </c>
      <c r="AV150" s="13" t="s">
        <v>78</v>
      </c>
      <c r="AW150" s="13" t="s">
        <v>32</v>
      </c>
      <c r="AX150" s="13" t="s">
        <v>70</v>
      </c>
      <c r="AY150" s="235" t="s">
        <v>143</v>
      </c>
    </row>
    <row r="151" spans="1:51" s="13" customFormat="1" ht="12">
      <c r="A151" s="13"/>
      <c r="B151" s="225"/>
      <c r="C151" s="226"/>
      <c r="D151" s="227" t="s">
        <v>155</v>
      </c>
      <c r="E151" s="228" t="s">
        <v>19</v>
      </c>
      <c r="F151" s="229" t="s">
        <v>1929</v>
      </c>
      <c r="G151" s="226"/>
      <c r="H151" s="228" t="s">
        <v>19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155</v>
      </c>
      <c r="AU151" s="235" t="s">
        <v>78</v>
      </c>
      <c r="AV151" s="13" t="s">
        <v>78</v>
      </c>
      <c r="AW151" s="13" t="s">
        <v>32</v>
      </c>
      <c r="AX151" s="13" t="s">
        <v>70</v>
      </c>
      <c r="AY151" s="235" t="s">
        <v>143</v>
      </c>
    </row>
    <row r="152" spans="1:51" s="13" customFormat="1" ht="12">
      <c r="A152" s="13"/>
      <c r="B152" s="225"/>
      <c r="C152" s="226"/>
      <c r="D152" s="227" t="s">
        <v>155</v>
      </c>
      <c r="E152" s="228" t="s">
        <v>19</v>
      </c>
      <c r="F152" s="229" t="s">
        <v>1930</v>
      </c>
      <c r="G152" s="226"/>
      <c r="H152" s="228" t="s">
        <v>19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155</v>
      </c>
      <c r="AU152" s="235" t="s">
        <v>78</v>
      </c>
      <c r="AV152" s="13" t="s">
        <v>78</v>
      </c>
      <c r="AW152" s="13" t="s">
        <v>32</v>
      </c>
      <c r="AX152" s="13" t="s">
        <v>70</v>
      </c>
      <c r="AY152" s="235" t="s">
        <v>143</v>
      </c>
    </row>
    <row r="153" spans="1:51" s="13" customFormat="1" ht="12">
      <c r="A153" s="13"/>
      <c r="B153" s="225"/>
      <c r="C153" s="226"/>
      <c r="D153" s="227" t="s">
        <v>155</v>
      </c>
      <c r="E153" s="228" t="s">
        <v>19</v>
      </c>
      <c r="F153" s="229" t="s">
        <v>1931</v>
      </c>
      <c r="G153" s="226"/>
      <c r="H153" s="228" t="s">
        <v>19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155</v>
      </c>
      <c r="AU153" s="235" t="s">
        <v>78</v>
      </c>
      <c r="AV153" s="13" t="s">
        <v>78</v>
      </c>
      <c r="AW153" s="13" t="s">
        <v>32</v>
      </c>
      <c r="AX153" s="13" t="s">
        <v>70</v>
      </c>
      <c r="AY153" s="235" t="s">
        <v>143</v>
      </c>
    </row>
    <row r="154" spans="1:51" s="13" customFormat="1" ht="12">
      <c r="A154" s="13"/>
      <c r="B154" s="225"/>
      <c r="C154" s="226"/>
      <c r="D154" s="227" t="s">
        <v>155</v>
      </c>
      <c r="E154" s="228" t="s">
        <v>19</v>
      </c>
      <c r="F154" s="229" t="s">
        <v>1932</v>
      </c>
      <c r="G154" s="226"/>
      <c r="H154" s="228" t="s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155</v>
      </c>
      <c r="AU154" s="235" t="s">
        <v>78</v>
      </c>
      <c r="AV154" s="13" t="s">
        <v>78</v>
      </c>
      <c r="AW154" s="13" t="s">
        <v>32</v>
      </c>
      <c r="AX154" s="13" t="s">
        <v>70</v>
      </c>
      <c r="AY154" s="235" t="s">
        <v>143</v>
      </c>
    </row>
    <row r="155" spans="1:51" s="13" customFormat="1" ht="12">
      <c r="A155" s="13"/>
      <c r="B155" s="225"/>
      <c r="C155" s="226"/>
      <c r="D155" s="227" t="s">
        <v>155</v>
      </c>
      <c r="E155" s="228" t="s">
        <v>19</v>
      </c>
      <c r="F155" s="229" t="s">
        <v>1933</v>
      </c>
      <c r="G155" s="226"/>
      <c r="H155" s="228" t="s">
        <v>19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155</v>
      </c>
      <c r="AU155" s="235" t="s">
        <v>78</v>
      </c>
      <c r="AV155" s="13" t="s">
        <v>78</v>
      </c>
      <c r="AW155" s="13" t="s">
        <v>32</v>
      </c>
      <c r="AX155" s="13" t="s">
        <v>70</v>
      </c>
      <c r="AY155" s="235" t="s">
        <v>143</v>
      </c>
    </row>
    <row r="156" spans="1:51" s="13" customFormat="1" ht="12">
      <c r="A156" s="13"/>
      <c r="B156" s="225"/>
      <c r="C156" s="226"/>
      <c r="D156" s="227" t="s">
        <v>155</v>
      </c>
      <c r="E156" s="228" t="s">
        <v>19</v>
      </c>
      <c r="F156" s="229" t="s">
        <v>1934</v>
      </c>
      <c r="G156" s="226"/>
      <c r="H156" s="228" t="s">
        <v>19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155</v>
      </c>
      <c r="AU156" s="235" t="s">
        <v>78</v>
      </c>
      <c r="AV156" s="13" t="s">
        <v>78</v>
      </c>
      <c r="AW156" s="13" t="s">
        <v>32</v>
      </c>
      <c r="AX156" s="13" t="s">
        <v>70</v>
      </c>
      <c r="AY156" s="235" t="s">
        <v>143</v>
      </c>
    </row>
    <row r="157" spans="1:51" s="14" customFormat="1" ht="12">
      <c r="A157" s="14"/>
      <c r="B157" s="236"/>
      <c r="C157" s="237"/>
      <c r="D157" s="227" t="s">
        <v>155</v>
      </c>
      <c r="E157" s="238" t="s">
        <v>19</v>
      </c>
      <c r="F157" s="239" t="s">
        <v>78</v>
      </c>
      <c r="G157" s="237"/>
      <c r="H157" s="240">
        <v>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155</v>
      </c>
      <c r="AU157" s="246" t="s">
        <v>78</v>
      </c>
      <c r="AV157" s="14" t="s">
        <v>80</v>
      </c>
      <c r="AW157" s="14" t="s">
        <v>32</v>
      </c>
      <c r="AX157" s="14" t="s">
        <v>70</v>
      </c>
      <c r="AY157" s="246" t="s">
        <v>143</v>
      </c>
    </row>
    <row r="158" spans="1:51" s="15" customFormat="1" ht="12">
      <c r="A158" s="15"/>
      <c r="B158" s="257"/>
      <c r="C158" s="258"/>
      <c r="D158" s="227" t="s">
        <v>155</v>
      </c>
      <c r="E158" s="259" t="s">
        <v>19</v>
      </c>
      <c r="F158" s="260" t="s">
        <v>204</v>
      </c>
      <c r="G158" s="258"/>
      <c r="H158" s="261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7" t="s">
        <v>155</v>
      </c>
      <c r="AU158" s="267" t="s">
        <v>78</v>
      </c>
      <c r="AV158" s="15" t="s">
        <v>151</v>
      </c>
      <c r="AW158" s="15" t="s">
        <v>32</v>
      </c>
      <c r="AX158" s="15" t="s">
        <v>78</v>
      </c>
      <c r="AY158" s="267" t="s">
        <v>143</v>
      </c>
    </row>
    <row r="159" spans="1:65" s="2" customFormat="1" ht="37.8" customHeight="1">
      <c r="A159" s="41"/>
      <c r="B159" s="42"/>
      <c r="C159" s="207" t="s">
        <v>151</v>
      </c>
      <c r="D159" s="207" t="s">
        <v>146</v>
      </c>
      <c r="E159" s="208" t="s">
        <v>1935</v>
      </c>
      <c r="F159" s="209" t="s">
        <v>1936</v>
      </c>
      <c r="G159" s="210" t="s">
        <v>1864</v>
      </c>
      <c r="H159" s="211">
        <v>1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41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151</v>
      </c>
      <c r="AT159" s="218" t="s">
        <v>146</v>
      </c>
      <c r="AU159" s="218" t="s">
        <v>78</v>
      </c>
      <c r="AY159" s="20" t="s">
        <v>143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78</v>
      </c>
      <c r="BK159" s="219">
        <f>ROUND(I159*H159,2)</f>
        <v>0</v>
      </c>
      <c r="BL159" s="20" t="s">
        <v>151</v>
      </c>
      <c r="BM159" s="218" t="s">
        <v>167</v>
      </c>
    </row>
    <row r="160" spans="1:51" s="13" customFormat="1" ht="12">
      <c r="A160" s="13"/>
      <c r="B160" s="225"/>
      <c r="C160" s="226"/>
      <c r="D160" s="227" t="s">
        <v>155</v>
      </c>
      <c r="E160" s="228" t="s">
        <v>19</v>
      </c>
      <c r="F160" s="229" t="s">
        <v>1937</v>
      </c>
      <c r="G160" s="226"/>
      <c r="H160" s="228" t="s">
        <v>19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155</v>
      </c>
      <c r="AU160" s="235" t="s">
        <v>78</v>
      </c>
      <c r="AV160" s="13" t="s">
        <v>78</v>
      </c>
      <c r="AW160" s="13" t="s">
        <v>32</v>
      </c>
      <c r="AX160" s="13" t="s">
        <v>70</v>
      </c>
      <c r="AY160" s="235" t="s">
        <v>143</v>
      </c>
    </row>
    <row r="161" spans="1:51" s="13" customFormat="1" ht="12">
      <c r="A161" s="13"/>
      <c r="B161" s="225"/>
      <c r="C161" s="226"/>
      <c r="D161" s="227" t="s">
        <v>155</v>
      </c>
      <c r="E161" s="228" t="s">
        <v>19</v>
      </c>
      <c r="F161" s="229" t="s">
        <v>1938</v>
      </c>
      <c r="G161" s="226"/>
      <c r="H161" s="228" t="s">
        <v>19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155</v>
      </c>
      <c r="AU161" s="235" t="s">
        <v>78</v>
      </c>
      <c r="AV161" s="13" t="s">
        <v>78</v>
      </c>
      <c r="AW161" s="13" t="s">
        <v>32</v>
      </c>
      <c r="AX161" s="13" t="s">
        <v>70</v>
      </c>
      <c r="AY161" s="235" t="s">
        <v>143</v>
      </c>
    </row>
    <row r="162" spans="1:51" s="13" customFormat="1" ht="12">
      <c r="A162" s="13"/>
      <c r="B162" s="225"/>
      <c r="C162" s="226"/>
      <c r="D162" s="227" t="s">
        <v>155</v>
      </c>
      <c r="E162" s="228" t="s">
        <v>19</v>
      </c>
      <c r="F162" s="229" t="s">
        <v>1939</v>
      </c>
      <c r="G162" s="226"/>
      <c r="H162" s="228" t="s">
        <v>19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155</v>
      </c>
      <c r="AU162" s="235" t="s">
        <v>78</v>
      </c>
      <c r="AV162" s="13" t="s">
        <v>78</v>
      </c>
      <c r="AW162" s="13" t="s">
        <v>32</v>
      </c>
      <c r="AX162" s="13" t="s">
        <v>70</v>
      </c>
      <c r="AY162" s="235" t="s">
        <v>143</v>
      </c>
    </row>
    <row r="163" spans="1:51" s="13" customFormat="1" ht="12">
      <c r="A163" s="13"/>
      <c r="B163" s="225"/>
      <c r="C163" s="226"/>
      <c r="D163" s="227" t="s">
        <v>155</v>
      </c>
      <c r="E163" s="228" t="s">
        <v>19</v>
      </c>
      <c r="F163" s="229" t="s">
        <v>1940</v>
      </c>
      <c r="G163" s="226"/>
      <c r="H163" s="228" t="s">
        <v>19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155</v>
      </c>
      <c r="AU163" s="235" t="s">
        <v>78</v>
      </c>
      <c r="AV163" s="13" t="s">
        <v>78</v>
      </c>
      <c r="AW163" s="13" t="s">
        <v>32</v>
      </c>
      <c r="AX163" s="13" t="s">
        <v>70</v>
      </c>
      <c r="AY163" s="235" t="s">
        <v>143</v>
      </c>
    </row>
    <row r="164" spans="1:51" s="13" customFormat="1" ht="12">
      <c r="A164" s="13"/>
      <c r="B164" s="225"/>
      <c r="C164" s="226"/>
      <c r="D164" s="227" t="s">
        <v>155</v>
      </c>
      <c r="E164" s="228" t="s">
        <v>19</v>
      </c>
      <c r="F164" s="229" t="s">
        <v>1941</v>
      </c>
      <c r="G164" s="226"/>
      <c r="H164" s="228" t="s">
        <v>19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155</v>
      </c>
      <c r="AU164" s="235" t="s">
        <v>78</v>
      </c>
      <c r="AV164" s="13" t="s">
        <v>78</v>
      </c>
      <c r="AW164" s="13" t="s">
        <v>32</v>
      </c>
      <c r="AX164" s="13" t="s">
        <v>70</v>
      </c>
      <c r="AY164" s="235" t="s">
        <v>143</v>
      </c>
    </row>
    <row r="165" spans="1:51" s="13" customFormat="1" ht="12">
      <c r="A165" s="13"/>
      <c r="B165" s="225"/>
      <c r="C165" s="226"/>
      <c r="D165" s="227" t="s">
        <v>155</v>
      </c>
      <c r="E165" s="228" t="s">
        <v>19</v>
      </c>
      <c r="F165" s="229" t="s">
        <v>1942</v>
      </c>
      <c r="G165" s="226"/>
      <c r="H165" s="228" t="s">
        <v>19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155</v>
      </c>
      <c r="AU165" s="235" t="s">
        <v>78</v>
      </c>
      <c r="AV165" s="13" t="s">
        <v>78</v>
      </c>
      <c r="AW165" s="13" t="s">
        <v>32</v>
      </c>
      <c r="AX165" s="13" t="s">
        <v>70</v>
      </c>
      <c r="AY165" s="235" t="s">
        <v>143</v>
      </c>
    </row>
    <row r="166" spans="1:51" s="13" customFormat="1" ht="12">
      <c r="A166" s="13"/>
      <c r="B166" s="225"/>
      <c r="C166" s="226"/>
      <c r="D166" s="227" t="s">
        <v>155</v>
      </c>
      <c r="E166" s="228" t="s">
        <v>19</v>
      </c>
      <c r="F166" s="229" t="s">
        <v>1932</v>
      </c>
      <c r="G166" s="226"/>
      <c r="H166" s="228" t="s">
        <v>19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155</v>
      </c>
      <c r="AU166" s="235" t="s">
        <v>78</v>
      </c>
      <c r="AV166" s="13" t="s">
        <v>78</v>
      </c>
      <c r="AW166" s="13" t="s">
        <v>32</v>
      </c>
      <c r="AX166" s="13" t="s">
        <v>70</v>
      </c>
      <c r="AY166" s="235" t="s">
        <v>143</v>
      </c>
    </row>
    <row r="167" spans="1:51" s="13" customFormat="1" ht="12">
      <c r="A167" s="13"/>
      <c r="B167" s="225"/>
      <c r="C167" s="226"/>
      <c r="D167" s="227" t="s">
        <v>155</v>
      </c>
      <c r="E167" s="228" t="s">
        <v>19</v>
      </c>
      <c r="F167" s="229" t="s">
        <v>1893</v>
      </c>
      <c r="G167" s="226"/>
      <c r="H167" s="228" t="s">
        <v>19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155</v>
      </c>
      <c r="AU167" s="235" t="s">
        <v>78</v>
      </c>
      <c r="AV167" s="13" t="s">
        <v>78</v>
      </c>
      <c r="AW167" s="13" t="s">
        <v>32</v>
      </c>
      <c r="AX167" s="13" t="s">
        <v>70</v>
      </c>
      <c r="AY167" s="235" t="s">
        <v>143</v>
      </c>
    </row>
    <row r="168" spans="1:51" s="14" customFormat="1" ht="12">
      <c r="A168" s="14"/>
      <c r="B168" s="236"/>
      <c r="C168" s="237"/>
      <c r="D168" s="227" t="s">
        <v>155</v>
      </c>
      <c r="E168" s="238" t="s">
        <v>19</v>
      </c>
      <c r="F168" s="239" t="s">
        <v>78</v>
      </c>
      <c r="G168" s="237"/>
      <c r="H168" s="240">
        <v>1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155</v>
      </c>
      <c r="AU168" s="246" t="s">
        <v>78</v>
      </c>
      <c r="AV168" s="14" t="s">
        <v>80</v>
      </c>
      <c r="AW168" s="14" t="s">
        <v>32</v>
      </c>
      <c r="AX168" s="14" t="s">
        <v>70</v>
      </c>
      <c r="AY168" s="246" t="s">
        <v>143</v>
      </c>
    </row>
    <row r="169" spans="1:51" s="15" customFormat="1" ht="12">
      <c r="A169" s="15"/>
      <c r="B169" s="257"/>
      <c r="C169" s="258"/>
      <c r="D169" s="227" t="s">
        <v>155</v>
      </c>
      <c r="E169" s="259" t="s">
        <v>19</v>
      </c>
      <c r="F169" s="260" t="s">
        <v>204</v>
      </c>
      <c r="G169" s="258"/>
      <c r="H169" s="261">
        <v>1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7" t="s">
        <v>155</v>
      </c>
      <c r="AU169" s="267" t="s">
        <v>78</v>
      </c>
      <c r="AV169" s="15" t="s">
        <v>151</v>
      </c>
      <c r="AW169" s="15" t="s">
        <v>32</v>
      </c>
      <c r="AX169" s="15" t="s">
        <v>78</v>
      </c>
      <c r="AY169" s="267" t="s">
        <v>143</v>
      </c>
    </row>
    <row r="170" spans="1:65" s="2" customFormat="1" ht="37.8" customHeight="1">
      <c r="A170" s="41"/>
      <c r="B170" s="42"/>
      <c r="C170" s="207" t="s">
        <v>178</v>
      </c>
      <c r="D170" s="207" t="s">
        <v>146</v>
      </c>
      <c r="E170" s="208" t="s">
        <v>1943</v>
      </c>
      <c r="F170" s="209" t="s">
        <v>1926</v>
      </c>
      <c r="G170" s="210" t="s">
        <v>1864</v>
      </c>
      <c r="H170" s="211">
        <v>1</v>
      </c>
      <c r="I170" s="212"/>
      <c r="J170" s="213">
        <f>ROUND(I170*H170,2)</f>
        <v>0</v>
      </c>
      <c r="K170" s="209" t="s">
        <v>19</v>
      </c>
      <c r="L170" s="47"/>
      <c r="M170" s="214" t="s">
        <v>19</v>
      </c>
      <c r="N170" s="215" t="s">
        <v>41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151</v>
      </c>
      <c r="AT170" s="218" t="s">
        <v>146</v>
      </c>
      <c r="AU170" s="218" t="s">
        <v>78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151</v>
      </c>
      <c r="BM170" s="218" t="s">
        <v>302</v>
      </c>
    </row>
    <row r="171" spans="1:51" s="13" customFormat="1" ht="12">
      <c r="A171" s="13"/>
      <c r="B171" s="225"/>
      <c r="C171" s="226"/>
      <c r="D171" s="227" t="s">
        <v>155</v>
      </c>
      <c r="E171" s="228" t="s">
        <v>19</v>
      </c>
      <c r="F171" s="229" t="s">
        <v>1927</v>
      </c>
      <c r="G171" s="226"/>
      <c r="H171" s="228" t="s">
        <v>19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155</v>
      </c>
      <c r="AU171" s="235" t="s">
        <v>78</v>
      </c>
      <c r="AV171" s="13" t="s">
        <v>78</v>
      </c>
      <c r="AW171" s="13" t="s">
        <v>32</v>
      </c>
      <c r="AX171" s="13" t="s">
        <v>70</v>
      </c>
      <c r="AY171" s="235" t="s">
        <v>143</v>
      </c>
    </row>
    <row r="172" spans="1:51" s="13" customFormat="1" ht="12">
      <c r="A172" s="13"/>
      <c r="B172" s="225"/>
      <c r="C172" s="226"/>
      <c r="D172" s="227" t="s">
        <v>155</v>
      </c>
      <c r="E172" s="228" t="s">
        <v>19</v>
      </c>
      <c r="F172" s="229" t="s">
        <v>1928</v>
      </c>
      <c r="G172" s="226"/>
      <c r="H172" s="228" t="s">
        <v>19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155</v>
      </c>
      <c r="AU172" s="235" t="s">
        <v>78</v>
      </c>
      <c r="AV172" s="13" t="s">
        <v>78</v>
      </c>
      <c r="AW172" s="13" t="s">
        <v>32</v>
      </c>
      <c r="AX172" s="13" t="s">
        <v>70</v>
      </c>
      <c r="AY172" s="235" t="s">
        <v>143</v>
      </c>
    </row>
    <row r="173" spans="1:51" s="13" customFormat="1" ht="12">
      <c r="A173" s="13"/>
      <c r="B173" s="225"/>
      <c r="C173" s="226"/>
      <c r="D173" s="227" t="s">
        <v>155</v>
      </c>
      <c r="E173" s="228" t="s">
        <v>19</v>
      </c>
      <c r="F173" s="229" t="s">
        <v>1929</v>
      </c>
      <c r="G173" s="226"/>
      <c r="H173" s="228" t="s">
        <v>19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155</v>
      </c>
      <c r="AU173" s="235" t="s">
        <v>78</v>
      </c>
      <c r="AV173" s="13" t="s">
        <v>78</v>
      </c>
      <c r="AW173" s="13" t="s">
        <v>32</v>
      </c>
      <c r="AX173" s="13" t="s">
        <v>70</v>
      </c>
      <c r="AY173" s="235" t="s">
        <v>143</v>
      </c>
    </row>
    <row r="174" spans="1:51" s="13" customFormat="1" ht="12">
      <c r="A174" s="13"/>
      <c r="B174" s="225"/>
      <c r="C174" s="226"/>
      <c r="D174" s="227" t="s">
        <v>155</v>
      </c>
      <c r="E174" s="228" t="s">
        <v>19</v>
      </c>
      <c r="F174" s="229" t="s">
        <v>1930</v>
      </c>
      <c r="G174" s="226"/>
      <c r="H174" s="228" t="s">
        <v>19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155</v>
      </c>
      <c r="AU174" s="235" t="s">
        <v>78</v>
      </c>
      <c r="AV174" s="13" t="s">
        <v>78</v>
      </c>
      <c r="AW174" s="13" t="s">
        <v>32</v>
      </c>
      <c r="AX174" s="13" t="s">
        <v>70</v>
      </c>
      <c r="AY174" s="235" t="s">
        <v>143</v>
      </c>
    </row>
    <row r="175" spans="1:51" s="13" customFormat="1" ht="12">
      <c r="A175" s="13"/>
      <c r="B175" s="225"/>
      <c r="C175" s="226"/>
      <c r="D175" s="227" t="s">
        <v>155</v>
      </c>
      <c r="E175" s="228" t="s">
        <v>19</v>
      </c>
      <c r="F175" s="229" t="s">
        <v>1931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155</v>
      </c>
      <c r="AU175" s="235" t="s">
        <v>78</v>
      </c>
      <c r="AV175" s="13" t="s">
        <v>78</v>
      </c>
      <c r="AW175" s="13" t="s">
        <v>32</v>
      </c>
      <c r="AX175" s="13" t="s">
        <v>70</v>
      </c>
      <c r="AY175" s="235" t="s">
        <v>143</v>
      </c>
    </row>
    <row r="176" spans="1:51" s="13" customFormat="1" ht="12">
      <c r="A176" s="13"/>
      <c r="B176" s="225"/>
      <c r="C176" s="226"/>
      <c r="D176" s="227" t="s">
        <v>155</v>
      </c>
      <c r="E176" s="228" t="s">
        <v>19</v>
      </c>
      <c r="F176" s="229" t="s">
        <v>1932</v>
      </c>
      <c r="G176" s="226"/>
      <c r="H176" s="228" t="s">
        <v>19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155</v>
      </c>
      <c r="AU176" s="235" t="s">
        <v>78</v>
      </c>
      <c r="AV176" s="13" t="s">
        <v>78</v>
      </c>
      <c r="AW176" s="13" t="s">
        <v>32</v>
      </c>
      <c r="AX176" s="13" t="s">
        <v>70</v>
      </c>
      <c r="AY176" s="235" t="s">
        <v>143</v>
      </c>
    </row>
    <row r="177" spans="1:51" s="13" customFormat="1" ht="12">
      <c r="A177" s="13"/>
      <c r="B177" s="225"/>
      <c r="C177" s="226"/>
      <c r="D177" s="227" t="s">
        <v>155</v>
      </c>
      <c r="E177" s="228" t="s">
        <v>19</v>
      </c>
      <c r="F177" s="229" t="s">
        <v>1933</v>
      </c>
      <c r="G177" s="226"/>
      <c r="H177" s="228" t="s">
        <v>19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155</v>
      </c>
      <c r="AU177" s="235" t="s">
        <v>78</v>
      </c>
      <c r="AV177" s="13" t="s">
        <v>78</v>
      </c>
      <c r="AW177" s="13" t="s">
        <v>32</v>
      </c>
      <c r="AX177" s="13" t="s">
        <v>70</v>
      </c>
      <c r="AY177" s="235" t="s">
        <v>143</v>
      </c>
    </row>
    <row r="178" spans="1:51" s="13" customFormat="1" ht="12">
      <c r="A178" s="13"/>
      <c r="B178" s="225"/>
      <c r="C178" s="226"/>
      <c r="D178" s="227" t="s">
        <v>155</v>
      </c>
      <c r="E178" s="228" t="s">
        <v>19</v>
      </c>
      <c r="F178" s="229" t="s">
        <v>1934</v>
      </c>
      <c r="G178" s="226"/>
      <c r="H178" s="228" t="s">
        <v>19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155</v>
      </c>
      <c r="AU178" s="235" t="s">
        <v>78</v>
      </c>
      <c r="AV178" s="13" t="s">
        <v>78</v>
      </c>
      <c r="AW178" s="13" t="s">
        <v>32</v>
      </c>
      <c r="AX178" s="13" t="s">
        <v>70</v>
      </c>
      <c r="AY178" s="235" t="s">
        <v>143</v>
      </c>
    </row>
    <row r="179" spans="1:51" s="14" customFormat="1" ht="12">
      <c r="A179" s="14"/>
      <c r="B179" s="236"/>
      <c r="C179" s="237"/>
      <c r="D179" s="227" t="s">
        <v>155</v>
      </c>
      <c r="E179" s="238" t="s">
        <v>19</v>
      </c>
      <c r="F179" s="239" t="s">
        <v>78</v>
      </c>
      <c r="G179" s="237"/>
      <c r="H179" s="240">
        <v>1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155</v>
      </c>
      <c r="AU179" s="246" t="s">
        <v>78</v>
      </c>
      <c r="AV179" s="14" t="s">
        <v>80</v>
      </c>
      <c r="AW179" s="14" t="s">
        <v>32</v>
      </c>
      <c r="AX179" s="14" t="s">
        <v>70</v>
      </c>
      <c r="AY179" s="246" t="s">
        <v>143</v>
      </c>
    </row>
    <row r="180" spans="1:51" s="15" customFormat="1" ht="12">
      <c r="A180" s="15"/>
      <c r="B180" s="257"/>
      <c r="C180" s="258"/>
      <c r="D180" s="227" t="s">
        <v>155</v>
      </c>
      <c r="E180" s="259" t="s">
        <v>19</v>
      </c>
      <c r="F180" s="260" t="s">
        <v>204</v>
      </c>
      <c r="G180" s="258"/>
      <c r="H180" s="261">
        <v>1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7" t="s">
        <v>155</v>
      </c>
      <c r="AU180" s="267" t="s">
        <v>78</v>
      </c>
      <c r="AV180" s="15" t="s">
        <v>151</v>
      </c>
      <c r="AW180" s="15" t="s">
        <v>32</v>
      </c>
      <c r="AX180" s="15" t="s">
        <v>78</v>
      </c>
      <c r="AY180" s="267" t="s">
        <v>143</v>
      </c>
    </row>
    <row r="181" spans="1:65" s="2" customFormat="1" ht="37.8" customHeight="1">
      <c r="A181" s="41"/>
      <c r="B181" s="42"/>
      <c r="C181" s="207" t="s">
        <v>170</v>
      </c>
      <c r="D181" s="207" t="s">
        <v>146</v>
      </c>
      <c r="E181" s="208" t="s">
        <v>1944</v>
      </c>
      <c r="F181" s="209" t="s">
        <v>1945</v>
      </c>
      <c r="G181" s="210" t="s">
        <v>1864</v>
      </c>
      <c r="H181" s="211">
        <v>1</v>
      </c>
      <c r="I181" s="212"/>
      <c r="J181" s="213">
        <f>ROUND(I181*H181,2)</f>
        <v>0</v>
      </c>
      <c r="K181" s="209" t="s">
        <v>19</v>
      </c>
      <c r="L181" s="47"/>
      <c r="M181" s="214" t="s">
        <v>19</v>
      </c>
      <c r="N181" s="215" t="s">
        <v>41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151</v>
      </c>
      <c r="AT181" s="218" t="s">
        <v>146</v>
      </c>
      <c r="AU181" s="218" t="s">
        <v>78</v>
      </c>
      <c r="AY181" s="20" t="s">
        <v>143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78</v>
      </c>
      <c r="BK181" s="219">
        <f>ROUND(I181*H181,2)</f>
        <v>0</v>
      </c>
      <c r="BL181" s="20" t="s">
        <v>151</v>
      </c>
      <c r="BM181" s="218" t="s">
        <v>8</v>
      </c>
    </row>
    <row r="182" spans="1:51" s="13" customFormat="1" ht="12">
      <c r="A182" s="13"/>
      <c r="B182" s="225"/>
      <c r="C182" s="226"/>
      <c r="D182" s="227" t="s">
        <v>155</v>
      </c>
      <c r="E182" s="228" t="s">
        <v>19</v>
      </c>
      <c r="F182" s="229" t="s">
        <v>1937</v>
      </c>
      <c r="G182" s="226"/>
      <c r="H182" s="228" t="s">
        <v>19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155</v>
      </c>
      <c r="AU182" s="235" t="s">
        <v>78</v>
      </c>
      <c r="AV182" s="13" t="s">
        <v>78</v>
      </c>
      <c r="AW182" s="13" t="s">
        <v>32</v>
      </c>
      <c r="AX182" s="13" t="s">
        <v>70</v>
      </c>
      <c r="AY182" s="235" t="s">
        <v>143</v>
      </c>
    </row>
    <row r="183" spans="1:51" s="13" customFormat="1" ht="12">
      <c r="A183" s="13"/>
      <c r="B183" s="225"/>
      <c r="C183" s="226"/>
      <c r="D183" s="227" t="s">
        <v>155</v>
      </c>
      <c r="E183" s="228" t="s">
        <v>19</v>
      </c>
      <c r="F183" s="229" t="s">
        <v>1938</v>
      </c>
      <c r="G183" s="226"/>
      <c r="H183" s="228" t="s">
        <v>19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155</v>
      </c>
      <c r="AU183" s="235" t="s">
        <v>78</v>
      </c>
      <c r="AV183" s="13" t="s">
        <v>78</v>
      </c>
      <c r="AW183" s="13" t="s">
        <v>32</v>
      </c>
      <c r="AX183" s="13" t="s">
        <v>70</v>
      </c>
      <c r="AY183" s="235" t="s">
        <v>143</v>
      </c>
    </row>
    <row r="184" spans="1:51" s="13" customFormat="1" ht="12">
      <c r="A184" s="13"/>
      <c r="B184" s="225"/>
      <c r="C184" s="226"/>
      <c r="D184" s="227" t="s">
        <v>155</v>
      </c>
      <c r="E184" s="228" t="s">
        <v>19</v>
      </c>
      <c r="F184" s="229" t="s">
        <v>1939</v>
      </c>
      <c r="G184" s="226"/>
      <c r="H184" s="228" t="s">
        <v>19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155</v>
      </c>
      <c r="AU184" s="235" t="s">
        <v>78</v>
      </c>
      <c r="AV184" s="13" t="s">
        <v>78</v>
      </c>
      <c r="AW184" s="13" t="s">
        <v>32</v>
      </c>
      <c r="AX184" s="13" t="s">
        <v>70</v>
      </c>
      <c r="AY184" s="235" t="s">
        <v>143</v>
      </c>
    </row>
    <row r="185" spans="1:51" s="13" customFormat="1" ht="12">
      <c r="A185" s="13"/>
      <c r="B185" s="225"/>
      <c r="C185" s="226"/>
      <c r="D185" s="227" t="s">
        <v>155</v>
      </c>
      <c r="E185" s="228" t="s">
        <v>19</v>
      </c>
      <c r="F185" s="229" t="s">
        <v>1940</v>
      </c>
      <c r="G185" s="226"/>
      <c r="H185" s="228" t="s">
        <v>19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155</v>
      </c>
      <c r="AU185" s="235" t="s">
        <v>78</v>
      </c>
      <c r="AV185" s="13" t="s">
        <v>78</v>
      </c>
      <c r="AW185" s="13" t="s">
        <v>32</v>
      </c>
      <c r="AX185" s="13" t="s">
        <v>70</v>
      </c>
      <c r="AY185" s="235" t="s">
        <v>143</v>
      </c>
    </row>
    <row r="186" spans="1:51" s="13" customFormat="1" ht="12">
      <c r="A186" s="13"/>
      <c r="B186" s="225"/>
      <c r="C186" s="226"/>
      <c r="D186" s="227" t="s">
        <v>155</v>
      </c>
      <c r="E186" s="228" t="s">
        <v>19</v>
      </c>
      <c r="F186" s="229" t="s">
        <v>1946</v>
      </c>
      <c r="G186" s="226"/>
      <c r="H186" s="228" t="s">
        <v>19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155</v>
      </c>
      <c r="AU186" s="235" t="s">
        <v>78</v>
      </c>
      <c r="AV186" s="13" t="s">
        <v>78</v>
      </c>
      <c r="AW186" s="13" t="s">
        <v>32</v>
      </c>
      <c r="AX186" s="13" t="s">
        <v>70</v>
      </c>
      <c r="AY186" s="235" t="s">
        <v>143</v>
      </c>
    </row>
    <row r="187" spans="1:51" s="13" customFormat="1" ht="12">
      <c r="A187" s="13"/>
      <c r="B187" s="225"/>
      <c r="C187" s="226"/>
      <c r="D187" s="227" t="s">
        <v>155</v>
      </c>
      <c r="E187" s="228" t="s">
        <v>19</v>
      </c>
      <c r="F187" s="229" t="s">
        <v>1942</v>
      </c>
      <c r="G187" s="226"/>
      <c r="H187" s="228" t="s">
        <v>19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155</v>
      </c>
      <c r="AU187" s="235" t="s">
        <v>78</v>
      </c>
      <c r="AV187" s="13" t="s">
        <v>78</v>
      </c>
      <c r="AW187" s="13" t="s">
        <v>32</v>
      </c>
      <c r="AX187" s="13" t="s">
        <v>70</v>
      </c>
      <c r="AY187" s="235" t="s">
        <v>143</v>
      </c>
    </row>
    <row r="188" spans="1:51" s="13" customFormat="1" ht="12">
      <c r="A188" s="13"/>
      <c r="B188" s="225"/>
      <c r="C188" s="226"/>
      <c r="D188" s="227" t="s">
        <v>155</v>
      </c>
      <c r="E188" s="228" t="s">
        <v>19</v>
      </c>
      <c r="F188" s="229" t="s">
        <v>1932</v>
      </c>
      <c r="G188" s="226"/>
      <c r="H188" s="228" t="s">
        <v>19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155</v>
      </c>
      <c r="AU188" s="235" t="s">
        <v>78</v>
      </c>
      <c r="AV188" s="13" t="s">
        <v>78</v>
      </c>
      <c r="AW188" s="13" t="s">
        <v>32</v>
      </c>
      <c r="AX188" s="13" t="s">
        <v>70</v>
      </c>
      <c r="AY188" s="235" t="s">
        <v>143</v>
      </c>
    </row>
    <row r="189" spans="1:51" s="13" customFormat="1" ht="12">
      <c r="A189" s="13"/>
      <c r="B189" s="225"/>
      <c r="C189" s="226"/>
      <c r="D189" s="227" t="s">
        <v>155</v>
      </c>
      <c r="E189" s="228" t="s">
        <v>19</v>
      </c>
      <c r="F189" s="229" t="s">
        <v>1893</v>
      </c>
      <c r="G189" s="226"/>
      <c r="H189" s="228" t="s">
        <v>19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155</v>
      </c>
      <c r="AU189" s="235" t="s">
        <v>78</v>
      </c>
      <c r="AV189" s="13" t="s">
        <v>78</v>
      </c>
      <c r="AW189" s="13" t="s">
        <v>32</v>
      </c>
      <c r="AX189" s="13" t="s">
        <v>70</v>
      </c>
      <c r="AY189" s="235" t="s">
        <v>143</v>
      </c>
    </row>
    <row r="190" spans="1:51" s="14" customFormat="1" ht="12">
      <c r="A190" s="14"/>
      <c r="B190" s="236"/>
      <c r="C190" s="237"/>
      <c r="D190" s="227" t="s">
        <v>155</v>
      </c>
      <c r="E190" s="238" t="s">
        <v>19</v>
      </c>
      <c r="F190" s="239" t="s">
        <v>78</v>
      </c>
      <c r="G190" s="237"/>
      <c r="H190" s="240">
        <v>1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155</v>
      </c>
      <c r="AU190" s="246" t="s">
        <v>78</v>
      </c>
      <c r="AV190" s="14" t="s">
        <v>80</v>
      </c>
      <c r="AW190" s="14" t="s">
        <v>32</v>
      </c>
      <c r="AX190" s="14" t="s">
        <v>70</v>
      </c>
      <c r="AY190" s="246" t="s">
        <v>143</v>
      </c>
    </row>
    <row r="191" spans="1:51" s="15" customFormat="1" ht="12">
      <c r="A191" s="15"/>
      <c r="B191" s="257"/>
      <c r="C191" s="258"/>
      <c r="D191" s="227" t="s">
        <v>155</v>
      </c>
      <c r="E191" s="259" t="s">
        <v>19</v>
      </c>
      <c r="F191" s="260" t="s">
        <v>204</v>
      </c>
      <c r="G191" s="258"/>
      <c r="H191" s="261">
        <v>1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7" t="s">
        <v>155</v>
      </c>
      <c r="AU191" s="267" t="s">
        <v>78</v>
      </c>
      <c r="AV191" s="15" t="s">
        <v>151</v>
      </c>
      <c r="AW191" s="15" t="s">
        <v>32</v>
      </c>
      <c r="AX191" s="15" t="s">
        <v>78</v>
      </c>
      <c r="AY191" s="267" t="s">
        <v>143</v>
      </c>
    </row>
    <row r="192" spans="1:65" s="2" customFormat="1" ht="37.8" customHeight="1">
      <c r="A192" s="41"/>
      <c r="B192" s="42"/>
      <c r="C192" s="207" t="s">
        <v>205</v>
      </c>
      <c r="D192" s="207" t="s">
        <v>146</v>
      </c>
      <c r="E192" s="208" t="s">
        <v>1947</v>
      </c>
      <c r="F192" s="209" t="s">
        <v>1948</v>
      </c>
      <c r="G192" s="210" t="s">
        <v>1864</v>
      </c>
      <c r="H192" s="211">
        <v>1</v>
      </c>
      <c r="I192" s="212"/>
      <c r="J192" s="213">
        <f>ROUND(I192*H192,2)</f>
        <v>0</v>
      </c>
      <c r="K192" s="209" t="s">
        <v>19</v>
      </c>
      <c r="L192" s="47"/>
      <c r="M192" s="214" t="s">
        <v>19</v>
      </c>
      <c r="N192" s="215" t="s">
        <v>41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151</v>
      </c>
      <c r="AT192" s="218" t="s">
        <v>146</v>
      </c>
      <c r="AU192" s="218" t="s">
        <v>78</v>
      </c>
      <c r="AY192" s="20" t="s">
        <v>143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20" t="s">
        <v>78</v>
      </c>
      <c r="BK192" s="219">
        <f>ROUND(I192*H192,2)</f>
        <v>0</v>
      </c>
      <c r="BL192" s="20" t="s">
        <v>151</v>
      </c>
      <c r="BM192" s="218" t="s">
        <v>325</v>
      </c>
    </row>
    <row r="193" spans="1:51" s="13" customFormat="1" ht="12">
      <c r="A193" s="13"/>
      <c r="B193" s="225"/>
      <c r="C193" s="226"/>
      <c r="D193" s="227" t="s">
        <v>155</v>
      </c>
      <c r="E193" s="228" t="s">
        <v>19</v>
      </c>
      <c r="F193" s="229" t="s">
        <v>1949</v>
      </c>
      <c r="G193" s="226"/>
      <c r="H193" s="228" t="s">
        <v>19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155</v>
      </c>
      <c r="AU193" s="235" t="s">
        <v>78</v>
      </c>
      <c r="AV193" s="13" t="s">
        <v>78</v>
      </c>
      <c r="AW193" s="13" t="s">
        <v>32</v>
      </c>
      <c r="AX193" s="13" t="s">
        <v>70</v>
      </c>
      <c r="AY193" s="235" t="s">
        <v>143</v>
      </c>
    </row>
    <row r="194" spans="1:51" s="13" customFormat="1" ht="12">
      <c r="A194" s="13"/>
      <c r="B194" s="225"/>
      <c r="C194" s="226"/>
      <c r="D194" s="227" t="s">
        <v>155</v>
      </c>
      <c r="E194" s="228" t="s">
        <v>19</v>
      </c>
      <c r="F194" s="229" t="s">
        <v>1950</v>
      </c>
      <c r="G194" s="226"/>
      <c r="H194" s="228" t="s">
        <v>19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155</v>
      </c>
      <c r="AU194" s="235" t="s">
        <v>78</v>
      </c>
      <c r="AV194" s="13" t="s">
        <v>78</v>
      </c>
      <c r="AW194" s="13" t="s">
        <v>32</v>
      </c>
      <c r="AX194" s="13" t="s">
        <v>70</v>
      </c>
      <c r="AY194" s="235" t="s">
        <v>143</v>
      </c>
    </row>
    <row r="195" spans="1:51" s="14" customFormat="1" ht="12">
      <c r="A195" s="14"/>
      <c r="B195" s="236"/>
      <c r="C195" s="237"/>
      <c r="D195" s="227" t="s">
        <v>155</v>
      </c>
      <c r="E195" s="238" t="s">
        <v>19</v>
      </c>
      <c r="F195" s="239" t="s">
        <v>78</v>
      </c>
      <c r="G195" s="237"/>
      <c r="H195" s="240">
        <v>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155</v>
      </c>
      <c r="AU195" s="246" t="s">
        <v>78</v>
      </c>
      <c r="AV195" s="14" t="s">
        <v>80</v>
      </c>
      <c r="AW195" s="14" t="s">
        <v>32</v>
      </c>
      <c r="AX195" s="14" t="s">
        <v>70</v>
      </c>
      <c r="AY195" s="246" t="s">
        <v>143</v>
      </c>
    </row>
    <row r="196" spans="1:51" s="15" customFormat="1" ht="12">
      <c r="A196" s="15"/>
      <c r="B196" s="257"/>
      <c r="C196" s="258"/>
      <c r="D196" s="227" t="s">
        <v>155</v>
      </c>
      <c r="E196" s="259" t="s">
        <v>19</v>
      </c>
      <c r="F196" s="260" t="s">
        <v>204</v>
      </c>
      <c r="G196" s="258"/>
      <c r="H196" s="261">
        <v>1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7" t="s">
        <v>155</v>
      </c>
      <c r="AU196" s="267" t="s">
        <v>78</v>
      </c>
      <c r="AV196" s="15" t="s">
        <v>151</v>
      </c>
      <c r="AW196" s="15" t="s">
        <v>32</v>
      </c>
      <c r="AX196" s="15" t="s">
        <v>78</v>
      </c>
      <c r="AY196" s="267" t="s">
        <v>143</v>
      </c>
    </row>
    <row r="197" spans="1:65" s="2" customFormat="1" ht="24.15" customHeight="1">
      <c r="A197" s="41"/>
      <c r="B197" s="42"/>
      <c r="C197" s="207" t="s">
        <v>167</v>
      </c>
      <c r="D197" s="207" t="s">
        <v>146</v>
      </c>
      <c r="E197" s="208" t="s">
        <v>1951</v>
      </c>
      <c r="F197" s="209" t="s">
        <v>1952</v>
      </c>
      <c r="G197" s="210" t="s">
        <v>1864</v>
      </c>
      <c r="H197" s="211">
        <v>2</v>
      </c>
      <c r="I197" s="212"/>
      <c r="J197" s="213">
        <f>ROUND(I197*H197,2)</f>
        <v>0</v>
      </c>
      <c r="K197" s="209" t="s">
        <v>19</v>
      </c>
      <c r="L197" s="47"/>
      <c r="M197" s="214" t="s">
        <v>19</v>
      </c>
      <c r="N197" s="215" t="s">
        <v>41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151</v>
      </c>
      <c r="AT197" s="218" t="s">
        <v>146</v>
      </c>
      <c r="AU197" s="218" t="s">
        <v>78</v>
      </c>
      <c r="AY197" s="20" t="s">
        <v>143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20" t="s">
        <v>78</v>
      </c>
      <c r="BK197" s="219">
        <f>ROUND(I197*H197,2)</f>
        <v>0</v>
      </c>
      <c r="BL197" s="20" t="s">
        <v>151</v>
      </c>
      <c r="BM197" s="218" t="s">
        <v>339</v>
      </c>
    </row>
    <row r="198" spans="1:51" s="13" customFormat="1" ht="12">
      <c r="A198" s="13"/>
      <c r="B198" s="225"/>
      <c r="C198" s="226"/>
      <c r="D198" s="227" t="s">
        <v>155</v>
      </c>
      <c r="E198" s="228" t="s">
        <v>19</v>
      </c>
      <c r="F198" s="229" t="s">
        <v>1953</v>
      </c>
      <c r="G198" s="226"/>
      <c r="H198" s="228" t="s">
        <v>19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155</v>
      </c>
      <c r="AU198" s="235" t="s">
        <v>78</v>
      </c>
      <c r="AV198" s="13" t="s">
        <v>78</v>
      </c>
      <c r="AW198" s="13" t="s">
        <v>32</v>
      </c>
      <c r="AX198" s="13" t="s">
        <v>70</v>
      </c>
      <c r="AY198" s="235" t="s">
        <v>143</v>
      </c>
    </row>
    <row r="199" spans="1:51" s="13" customFormat="1" ht="12">
      <c r="A199" s="13"/>
      <c r="B199" s="225"/>
      <c r="C199" s="226"/>
      <c r="D199" s="227" t="s">
        <v>155</v>
      </c>
      <c r="E199" s="228" t="s">
        <v>19</v>
      </c>
      <c r="F199" s="229" t="s">
        <v>1893</v>
      </c>
      <c r="G199" s="226"/>
      <c r="H199" s="228" t="s">
        <v>19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155</v>
      </c>
      <c r="AU199" s="235" t="s">
        <v>78</v>
      </c>
      <c r="AV199" s="13" t="s">
        <v>78</v>
      </c>
      <c r="AW199" s="13" t="s">
        <v>32</v>
      </c>
      <c r="AX199" s="13" t="s">
        <v>70</v>
      </c>
      <c r="AY199" s="235" t="s">
        <v>143</v>
      </c>
    </row>
    <row r="200" spans="1:51" s="14" customFormat="1" ht="12">
      <c r="A200" s="14"/>
      <c r="B200" s="236"/>
      <c r="C200" s="237"/>
      <c r="D200" s="227" t="s">
        <v>155</v>
      </c>
      <c r="E200" s="238" t="s">
        <v>19</v>
      </c>
      <c r="F200" s="239" t="s">
        <v>80</v>
      </c>
      <c r="G200" s="237"/>
      <c r="H200" s="240">
        <v>2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155</v>
      </c>
      <c r="AU200" s="246" t="s">
        <v>78</v>
      </c>
      <c r="AV200" s="14" t="s">
        <v>80</v>
      </c>
      <c r="AW200" s="14" t="s">
        <v>32</v>
      </c>
      <c r="AX200" s="14" t="s">
        <v>70</v>
      </c>
      <c r="AY200" s="246" t="s">
        <v>143</v>
      </c>
    </row>
    <row r="201" spans="1:51" s="15" customFormat="1" ht="12">
      <c r="A201" s="15"/>
      <c r="B201" s="257"/>
      <c r="C201" s="258"/>
      <c r="D201" s="227" t="s">
        <v>155</v>
      </c>
      <c r="E201" s="259" t="s">
        <v>19</v>
      </c>
      <c r="F201" s="260" t="s">
        <v>204</v>
      </c>
      <c r="G201" s="258"/>
      <c r="H201" s="261">
        <v>2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7" t="s">
        <v>155</v>
      </c>
      <c r="AU201" s="267" t="s">
        <v>78</v>
      </c>
      <c r="AV201" s="15" t="s">
        <v>151</v>
      </c>
      <c r="AW201" s="15" t="s">
        <v>32</v>
      </c>
      <c r="AX201" s="15" t="s">
        <v>78</v>
      </c>
      <c r="AY201" s="267" t="s">
        <v>143</v>
      </c>
    </row>
    <row r="202" spans="1:65" s="2" customFormat="1" ht="37.8" customHeight="1">
      <c r="A202" s="41"/>
      <c r="B202" s="42"/>
      <c r="C202" s="207" t="s">
        <v>272</v>
      </c>
      <c r="D202" s="207" t="s">
        <v>146</v>
      </c>
      <c r="E202" s="208" t="s">
        <v>1954</v>
      </c>
      <c r="F202" s="209" t="s">
        <v>1955</v>
      </c>
      <c r="G202" s="210" t="s">
        <v>1864</v>
      </c>
      <c r="H202" s="211">
        <v>4</v>
      </c>
      <c r="I202" s="212"/>
      <c r="J202" s="213">
        <f>ROUND(I202*H202,2)</f>
        <v>0</v>
      </c>
      <c r="K202" s="209" t="s">
        <v>19</v>
      </c>
      <c r="L202" s="47"/>
      <c r="M202" s="214" t="s">
        <v>19</v>
      </c>
      <c r="N202" s="215" t="s">
        <v>41</v>
      </c>
      <c r="O202" s="87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151</v>
      </c>
      <c r="AT202" s="218" t="s">
        <v>146</v>
      </c>
      <c r="AU202" s="218" t="s">
        <v>78</v>
      </c>
      <c r="AY202" s="20" t="s">
        <v>143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20" t="s">
        <v>78</v>
      </c>
      <c r="BK202" s="219">
        <f>ROUND(I202*H202,2)</f>
        <v>0</v>
      </c>
      <c r="BL202" s="20" t="s">
        <v>151</v>
      </c>
      <c r="BM202" s="218" t="s">
        <v>354</v>
      </c>
    </row>
    <row r="203" spans="1:51" s="13" customFormat="1" ht="12">
      <c r="A203" s="13"/>
      <c r="B203" s="225"/>
      <c r="C203" s="226"/>
      <c r="D203" s="227" t="s">
        <v>155</v>
      </c>
      <c r="E203" s="228" t="s">
        <v>19</v>
      </c>
      <c r="F203" s="229" t="s">
        <v>1956</v>
      </c>
      <c r="G203" s="226"/>
      <c r="H203" s="228" t="s">
        <v>19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155</v>
      </c>
      <c r="AU203" s="235" t="s">
        <v>78</v>
      </c>
      <c r="AV203" s="13" t="s">
        <v>78</v>
      </c>
      <c r="AW203" s="13" t="s">
        <v>32</v>
      </c>
      <c r="AX203" s="13" t="s">
        <v>70</v>
      </c>
      <c r="AY203" s="235" t="s">
        <v>143</v>
      </c>
    </row>
    <row r="204" spans="1:51" s="13" customFormat="1" ht="12">
      <c r="A204" s="13"/>
      <c r="B204" s="225"/>
      <c r="C204" s="226"/>
      <c r="D204" s="227" t="s">
        <v>155</v>
      </c>
      <c r="E204" s="228" t="s">
        <v>19</v>
      </c>
      <c r="F204" s="229" t="s">
        <v>1893</v>
      </c>
      <c r="G204" s="226"/>
      <c r="H204" s="228" t="s">
        <v>19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155</v>
      </c>
      <c r="AU204" s="235" t="s">
        <v>78</v>
      </c>
      <c r="AV204" s="13" t="s">
        <v>78</v>
      </c>
      <c r="AW204" s="13" t="s">
        <v>32</v>
      </c>
      <c r="AX204" s="13" t="s">
        <v>70</v>
      </c>
      <c r="AY204" s="235" t="s">
        <v>143</v>
      </c>
    </row>
    <row r="205" spans="1:51" s="14" customFormat="1" ht="12">
      <c r="A205" s="14"/>
      <c r="B205" s="236"/>
      <c r="C205" s="237"/>
      <c r="D205" s="227" t="s">
        <v>155</v>
      </c>
      <c r="E205" s="238" t="s">
        <v>19</v>
      </c>
      <c r="F205" s="239" t="s">
        <v>151</v>
      </c>
      <c r="G205" s="237"/>
      <c r="H205" s="240">
        <v>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155</v>
      </c>
      <c r="AU205" s="246" t="s">
        <v>78</v>
      </c>
      <c r="AV205" s="14" t="s">
        <v>80</v>
      </c>
      <c r="AW205" s="14" t="s">
        <v>32</v>
      </c>
      <c r="AX205" s="14" t="s">
        <v>70</v>
      </c>
      <c r="AY205" s="246" t="s">
        <v>143</v>
      </c>
    </row>
    <row r="206" spans="1:51" s="15" customFormat="1" ht="12">
      <c r="A206" s="15"/>
      <c r="B206" s="257"/>
      <c r="C206" s="258"/>
      <c r="D206" s="227" t="s">
        <v>155</v>
      </c>
      <c r="E206" s="259" t="s">
        <v>19</v>
      </c>
      <c r="F206" s="260" t="s">
        <v>204</v>
      </c>
      <c r="G206" s="258"/>
      <c r="H206" s="261">
        <v>4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7" t="s">
        <v>155</v>
      </c>
      <c r="AU206" s="267" t="s">
        <v>78</v>
      </c>
      <c r="AV206" s="15" t="s">
        <v>151</v>
      </c>
      <c r="AW206" s="15" t="s">
        <v>32</v>
      </c>
      <c r="AX206" s="15" t="s">
        <v>78</v>
      </c>
      <c r="AY206" s="267" t="s">
        <v>143</v>
      </c>
    </row>
    <row r="207" spans="1:65" s="2" customFormat="1" ht="37.8" customHeight="1">
      <c r="A207" s="41"/>
      <c r="B207" s="42"/>
      <c r="C207" s="207" t="s">
        <v>302</v>
      </c>
      <c r="D207" s="207" t="s">
        <v>146</v>
      </c>
      <c r="E207" s="208" t="s">
        <v>1957</v>
      </c>
      <c r="F207" s="209" t="s">
        <v>1958</v>
      </c>
      <c r="G207" s="210" t="s">
        <v>1864</v>
      </c>
      <c r="H207" s="211">
        <v>12</v>
      </c>
      <c r="I207" s="212"/>
      <c r="J207" s="213">
        <f>ROUND(I207*H207,2)</f>
        <v>0</v>
      </c>
      <c r="K207" s="209" t="s">
        <v>19</v>
      </c>
      <c r="L207" s="47"/>
      <c r="M207" s="214" t="s">
        <v>19</v>
      </c>
      <c r="N207" s="215" t="s">
        <v>41</v>
      </c>
      <c r="O207" s="87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151</v>
      </c>
      <c r="AT207" s="218" t="s">
        <v>146</v>
      </c>
      <c r="AU207" s="218" t="s">
        <v>78</v>
      </c>
      <c r="AY207" s="20" t="s">
        <v>143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20" t="s">
        <v>78</v>
      </c>
      <c r="BK207" s="219">
        <f>ROUND(I207*H207,2)</f>
        <v>0</v>
      </c>
      <c r="BL207" s="20" t="s">
        <v>151</v>
      </c>
      <c r="BM207" s="218" t="s">
        <v>376</v>
      </c>
    </row>
    <row r="208" spans="1:51" s="13" customFormat="1" ht="12">
      <c r="A208" s="13"/>
      <c r="B208" s="225"/>
      <c r="C208" s="226"/>
      <c r="D208" s="227" t="s">
        <v>155</v>
      </c>
      <c r="E208" s="228" t="s">
        <v>19</v>
      </c>
      <c r="F208" s="229" t="s">
        <v>1956</v>
      </c>
      <c r="G208" s="226"/>
      <c r="H208" s="228" t="s">
        <v>19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155</v>
      </c>
      <c r="AU208" s="235" t="s">
        <v>78</v>
      </c>
      <c r="AV208" s="13" t="s">
        <v>78</v>
      </c>
      <c r="AW208" s="13" t="s">
        <v>32</v>
      </c>
      <c r="AX208" s="13" t="s">
        <v>70</v>
      </c>
      <c r="AY208" s="235" t="s">
        <v>143</v>
      </c>
    </row>
    <row r="209" spans="1:51" s="13" customFormat="1" ht="12">
      <c r="A209" s="13"/>
      <c r="B209" s="225"/>
      <c r="C209" s="226"/>
      <c r="D209" s="227" t="s">
        <v>155</v>
      </c>
      <c r="E209" s="228" t="s">
        <v>19</v>
      </c>
      <c r="F209" s="229" t="s">
        <v>1893</v>
      </c>
      <c r="G209" s="226"/>
      <c r="H209" s="228" t="s">
        <v>19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155</v>
      </c>
      <c r="AU209" s="235" t="s">
        <v>78</v>
      </c>
      <c r="AV209" s="13" t="s">
        <v>78</v>
      </c>
      <c r="AW209" s="13" t="s">
        <v>32</v>
      </c>
      <c r="AX209" s="13" t="s">
        <v>70</v>
      </c>
      <c r="AY209" s="235" t="s">
        <v>143</v>
      </c>
    </row>
    <row r="210" spans="1:51" s="14" customFormat="1" ht="12">
      <c r="A210" s="14"/>
      <c r="B210" s="236"/>
      <c r="C210" s="237"/>
      <c r="D210" s="227" t="s">
        <v>155</v>
      </c>
      <c r="E210" s="238" t="s">
        <v>19</v>
      </c>
      <c r="F210" s="239" t="s">
        <v>8</v>
      </c>
      <c r="G210" s="237"/>
      <c r="H210" s="240">
        <v>12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155</v>
      </c>
      <c r="AU210" s="246" t="s">
        <v>78</v>
      </c>
      <c r="AV210" s="14" t="s">
        <v>80</v>
      </c>
      <c r="AW210" s="14" t="s">
        <v>32</v>
      </c>
      <c r="AX210" s="14" t="s">
        <v>70</v>
      </c>
      <c r="AY210" s="246" t="s">
        <v>143</v>
      </c>
    </row>
    <row r="211" spans="1:51" s="15" customFormat="1" ht="12">
      <c r="A211" s="15"/>
      <c r="B211" s="257"/>
      <c r="C211" s="258"/>
      <c r="D211" s="227" t="s">
        <v>155</v>
      </c>
      <c r="E211" s="259" t="s">
        <v>19</v>
      </c>
      <c r="F211" s="260" t="s">
        <v>204</v>
      </c>
      <c r="G211" s="258"/>
      <c r="H211" s="261">
        <v>12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7" t="s">
        <v>155</v>
      </c>
      <c r="AU211" s="267" t="s">
        <v>78</v>
      </c>
      <c r="AV211" s="15" t="s">
        <v>151</v>
      </c>
      <c r="AW211" s="15" t="s">
        <v>32</v>
      </c>
      <c r="AX211" s="15" t="s">
        <v>78</v>
      </c>
      <c r="AY211" s="267" t="s">
        <v>143</v>
      </c>
    </row>
    <row r="212" spans="1:65" s="2" customFormat="1" ht="37.8" customHeight="1">
      <c r="A212" s="41"/>
      <c r="B212" s="42"/>
      <c r="C212" s="207" t="s">
        <v>307</v>
      </c>
      <c r="D212" s="207" t="s">
        <v>146</v>
      </c>
      <c r="E212" s="208" t="s">
        <v>1959</v>
      </c>
      <c r="F212" s="209" t="s">
        <v>1960</v>
      </c>
      <c r="G212" s="210" t="s">
        <v>1864</v>
      </c>
      <c r="H212" s="211">
        <v>10</v>
      </c>
      <c r="I212" s="212"/>
      <c r="J212" s="213">
        <f>ROUND(I212*H212,2)</f>
        <v>0</v>
      </c>
      <c r="K212" s="209" t="s">
        <v>19</v>
      </c>
      <c r="L212" s="47"/>
      <c r="M212" s="214" t="s">
        <v>19</v>
      </c>
      <c r="N212" s="215" t="s">
        <v>41</v>
      </c>
      <c r="O212" s="87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151</v>
      </c>
      <c r="AT212" s="218" t="s">
        <v>146</v>
      </c>
      <c r="AU212" s="218" t="s">
        <v>78</v>
      </c>
      <c r="AY212" s="20" t="s">
        <v>143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20" t="s">
        <v>78</v>
      </c>
      <c r="BK212" s="219">
        <f>ROUND(I212*H212,2)</f>
        <v>0</v>
      </c>
      <c r="BL212" s="20" t="s">
        <v>151</v>
      </c>
      <c r="BM212" s="218" t="s">
        <v>386</v>
      </c>
    </row>
    <row r="213" spans="1:51" s="13" customFormat="1" ht="12">
      <c r="A213" s="13"/>
      <c r="B213" s="225"/>
      <c r="C213" s="226"/>
      <c r="D213" s="227" t="s">
        <v>155</v>
      </c>
      <c r="E213" s="228" t="s">
        <v>19</v>
      </c>
      <c r="F213" s="229" t="s">
        <v>1934</v>
      </c>
      <c r="G213" s="226"/>
      <c r="H213" s="228" t="s">
        <v>19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155</v>
      </c>
      <c r="AU213" s="235" t="s">
        <v>78</v>
      </c>
      <c r="AV213" s="13" t="s">
        <v>78</v>
      </c>
      <c r="AW213" s="13" t="s">
        <v>32</v>
      </c>
      <c r="AX213" s="13" t="s">
        <v>70</v>
      </c>
      <c r="AY213" s="235" t="s">
        <v>143</v>
      </c>
    </row>
    <row r="214" spans="1:51" s="14" customFormat="1" ht="12">
      <c r="A214" s="14"/>
      <c r="B214" s="236"/>
      <c r="C214" s="237"/>
      <c r="D214" s="227" t="s">
        <v>155</v>
      </c>
      <c r="E214" s="238" t="s">
        <v>19</v>
      </c>
      <c r="F214" s="239" t="s">
        <v>302</v>
      </c>
      <c r="G214" s="237"/>
      <c r="H214" s="240">
        <v>10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155</v>
      </c>
      <c r="AU214" s="246" t="s">
        <v>78</v>
      </c>
      <c r="AV214" s="14" t="s">
        <v>80</v>
      </c>
      <c r="AW214" s="14" t="s">
        <v>32</v>
      </c>
      <c r="AX214" s="14" t="s">
        <v>70</v>
      </c>
      <c r="AY214" s="246" t="s">
        <v>143</v>
      </c>
    </row>
    <row r="215" spans="1:51" s="15" customFormat="1" ht="12">
      <c r="A215" s="15"/>
      <c r="B215" s="257"/>
      <c r="C215" s="258"/>
      <c r="D215" s="227" t="s">
        <v>155</v>
      </c>
      <c r="E215" s="259" t="s">
        <v>19</v>
      </c>
      <c r="F215" s="260" t="s">
        <v>204</v>
      </c>
      <c r="G215" s="258"/>
      <c r="H215" s="261">
        <v>10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7" t="s">
        <v>155</v>
      </c>
      <c r="AU215" s="267" t="s">
        <v>78</v>
      </c>
      <c r="AV215" s="15" t="s">
        <v>151</v>
      </c>
      <c r="AW215" s="15" t="s">
        <v>32</v>
      </c>
      <c r="AX215" s="15" t="s">
        <v>78</v>
      </c>
      <c r="AY215" s="267" t="s">
        <v>143</v>
      </c>
    </row>
    <row r="216" spans="1:65" s="2" customFormat="1" ht="37.8" customHeight="1">
      <c r="A216" s="41"/>
      <c r="B216" s="42"/>
      <c r="C216" s="207" t="s">
        <v>8</v>
      </c>
      <c r="D216" s="207" t="s">
        <v>146</v>
      </c>
      <c r="E216" s="208" t="s">
        <v>1961</v>
      </c>
      <c r="F216" s="209" t="s">
        <v>1962</v>
      </c>
      <c r="G216" s="210" t="s">
        <v>1864</v>
      </c>
      <c r="H216" s="211">
        <v>5</v>
      </c>
      <c r="I216" s="212"/>
      <c r="J216" s="213">
        <f>ROUND(I216*H216,2)</f>
        <v>0</v>
      </c>
      <c r="K216" s="209" t="s">
        <v>19</v>
      </c>
      <c r="L216" s="47"/>
      <c r="M216" s="214" t="s">
        <v>19</v>
      </c>
      <c r="N216" s="215" t="s">
        <v>41</v>
      </c>
      <c r="O216" s="87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8" t="s">
        <v>151</v>
      </c>
      <c r="AT216" s="218" t="s">
        <v>146</v>
      </c>
      <c r="AU216" s="218" t="s">
        <v>78</v>
      </c>
      <c r="AY216" s="20" t="s">
        <v>143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20" t="s">
        <v>78</v>
      </c>
      <c r="BK216" s="219">
        <f>ROUND(I216*H216,2)</f>
        <v>0</v>
      </c>
      <c r="BL216" s="20" t="s">
        <v>151</v>
      </c>
      <c r="BM216" s="218" t="s">
        <v>410</v>
      </c>
    </row>
    <row r="217" spans="1:51" s="13" customFormat="1" ht="12">
      <c r="A217" s="13"/>
      <c r="B217" s="225"/>
      <c r="C217" s="226"/>
      <c r="D217" s="227" t="s">
        <v>155</v>
      </c>
      <c r="E217" s="228" t="s">
        <v>19</v>
      </c>
      <c r="F217" s="229" t="s">
        <v>1934</v>
      </c>
      <c r="G217" s="226"/>
      <c r="H217" s="228" t="s">
        <v>19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155</v>
      </c>
      <c r="AU217" s="235" t="s">
        <v>78</v>
      </c>
      <c r="AV217" s="13" t="s">
        <v>78</v>
      </c>
      <c r="AW217" s="13" t="s">
        <v>32</v>
      </c>
      <c r="AX217" s="13" t="s">
        <v>70</v>
      </c>
      <c r="AY217" s="235" t="s">
        <v>143</v>
      </c>
    </row>
    <row r="218" spans="1:51" s="14" customFormat="1" ht="12">
      <c r="A218" s="14"/>
      <c r="B218" s="236"/>
      <c r="C218" s="237"/>
      <c r="D218" s="227" t="s">
        <v>155</v>
      </c>
      <c r="E218" s="238" t="s">
        <v>19</v>
      </c>
      <c r="F218" s="239" t="s">
        <v>178</v>
      </c>
      <c r="G218" s="237"/>
      <c r="H218" s="240">
        <v>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155</v>
      </c>
      <c r="AU218" s="246" t="s">
        <v>78</v>
      </c>
      <c r="AV218" s="14" t="s">
        <v>80</v>
      </c>
      <c r="AW218" s="14" t="s">
        <v>32</v>
      </c>
      <c r="AX218" s="14" t="s">
        <v>70</v>
      </c>
      <c r="AY218" s="246" t="s">
        <v>143</v>
      </c>
    </row>
    <row r="219" spans="1:51" s="15" customFormat="1" ht="12">
      <c r="A219" s="15"/>
      <c r="B219" s="257"/>
      <c r="C219" s="258"/>
      <c r="D219" s="227" t="s">
        <v>155</v>
      </c>
      <c r="E219" s="259" t="s">
        <v>19</v>
      </c>
      <c r="F219" s="260" t="s">
        <v>204</v>
      </c>
      <c r="G219" s="258"/>
      <c r="H219" s="261">
        <v>5</v>
      </c>
      <c r="I219" s="262"/>
      <c r="J219" s="258"/>
      <c r="K219" s="258"/>
      <c r="L219" s="263"/>
      <c r="M219" s="264"/>
      <c r="N219" s="265"/>
      <c r="O219" s="265"/>
      <c r="P219" s="265"/>
      <c r="Q219" s="265"/>
      <c r="R219" s="265"/>
      <c r="S219" s="265"/>
      <c r="T219" s="26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7" t="s">
        <v>155</v>
      </c>
      <c r="AU219" s="267" t="s">
        <v>78</v>
      </c>
      <c r="AV219" s="15" t="s">
        <v>151</v>
      </c>
      <c r="AW219" s="15" t="s">
        <v>32</v>
      </c>
      <c r="AX219" s="15" t="s">
        <v>78</v>
      </c>
      <c r="AY219" s="267" t="s">
        <v>143</v>
      </c>
    </row>
    <row r="220" spans="1:65" s="2" customFormat="1" ht="21.75" customHeight="1">
      <c r="A220" s="41"/>
      <c r="B220" s="42"/>
      <c r="C220" s="207" t="s">
        <v>316</v>
      </c>
      <c r="D220" s="207" t="s">
        <v>146</v>
      </c>
      <c r="E220" s="208" t="s">
        <v>1963</v>
      </c>
      <c r="F220" s="209" t="s">
        <v>1964</v>
      </c>
      <c r="G220" s="210" t="s">
        <v>1864</v>
      </c>
      <c r="H220" s="211">
        <v>2</v>
      </c>
      <c r="I220" s="212"/>
      <c r="J220" s="213">
        <f>ROUND(I220*H220,2)</f>
        <v>0</v>
      </c>
      <c r="K220" s="209" t="s">
        <v>19</v>
      </c>
      <c r="L220" s="47"/>
      <c r="M220" s="214" t="s">
        <v>19</v>
      </c>
      <c r="N220" s="215" t="s">
        <v>41</v>
      </c>
      <c r="O220" s="87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151</v>
      </c>
      <c r="AT220" s="218" t="s">
        <v>146</v>
      </c>
      <c r="AU220" s="218" t="s">
        <v>78</v>
      </c>
      <c r="AY220" s="20" t="s">
        <v>143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20" t="s">
        <v>78</v>
      </c>
      <c r="BK220" s="219">
        <f>ROUND(I220*H220,2)</f>
        <v>0</v>
      </c>
      <c r="BL220" s="20" t="s">
        <v>151</v>
      </c>
      <c r="BM220" s="218" t="s">
        <v>425</v>
      </c>
    </row>
    <row r="221" spans="1:51" s="13" customFormat="1" ht="12">
      <c r="A221" s="13"/>
      <c r="B221" s="225"/>
      <c r="C221" s="226"/>
      <c r="D221" s="227" t="s">
        <v>155</v>
      </c>
      <c r="E221" s="228" t="s">
        <v>19</v>
      </c>
      <c r="F221" s="229" t="s">
        <v>1934</v>
      </c>
      <c r="G221" s="226"/>
      <c r="H221" s="228" t="s">
        <v>19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155</v>
      </c>
      <c r="AU221" s="235" t="s">
        <v>78</v>
      </c>
      <c r="AV221" s="13" t="s">
        <v>78</v>
      </c>
      <c r="AW221" s="13" t="s">
        <v>32</v>
      </c>
      <c r="AX221" s="13" t="s">
        <v>70</v>
      </c>
      <c r="AY221" s="235" t="s">
        <v>143</v>
      </c>
    </row>
    <row r="222" spans="1:51" s="14" customFormat="1" ht="12">
      <c r="A222" s="14"/>
      <c r="B222" s="236"/>
      <c r="C222" s="237"/>
      <c r="D222" s="227" t="s">
        <v>155</v>
      </c>
      <c r="E222" s="238" t="s">
        <v>19</v>
      </c>
      <c r="F222" s="239" t="s">
        <v>80</v>
      </c>
      <c r="G222" s="237"/>
      <c r="H222" s="240">
        <v>2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155</v>
      </c>
      <c r="AU222" s="246" t="s">
        <v>78</v>
      </c>
      <c r="AV222" s="14" t="s">
        <v>80</v>
      </c>
      <c r="AW222" s="14" t="s">
        <v>32</v>
      </c>
      <c r="AX222" s="14" t="s">
        <v>70</v>
      </c>
      <c r="AY222" s="246" t="s">
        <v>143</v>
      </c>
    </row>
    <row r="223" spans="1:51" s="15" customFormat="1" ht="12">
      <c r="A223" s="15"/>
      <c r="B223" s="257"/>
      <c r="C223" s="258"/>
      <c r="D223" s="227" t="s">
        <v>155</v>
      </c>
      <c r="E223" s="259" t="s">
        <v>19</v>
      </c>
      <c r="F223" s="260" t="s">
        <v>204</v>
      </c>
      <c r="G223" s="258"/>
      <c r="H223" s="261">
        <v>2</v>
      </c>
      <c r="I223" s="262"/>
      <c r="J223" s="258"/>
      <c r="K223" s="258"/>
      <c r="L223" s="263"/>
      <c r="M223" s="264"/>
      <c r="N223" s="265"/>
      <c r="O223" s="265"/>
      <c r="P223" s="265"/>
      <c r="Q223" s="265"/>
      <c r="R223" s="265"/>
      <c r="S223" s="265"/>
      <c r="T223" s="26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7" t="s">
        <v>155</v>
      </c>
      <c r="AU223" s="267" t="s">
        <v>78</v>
      </c>
      <c r="AV223" s="15" t="s">
        <v>151</v>
      </c>
      <c r="AW223" s="15" t="s">
        <v>32</v>
      </c>
      <c r="AX223" s="15" t="s">
        <v>78</v>
      </c>
      <c r="AY223" s="267" t="s">
        <v>143</v>
      </c>
    </row>
    <row r="224" spans="1:65" s="2" customFormat="1" ht="21.75" customHeight="1">
      <c r="A224" s="41"/>
      <c r="B224" s="42"/>
      <c r="C224" s="207" t="s">
        <v>325</v>
      </c>
      <c r="D224" s="207" t="s">
        <v>146</v>
      </c>
      <c r="E224" s="208" t="s">
        <v>1965</v>
      </c>
      <c r="F224" s="209" t="s">
        <v>1966</v>
      </c>
      <c r="G224" s="210" t="s">
        <v>174</v>
      </c>
      <c r="H224" s="211">
        <v>96</v>
      </c>
      <c r="I224" s="212"/>
      <c r="J224" s="213">
        <f>ROUND(I224*H224,2)</f>
        <v>0</v>
      </c>
      <c r="K224" s="209" t="s">
        <v>19</v>
      </c>
      <c r="L224" s="47"/>
      <c r="M224" s="214" t="s">
        <v>19</v>
      </c>
      <c r="N224" s="215" t="s">
        <v>41</v>
      </c>
      <c r="O224" s="87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151</v>
      </c>
      <c r="AT224" s="218" t="s">
        <v>146</v>
      </c>
      <c r="AU224" s="218" t="s">
        <v>78</v>
      </c>
      <c r="AY224" s="20" t="s">
        <v>143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20" t="s">
        <v>78</v>
      </c>
      <c r="BK224" s="219">
        <f>ROUND(I224*H224,2)</f>
        <v>0</v>
      </c>
      <c r="BL224" s="20" t="s">
        <v>151</v>
      </c>
      <c r="BM224" s="218" t="s">
        <v>435</v>
      </c>
    </row>
    <row r="225" spans="1:51" s="13" customFormat="1" ht="12">
      <c r="A225" s="13"/>
      <c r="B225" s="225"/>
      <c r="C225" s="226"/>
      <c r="D225" s="227" t="s">
        <v>155</v>
      </c>
      <c r="E225" s="228" t="s">
        <v>19</v>
      </c>
      <c r="F225" s="229" t="s">
        <v>1967</v>
      </c>
      <c r="G225" s="226"/>
      <c r="H225" s="228" t="s">
        <v>19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155</v>
      </c>
      <c r="AU225" s="235" t="s">
        <v>78</v>
      </c>
      <c r="AV225" s="13" t="s">
        <v>78</v>
      </c>
      <c r="AW225" s="13" t="s">
        <v>32</v>
      </c>
      <c r="AX225" s="13" t="s">
        <v>70</v>
      </c>
      <c r="AY225" s="235" t="s">
        <v>143</v>
      </c>
    </row>
    <row r="226" spans="1:51" s="13" customFormat="1" ht="12">
      <c r="A226" s="13"/>
      <c r="B226" s="225"/>
      <c r="C226" s="226"/>
      <c r="D226" s="227" t="s">
        <v>155</v>
      </c>
      <c r="E226" s="228" t="s">
        <v>19</v>
      </c>
      <c r="F226" s="229" t="s">
        <v>1968</v>
      </c>
      <c r="G226" s="226"/>
      <c r="H226" s="228" t="s">
        <v>19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155</v>
      </c>
      <c r="AU226" s="235" t="s">
        <v>78</v>
      </c>
      <c r="AV226" s="13" t="s">
        <v>78</v>
      </c>
      <c r="AW226" s="13" t="s">
        <v>32</v>
      </c>
      <c r="AX226" s="13" t="s">
        <v>70</v>
      </c>
      <c r="AY226" s="235" t="s">
        <v>143</v>
      </c>
    </row>
    <row r="227" spans="1:51" s="14" customFormat="1" ht="12">
      <c r="A227" s="14"/>
      <c r="B227" s="236"/>
      <c r="C227" s="237"/>
      <c r="D227" s="227" t="s">
        <v>155</v>
      </c>
      <c r="E227" s="238" t="s">
        <v>19</v>
      </c>
      <c r="F227" s="239" t="s">
        <v>953</v>
      </c>
      <c r="G227" s="237"/>
      <c r="H227" s="240">
        <v>96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155</v>
      </c>
      <c r="AU227" s="246" t="s">
        <v>78</v>
      </c>
      <c r="AV227" s="14" t="s">
        <v>80</v>
      </c>
      <c r="AW227" s="14" t="s">
        <v>32</v>
      </c>
      <c r="AX227" s="14" t="s">
        <v>70</v>
      </c>
      <c r="AY227" s="246" t="s">
        <v>143</v>
      </c>
    </row>
    <row r="228" spans="1:51" s="15" customFormat="1" ht="12">
      <c r="A228" s="15"/>
      <c r="B228" s="257"/>
      <c r="C228" s="258"/>
      <c r="D228" s="227" t="s">
        <v>155</v>
      </c>
      <c r="E228" s="259" t="s">
        <v>19</v>
      </c>
      <c r="F228" s="260" t="s">
        <v>204</v>
      </c>
      <c r="G228" s="258"/>
      <c r="H228" s="261">
        <v>96</v>
      </c>
      <c r="I228" s="262"/>
      <c r="J228" s="258"/>
      <c r="K228" s="258"/>
      <c r="L228" s="263"/>
      <c r="M228" s="264"/>
      <c r="N228" s="265"/>
      <c r="O228" s="265"/>
      <c r="P228" s="265"/>
      <c r="Q228" s="265"/>
      <c r="R228" s="265"/>
      <c r="S228" s="265"/>
      <c r="T228" s="26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7" t="s">
        <v>155</v>
      </c>
      <c r="AU228" s="267" t="s">
        <v>78</v>
      </c>
      <c r="AV228" s="15" t="s">
        <v>151</v>
      </c>
      <c r="AW228" s="15" t="s">
        <v>32</v>
      </c>
      <c r="AX228" s="15" t="s">
        <v>78</v>
      </c>
      <c r="AY228" s="267" t="s">
        <v>143</v>
      </c>
    </row>
    <row r="229" spans="1:65" s="2" customFormat="1" ht="16.5" customHeight="1">
      <c r="A229" s="41"/>
      <c r="B229" s="42"/>
      <c r="C229" s="207" t="s">
        <v>334</v>
      </c>
      <c r="D229" s="207" t="s">
        <v>146</v>
      </c>
      <c r="E229" s="208" t="s">
        <v>1969</v>
      </c>
      <c r="F229" s="209" t="s">
        <v>1970</v>
      </c>
      <c r="G229" s="210" t="s">
        <v>174</v>
      </c>
      <c r="H229" s="211">
        <v>216</v>
      </c>
      <c r="I229" s="212"/>
      <c r="J229" s="213">
        <f>ROUND(I229*H229,2)</f>
        <v>0</v>
      </c>
      <c r="K229" s="209" t="s">
        <v>19</v>
      </c>
      <c r="L229" s="47"/>
      <c r="M229" s="214" t="s">
        <v>19</v>
      </c>
      <c r="N229" s="215" t="s">
        <v>41</v>
      </c>
      <c r="O229" s="87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151</v>
      </c>
      <c r="AT229" s="218" t="s">
        <v>146</v>
      </c>
      <c r="AU229" s="218" t="s">
        <v>78</v>
      </c>
      <c r="AY229" s="20" t="s">
        <v>143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20" t="s">
        <v>78</v>
      </c>
      <c r="BK229" s="219">
        <f>ROUND(I229*H229,2)</f>
        <v>0</v>
      </c>
      <c r="BL229" s="20" t="s">
        <v>151</v>
      </c>
      <c r="BM229" s="218" t="s">
        <v>454</v>
      </c>
    </row>
    <row r="230" spans="1:51" s="13" customFormat="1" ht="12">
      <c r="A230" s="13"/>
      <c r="B230" s="225"/>
      <c r="C230" s="226"/>
      <c r="D230" s="227" t="s">
        <v>155</v>
      </c>
      <c r="E230" s="228" t="s">
        <v>19</v>
      </c>
      <c r="F230" s="229" t="s">
        <v>1967</v>
      </c>
      <c r="G230" s="226"/>
      <c r="H230" s="228" t="s">
        <v>19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155</v>
      </c>
      <c r="AU230" s="235" t="s">
        <v>78</v>
      </c>
      <c r="AV230" s="13" t="s">
        <v>78</v>
      </c>
      <c r="AW230" s="13" t="s">
        <v>32</v>
      </c>
      <c r="AX230" s="13" t="s">
        <v>70</v>
      </c>
      <c r="AY230" s="235" t="s">
        <v>143</v>
      </c>
    </row>
    <row r="231" spans="1:51" s="13" customFormat="1" ht="12">
      <c r="A231" s="13"/>
      <c r="B231" s="225"/>
      <c r="C231" s="226"/>
      <c r="D231" s="227" t="s">
        <v>155</v>
      </c>
      <c r="E231" s="228" t="s">
        <v>19</v>
      </c>
      <c r="F231" s="229" t="s">
        <v>1934</v>
      </c>
      <c r="G231" s="226"/>
      <c r="H231" s="228" t="s">
        <v>19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155</v>
      </c>
      <c r="AU231" s="235" t="s">
        <v>78</v>
      </c>
      <c r="AV231" s="13" t="s">
        <v>78</v>
      </c>
      <c r="AW231" s="13" t="s">
        <v>32</v>
      </c>
      <c r="AX231" s="13" t="s">
        <v>70</v>
      </c>
      <c r="AY231" s="235" t="s">
        <v>143</v>
      </c>
    </row>
    <row r="232" spans="1:51" s="14" customFormat="1" ht="12">
      <c r="A232" s="14"/>
      <c r="B232" s="236"/>
      <c r="C232" s="237"/>
      <c r="D232" s="227" t="s">
        <v>155</v>
      </c>
      <c r="E232" s="238" t="s">
        <v>19</v>
      </c>
      <c r="F232" s="239" t="s">
        <v>1971</v>
      </c>
      <c r="G232" s="237"/>
      <c r="H232" s="240">
        <v>216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155</v>
      </c>
      <c r="AU232" s="246" t="s">
        <v>78</v>
      </c>
      <c r="AV232" s="14" t="s">
        <v>80</v>
      </c>
      <c r="AW232" s="14" t="s">
        <v>32</v>
      </c>
      <c r="AX232" s="14" t="s">
        <v>70</v>
      </c>
      <c r="AY232" s="246" t="s">
        <v>143</v>
      </c>
    </row>
    <row r="233" spans="1:51" s="15" customFormat="1" ht="12">
      <c r="A233" s="15"/>
      <c r="B233" s="257"/>
      <c r="C233" s="258"/>
      <c r="D233" s="227" t="s">
        <v>155</v>
      </c>
      <c r="E233" s="259" t="s">
        <v>19</v>
      </c>
      <c r="F233" s="260" t="s">
        <v>204</v>
      </c>
      <c r="G233" s="258"/>
      <c r="H233" s="261">
        <v>216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7" t="s">
        <v>155</v>
      </c>
      <c r="AU233" s="267" t="s">
        <v>78</v>
      </c>
      <c r="AV233" s="15" t="s">
        <v>151</v>
      </c>
      <c r="AW233" s="15" t="s">
        <v>32</v>
      </c>
      <c r="AX233" s="15" t="s">
        <v>78</v>
      </c>
      <c r="AY233" s="267" t="s">
        <v>143</v>
      </c>
    </row>
    <row r="234" spans="1:65" s="2" customFormat="1" ht="37.8" customHeight="1">
      <c r="A234" s="41"/>
      <c r="B234" s="42"/>
      <c r="C234" s="207" t="s">
        <v>339</v>
      </c>
      <c r="D234" s="207" t="s">
        <v>146</v>
      </c>
      <c r="E234" s="208" t="s">
        <v>1972</v>
      </c>
      <c r="F234" s="209" t="s">
        <v>1973</v>
      </c>
      <c r="G234" s="210" t="s">
        <v>174</v>
      </c>
      <c r="H234" s="211">
        <v>155</v>
      </c>
      <c r="I234" s="212"/>
      <c r="J234" s="213">
        <f>ROUND(I234*H234,2)</f>
        <v>0</v>
      </c>
      <c r="K234" s="209" t="s">
        <v>19</v>
      </c>
      <c r="L234" s="47"/>
      <c r="M234" s="214" t="s">
        <v>19</v>
      </c>
      <c r="N234" s="215" t="s">
        <v>41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151</v>
      </c>
      <c r="AT234" s="218" t="s">
        <v>146</v>
      </c>
      <c r="AU234" s="218" t="s">
        <v>78</v>
      </c>
      <c r="AY234" s="20" t="s">
        <v>143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78</v>
      </c>
      <c r="BK234" s="219">
        <f>ROUND(I234*H234,2)</f>
        <v>0</v>
      </c>
      <c r="BL234" s="20" t="s">
        <v>151</v>
      </c>
      <c r="BM234" s="218" t="s">
        <v>463</v>
      </c>
    </row>
    <row r="235" spans="1:51" s="13" customFormat="1" ht="12">
      <c r="A235" s="13"/>
      <c r="B235" s="225"/>
      <c r="C235" s="226"/>
      <c r="D235" s="227" t="s">
        <v>155</v>
      </c>
      <c r="E235" s="228" t="s">
        <v>19</v>
      </c>
      <c r="F235" s="229" t="s">
        <v>1974</v>
      </c>
      <c r="G235" s="226"/>
      <c r="H235" s="228" t="s">
        <v>19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155</v>
      </c>
      <c r="AU235" s="235" t="s">
        <v>78</v>
      </c>
      <c r="AV235" s="13" t="s">
        <v>78</v>
      </c>
      <c r="AW235" s="13" t="s">
        <v>32</v>
      </c>
      <c r="AX235" s="13" t="s">
        <v>70</v>
      </c>
      <c r="AY235" s="235" t="s">
        <v>143</v>
      </c>
    </row>
    <row r="236" spans="1:51" s="13" customFormat="1" ht="12">
      <c r="A236" s="13"/>
      <c r="B236" s="225"/>
      <c r="C236" s="226"/>
      <c r="D236" s="227" t="s">
        <v>155</v>
      </c>
      <c r="E236" s="228" t="s">
        <v>19</v>
      </c>
      <c r="F236" s="229" t="s">
        <v>1968</v>
      </c>
      <c r="G236" s="226"/>
      <c r="H236" s="228" t="s">
        <v>19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155</v>
      </c>
      <c r="AU236" s="235" t="s">
        <v>78</v>
      </c>
      <c r="AV236" s="13" t="s">
        <v>78</v>
      </c>
      <c r="AW236" s="13" t="s">
        <v>32</v>
      </c>
      <c r="AX236" s="13" t="s">
        <v>70</v>
      </c>
      <c r="AY236" s="235" t="s">
        <v>143</v>
      </c>
    </row>
    <row r="237" spans="1:51" s="14" customFormat="1" ht="12">
      <c r="A237" s="14"/>
      <c r="B237" s="236"/>
      <c r="C237" s="237"/>
      <c r="D237" s="227" t="s">
        <v>155</v>
      </c>
      <c r="E237" s="238" t="s">
        <v>19</v>
      </c>
      <c r="F237" s="239" t="s">
        <v>1975</v>
      </c>
      <c r="G237" s="237"/>
      <c r="H237" s="240">
        <v>155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155</v>
      </c>
      <c r="AU237" s="246" t="s">
        <v>78</v>
      </c>
      <c r="AV237" s="14" t="s">
        <v>80</v>
      </c>
      <c r="AW237" s="14" t="s">
        <v>32</v>
      </c>
      <c r="AX237" s="14" t="s">
        <v>70</v>
      </c>
      <c r="AY237" s="246" t="s">
        <v>143</v>
      </c>
    </row>
    <row r="238" spans="1:51" s="15" customFormat="1" ht="12">
      <c r="A238" s="15"/>
      <c r="B238" s="257"/>
      <c r="C238" s="258"/>
      <c r="D238" s="227" t="s">
        <v>155</v>
      </c>
      <c r="E238" s="259" t="s">
        <v>19</v>
      </c>
      <c r="F238" s="260" t="s">
        <v>204</v>
      </c>
      <c r="G238" s="258"/>
      <c r="H238" s="261">
        <v>155</v>
      </c>
      <c r="I238" s="262"/>
      <c r="J238" s="258"/>
      <c r="K238" s="258"/>
      <c r="L238" s="263"/>
      <c r="M238" s="264"/>
      <c r="N238" s="265"/>
      <c r="O238" s="265"/>
      <c r="P238" s="265"/>
      <c r="Q238" s="265"/>
      <c r="R238" s="265"/>
      <c r="S238" s="265"/>
      <c r="T238" s="26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7" t="s">
        <v>155</v>
      </c>
      <c r="AU238" s="267" t="s">
        <v>78</v>
      </c>
      <c r="AV238" s="15" t="s">
        <v>151</v>
      </c>
      <c r="AW238" s="15" t="s">
        <v>32</v>
      </c>
      <c r="AX238" s="15" t="s">
        <v>78</v>
      </c>
      <c r="AY238" s="267" t="s">
        <v>143</v>
      </c>
    </row>
    <row r="239" spans="1:65" s="2" customFormat="1" ht="24.15" customHeight="1">
      <c r="A239" s="41"/>
      <c r="B239" s="42"/>
      <c r="C239" s="207" t="s">
        <v>349</v>
      </c>
      <c r="D239" s="207" t="s">
        <v>146</v>
      </c>
      <c r="E239" s="208" t="s">
        <v>1976</v>
      </c>
      <c r="F239" s="209" t="s">
        <v>1977</v>
      </c>
      <c r="G239" s="210" t="s">
        <v>174</v>
      </c>
      <c r="H239" s="211">
        <v>170</v>
      </c>
      <c r="I239" s="212"/>
      <c r="J239" s="213">
        <f>ROUND(I239*H239,2)</f>
        <v>0</v>
      </c>
      <c r="K239" s="209" t="s">
        <v>19</v>
      </c>
      <c r="L239" s="47"/>
      <c r="M239" s="214" t="s">
        <v>19</v>
      </c>
      <c r="N239" s="215" t="s">
        <v>41</v>
      </c>
      <c r="O239" s="87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151</v>
      </c>
      <c r="AT239" s="218" t="s">
        <v>146</v>
      </c>
      <c r="AU239" s="218" t="s">
        <v>78</v>
      </c>
      <c r="AY239" s="20" t="s">
        <v>143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20" t="s">
        <v>78</v>
      </c>
      <c r="BK239" s="219">
        <f>ROUND(I239*H239,2)</f>
        <v>0</v>
      </c>
      <c r="BL239" s="20" t="s">
        <v>151</v>
      </c>
      <c r="BM239" s="218" t="s">
        <v>477</v>
      </c>
    </row>
    <row r="240" spans="1:51" s="13" customFormat="1" ht="12">
      <c r="A240" s="13"/>
      <c r="B240" s="225"/>
      <c r="C240" s="226"/>
      <c r="D240" s="227" t="s">
        <v>155</v>
      </c>
      <c r="E240" s="228" t="s">
        <v>19</v>
      </c>
      <c r="F240" s="229" t="s">
        <v>1974</v>
      </c>
      <c r="G240" s="226"/>
      <c r="H240" s="228" t="s">
        <v>19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155</v>
      </c>
      <c r="AU240" s="235" t="s">
        <v>78</v>
      </c>
      <c r="AV240" s="13" t="s">
        <v>78</v>
      </c>
      <c r="AW240" s="13" t="s">
        <v>32</v>
      </c>
      <c r="AX240" s="13" t="s">
        <v>70</v>
      </c>
      <c r="AY240" s="235" t="s">
        <v>143</v>
      </c>
    </row>
    <row r="241" spans="1:51" s="13" customFormat="1" ht="12">
      <c r="A241" s="13"/>
      <c r="B241" s="225"/>
      <c r="C241" s="226"/>
      <c r="D241" s="227" t="s">
        <v>155</v>
      </c>
      <c r="E241" s="228" t="s">
        <v>19</v>
      </c>
      <c r="F241" s="229" t="s">
        <v>1934</v>
      </c>
      <c r="G241" s="226"/>
      <c r="H241" s="228" t="s">
        <v>19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155</v>
      </c>
      <c r="AU241" s="235" t="s">
        <v>78</v>
      </c>
      <c r="AV241" s="13" t="s">
        <v>78</v>
      </c>
      <c r="AW241" s="13" t="s">
        <v>32</v>
      </c>
      <c r="AX241" s="13" t="s">
        <v>70</v>
      </c>
      <c r="AY241" s="235" t="s">
        <v>143</v>
      </c>
    </row>
    <row r="242" spans="1:51" s="14" customFormat="1" ht="12">
      <c r="A242" s="14"/>
      <c r="B242" s="236"/>
      <c r="C242" s="237"/>
      <c r="D242" s="227" t="s">
        <v>155</v>
      </c>
      <c r="E242" s="238" t="s">
        <v>19</v>
      </c>
      <c r="F242" s="239" t="s">
        <v>1978</v>
      </c>
      <c r="G242" s="237"/>
      <c r="H242" s="240">
        <v>170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155</v>
      </c>
      <c r="AU242" s="246" t="s">
        <v>78</v>
      </c>
      <c r="AV242" s="14" t="s">
        <v>80</v>
      </c>
      <c r="AW242" s="14" t="s">
        <v>32</v>
      </c>
      <c r="AX242" s="14" t="s">
        <v>70</v>
      </c>
      <c r="AY242" s="246" t="s">
        <v>143</v>
      </c>
    </row>
    <row r="243" spans="1:51" s="15" customFormat="1" ht="12">
      <c r="A243" s="15"/>
      <c r="B243" s="257"/>
      <c r="C243" s="258"/>
      <c r="D243" s="227" t="s">
        <v>155</v>
      </c>
      <c r="E243" s="259" t="s">
        <v>19</v>
      </c>
      <c r="F243" s="260" t="s">
        <v>204</v>
      </c>
      <c r="G243" s="258"/>
      <c r="H243" s="261">
        <v>170</v>
      </c>
      <c r="I243" s="262"/>
      <c r="J243" s="258"/>
      <c r="K243" s="258"/>
      <c r="L243" s="263"/>
      <c r="M243" s="264"/>
      <c r="N243" s="265"/>
      <c r="O243" s="265"/>
      <c r="P243" s="265"/>
      <c r="Q243" s="265"/>
      <c r="R243" s="265"/>
      <c r="S243" s="265"/>
      <c r="T243" s="26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7" t="s">
        <v>155</v>
      </c>
      <c r="AU243" s="267" t="s">
        <v>78</v>
      </c>
      <c r="AV243" s="15" t="s">
        <v>151</v>
      </c>
      <c r="AW243" s="15" t="s">
        <v>32</v>
      </c>
      <c r="AX243" s="15" t="s">
        <v>78</v>
      </c>
      <c r="AY243" s="267" t="s">
        <v>143</v>
      </c>
    </row>
    <row r="244" spans="1:65" s="2" customFormat="1" ht="38.55" customHeight="1">
      <c r="A244" s="41"/>
      <c r="B244" s="42"/>
      <c r="C244" s="207" t="s">
        <v>354</v>
      </c>
      <c r="D244" s="207" t="s">
        <v>146</v>
      </c>
      <c r="E244" s="208" t="s">
        <v>1979</v>
      </c>
      <c r="F244" s="209" t="s">
        <v>1980</v>
      </c>
      <c r="G244" s="210" t="s">
        <v>19</v>
      </c>
      <c r="H244" s="211">
        <v>50</v>
      </c>
      <c r="I244" s="212"/>
      <c r="J244" s="213">
        <f>ROUND(I244*H244,2)</f>
        <v>0</v>
      </c>
      <c r="K244" s="209" t="s">
        <v>19</v>
      </c>
      <c r="L244" s="47"/>
      <c r="M244" s="214" t="s">
        <v>19</v>
      </c>
      <c r="N244" s="215" t="s">
        <v>41</v>
      </c>
      <c r="O244" s="87"/>
      <c r="P244" s="216">
        <f>O244*H244</f>
        <v>0</v>
      </c>
      <c r="Q244" s="216">
        <v>0</v>
      </c>
      <c r="R244" s="216">
        <f>Q244*H244</f>
        <v>0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151</v>
      </c>
      <c r="AT244" s="218" t="s">
        <v>146</v>
      </c>
      <c r="AU244" s="218" t="s">
        <v>78</v>
      </c>
      <c r="AY244" s="20" t="s">
        <v>143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20" t="s">
        <v>78</v>
      </c>
      <c r="BK244" s="219">
        <f>ROUND(I244*H244,2)</f>
        <v>0</v>
      </c>
      <c r="BL244" s="20" t="s">
        <v>151</v>
      </c>
      <c r="BM244" s="218" t="s">
        <v>487</v>
      </c>
    </row>
    <row r="245" spans="1:51" s="13" customFormat="1" ht="12">
      <c r="A245" s="13"/>
      <c r="B245" s="225"/>
      <c r="C245" s="226"/>
      <c r="D245" s="227" t="s">
        <v>155</v>
      </c>
      <c r="E245" s="228" t="s">
        <v>19</v>
      </c>
      <c r="F245" s="229" t="s">
        <v>1968</v>
      </c>
      <c r="G245" s="226"/>
      <c r="H245" s="228" t="s">
        <v>19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155</v>
      </c>
      <c r="AU245" s="235" t="s">
        <v>78</v>
      </c>
      <c r="AV245" s="13" t="s">
        <v>78</v>
      </c>
      <c r="AW245" s="13" t="s">
        <v>32</v>
      </c>
      <c r="AX245" s="13" t="s">
        <v>70</v>
      </c>
      <c r="AY245" s="235" t="s">
        <v>143</v>
      </c>
    </row>
    <row r="246" spans="1:51" s="13" customFormat="1" ht="12">
      <c r="A246" s="13"/>
      <c r="B246" s="225"/>
      <c r="C246" s="226"/>
      <c r="D246" s="227" t="s">
        <v>155</v>
      </c>
      <c r="E246" s="228" t="s">
        <v>19</v>
      </c>
      <c r="F246" s="229" t="s">
        <v>1981</v>
      </c>
      <c r="G246" s="226"/>
      <c r="H246" s="228" t="s">
        <v>19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155</v>
      </c>
      <c r="AU246" s="235" t="s">
        <v>78</v>
      </c>
      <c r="AV246" s="13" t="s">
        <v>78</v>
      </c>
      <c r="AW246" s="13" t="s">
        <v>32</v>
      </c>
      <c r="AX246" s="13" t="s">
        <v>70</v>
      </c>
      <c r="AY246" s="235" t="s">
        <v>143</v>
      </c>
    </row>
    <row r="247" spans="1:51" s="13" customFormat="1" ht="12">
      <c r="A247" s="13"/>
      <c r="B247" s="225"/>
      <c r="C247" s="226"/>
      <c r="D247" s="227" t="s">
        <v>155</v>
      </c>
      <c r="E247" s="228" t="s">
        <v>19</v>
      </c>
      <c r="F247" s="229" t="s">
        <v>1982</v>
      </c>
      <c r="G247" s="226"/>
      <c r="H247" s="228" t="s">
        <v>19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155</v>
      </c>
      <c r="AU247" s="235" t="s">
        <v>78</v>
      </c>
      <c r="AV247" s="13" t="s">
        <v>78</v>
      </c>
      <c r="AW247" s="13" t="s">
        <v>32</v>
      </c>
      <c r="AX247" s="13" t="s">
        <v>70</v>
      </c>
      <c r="AY247" s="235" t="s">
        <v>143</v>
      </c>
    </row>
    <row r="248" spans="1:51" s="14" customFormat="1" ht="12">
      <c r="A248" s="14"/>
      <c r="B248" s="236"/>
      <c r="C248" s="237"/>
      <c r="D248" s="227" t="s">
        <v>155</v>
      </c>
      <c r="E248" s="238" t="s">
        <v>19</v>
      </c>
      <c r="F248" s="239" t="s">
        <v>606</v>
      </c>
      <c r="G248" s="237"/>
      <c r="H248" s="240">
        <v>50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155</v>
      </c>
      <c r="AU248" s="246" t="s">
        <v>78</v>
      </c>
      <c r="AV248" s="14" t="s">
        <v>80</v>
      </c>
      <c r="AW248" s="14" t="s">
        <v>32</v>
      </c>
      <c r="AX248" s="14" t="s">
        <v>70</v>
      </c>
      <c r="AY248" s="246" t="s">
        <v>143</v>
      </c>
    </row>
    <row r="249" spans="1:51" s="15" customFormat="1" ht="12">
      <c r="A249" s="15"/>
      <c r="B249" s="257"/>
      <c r="C249" s="258"/>
      <c r="D249" s="227" t="s">
        <v>155</v>
      </c>
      <c r="E249" s="259" t="s">
        <v>19</v>
      </c>
      <c r="F249" s="260" t="s">
        <v>204</v>
      </c>
      <c r="G249" s="258"/>
      <c r="H249" s="261">
        <v>50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7" t="s">
        <v>155</v>
      </c>
      <c r="AU249" s="267" t="s">
        <v>78</v>
      </c>
      <c r="AV249" s="15" t="s">
        <v>151</v>
      </c>
      <c r="AW249" s="15" t="s">
        <v>32</v>
      </c>
      <c r="AX249" s="15" t="s">
        <v>78</v>
      </c>
      <c r="AY249" s="267" t="s">
        <v>143</v>
      </c>
    </row>
    <row r="250" spans="1:65" s="2" customFormat="1" ht="16.5" customHeight="1">
      <c r="A250" s="41"/>
      <c r="B250" s="42"/>
      <c r="C250" s="207" t="s">
        <v>371</v>
      </c>
      <c r="D250" s="207" t="s">
        <v>146</v>
      </c>
      <c r="E250" s="208" t="s">
        <v>1983</v>
      </c>
      <c r="F250" s="209" t="s">
        <v>1984</v>
      </c>
      <c r="G250" s="210" t="s">
        <v>1486</v>
      </c>
      <c r="H250" s="211">
        <v>5</v>
      </c>
      <c r="I250" s="212"/>
      <c r="J250" s="213">
        <f>ROUND(I250*H250,2)</f>
        <v>0</v>
      </c>
      <c r="K250" s="209" t="s">
        <v>19</v>
      </c>
      <c r="L250" s="47"/>
      <c r="M250" s="214" t="s">
        <v>19</v>
      </c>
      <c r="N250" s="215" t="s">
        <v>41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151</v>
      </c>
      <c r="AT250" s="218" t="s">
        <v>146</v>
      </c>
      <c r="AU250" s="218" t="s">
        <v>78</v>
      </c>
      <c r="AY250" s="20" t="s">
        <v>143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20" t="s">
        <v>78</v>
      </c>
      <c r="BK250" s="219">
        <f>ROUND(I250*H250,2)</f>
        <v>0</v>
      </c>
      <c r="BL250" s="20" t="s">
        <v>151</v>
      </c>
      <c r="BM250" s="218" t="s">
        <v>521</v>
      </c>
    </row>
    <row r="251" spans="1:51" s="13" customFormat="1" ht="12">
      <c r="A251" s="13"/>
      <c r="B251" s="225"/>
      <c r="C251" s="226"/>
      <c r="D251" s="227" t="s">
        <v>155</v>
      </c>
      <c r="E251" s="228" t="s">
        <v>19</v>
      </c>
      <c r="F251" s="229" t="s">
        <v>1968</v>
      </c>
      <c r="G251" s="226"/>
      <c r="H251" s="228" t="s">
        <v>19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155</v>
      </c>
      <c r="AU251" s="235" t="s">
        <v>78</v>
      </c>
      <c r="AV251" s="13" t="s">
        <v>78</v>
      </c>
      <c r="AW251" s="13" t="s">
        <v>32</v>
      </c>
      <c r="AX251" s="13" t="s">
        <v>70</v>
      </c>
      <c r="AY251" s="235" t="s">
        <v>143</v>
      </c>
    </row>
    <row r="252" spans="1:51" s="14" customFormat="1" ht="12">
      <c r="A252" s="14"/>
      <c r="B252" s="236"/>
      <c r="C252" s="237"/>
      <c r="D252" s="227" t="s">
        <v>155</v>
      </c>
      <c r="E252" s="238" t="s">
        <v>19</v>
      </c>
      <c r="F252" s="239" t="s">
        <v>178</v>
      </c>
      <c r="G252" s="237"/>
      <c r="H252" s="240">
        <v>5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155</v>
      </c>
      <c r="AU252" s="246" t="s">
        <v>78</v>
      </c>
      <c r="AV252" s="14" t="s">
        <v>80</v>
      </c>
      <c r="AW252" s="14" t="s">
        <v>32</v>
      </c>
      <c r="AX252" s="14" t="s">
        <v>70</v>
      </c>
      <c r="AY252" s="246" t="s">
        <v>143</v>
      </c>
    </row>
    <row r="253" spans="1:51" s="15" customFormat="1" ht="12">
      <c r="A253" s="15"/>
      <c r="B253" s="257"/>
      <c r="C253" s="258"/>
      <c r="D253" s="227" t="s">
        <v>155</v>
      </c>
      <c r="E253" s="259" t="s">
        <v>19</v>
      </c>
      <c r="F253" s="260" t="s">
        <v>204</v>
      </c>
      <c r="G253" s="258"/>
      <c r="H253" s="261">
        <v>5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7" t="s">
        <v>155</v>
      </c>
      <c r="AU253" s="267" t="s">
        <v>78</v>
      </c>
      <c r="AV253" s="15" t="s">
        <v>151</v>
      </c>
      <c r="AW253" s="15" t="s">
        <v>32</v>
      </c>
      <c r="AX253" s="15" t="s">
        <v>78</v>
      </c>
      <c r="AY253" s="267" t="s">
        <v>143</v>
      </c>
    </row>
    <row r="254" spans="1:65" s="2" customFormat="1" ht="44.25" customHeight="1">
      <c r="A254" s="41"/>
      <c r="B254" s="42"/>
      <c r="C254" s="207" t="s">
        <v>376</v>
      </c>
      <c r="D254" s="207" t="s">
        <v>146</v>
      </c>
      <c r="E254" s="208" t="s">
        <v>1985</v>
      </c>
      <c r="F254" s="209" t="s">
        <v>1986</v>
      </c>
      <c r="G254" s="210" t="s">
        <v>1987</v>
      </c>
      <c r="H254" s="211">
        <v>20</v>
      </c>
      <c r="I254" s="212"/>
      <c r="J254" s="213">
        <f>ROUND(I254*H254,2)</f>
        <v>0</v>
      </c>
      <c r="K254" s="209" t="s">
        <v>19</v>
      </c>
      <c r="L254" s="47"/>
      <c r="M254" s="214" t="s">
        <v>19</v>
      </c>
      <c r="N254" s="215" t="s">
        <v>41</v>
      </c>
      <c r="O254" s="87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151</v>
      </c>
      <c r="AT254" s="218" t="s">
        <v>146</v>
      </c>
      <c r="AU254" s="218" t="s">
        <v>78</v>
      </c>
      <c r="AY254" s="20" t="s">
        <v>143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20" t="s">
        <v>78</v>
      </c>
      <c r="BK254" s="219">
        <f>ROUND(I254*H254,2)</f>
        <v>0</v>
      </c>
      <c r="BL254" s="20" t="s">
        <v>151</v>
      </c>
      <c r="BM254" s="218" t="s">
        <v>549</v>
      </c>
    </row>
    <row r="255" spans="1:51" s="13" customFormat="1" ht="12">
      <c r="A255" s="13"/>
      <c r="B255" s="225"/>
      <c r="C255" s="226"/>
      <c r="D255" s="227" t="s">
        <v>155</v>
      </c>
      <c r="E255" s="228" t="s">
        <v>19</v>
      </c>
      <c r="F255" s="229" t="s">
        <v>1988</v>
      </c>
      <c r="G255" s="226"/>
      <c r="H255" s="228" t="s">
        <v>19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155</v>
      </c>
      <c r="AU255" s="235" t="s">
        <v>78</v>
      </c>
      <c r="AV255" s="13" t="s">
        <v>78</v>
      </c>
      <c r="AW255" s="13" t="s">
        <v>32</v>
      </c>
      <c r="AX255" s="13" t="s">
        <v>70</v>
      </c>
      <c r="AY255" s="235" t="s">
        <v>143</v>
      </c>
    </row>
    <row r="256" spans="1:51" s="13" customFormat="1" ht="12">
      <c r="A256" s="13"/>
      <c r="B256" s="225"/>
      <c r="C256" s="226"/>
      <c r="D256" s="227" t="s">
        <v>155</v>
      </c>
      <c r="E256" s="228" t="s">
        <v>19</v>
      </c>
      <c r="F256" s="229" t="s">
        <v>1968</v>
      </c>
      <c r="G256" s="226"/>
      <c r="H256" s="228" t="s">
        <v>19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155</v>
      </c>
      <c r="AU256" s="235" t="s">
        <v>78</v>
      </c>
      <c r="AV256" s="13" t="s">
        <v>78</v>
      </c>
      <c r="AW256" s="13" t="s">
        <v>32</v>
      </c>
      <c r="AX256" s="13" t="s">
        <v>70</v>
      </c>
      <c r="AY256" s="235" t="s">
        <v>143</v>
      </c>
    </row>
    <row r="257" spans="1:51" s="14" customFormat="1" ht="12">
      <c r="A257" s="14"/>
      <c r="B257" s="236"/>
      <c r="C257" s="237"/>
      <c r="D257" s="227" t="s">
        <v>155</v>
      </c>
      <c r="E257" s="238" t="s">
        <v>19</v>
      </c>
      <c r="F257" s="239" t="s">
        <v>376</v>
      </c>
      <c r="G257" s="237"/>
      <c r="H257" s="240">
        <v>20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155</v>
      </c>
      <c r="AU257" s="246" t="s">
        <v>78</v>
      </c>
      <c r="AV257" s="14" t="s">
        <v>80</v>
      </c>
      <c r="AW257" s="14" t="s">
        <v>32</v>
      </c>
      <c r="AX257" s="14" t="s">
        <v>70</v>
      </c>
      <c r="AY257" s="246" t="s">
        <v>143</v>
      </c>
    </row>
    <row r="258" spans="1:51" s="15" customFormat="1" ht="12">
      <c r="A258" s="15"/>
      <c r="B258" s="257"/>
      <c r="C258" s="258"/>
      <c r="D258" s="227" t="s">
        <v>155</v>
      </c>
      <c r="E258" s="259" t="s">
        <v>19</v>
      </c>
      <c r="F258" s="260" t="s">
        <v>204</v>
      </c>
      <c r="G258" s="258"/>
      <c r="H258" s="261">
        <v>20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7" t="s">
        <v>155</v>
      </c>
      <c r="AU258" s="267" t="s">
        <v>78</v>
      </c>
      <c r="AV258" s="15" t="s">
        <v>151</v>
      </c>
      <c r="AW258" s="15" t="s">
        <v>32</v>
      </c>
      <c r="AX258" s="15" t="s">
        <v>78</v>
      </c>
      <c r="AY258" s="267" t="s">
        <v>143</v>
      </c>
    </row>
    <row r="259" spans="1:65" s="2" customFormat="1" ht="24.15" customHeight="1">
      <c r="A259" s="41"/>
      <c r="B259" s="42"/>
      <c r="C259" s="207" t="s">
        <v>7</v>
      </c>
      <c r="D259" s="207" t="s">
        <v>146</v>
      </c>
      <c r="E259" s="208" t="s">
        <v>1989</v>
      </c>
      <c r="F259" s="209" t="s">
        <v>1990</v>
      </c>
      <c r="G259" s="210" t="s">
        <v>1991</v>
      </c>
      <c r="H259" s="211">
        <v>168</v>
      </c>
      <c r="I259" s="212"/>
      <c r="J259" s="213">
        <f>ROUND(I259*H259,2)</f>
        <v>0</v>
      </c>
      <c r="K259" s="209" t="s">
        <v>19</v>
      </c>
      <c r="L259" s="47"/>
      <c r="M259" s="214" t="s">
        <v>19</v>
      </c>
      <c r="N259" s="215" t="s">
        <v>41</v>
      </c>
      <c r="O259" s="87"/>
      <c r="P259" s="216">
        <f>O259*H259</f>
        <v>0</v>
      </c>
      <c r="Q259" s="216">
        <v>0</v>
      </c>
      <c r="R259" s="216">
        <f>Q259*H259</f>
        <v>0</v>
      </c>
      <c r="S259" s="216">
        <v>0</v>
      </c>
      <c r="T259" s="21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18" t="s">
        <v>151</v>
      </c>
      <c r="AT259" s="218" t="s">
        <v>146</v>
      </c>
      <c r="AU259" s="218" t="s">
        <v>78</v>
      </c>
      <c r="AY259" s="20" t="s">
        <v>143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20" t="s">
        <v>78</v>
      </c>
      <c r="BK259" s="219">
        <f>ROUND(I259*H259,2)</f>
        <v>0</v>
      </c>
      <c r="BL259" s="20" t="s">
        <v>151</v>
      </c>
      <c r="BM259" s="218" t="s">
        <v>570</v>
      </c>
    </row>
    <row r="260" spans="1:65" s="2" customFormat="1" ht="16.5" customHeight="1">
      <c r="A260" s="41"/>
      <c r="B260" s="42"/>
      <c r="C260" s="207" t="s">
        <v>386</v>
      </c>
      <c r="D260" s="207" t="s">
        <v>146</v>
      </c>
      <c r="E260" s="208" t="s">
        <v>1992</v>
      </c>
      <c r="F260" s="209" t="s">
        <v>1993</v>
      </c>
      <c r="G260" s="210" t="s">
        <v>1486</v>
      </c>
      <c r="H260" s="211">
        <v>160</v>
      </c>
      <c r="I260" s="212"/>
      <c r="J260" s="213">
        <f>ROUND(I260*H260,2)</f>
        <v>0</v>
      </c>
      <c r="K260" s="209" t="s">
        <v>19</v>
      </c>
      <c r="L260" s="47"/>
      <c r="M260" s="214" t="s">
        <v>19</v>
      </c>
      <c r="N260" s="215" t="s">
        <v>41</v>
      </c>
      <c r="O260" s="87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8" t="s">
        <v>151</v>
      </c>
      <c r="AT260" s="218" t="s">
        <v>146</v>
      </c>
      <c r="AU260" s="218" t="s">
        <v>78</v>
      </c>
      <c r="AY260" s="20" t="s">
        <v>143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20" t="s">
        <v>78</v>
      </c>
      <c r="BK260" s="219">
        <f>ROUND(I260*H260,2)</f>
        <v>0</v>
      </c>
      <c r="BL260" s="20" t="s">
        <v>151</v>
      </c>
      <c r="BM260" s="218" t="s">
        <v>580</v>
      </c>
    </row>
    <row r="261" spans="1:65" s="2" customFormat="1" ht="16.5" customHeight="1">
      <c r="A261" s="41"/>
      <c r="B261" s="42"/>
      <c r="C261" s="207" t="s">
        <v>403</v>
      </c>
      <c r="D261" s="207" t="s">
        <v>146</v>
      </c>
      <c r="E261" s="208" t="s">
        <v>1994</v>
      </c>
      <c r="F261" s="209" t="s">
        <v>1995</v>
      </c>
      <c r="G261" s="210" t="s">
        <v>1991</v>
      </c>
      <c r="H261" s="211">
        <v>40</v>
      </c>
      <c r="I261" s="212"/>
      <c r="J261" s="213">
        <f>ROUND(I261*H261,2)</f>
        <v>0</v>
      </c>
      <c r="K261" s="209" t="s">
        <v>19</v>
      </c>
      <c r="L261" s="47"/>
      <c r="M261" s="214" t="s">
        <v>19</v>
      </c>
      <c r="N261" s="215" t="s">
        <v>41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151</v>
      </c>
      <c r="AT261" s="218" t="s">
        <v>146</v>
      </c>
      <c r="AU261" s="218" t="s">
        <v>78</v>
      </c>
      <c r="AY261" s="20" t="s">
        <v>143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20" t="s">
        <v>78</v>
      </c>
      <c r="BK261" s="219">
        <f>ROUND(I261*H261,2)</f>
        <v>0</v>
      </c>
      <c r="BL261" s="20" t="s">
        <v>151</v>
      </c>
      <c r="BM261" s="218" t="s">
        <v>590</v>
      </c>
    </row>
    <row r="262" spans="1:65" s="2" customFormat="1" ht="24.15" customHeight="1">
      <c r="A262" s="41"/>
      <c r="B262" s="42"/>
      <c r="C262" s="207" t="s">
        <v>410</v>
      </c>
      <c r="D262" s="207" t="s">
        <v>146</v>
      </c>
      <c r="E262" s="208" t="s">
        <v>1996</v>
      </c>
      <c r="F262" s="209" t="s">
        <v>1997</v>
      </c>
      <c r="G262" s="210" t="s">
        <v>1075</v>
      </c>
      <c r="H262" s="279"/>
      <c r="I262" s="212"/>
      <c r="J262" s="213">
        <f>ROUND(I262*H262,2)</f>
        <v>0</v>
      </c>
      <c r="K262" s="209" t="s">
        <v>19</v>
      </c>
      <c r="L262" s="47"/>
      <c r="M262" s="214" t="s">
        <v>19</v>
      </c>
      <c r="N262" s="215" t="s">
        <v>41</v>
      </c>
      <c r="O262" s="87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151</v>
      </c>
      <c r="AT262" s="218" t="s">
        <v>146</v>
      </c>
      <c r="AU262" s="218" t="s">
        <v>78</v>
      </c>
      <c r="AY262" s="20" t="s">
        <v>143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20" t="s">
        <v>78</v>
      </c>
      <c r="BK262" s="219">
        <f>ROUND(I262*H262,2)</f>
        <v>0</v>
      </c>
      <c r="BL262" s="20" t="s">
        <v>151</v>
      </c>
      <c r="BM262" s="218" t="s">
        <v>606</v>
      </c>
    </row>
    <row r="263" spans="1:65" s="2" customFormat="1" ht="16.5" customHeight="1">
      <c r="A263" s="41"/>
      <c r="B263" s="42"/>
      <c r="C263" s="207" t="s">
        <v>417</v>
      </c>
      <c r="D263" s="207" t="s">
        <v>146</v>
      </c>
      <c r="E263" s="208" t="s">
        <v>1998</v>
      </c>
      <c r="F263" s="209" t="s">
        <v>1999</v>
      </c>
      <c r="G263" s="210" t="s">
        <v>1075</v>
      </c>
      <c r="H263" s="279"/>
      <c r="I263" s="212"/>
      <c r="J263" s="213">
        <f>ROUND(I263*H263,2)</f>
        <v>0</v>
      </c>
      <c r="K263" s="209" t="s">
        <v>19</v>
      </c>
      <c r="L263" s="47"/>
      <c r="M263" s="214" t="s">
        <v>19</v>
      </c>
      <c r="N263" s="215" t="s">
        <v>41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151</v>
      </c>
      <c r="AT263" s="218" t="s">
        <v>146</v>
      </c>
      <c r="AU263" s="218" t="s">
        <v>78</v>
      </c>
      <c r="AY263" s="20" t="s">
        <v>143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78</v>
      </c>
      <c r="BK263" s="219">
        <f>ROUND(I263*H263,2)</f>
        <v>0</v>
      </c>
      <c r="BL263" s="20" t="s">
        <v>151</v>
      </c>
      <c r="BM263" s="218" t="s">
        <v>619</v>
      </c>
    </row>
    <row r="264" spans="1:65" s="2" customFormat="1" ht="16.5" customHeight="1">
      <c r="A264" s="41"/>
      <c r="B264" s="42"/>
      <c r="C264" s="207" t="s">
        <v>425</v>
      </c>
      <c r="D264" s="207" t="s">
        <v>146</v>
      </c>
      <c r="E264" s="208" t="s">
        <v>2000</v>
      </c>
      <c r="F264" s="209" t="s">
        <v>2001</v>
      </c>
      <c r="G264" s="210" t="s">
        <v>1991</v>
      </c>
      <c r="H264" s="211">
        <v>10</v>
      </c>
      <c r="I264" s="212"/>
      <c r="J264" s="213">
        <f>ROUND(I264*H264,2)</f>
        <v>0</v>
      </c>
      <c r="K264" s="209" t="s">
        <v>19</v>
      </c>
      <c r="L264" s="47"/>
      <c r="M264" s="214" t="s">
        <v>19</v>
      </c>
      <c r="N264" s="215" t="s">
        <v>41</v>
      </c>
      <c r="O264" s="87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18" t="s">
        <v>151</v>
      </c>
      <c r="AT264" s="218" t="s">
        <v>146</v>
      </c>
      <c r="AU264" s="218" t="s">
        <v>78</v>
      </c>
      <c r="AY264" s="20" t="s">
        <v>143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20" t="s">
        <v>78</v>
      </c>
      <c r="BK264" s="219">
        <f>ROUND(I264*H264,2)</f>
        <v>0</v>
      </c>
      <c r="BL264" s="20" t="s">
        <v>151</v>
      </c>
      <c r="BM264" s="218" t="s">
        <v>631</v>
      </c>
    </row>
    <row r="265" spans="1:65" s="2" customFormat="1" ht="24.15" customHeight="1">
      <c r="A265" s="41"/>
      <c r="B265" s="42"/>
      <c r="C265" s="207" t="s">
        <v>430</v>
      </c>
      <c r="D265" s="207" t="s">
        <v>146</v>
      </c>
      <c r="E265" s="208" t="s">
        <v>2002</v>
      </c>
      <c r="F265" s="209" t="s">
        <v>2003</v>
      </c>
      <c r="G265" s="210" t="s">
        <v>1991</v>
      </c>
      <c r="H265" s="211">
        <v>15</v>
      </c>
      <c r="I265" s="212"/>
      <c r="J265" s="213">
        <f>ROUND(I265*H265,2)</f>
        <v>0</v>
      </c>
      <c r="K265" s="209" t="s">
        <v>19</v>
      </c>
      <c r="L265" s="47"/>
      <c r="M265" s="214" t="s">
        <v>19</v>
      </c>
      <c r="N265" s="215" t="s">
        <v>41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151</v>
      </c>
      <c r="AT265" s="218" t="s">
        <v>146</v>
      </c>
      <c r="AU265" s="218" t="s">
        <v>78</v>
      </c>
      <c r="AY265" s="20" t="s">
        <v>143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20" t="s">
        <v>78</v>
      </c>
      <c r="BK265" s="219">
        <f>ROUND(I265*H265,2)</f>
        <v>0</v>
      </c>
      <c r="BL265" s="20" t="s">
        <v>151</v>
      </c>
      <c r="BM265" s="218" t="s">
        <v>646</v>
      </c>
    </row>
    <row r="266" spans="1:65" s="2" customFormat="1" ht="16.5" customHeight="1">
      <c r="A266" s="41"/>
      <c r="B266" s="42"/>
      <c r="C266" s="207" t="s">
        <v>435</v>
      </c>
      <c r="D266" s="207" t="s">
        <v>146</v>
      </c>
      <c r="E266" s="208" t="s">
        <v>2004</v>
      </c>
      <c r="F266" s="209" t="s">
        <v>2005</v>
      </c>
      <c r="G266" s="210" t="s">
        <v>1991</v>
      </c>
      <c r="H266" s="211">
        <v>15</v>
      </c>
      <c r="I266" s="212"/>
      <c r="J266" s="213">
        <f>ROUND(I266*H266,2)</f>
        <v>0</v>
      </c>
      <c r="K266" s="209" t="s">
        <v>19</v>
      </c>
      <c r="L266" s="47"/>
      <c r="M266" s="214" t="s">
        <v>19</v>
      </c>
      <c r="N266" s="215" t="s">
        <v>41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151</v>
      </c>
      <c r="AT266" s="218" t="s">
        <v>146</v>
      </c>
      <c r="AU266" s="218" t="s">
        <v>78</v>
      </c>
      <c r="AY266" s="20" t="s">
        <v>143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78</v>
      </c>
      <c r="BK266" s="219">
        <f>ROUND(I266*H266,2)</f>
        <v>0</v>
      </c>
      <c r="BL266" s="20" t="s">
        <v>151</v>
      </c>
      <c r="BM266" s="218" t="s">
        <v>659</v>
      </c>
    </row>
    <row r="267" spans="1:65" s="2" customFormat="1" ht="16.5" customHeight="1">
      <c r="A267" s="41"/>
      <c r="B267" s="42"/>
      <c r="C267" s="207" t="s">
        <v>449</v>
      </c>
      <c r="D267" s="207" t="s">
        <v>146</v>
      </c>
      <c r="E267" s="208" t="s">
        <v>2006</v>
      </c>
      <c r="F267" s="209" t="s">
        <v>2007</v>
      </c>
      <c r="G267" s="210" t="s">
        <v>1991</v>
      </c>
      <c r="H267" s="211">
        <v>20</v>
      </c>
      <c r="I267" s="212"/>
      <c r="J267" s="213">
        <f>ROUND(I267*H267,2)</f>
        <v>0</v>
      </c>
      <c r="K267" s="209" t="s">
        <v>19</v>
      </c>
      <c r="L267" s="47"/>
      <c r="M267" s="214" t="s">
        <v>19</v>
      </c>
      <c r="N267" s="215" t="s">
        <v>41</v>
      </c>
      <c r="O267" s="87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18" t="s">
        <v>151</v>
      </c>
      <c r="AT267" s="218" t="s">
        <v>146</v>
      </c>
      <c r="AU267" s="218" t="s">
        <v>78</v>
      </c>
      <c r="AY267" s="20" t="s">
        <v>143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20" t="s">
        <v>78</v>
      </c>
      <c r="BK267" s="219">
        <f>ROUND(I267*H267,2)</f>
        <v>0</v>
      </c>
      <c r="BL267" s="20" t="s">
        <v>151</v>
      </c>
      <c r="BM267" s="218" t="s">
        <v>671</v>
      </c>
    </row>
    <row r="268" spans="1:65" s="2" customFormat="1" ht="16.5" customHeight="1">
      <c r="A268" s="41"/>
      <c r="B268" s="42"/>
      <c r="C268" s="207" t="s">
        <v>454</v>
      </c>
      <c r="D268" s="207" t="s">
        <v>146</v>
      </c>
      <c r="E268" s="208" t="s">
        <v>2008</v>
      </c>
      <c r="F268" s="209" t="s">
        <v>2009</v>
      </c>
      <c r="G268" s="210" t="s">
        <v>1991</v>
      </c>
      <c r="H268" s="211">
        <v>10</v>
      </c>
      <c r="I268" s="212"/>
      <c r="J268" s="213">
        <f>ROUND(I268*H268,2)</f>
        <v>0</v>
      </c>
      <c r="K268" s="209" t="s">
        <v>19</v>
      </c>
      <c r="L268" s="47"/>
      <c r="M268" s="214" t="s">
        <v>19</v>
      </c>
      <c r="N268" s="215" t="s">
        <v>41</v>
      </c>
      <c r="O268" s="87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18" t="s">
        <v>151</v>
      </c>
      <c r="AT268" s="218" t="s">
        <v>146</v>
      </c>
      <c r="AU268" s="218" t="s">
        <v>78</v>
      </c>
      <c r="AY268" s="20" t="s">
        <v>143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20" t="s">
        <v>78</v>
      </c>
      <c r="BK268" s="219">
        <f>ROUND(I268*H268,2)</f>
        <v>0</v>
      </c>
      <c r="BL268" s="20" t="s">
        <v>151</v>
      </c>
      <c r="BM268" s="218" t="s">
        <v>684</v>
      </c>
    </row>
    <row r="269" spans="1:65" s="2" customFormat="1" ht="37.8" customHeight="1">
      <c r="A269" s="41"/>
      <c r="B269" s="42"/>
      <c r="C269" s="207" t="s">
        <v>459</v>
      </c>
      <c r="D269" s="207" t="s">
        <v>146</v>
      </c>
      <c r="E269" s="208" t="s">
        <v>2010</v>
      </c>
      <c r="F269" s="209" t="s">
        <v>2011</v>
      </c>
      <c r="G269" s="210" t="s">
        <v>1991</v>
      </c>
      <c r="H269" s="211">
        <v>10</v>
      </c>
      <c r="I269" s="212"/>
      <c r="J269" s="213">
        <f>ROUND(I269*H269,2)</f>
        <v>0</v>
      </c>
      <c r="K269" s="209" t="s">
        <v>19</v>
      </c>
      <c r="L269" s="47"/>
      <c r="M269" s="214" t="s">
        <v>19</v>
      </c>
      <c r="N269" s="215" t="s">
        <v>41</v>
      </c>
      <c r="O269" s="87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151</v>
      </c>
      <c r="AT269" s="218" t="s">
        <v>146</v>
      </c>
      <c r="AU269" s="218" t="s">
        <v>78</v>
      </c>
      <c r="AY269" s="20" t="s">
        <v>143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20" t="s">
        <v>78</v>
      </c>
      <c r="BK269" s="219">
        <f>ROUND(I269*H269,2)</f>
        <v>0</v>
      </c>
      <c r="BL269" s="20" t="s">
        <v>151</v>
      </c>
      <c r="BM269" s="218" t="s">
        <v>695</v>
      </c>
    </row>
    <row r="270" spans="1:65" s="2" customFormat="1" ht="16.5" customHeight="1">
      <c r="A270" s="41"/>
      <c r="B270" s="42"/>
      <c r="C270" s="207" t="s">
        <v>463</v>
      </c>
      <c r="D270" s="207" t="s">
        <v>146</v>
      </c>
      <c r="E270" s="208" t="s">
        <v>2012</v>
      </c>
      <c r="F270" s="209" t="s">
        <v>2013</v>
      </c>
      <c r="G270" s="210" t="s">
        <v>1991</v>
      </c>
      <c r="H270" s="211">
        <v>2</v>
      </c>
      <c r="I270" s="212"/>
      <c r="J270" s="213">
        <f>ROUND(I270*H270,2)</f>
        <v>0</v>
      </c>
      <c r="K270" s="209" t="s">
        <v>19</v>
      </c>
      <c r="L270" s="47"/>
      <c r="M270" s="214" t="s">
        <v>19</v>
      </c>
      <c r="N270" s="215" t="s">
        <v>41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151</v>
      </c>
      <c r="AT270" s="218" t="s">
        <v>146</v>
      </c>
      <c r="AU270" s="218" t="s">
        <v>78</v>
      </c>
      <c r="AY270" s="20" t="s">
        <v>143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20" t="s">
        <v>78</v>
      </c>
      <c r="BK270" s="219">
        <f>ROUND(I270*H270,2)</f>
        <v>0</v>
      </c>
      <c r="BL270" s="20" t="s">
        <v>151</v>
      </c>
      <c r="BM270" s="218" t="s">
        <v>705</v>
      </c>
    </row>
    <row r="271" spans="1:65" s="2" customFormat="1" ht="16.5" customHeight="1">
      <c r="A271" s="41"/>
      <c r="B271" s="42"/>
      <c r="C271" s="207" t="s">
        <v>470</v>
      </c>
      <c r="D271" s="207" t="s">
        <v>146</v>
      </c>
      <c r="E271" s="208" t="s">
        <v>2014</v>
      </c>
      <c r="F271" s="209" t="s">
        <v>2015</v>
      </c>
      <c r="G271" s="210" t="s">
        <v>1991</v>
      </c>
      <c r="H271" s="211">
        <v>15</v>
      </c>
      <c r="I271" s="212"/>
      <c r="J271" s="213">
        <f>ROUND(I271*H271,2)</f>
        <v>0</v>
      </c>
      <c r="K271" s="209" t="s">
        <v>19</v>
      </c>
      <c r="L271" s="47"/>
      <c r="M271" s="214" t="s">
        <v>19</v>
      </c>
      <c r="N271" s="215" t="s">
        <v>41</v>
      </c>
      <c r="O271" s="87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151</v>
      </c>
      <c r="AT271" s="218" t="s">
        <v>146</v>
      </c>
      <c r="AU271" s="218" t="s">
        <v>78</v>
      </c>
      <c r="AY271" s="20" t="s">
        <v>143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20" t="s">
        <v>78</v>
      </c>
      <c r="BK271" s="219">
        <f>ROUND(I271*H271,2)</f>
        <v>0</v>
      </c>
      <c r="BL271" s="20" t="s">
        <v>151</v>
      </c>
      <c r="BM271" s="218" t="s">
        <v>721</v>
      </c>
    </row>
    <row r="272" spans="1:65" s="2" customFormat="1" ht="16.5" customHeight="1">
      <c r="A272" s="41"/>
      <c r="B272" s="42"/>
      <c r="C272" s="207" t="s">
        <v>477</v>
      </c>
      <c r="D272" s="207" t="s">
        <v>146</v>
      </c>
      <c r="E272" s="208" t="s">
        <v>2016</v>
      </c>
      <c r="F272" s="209" t="s">
        <v>2017</v>
      </c>
      <c r="G272" s="210" t="s">
        <v>1864</v>
      </c>
      <c r="H272" s="211">
        <v>1</v>
      </c>
      <c r="I272" s="212"/>
      <c r="J272" s="213">
        <f>ROUND(I272*H272,2)</f>
        <v>0</v>
      </c>
      <c r="K272" s="209" t="s">
        <v>19</v>
      </c>
      <c r="L272" s="47"/>
      <c r="M272" s="214" t="s">
        <v>19</v>
      </c>
      <c r="N272" s="215" t="s">
        <v>41</v>
      </c>
      <c r="O272" s="87"/>
      <c r="P272" s="216">
        <f>O272*H272</f>
        <v>0</v>
      </c>
      <c r="Q272" s="216">
        <v>0</v>
      </c>
      <c r="R272" s="216">
        <f>Q272*H272</f>
        <v>0</v>
      </c>
      <c r="S272" s="216">
        <v>0</v>
      </c>
      <c r="T272" s="217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8" t="s">
        <v>151</v>
      </c>
      <c r="AT272" s="218" t="s">
        <v>146</v>
      </c>
      <c r="AU272" s="218" t="s">
        <v>78</v>
      </c>
      <c r="AY272" s="20" t="s">
        <v>143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20" t="s">
        <v>78</v>
      </c>
      <c r="BK272" s="219">
        <f>ROUND(I272*H272,2)</f>
        <v>0</v>
      </c>
      <c r="BL272" s="20" t="s">
        <v>151</v>
      </c>
      <c r="BM272" s="218" t="s">
        <v>731</v>
      </c>
    </row>
    <row r="273" spans="1:65" s="2" customFormat="1" ht="16.5" customHeight="1">
      <c r="A273" s="41"/>
      <c r="B273" s="42"/>
      <c r="C273" s="207" t="s">
        <v>482</v>
      </c>
      <c r="D273" s="207" t="s">
        <v>146</v>
      </c>
      <c r="E273" s="208" t="s">
        <v>2018</v>
      </c>
      <c r="F273" s="209" t="s">
        <v>2019</v>
      </c>
      <c r="G273" s="210" t="s">
        <v>1864</v>
      </c>
      <c r="H273" s="211">
        <v>1</v>
      </c>
      <c r="I273" s="212"/>
      <c r="J273" s="213">
        <f>ROUND(I273*H273,2)</f>
        <v>0</v>
      </c>
      <c r="K273" s="209" t="s">
        <v>19</v>
      </c>
      <c r="L273" s="47"/>
      <c r="M273" s="214" t="s">
        <v>19</v>
      </c>
      <c r="N273" s="215" t="s">
        <v>41</v>
      </c>
      <c r="O273" s="87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151</v>
      </c>
      <c r="AT273" s="218" t="s">
        <v>146</v>
      </c>
      <c r="AU273" s="218" t="s">
        <v>78</v>
      </c>
      <c r="AY273" s="20" t="s">
        <v>143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20" t="s">
        <v>78</v>
      </c>
      <c r="BK273" s="219">
        <f>ROUND(I273*H273,2)</f>
        <v>0</v>
      </c>
      <c r="BL273" s="20" t="s">
        <v>151</v>
      </c>
      <c r="BM273" s="218" t="s">
        <v>742</v>
      </c>
    </row>
    <row r="274" spans="1:65" s="2" customFormat="1" ht="16.5" customHeight="1">
      <c r="A274" s="41"/>
      <c r="B274" s="42"/>
      <c r="C274" s="207" t="s">
        <v>487</v>
      </c>
      <c r="D274" s="207" t="s">
        <v>146</v>
      </c>
      <c r="E274" s="208" t="s">
        <v>2020</v>
      </c>
      <c r="F274" s="209" t="s">
        <v>2021</v>
      </c>
      <c r="G274" s="210" t="s">
        <v>1864</v>
      </c>
      <c r="H274" s="211">
        <v>1</v>
      </c>
      <c r="I274" s="212"/>
      <c r="J274" s="213">
        <f>ROUND(I274*H274,2)</f>
        <v>0</v>
      </c>
      <c r="K274" s="209" t="s">
        <v>19</v>
      </c>
      <c r="L274" s="47"/>
      <c r="M274" s="214" t="s">
        <v>19</v>
      </c>
      <c r="N274" s="215" t="s">
        <v>41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151</v>
      </c>
      <c r="AT274" s="218" t="s">
        <v>146</v>
      </c>
      <c r="AU274" s="218" t="s">
        <v>78</v>
      </c>
      <c r="AY274" s="20" t="s">
        <v>143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78</v>
      </c>
      <c r="BK274" s="219">
        <f>ROUND(I274*H274,2)</f>
        <v>0</v>
      </c>
      <c r="BL274" s="20" t="s">
        <v>151</v>
      </c>
      <c r="BM274" s="218" t="s">
        <v>754</v>
      </c>
    </row>
    <row r="275" spans="1:65" s="2" customFormat="1" ht="24.15" customHeight="1">
      <c r="A275" s="41"/>
      <c r="B275" s="42"/>
      <c r="C275" s="207" t="s">
        <v>508</v>
      </c>
      <c r="D275" s="207" t="s">
        <v>146</v>
      </c>
      <c r="E275" s="208" t="s">
        <v>2022</v>
      </c>
      <c r="F275" s="209" t="s">
        <v>2023</v>
      </c>
      <c r="G275" s="210" t="s">
        <v>1486</v>
      </c>
      <c r="H275" s="211">
        <v>500</v>
      </c>
      <c r="I275" s="212"/>
      <c r="J275" s="213">
        <f>ROUND(I275*H275,2)</f>
        <v>0</v>
      </c>
      <c r="K275" s="209" t="s">
        <v>19</v>
      </c>
      <c r="L275" s="47"/>
      <c r="M275" s="214" t="s">
        <v>19</v>
      </c>
      <c r="N275" s="215" t="s">
        <v>41</v>
      </c>
      <c r="O275" s="87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8" t="s">
        <v>151</v>
      </c>
      <c r="AT275" s="218" t="s">
        <v>146</v>
      </c>
      <c r="AU275" s="218" t="s">
        <v>78</v>
      </c>
      <c r="AY275" s="20" t="s">
        <v>143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20" t="s">
        <v>78</v>
      </c>
      <c r="BK275" s="219">
        <f>ROUND(I275*H275,2)</f>
        <v>0</v>
      </c>
      <c r="BL275" s="20" t="s">
        <v>151</v>
      </c>
      <c r="BM275" s="218" t="s">
        <v>2024</v>
      </c>
    </row>
    <row r="276" spans="1:65" s="2" customFormat="1" ht="21.75" customHeight="1">
      <c r="A276" s="41"/>
      <c r="B276" s="42"/>
      <c r="C276" s="207" t="s">
        <v>513</v>
      </c>
      <c r="D276" s="207" t="s">
        <v>146</v>
      </c>
      <c r="E276" s="208" t="s">
        <v>2025</v>
      </c>
      <c r="F276" s="209" t="s">
        <v>2026</v>
      </c>
      <c r="G276" s="210" t="s">
        <v>1486</v>
      </c>
      <c r="H276" s="211">
        <v>150</v>
      </c>
      <c r="I276" s="212"/>
      <c r="J276" s="213">
        <f>ROUND(I276*H276,2)</f>
        <v>0</v>
      </c>
      <c r="K276" s="209" t="s">
        <v>19</v>
      </c>
      <c r="L276" s="47"/>
      <c r="M276" s="214" t="s">
        <v>19</v>
      </c>
      <c r="N276" s="215" t="s">
        <v>41</v>
      </c>
      <c r="O276" s="87"/>
      <c r="P276" s="216">
        <f>O276*H276</f>
        <v>0</v>
      </c>
      <c r="Q276" s="216">
        <v>0</v>
      </c>
      <c r="R276" s="216">
        <f>Q276*H276</f>
        <v>0</v>
      </c>
      <c r="S276" s="216">
        <v>0</v>
      </c>
      <c r="T276" s="217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8" t="s">
        <v>151</v>
      </c>
      <c r="AT276" s="218" t="s">
        <v>146</v>
      </c>
      <c r="AU276" s="218" t="s">
        <v>78</v>
      </c>
      <c r="AY276" s="20" t="s">
        <v>143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20" t="s">
        <v>78</v>
      </c>
      <c r="BK276" s="219">
        <f>ROUND(I276*H276,2)</f>
        <v>0</v>
      </c>
      <c r="BL276" s="20" t="s">
        <v>151</v>
      </c>
      <c r="BM276" s="218" t="s">
        <v>2027</v>
      </c>
    </row>
    <row r="277" spans="1:65" s="2" customFormat="1" ht="24.15" customHeight="1">
      <c r="A277" s="41"/>
      <c r="B277" s="42"/>
      <c r="C277" s="207" t="s">
        <v>517</v>
      </c>
      <c r="D277" s="207" t="s">
        <v>146</v>
      </c>
      <c r="E277" s="208" t="s">
        <v>2028</v>
      </c>
      <c r="F277" s="209" t="s">
        <v>2029</v>
      </c>
      <c r="G277" s="210" t="s">
        <v>1486</v>
      </c>
      <c r="H277" s="211">
        <v>40</v>
      </c>
      <c r="I277" s="212"/>
      <c r="J277" s="213">
        <f>ROUND(I277*H277,2)</f>
        <v>0</v>
      </c>
      <c r="K277" s="209" t="s">
        <v>19</v>
      </c>
      <c r="L277" s="47"/>
      <c r="M277" s="214" t="s">
        <v>19</v>
      </c>
      <c r="N277" s="215" t="s">
        <v>41</v>
      </c>
      <c r="O277" s="87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18" t="s">
        <v>151</v>
      </c>
      <c r="AT277" s="218" t="s">
        <v>146</v>
      </c>
      <c r="AU277" s="218" t="s">
        <v>78</v>
      </c>
      <c r="AY277" s="20" t="s">
        <v>143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20" t="s">
        <v>78</v>
      </c>
      <c r="BK277" s="219">
        <f>ROUND(I277*H277,2)</f>
        <v>0</v>
      </c>
      <c r="BL277" s="20" t="s">
        <v>151</v>
      </c>
      <c r="BM277" s="218" t="s">
        <v>2030</v>
      </c>
    </row>
    <row r="278" spans="1:65" s="2" customFormat="1" ht="24.15" customHeight="1">
      <c r="A278" s="41"/>
      <c r="B278" s="42"/>
      <c r="C278" s="207" t="s">
        <v>521</v>
      </c>
      <c r="D278" s="207" t="s">
        <v>146</v>
      </c>
      <c r="E278" s="208" t="s">
        <v>2031</v>
      </c>
      <c r="F278" s="209" t="s">
        <v>2032</v>
      </c>
      <c r="G278" s="210" t="s">
        <v>1486</v>
      </c>
      <c r="H278" s="211">
        <v>460</v>
      </c>
      <c r="I278" s="212"/>
      <c r="J278" s="213">
        <f>ROUND(I278*H278,2)</f>
        <v>0</v>
      </c>
      <c r="K278" s="209" t="s">
        <v>19</v>
      </c>
      <c r="L278" s="47"/>
      <c r="M278" s="214" t="s">
        <v>19</v>
      </c>
      <c r="N278" s="215" t="s">
        <v>41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151</v>
      </c>
      <c r="AT278" s="218" t="s">
        <v>146</v>
      </c>
      <c r="AU278" s="218" t="s">
        <v>78</v>
      </c>
      <c r="AY278" s="20" t="s">
        <v>143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20" t="s">
        <v>78</v>
      </c>
      <c r="BK278" s="219">
        <f>ROUND(I278*H278,2)</f>
        <v>0</v>
      </c>
      <c r="BL278" s="20" t="s">
        <v>151</v>
      </c>
      <c r="BM278" s="218" t="s">
        <v>2033</v>
      </c>
    </row>
    <row r="279" spans="1:65" s="2" customFormat="1" ht="16.5" customHeight="1">
      <c r="A279" s="41"/>
      <c r="B279" s="42"/>
      <c r="C279" s="207" t="s">
        <v>541</v>
      </c>
      <c r="D279" s="207" t="s">
        <v>146</v>
      </c>
      <c r="E279" s="208" t="s">
        <v>2034</v>
      </c>
      <c r="F279" s="209" t="s">
        <v>2035</v>
      </c>
      <c r="G279" s="210" t="s">
        <v>897</v>
      </c>
      <c r="H279" s="211">
        <v>6</v>
      </c>
      <c r="I279" s="212"/>
      <c r="J279" s="213">
        <f>ROUND(I279*H279,2)</f>
        <v>0</v>
      </c>
      <c r="K279" s="209" t="s">
        <v>19</v>
      </c>
      <c r="L279" s="47"/>
      <c r="M279" s="214" t="s">
        <v>19</v>
      </c>
      <c r="N279" s="215" t="s">
        <v>41</v>
      </c>
      <c r="O279" s="87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151</v>
      </c>
      <c r="AT279" s="218" t="s">
        <v>146</v>
      </c>
      <c r="AU279" s="218" t="s">
        <v>78</v>
      </c>
      <c r="AY279" s="20" t="s">
        <v>143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20" t="s">
        <v>78</v>
      </c>
      <c r="BK279" s="219">
        <f>ROUND(I279*H279,2)</f>
        <v>0</v>
      </c>
      <c r="BL279" s="20" t="s">
        <v>151</v>
      </c>
      <c r="BM279" s="218" t="s">
        <v>2036</v>
      </c>
    </row>
    <row r="280" spans="1:51" s="13" customFormat="1" ht="12">
      <c r="A280" s="13"/>
      <c r="B280" s="225"/>
      <c r="C280" s="226"/>
      <c r="D280" s="227" t="s">
        <v>155</v>
      </c>
      <c r="E280" s="228" t="s">
        <v>19</v>
      </c>
      <c r="F280" s="229" t="s">
        <v>2037</v>
      </c>
      <c r="G280" s="226"/>
      <c r="H280" s="228" t="s">
        <v>19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155</v>
      </c>
      <c r="AU280" s="235" t="s">
        <v>78</v>
      </c>
      <c r="AV280" s="13" t="s">
        <v>78</v>
      </c>
      <c r="AW280" s="13" t="s">
        <v>32</v>
      </c>
      <c r="AX280" s="13" t="s">
        <v>70</v>
      </c>
      <c r="AY280" s="235" t="s">
        <v>143</v>
      </c>
    </row>
    <row r="281" spans="1:51" s="14" customFormat="1" ht="12">
      <c r="A281" s="14"/>
      <c r="B281" s="236"/>
      <c r="C281" s="237"/>
      <c r="D281" s="227" t="s">
        <v>155</v>
      </c>
      <c r="E281" s="238" t="s">
        <v>19</v>
      </c>
      <c r="F281" s="239" t="s">
        <v>170</v>
      </c>
      <c r="G281" s="237"/>
      <c r="H281" s="240">
        <v>6</v>
      </c>
      <c r="I281" s="241"/>
      <c r="J281" s="237"/>
      <c r="K281" s="237"/>
      <c r="L281" s="242"/>
      <c r="M281" s="288"/>
      <c r="N281" s="289"/>
      <c r="O281" s="289"/>
      <c r="P281" s="289"/>
      <c r="Q281" s="289"/>
      <c r="R281" s="289"/>
      <c r="S281" s="289"/>
      <c r="T281" s="29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155</v>
      </c>
      <c r="AU281" s="246" t="s">
        <v>78</v>
      </c>
      <c r="AV281" s="14" t="s">
        <v>80</v>
      </c>
      <c r="AW281" s="14" t="s">
        <v>32</v>
      </c>
      <c r="AX281" s="14" t="s">
        <v>78</v>
      </c>
      <c r="AY281" s="246" t="s">
        <v>143</v>
      </c>
    </row>
    <row r="282" spans="1:31" s="2" customFormat="1" ht="6.95" customHeight="1">
      <c r="A282" s="41"/>
      <c r="B282" s="62"/>
      <c r="C282" s="63"/>
      <c r="D282" s="63"/>
      <c r="E282" s="63"/>
      <c r="F282" s="63"/>
      <c r="G282" s="63"/>
      <c r="H282" s="63"/>
      <c r="I282" s="63"/>
      <c r="J282" s="63"/>
      <c r="K282" s="63"/>
      <c r="L282" s="47"/>
      <c r="M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</row>
  </sheetData>
  <sheetProtection password="CC35" sheet="1" objects="1" scenarios="1" formatColumns="0" formatRows="0" autoFilter="0"/>
  <autoFilter ref="C79:K28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80</v>
      </c>
    </row>
    <row r="4" spans="2:46" s="1" customFormat="1" ht="24.95" customHeight="1">
      <c r="B4" s="23"/>
      <c r="D4" s="133" t="s">
        <v>105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Oprava fasád a energetické úspory SPŠ stavební Brno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106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2038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27</v>
      </c>
      <c r="G12" s="41"/>
      <c r="H12" s="41"/>
      <c r="I12" s="135" t="s">
        <v>23</v>
      </c>
      <c r="J12" s="140" t="str">
        <f>'Rekapitulace stavby'!AN8</f>
        <v>27. 6. 2023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28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tr">
        <f>IF('Rekapitulace stavby'!AN16="","",'Rekapitulace stavby'!AN16)</f>
        <v/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tr">
        <f>IF('Rekapitulace stavby'!E17="","",'Rekapitulace stavby'!E17)</f>
        <v xml:space="preserve"> </v>
      </c>
      <c r="F21" s="41"/>
      <c r="G21" s="41"/>
      <c r="H21" s="41"/>
      <c r="I21" s="135" t="s">
        <v>28</v>
      </c>
      <c r="J21" s="139" t="str">
        <f>IF('Rekapitulace stavby'!AN17="","",'Rekapitulace stavby'!AN17)</f>
        <v/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33</v>
      </c>
      <c r="E23" s="41"/>
      <c r="F23" s="41"/>
      <c r="G23" s="41"/>
      <c r="H23" s="41"/>
      <c r="I23" s="135" t="s">
        <v>26</v>
      </c>
      <c r="J23" s="139" t="str">
        <f>IF('Rekapitulace stavby'!AN19="","",'Rekapitulace stavby'!AN19)</f>
        <v/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tr">
        <f>IF('Rekapitulace stavby'!E20="","",'Rekapitulace stavby'!E20)</f>
        <v xml:space="preserve"> </v>
      </c>
      <c r="F24" s="41"/>
      <c r="G24" s="41"/>
      <c r="H24" s="41"/>
      <c r="I24" s="135" t="s">
        <v>28</v>
      </c>
      <c r="J24" s="139" t="str">
        <f>IF('Rekapitulace stavby'!AN20="","",'Rekapitulace stavby'!AN20)</f>
        <v/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36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38</v>
      </c>
      <c r="G32" s="41"/>
      <c r="H32" s="41"/>
      <c r="I32" s="148" t="s">
        <v>37</v>
      </c>
      <c r="J32" s="148" t="s">
        <v>39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40</v>
      </c>
      <c r="E33" s="135" t="s">
        <v>41</v>
      </c>
      <c r="F33" s="150">
        <f>ROUND((SUM(BE84:BE191)),2)</f>
        <v>0</v>
      </c>
      <c r="G33" s="41"/>
      <c r="H33" s="41"/>
      <c r="I33" s="151">
        <v>0.21</v>
      </c>
      <c r="J33" s="150">
        <f>ROUND(((SUM(BE84:BE191))*I33),2)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42</v>
      </c>
      <c r="F34" s="150">
        <f>ROUND((SUM(BF84:BF191)),2)</f>
        <v>0</v>
      </c>
      <c r="G34" s="41"/>
      <c r="H34" s="41"/>
      <c r="I34" s="151">
        <v>0.12</v>
      </c>
      <c r="J34" s="150">
        <f>ROUND(((SUM(BF84:BF191))*I34),2)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43</v>
      </c>
      <c r="F35" s="150">
        <f>ROUND((SUM(BG84:BG191)),2)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44</v>
      </c>
      <c r="F36" s="150">
        <f>ROUND((SUM(BH84:BH191)),2)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45</v>
      </c>
      <c r="F37" s="150">
        <f>ROUND((SUM(BI84:BI191)),2)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108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Oprava fasád a energetické úspory SPŠ stavební Brno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106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08 - Elektroinstalace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 xml:space="preserve"> </v>
      </c>
      <c r="G52" s="43"/>
      <c r="H52" s="43"/>
      <c r="I52" s="35" t="s">
        <v>23</v>
      </c>
      <c r="J52" s="75" t="str">
        <f>IF(J12="","",J12)</f>
        <v>27. 6. 2023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 xml:space="preserve"> </v>
      </c>
      <c r="G54" s="43"/>
      <c r="H54" s="43"/>
      <c r="I54" s="35" t="s">
        <v>31</v>
      </c>
      <c r="J54" s="39" t="str">
        <f>E21</f>
        <v xml:space="preserve"> 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33</v>
      </c>
      <c r="J55" s="39" t="str">
        <f>E24</f>
        <v xml:space="preserve"> 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109</v>
      </c>
      <c r="D57" s="165"/>
      <c r="E57" s="165"/>
      <c r="F57" s="165"/>
      <c r="G57" s="165"/>
      <c r="H57" s="165"/>
      <c r="I57" s="165"/>
      <c r="J57" s="166" t="s">
        <v>110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68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111</v>
      </c>
    </row>
    <row r="60" spans="1:31" s="9" customFormat="1" ht="24.95" customHeight="1">
      <c r="A60" s="9"/>
      <c r="B60" s="168"/>
      <c r="C60" s="169"/>
      <c r="D60" s="170" t="s">
        <v>118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125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126</v>
      </c>
      <c r="E62" s="171"/>
      <c r="F62" s="171"/>
      <c r="G62" s="171"/>
      <c r="H62" s="171"/>
      <c r="I62" s="171"/>
      <c r="J62" s="172">
        <f>J92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2039</v>
      </c>
      <c r="E63" s="177"/>
      <c r="F63" s="177"/>
      <c r="G63" s="177"/>
      <c r="H63" s="177"/>
      <c r="I63" s="177"/>
      <c r="J63" s="178">
        <f>J93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2040</v>
      </c>
      <c r="E64" s="177"/>
      <c r="F64" s="177"/>
      <c r="G64" s="177"/>
      <c r="H64" s="177"/>
      <c r="I64" s="177"/>
      <c r="J64" s="178">
        <f>J189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128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Oprava fasád a energetické úspory SPŠ stavební Brno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106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08 - Elektroinstalace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 xml:space="preserve"> </v>
      </c>
      <c r="G78" s="43"/>
      <c r="H78" s="43"/>
      <c r="I78" s="35" t="s">
        <v>23</v>
      </c>
      <c r="J78" s="75" t="str">
        <f>IF(J12="","",J12)</f>
        <v>27. 6. 2023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25</v>
      </c>
      <c r="D80" s="43"/>
      <c r="E80" s="43"/>
      <c r="F80" s="30" t="str">
        <f>E15</f>
        <v xml:space="preserve"> </v>
      </c>
      <c r="G80" s="43"/>
      <c r="H80" s="43"/>
      <c r="I80" s="35" t="s">
        <v>31</v>
      </c>
      <c r="J80" s="39" t="str">
        <f>E21</f>
        <v xml:space="preserve"> 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33</v>
      </c>
      <c r="J81" s="39" t="str">
        <f>E24</f>
        <v xml:space="preserve"> 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129</v>
      </c>
      <c r="D83" s="183" t="s">
        <v>55</v>
      </c>
      <c r="E83" s="183" t="s">
        <v>51</v>
      </c>
      <c r="F83" s="183" t="s">
        <v>52</v>
      </c>
      <c r="G83" s="183" t="s">
        <v>130</v>
      </c>
      <c r="H83" s="183" t="s">
        <v>131</v>
      </c>
      <c r="I83" s="183" t="s">
        <v>132</v>
      </c>
      <c r="J83" s="183" t="s">
        <v>110</v>
      </c>
      <c r="K83" s="184" t="s">
        <v>133</v>
      </c>
      <c r="L83" s="185"/>
      <c r="M83" s="95" t="s">
        <v>19</v>
      </c>
      <c r="N83" s="96" t="s">
        <v>40</v>
      </c>
      <c r="O83" s="96" t="s">
        <v>134</v>
      </c>
      <c r="P83" s="96" t="s">
        <v>135</v>
      </c>
      <c r="Q83" s="96" t="s">
        <v>136</v>
      </c>
      <c r="R83" s="96" t="s">
        <v>137</v>
      </c>
      <c r="S83" s="96" t="s">
        <v>138</v>
      </c>
      <c r="T83" s="97" t="s">
        <v>139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140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P85+P92</f>
        <v>0</v>
      </c>
      <c r="Q84" s="99"/>
      <c r="R84" s="188">
        <f>R85+R92</f>
        <v>1.725685</v>
      </c>
      <c r="S84" s="99"/>
      <c r="T84" s="189">
        <f>T85+T92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69</v>
      </c>
      <c r="AU84" s="20" t="s">
        <v>111</v>
      </c>
      <c r="BK84" s="190">
        <f>BK85+BK92</f>
        <v>0</v>
      </c>
    </row>
    <row r="85" spans="1:63" s="12" customFormat="1" ht="25.9" customHeight="1">
      <c r="A85" s="12"/>
      <c r="B85" s="191"/>
      <c r="C85" s="192"/>
      <c r="D85" s="193" t="s">
        <v>69</v>
      </c>
      <c r="E85" s="194" t="s">
        <v>717</v>
      </c>
      <c r="F85" s="194" t="s">
        <v>718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</f>
        <v>0</v>
      </c>
      <c r="Q85" s="199"/>
      <c r="R85" s="200">
        <f>R86</f>
        <v>1.725685</v>
      </c>
      <c r="S85" s="199"/>
      <c r="T85" s="201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69</v>
      </c>
      <c r="AU85" s="203" t="s">
        <v>70</v>
      </c>
      <c r="AY85" s="202" t="s">
        <v>143</v>
      </c>
      <c r="BK85" s="204">
        <f>BK86</f>
        <v>0</v>
      </c>
    </row>
    <row r="86" spans="1:63" s="12" customFormat="1" ht="22.8" customHeight="1">
      <c r="A86" s="12"/>
      <c r="B86" s="191"/>
      <c r="C86" s="192"/>
      <c r="D86" s="193" t="s">
        <v>69</v>
      </c>
      <c r="E86" s="205" t="s">
        <v>1150</v>
      </c>
      <c r="F86" s="205" t="s">
        <v>1151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SUM(P87:P91)</f>
        <v>0</v>
      </c>
      <c r="Q86" s="199"/>
      <c r="R86" s="200">
        <f>SUM(R87:R91)</f>
        <v>1.725685</v>
      </c>
      <c r="S86" s="199"/>
      <c r="T86" s="201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80</v>
      </c>
      <c r="AT86" s="203" t="s">
        <v>69</v>
      </c>
      <c r="AU86" s="203" t="s">
        <v>78</v>
      </c>
      <c r="AY86" s="202" t="s">
        <v>143</v>
      </c>
      <c r="BK86" s="204">
        <f>SUM(BK87:BK91)</f>
        <v>0</v>
      </c>
    </row>
    <row r="87" spans="1:65" s="2" customFormat="1" ht="37.8" customHeight="1">
      <c r="A87" s="41"/>
      <c r="B87" s="42"/>
      <c r="C87" s="207" t="s">
        <v>78</v>
      </c>
      <c r="D87" s="207" t="s">
        <v>146</v>
      </c>
      <c r="E87" s="208" t="s">
        <v>1166</v>
      </c>
      <c r="F87" s="209" t="s">
        <v>1167</v>
      </c>
      <c r="G87" s="210" t="s">
        <v>174</v>
      </c>
      <c r="H87" s="211">
        <v>6637.25</v>
      </c>
      <c r="I87" s="212"/>
      <c r="J87" s="213">
        <f>ROUND(I87*H87,2)</f>
        <v>0</v>
      </c>
      <c r="K87" s="209" t="s">
        <v>208</v>
      </c>
      <c r="L87" s="47"/>
      <c r="M87" s="214" t="s">
        <v>19</v>
      </c>
      <c r="N87" s="215" t="s">
        <v>41</v>
      </c>
      <c r="O87" s="87"/>
      <c r="P87" s="216">
        <f>O87*H87</f>
        <v>0</v>
      </c>
      <c r="Q87" s="216">
        <v>0.00026</v>
      </c>
      <c r="R87" s="216">
        <f>Q87*H87</f>
        <v>1.725685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339</v>
      </c>
      <c r="AT87" s="218" t="s">
        <v>146</v>
      </c>
      <c r="AU87" s="218" t="s">
        <v>80</v>
      </c>
      <c r="AY87" s="20" t="s">
        <v>143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78</v>
      </c>
      <c r="BK87" s="219">
        <f>ROUND(I87*H87,2)</f>
        <v>0</v>
      </c>
      <c r="BL87" s="20" t="s">
        <v>339</v>
      </c>
      <c r="BM87" s="218" t="s">
        <v>2041</v>
      </c>
    </row>
    <row r="88" spans="1:47" s="2" customFormat="1" ht="12">
      <c r="A88" s="41"/>
      <c r="B88" s="42"/>
      <c r="C88" s="43"/>
      <c r="D88" s="220" t="s">
        <v>153</v>
      </c>
      <c r="E88" s="43"/>
      <c r="F88" s="221" t="s">
        <v>2042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153</v>
      </c>
      <c r="AU88" s="20" t="s">
        <v>80</v>
      </c>
    </row>
    <row r="89" spans="1:51" s="13" customFormat="1" ht="12">
      <c r="A89" s="13"/>
      <c r="B89" s="225"/>
      <c r="C89" s="226"/>
      <c r="D89" s="227" t="s">
        <v>155</v>
      </c>
      <c r="E89" s="228" t="s">
        <v>19</v>
      </c>
      <c r="F89" s="229" t="s">
        <v>2043</v>
      </c>
      <c r="G89" s="226"/>
      <c r="H89" s="228" t="s">
        <v>19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5" t="s">
        <v>155</v>
      </c>
      <c r="AU89" s="235" t="s">
        <v>80</v>
      </c>
      <c r="AV89" s="13" t="s">
        <v>78</v>
      </c>
      <c r="AW89" s="13" t="s">
        <v>32</v>
      </c>
      <c r="AX89" s="13" t="s">
        <v>70</v>
      </c>
      <c r="AY89" s="235" t="s">
        <v>143</v>
      </c>
    </row>
    <row r="90" spans="1:51" s="14" customFormat="1" ht="12">
      <c r="A90" s="14"/>
      <c r="B90" s="236"/>
      <c r="C90" s="237"/>
      <c r="D90" s="227" t="s">
        <v>155</v>
      </c>
      <c r="E90" s="238" t="s">
        <v>19</v>
      </c>
      <c r="F90" s="239" t="s">
        <v>2044</v>
      </c>
      <c r="G90" s="237"/>
      <c r="H90" s="240">
        <v>6637.25</v>
      </c>
      <c r="I90" s="241"/>
      <c r="J90" s="237"/>
      <c r="K90" s="237"/>
      <c r="L90" s="242"/>
      <c r="M90" s="243"/>
      <c r="N90" s="244"/>
      <c r="O90" s="244"/>
      <c r="P90" s="244"/>
      <c r="Q90" s="244"/>
      <c r="R90" s="244"/>
      <c r="S90" s="244"/>
      <c r="T90" s="245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6" t="s">
        <v>155</v>
      </c>
      <c r="AU90" s="246" t="s">
        <v>80</v>
      </c>
      <c r="AV90" s="14" t="s">
        <v>80</v>
      </c>
      <c r="AW90" s="14" t="s">
        <v>32</v>
      </c>
      <c r="AX90" s="14" t="s">
        <v>78</v>
      </c>
      <c r="AY90" s="246" t="s">
        <v>143</v>
      </c>
    </row>
    <row r="91" spans="1:65" s="2" customFormat="1" ht="16.5" customHeight="1">
      <c r="A91" s="41"/>
      <c r="B91" s="42"/>
      <c r="C91" s="207" t="s">
        <v>80</v>
      </c>
      <c r="D91" s="207" t="s">
        <v>146</v>
      </c>
      <c r="E91" s="208" t="s">
        <v>2045</v>
      </c>
      <c r="F91" s="209" t="s">
        <v>2046</v>
      </c>
      <c r="G91" s="210" t="s">
        <v>897</v>
      </c>
      <c r="H91" s="211">
        <v>1</v>
      </c>
      <c r="I91" s="212"/>
      <c r="J91" s="213">
        <f>ROUND(I91*H91,2)</f>
        <v>0</v>
      </c>
      <c r="K91" s="209" t="s">
        <v>19</v>
      </c>
      <c r="L91" s="47"/>
      <c r="M91" s="214" t="s">
        <v>19</v>
      </c>
      <c r="N91" s="215" t="s">
        <v>41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339</v>
      </c>
      <c r="AT91" s="218" t="s">
        <v>146</v>
      </c>
      <c r="AU91" s="218" t="s">
        <v>80</v>
      </c>
      <c r="AY91" s="20" t="s">
        <v>143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78</v>
      </c>
      <c r="BK91" s="219">
        <f>ROUND(I91*H91,2)</f>
        <v>0</v>
      </c>
      <c r="BL91" s="20" t="s">
        <v>339</v>
      </c>
      <c r="BM91" s="218" t="s">
        <v>2047</v>
      </c>
    </row>
    <row r="92" spans="1:63" s="12" customFormat="1" ht="25.9" customHeight="1">
      <c r="A92" s="12"/>
      <c r="B92" s="191"/>
      <c r="C92" s="192"/>
      <c r="D92" s="193" t="s">
        <v>69</v>
      </c>
      <c r="E92" s="194" t="s">
        <v>164</v>
      </c>
      <c r="F92" s="194" t="s">
        <v>1175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P93+P189</f>
        <v>0</v>
      </c>
      <c r="Q92" s="199"/>
      <c r="R92" s="200">
        <f>R93+R189</f>
        <v>0</v>
      </c>
      <c r="S92" s="199"/>
      <c r="T92" s="201">
        <f>T93+T189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144</v>
      </c>
      <c r="AT92" s="203" t="s">
        <v>69</v>
      </c>
      <c r="AU92" s="203" t="s">
        <v>70</v>
      </c>
      <c r="AY92" s="202" t="s">
        <v>143</v>
      </c>
      <c r="BK92" s="204">
        <f>BK93+BK189</f>
        <v>0</v>
      </c>
    </row>
    <row r="93" spans="1:63" s="12" customFormat="1" ht="22.8" customHeight="1">
      <c r="A93" s="12"/>
      <c r="B93" s="191"/>
      <c r="C93" s="192"/>
      <c r="D93" s="193" t="s">
        <v>69</v>
      </c>
      <c r="E93" s="205" t="s">
        <v>2048</v>
      </c>
      <c r="F93" s="205" t="s">
        <v>1177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SUM(P94:P188)</f>
        <v>0</v>
      </c>
      <c r="Q93" s="199"/>
      <c r="R93" s="200">
        <f>SUM(R94:R188)</f>
        <v>0</v>
      </c>
      <c r="S93" s="199"/>
      <c r="T93" s="201">
        <f>SUM(T94:T188)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144</v>
      </c>
      <c r="AT93" s="203" t="s">
        <v>69</v>
      </c>
      <c r="AU93" s="203" t="s">
        <v>78</v>
      </c>
      <c r="AY93" s="202" t="s">
        <v>143</v>
      </c>
      <c r="BK93" s="204">
        <f>SUM(BK94:BK188)</f>
        <v>0</v>
      </c>
    </row>
    <row r="94" spans="1:65" s="2" customFormat="1" ht="24.15" customHeight="1">
      <c r="A94" s="41"/>
      <c r="B94" s="42"/>
      <c r="C94" s="207" t="s">
        <v>144</v>
      </c>
      <c r="D94" s="207" t="s">
        <v>146</v>
      </c>
      <c r="E94" s="208" t="s">
        <v>78</v>
      </c>
      <c r="F94" s="209" t="s">
        <v>2049</v>
      </c>
      <c r="G94" s="210" t="s">
        <v>1864</v>
      </c>
      <c r="H94" s="211">
        <v>27</v>
      </c>
      <c r="I94" s="212"/>
      <c r="J94" s="213">
        <f>ROUND(I94*H94,2)</f>
        <v>0</v>
      </c>
      <c r="K94" s="209" t="s">
        <v>19</v>
      </c>
      <c r="L94" s="47"/>
      <c r="M94" s="214" t="s">
        <v>19</v>
      </c>
      <c r="N94" s="215" t="s">
        <v>41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695</v>
      </c>
      <c r="AT94" s="218" t="s">
        <v>146</v>
      </c>
      <c r="AU94" s="218" t="s">
        <v>80</v>
      </c>
      <c r="AY94" s="20" t="s">
        <v>143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78</v>
      </c>
      <c r="BK94" s="219">
        <f>ROUND(I94*H94,2)</f>
        <v>0</v>
      </c>
      <c r="BL94" s="20" t="s">
        <v>695</v>
      </c>
      <c r="BM94" s="218" t="s">
        <v>80</v>
      </c>
    </row>
    <row r="95" spans="1:65" s="2" customFormat="1" ht="16.5" customHeight="1">
      <c r="A95" s="41"/>
      <c r="B95" s="42"/>
      <c r="C95" s="207" t="s">
        <v>151</v>
      </c>
      <c r="D95" s="207" t="s">
        <v>146</v>
      </c>
      <c r="E95" s="208" t="s">
        <v>80</v>
      </c>
      <c r="F95" s="209" t="s">
        <v>2050</v>
      </c>
      <c r="G95" s="210" t="s">
        <v>1864</v>
      </c>
      <c r="H95" s="211">
        <v>15</v>
      </c>
      <c r="I95" s="212"/>
      <c r="J95" s="213">
        <f>ROUND(I95*H95,2)</f>
        <v>0</v>
      </c>
      <c r="K95" s="209" t="s">
        <v>19</v>
      </c>
      <c r="L95" s="47"/>
      <c r="M95" s="214" t="s">
        <v>19</v>
      </c>
      <c r="N95" s="215" t="s">
        <v>41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695</v>
      </c>
      <c r="AT95" s="218" t="s">
        <v>146</v>
      </c>
      <c r="AU95" s="218" t="s">
        <v>80</v>
      </c>
      <c r="AY95" s="20" t="s">
        <v>143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78</v>
      </c>
      <c r="BK95" s="219">
        <f>ROUND(I95*H95,2)</f>
        <v>0</v>
      </c>
      <c r="BL95" s="20" t="s">
        <v>695</v>
      </c>
      <c r="BM95" s="218" t="s">
        <v>151</v>
      </c>
    </row>
    <row r="96" spans="1:65" s="2" customFormat="1" ht="16.5" customHeight="1">
      <c r="A96" s="41"/>
      <c r="B96" s="42"/>
      <c r="C96" s="207" t="s">
        <v>178</v>
      </c>
      <c r="D96" s="207" t="s">
        <v>146</v>
      </c>
      <c r="E96" s="208" t="s">
        <v>144</v>
      </c>
      <c r="F96" s="209" t="s">
        <v>2051</v>
      </c>
      <c r="G96" s="210" t="s">
        <v>1864</v>
      </c>
      <c r="H96" s="211">
        <v>14</v>
      </c>
      <c r="I96" s="212"/>
      <c r="J96" s="213">
        <f>ROUND(I96*H96,2)</f>
        <v>0</v>
      </c>
      <c r="K96" s="209" t="s">
        <v>19</v>
      </c>
      <c r="L96" s="47"/>
      <c r="M96" s="214" t="s">
        <v>19</v>
      </c>
      <c r="N96" s="215" t="s">
        <v>41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695</v>
      </c>
      <c r="AT96" s="218" t="s">
        <v>146</v>
      </c>
      <c r="AU96" s="218" t="s">
        <v>80</v>
      </c>
      <c r="AY96" s="20" t="s">
        <v>143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78</v>
      </c>
      <c r="BK96" s="219">
        <f>ROUND(I96*H96,2)</f>
        <v>0</v>
      </c>
      <c r="BL96" s="20" t="s">
        <v>695</v>
      </c>
      <c r="BM96" s="218" t="s">
        <v>170</v>
      </c>
    </row>
    <row r="97" spans="1:65" s="2" customFormat="1" ht="24.15" customHeight="1">
      <c r="A97" s="41"/>
      <c r="B97" s="42"/>
      <c r="C97" s="207" t="s">
        <v>170</v>
      </c>
      <c r="D97" s="207" t="s">
        <v>146</v>
      </c>
      <c r="E97" s="208" t="s">
        <v>151</v>
      </c>
      <c r="F97" s="209" t="s">
        <v>2052</v>
      </c>
      <c r="G97" s="210" t="s">
        <v>1864</v>
      </c>
      <c r="H97" s="211">
        <v>5</v>
      </c>
      <c r="I97" s="212"/>
      <c r="J97" s="213">
        <f>ROUND(I97*H97,2)</f>
        <v>0</v>
      </c>
      <c r="K97" s="209" t="s">
        <v>19</v>
      </c>
      <c r="L97" s="47"/>
      <c r="M97" s="214" t="s">
        <v>19</v>
      </c>
      <c r="N97" s="215" t="s">
        <v>41</v>
      </c>
      <c r="O97" s="87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8" t="s">
        <v>695</v>
      </c>
      <c r="AT97" s="218" t="s">
        <v>146</v>
      </c>
      <c r="AU97" s="218" t="s">
        <v>80</v>
      </c>
      <c r="AY97" s="20" t="s">
        <v>143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20" t="s">
        <v>78</v>
      </c>
      <c r="BK97" s="219">
        <f>ROUND(I97*H97,2)</f>
        <v>0</v>
      </c>
      <c r="BL97" s="20" t="s">
        <v>695</v>
      </c>
      <c r="BM97" s="218" t="s">
        <v>167</v>
      </c>
    </row>
    <row r="98" spans="1:65" s="2" customFormat="1" ht="24.15" customHeight="1">
      <c r="A98" s="41"/>
      <c r="B98" s="42"/>
      <c r="C98" s="207" t="s">
        <v>205</v>
      </c>
      <c r="D98" s="207" t="s">
        <v>146</v>
      </c>
      <c r="E98" s="208" t="s">
        <v>178</v>
      </c>
      <c r="F98" s="209" t="s">
        <v>2053</v>
      </c>
      <c r="G98" s="210" t="s">
        <v>1864</v>
      </c>
      <c r="H98" s="211">
        <v>5</v>
      </c>
      <c r="I98" s="212"/>
      <c r="J98" s="213">
        <f>ROUND(I98*H98,2)</f>
        <v>0</v>
      </c>
      <c r="K98" s="209" t="s">
        <v>19</v>
      </c>
      <c r="L98" s="47"/>
      <c r="M98" s="214" t="s">
        <v>19</v>
      </c>
      <c r="N98" s="215" t="s">
        <v>41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695</v>
      </c>
      <c r="AT98" s="218" t="s">
        <v>146</v>
      </c>
      <c r="AU98" s="218" t="s">
        <v>80</v>
      </c>
      <c r="AY98" s="20" t="s">
        <v>143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78</v>
      </c>
      <c r="BK98" s="219">
        <f>ROUND(I98*H98,2)</f>
        <v>0</v>
      </c>
      <c r="BL98" s="20" t="s">
        <v>695</v>
      </c>
      <c r="BM98" s="218" t="s">
        <v>302</v>
      </c>
    </row>
    <row r="99" spans="1:65" s="2" customFormat="1" ht="24.15" customHeight="1">
      <c r="A99" s="41"/>
      <c r="B99" s="42"/>
      <c r="C99" s="207" t="s">
        <v>167</v>
      </c>
      <c r="D99" s="207" t="s">
        <v>146</v>
      </c>
      <c r="E99" s="208" t="s">
        <v>170</v>
      </c>
      <c r="F99" s="209" t="s">
        <v>2054</v>
      </c>
      <c r="G99" s="210" t="s">
        <v>1864</v>
      </c>
      <c r="H99" s="211">
        <v>7</v>
      </c>
      <c r="I99" s="212"/>
      <c r="J99" s="213">
        <f>ROUND(I99*H99,2)</f>
        <v>0</v>
      </c>
      <c r="K99" s="209" t="s">
        <v>19</v>
      </c>
      <c r="L99" s="47"/>
      <c r="M99" s="214" t="s">
        <v>19</v>
      </c>
      <c r="N99" s="215" t="s">
        <v>41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695</v>
      </c>
      <c r="AT99" s="218" t="s">
        <v>146</v>
      </c>
      <c r="AU99" s="218" t="s">
        <v>80</v>
      </c>
      <c r="AY99" s="20" t="s">
        <v>143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20" t="s">
        <v>78</v>
      </c>
      <c r="BK99" s="219">
        <f>ROUND(I99*H99,2)</f>
        <v>0</v>
      </c>
      <c r="BL99" s="20" t="s">
        <v>695</v>
      </c>
      <c r="BM99" s="218" t="s">
        <v>8</v>
      </c>
    </row>
    <row r="100" spans="1:65" s="2" customFormat="1" ht="24.15" customHeight="1">
      <c r="A100" s="41"/>
      <c r="B100" s="42"/>
      <c r="C100" s="207" t="s">
        <v>272</v>
      </c>
      <c r="D100" s="207" t="s">
        <v>146</v>
      </c>
      <c r="E100" s="208" t="s">
        <v>205</v>
      </c>
      <c r="F100" s="209" t="s">
        <v>2055</v>
      </c>
      <c r="G100" s="210" t="s">
        <v>1864</v>
      </c>
      <c r="H100" s="211">
        <v>16</v>
      </c>
      <c r="I100" s="212"/>
      <c r="J100" s="213">
        <f>ROUND(I100*H100,2)</f>
        <v>0</v>
      </c>
      <c r="K100" s="209" t="s">
        <v>19</v>
      </c>
      <c r="L100" s="47"/>
      <c r="M100" s="214" t="s">
        <v>19</v>
      </c>
      <c r="N100" s="215" t="s">
        <v>41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695</v>
      </c>
      <c r="AT100" s="218" t="s">
        <v>146</v>
      </c>
      <c r="AU100" s="218" t="s">
        <v>80</v>
      </c>
      <c r="AY100" s="20" t="s">
        <v>143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78</v>
      </c>
      <c r="BK100" s="219">
        <f>ROUND(I100*H100,2)</f>
        <v>0</v>
      </c>
      <c r="BL100" s="20" t="s">
        <v>695</v>
      </c>
      <c r="BM100" s="218" t="s">
        <v>325</v>
      </c>
    </row>
    <row r="101" spans="1:65" s="2" customFormat="1" ht="24.15" customHeight="1">
      <c r="A101" s="41"/>
      <c r="B101" s="42"/>
      <c r="C101" s="207" t="s">
        <v>302</v>
      </c>
      <c r="D101" s="207" t="s">
        <v>146</v>
      </c>
      <c r="E101" s="208" t="s">
        <v>167</v>
      </c>
      <c r="F101" s="209" t="s">
        <v>2056</v>
      </c>
      <c r="G101" s="210" t="s">
        <v>1864</v>
      </c>
      <c r="H101" s="211">
        <v>2</v>
      </c>
      <c r="I101" s="212"/>
      <c r="J101" s="213">
        <f>ROUND(I101*H101,2)</f>
        <v>0</v>
      </c>
      <c r="K101" s="209" t="s">
        <v>19</v>
      </c>
      <c r="L101" s="47"/>
      <c r="M101" s="214" t="s">
        <v>19</v>
      </c>
      <c r="N101" s="215" t="s">
        <v>41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695</v>
      </c>
      <c r="AT101" s="218" t="s">
        <v>146</v>
      </c>
      <c r="AU101" s="218" t="s">
        <v>80</v>
      </c>
      <c r="AY101" s="20" t="s">
        <v>143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78</v>
      </c>
      <c r="BK101" s="219">
        <f>ROUND(I101*H101,2)</f>
        <v>0</v>
      </c>
      <c r="BL101" s="20" t="s">
        <v>695</v>
      </c>
      <c r="BM101" s="218" t="s">
        <v>339</v>
      </c>
    </row>
    <row r="102" spans="1:65" s="2" customFormat="1" ht="24.15" customHeight="1">
      <c r="A102" s="41"/>
      <c r="B102" s="42"/>
      <c r="C102" s="207" t="s">
        <v>307</v>
      </c>
      <c r="D102" s="207" t="s">
        <v>146</v>
      </c>
      <c r="E102" s="208" t="s">
        <v>272</v>
      </c>
      <c r="F102" s="209" t="s">
        <v>2057</v>
      </c>
      <c r="G102" s="210" t="s">
        <v>1864</v>
      </c>
      <c r="H102" s="211">
        <v>19</v>
      </c>
      <c r="I102" s="212"/>
      <c r="J102" s="213">
        <f>ROUND(I102*H102,2)</f>
        <v>0</v>
      </c>
      <c r="K102" s="209" t="s">
        <v>19</v>
      </c>
      <c r="L102" s="47"/>
      <c r="M102" s="214" t="s">
        <v>19</v>
      </c>
      <c r="N102" s="215" t="s">
        <v>41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695</v>
      </c>
      <c r="AT102" s="218" t="s">
        <v>146</v>
      </c>
      <c r="AU102" s="218" t="s">
        <v>80</v>
      </c>
      <c r="AY102" s="20" t="s">
        <v>143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78</v>
      </c>
      <c r="BK102" s="219">
        <f>ROUND(I102*H102,2)</f>
        <v>0</v>
      </c>
      <c r="BL102" s="20" t="s">
        <v>695</v>
      </c>
      <c r="BM102" s="218" t="s">
        <v>354</v>
      </c>
    </row>
    <row r="103" spans="1:65" s="2" customFormat="1" ht="24.15" customHeight="1">
      <c r="A103" s="41"/>
      <c r="B103" s="42"/>
      <c r="C103" s="207" t="s">
        <v>8</v>
      </c>
      <c r="D103" s="207" t="s">
        <v>146</v>
      </c>
      <c r="E103" s="208" t="s">
        <v>302</v>
      </c>
      <c r="F103" s="209" t="s">
        <v>2058</v>
      </c>
      <c r="G103" s="210" t="s">
        <v>1864</v>
      </c>
      <c r="H103" s="211">
        <v>4</v>
      </c>
      <c r="I103" s="212"/>
      <c r="J103" s="213">
        <f>ROUND(I103*H103,2)</f>
        <v>0</v>
      </c>
      <c r="K103" s="209" t="s">
        <v>19</v>
      </c>
      <c r="L103" s="47"/>
      <c r="M103" s="214" t="s">
        <v>19</v>
      </c>
      <c r="N103" s="215" t="s">
        <v>41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695</v>
      </c>
      <c r="AT103" s="218" t="s">
        <v>146</v>
      </c>
      <c r="AU103" s="218" t="s">
        <v>80</v>
      </c>
      <c r="AY103" s="20" t="s">
        <v>143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0" t="s">
        <v>78</v>
      </c>
      <c r="BK103" s="219">
        <f>ROUND(I103*H103,2)</f>
        <v>0</v>
      </c>
      <c r="BL103" s="20" t="s">
        <v>695</v>
      </c>
      <c r="BM103" s="218" t="s">
        <v>376</v>
      </c>
    </row>
    <row r="104" spans="1:65" s="2" customFormat="1" ht="24.15" customHeight="1">
      <c r="A104" s="41"/>
      <c r="B104" s="42"/>
      <c r="C104" s="207" t="s">
        <v>316</v>
      </c>
      <c r="D104" s="207" t="s">
        <v>146</v>
      </c>
      <c r="E104" s="208" t="s">
        <v>307</v>
      </c>
      <c r="F104" s="209" t="s">
        <v>2059</v>
      </c>
      <c r="G104" s="210" t="s">
        <v>1864</v>
      </c>
      <c r="H104" s="211">
        <v>6</v>
      </c>
      <c r="I104" s="212"/>
      <c r="J104" s="213">
        <f>ROUND(I104*H104,2)</f>
        <v>0</v>
      </c>
      <c r="K104" s="209" t="s">
        <v>19</v>
      </c>
      <c r="L104" s="47"/>
      <c r="M104" s="214" t="s">
        <v>19</v>
      </c>
      <c r="N104" s="215" t="s">
        <v>41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695</v>
      </c>
      <c r="AT104" s="218" t="s">
        <v>146</v>
      </c>
      <c r="AU104" s="218" t="s">
        <v>80</v>
      </c>
      <c r="AY104" s="20" t="s">
        <v>143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78</v>
      </c>
      <c r="BK104" s="219">
        <f>ROUND(I104*H104,2)</f>
        <v>0</v>
      </c>
      <c r="BL104" s="20" t="s">
        <v>695</v>
      </c>
      <c r="BM104" s="218" t="s">
        <v>386</v>
      </c>
    </row>
    <row r="105" spans="1:65" s="2" customFormat="1" ht="24.15" customHeight="1">
      <c r="A105" s="41"/>
      <c r="B105" s="42"/>
      <c r="C105" s="207" t="s">
        <v>325</v>
      </c>
      <c r="D105" s="207" t="s">
        <v>146</v>
      </c>
      <c r="E105" s="208" t="s">
        <v>8</v>
      </c>
      <c r="F105" s="209" t="s">
        <v>2060</v>
      </c>
      <c r="G105" s="210" t="s">
        <v>1864</v>
      </c>
      <c r="H105" s="211">
        <v>28</v>
      </c>
      <c r="I105" s="212"/>
      <c r="J105" s="213">
        <f>ROUND(I105*H105,2)</f>
        <v>0</v>
      </c>
      <c r="K105" s="209" t="s">
        <v>19</v>
      </c>
      <c r="L105" s="47"/>
      <c r="M105" s="214" t="s">
        <v>19</v>
      </c>
      <c r="N105" s="215" t="s">
        <v>41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695</v>
      </c>
      <c r="AT105" s="218" t="s">
        <v>146</v>
      </c>
      <c r="AU105" s="218" t="s">
        <v>80</v>
      </c>
      <c r="AY105" s="20" t="s">
        <v>143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78</v>
      </c>
      <c r="BK105" s="219">
        <f>ROUND(I105*H105,2)</f>
        <v>0</v>
      </c>
      <c r="BL105" s="20" t="s">
        <v>695</v>
      </c>
      <c r="BM105" s="218" t="s">
        <v>410</v>
      </c>
    </row>
    <row r="106" spans="1:65" s="2" customFormat="1" ht="24.15" customHeight="1">
      <c r="A106" s="41"/>
      <c r="B106" s="42"/>
      <c r="C106" s="207" t="s">
        <v>334</v>
      </c>
      <c r="D106" s="207" t="s">
        <v>146</v>
      </c>
      <c r="E106" s="208" t="s">
        <v>316</v>
      </c>
      <c r="F106" s="209" t="s">
        <v>2061</v>
      </c>
      <c r="G106" s="210" t="s">
        <v>1864</v>
      </c>
      <c r="H106" s="211">
        <v>3</v>
      </c>
      <c r="I106" s="212"/>
      <c r="J106" s="213">
        <f>ROUND(I106*H106,2)</f>
        <v>0</v>
      </c>
      <c r="K106" s="209" t="s">
        <v>19</v>
      </c>
      <c r="L106" s="47"/>
      <c r="M106" s="214" t="s">
        <v>19</v>
      </c>
      <c r="N106" s="215" t="s">
        <v>41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695</v>
      </c>
      <c r="AT106" s="218" t="s">
        <v>146</v>
      </c>
      <c r="AU106" s="218" t="s">
        <v>80</v>
      </c>
      <c r="AY106" s="20" t="s">
        <v>143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78</v>
      </c>
      <c r="BK106" s="219">
        <f>ROUND(I106*H106,2)</f>
        <v>0</v>
      </c>
      <c r="BL106" s="20" t="s">
        <v>695</v>
      </c>
      <c r="BM106" s="218" t="s">
        <v>425</v>
      </c>
    </row>
    <row r="107" spans="1:65" s="2" customFormat="1" ht="21.75" customHeight="1">
      <c r="A107" s="41"/>
      <c r="B107" s="42"/>
      <c r="C107" s="207" t="s">
        <v>339</v>
      </c>
      <c r="D107" s="207" t="s">
        <v>146</v>
      </c>
      <c r="E107" s="208" t="s">
        <v>325</v>
      </c>
      <c r="F107" s="209" t="s">
        <v>2062</v>
      </c>
      <c r="G107" s="210" t="s">
        <v>1864</v>
      </c>
      <c r="H107" s="211">
        <v>9</v>
      </c>
      <c r="I107" s="212"/>
      <c r="J107" s="213">
        <f>ROUND(I107*H107,2)</f>
        <v>0</v>
      </c>
      <c r="K107" s="209" t="s">
        <v>19</v>
      </c>
      <c r="L107" s="47"/>
      <c r="M107" s="214" t="s">
        <v>19</v>
      </c>
      <c r="N107" s="215" t="s">
        <v>41</v>
      </c>
      <c r="O107" s="87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8" t="s">
        <v>695</v>
      </c>
      <c r="AT107" s="218" t="s">
        <v>146</v>
      </c>
      <c r="AU107" s="218" t="s">
        <v>80</v>
      </c>
      <c r="AY107" s="20" t="s">
        <v>143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0" t="s">
        <v>78</v>
      </c>
      <c r="BK107" s="219">
        <f>ROUND(I107*H107,2)</f>
        <v>0</v>
      </c>
      <c r="BL107" s="20" t="s">
        <v>695</v>
      </c>
      <c r="BM107" s="218" t="s">
        <v>435</v>
      </c>
    </row>
    <row r="108" spans="1:65" s="2" customFormat="1" ht="21.75" customHeight="1">
      <c r="A108" s="41"/>
      <c r="B108" s="42"/>
      <c r="C108" s="207" t="s">
        <v>349</v>
      </c>
      <c r="D108" s="207" t="s">
        <v>146</v>
      </c>
      <c r="E108" s="208" t="s">
        <v>334</v>
      </c>
      <c r="F108" s="209" t="s">
        <v>2063</v>
      </c>
      <c r="G108" s="210" t="s">
        <v>1864</v>
      </c>
      <c r="H108" s="211">
        <v>2</v>
      </c>
      <c r="I108" s="212"/>
      <c r="J108" s="213">
        <f>ROUND(I108*H108,2)</f>
        <v>0</v>
      </c>
      <c r="K108" s="209" t="s">
        <v>19</v>
      </c>
      <c r="L108" s="47"/>
      <c r="M108" s="214" t="s">
        <v>19</v>
      </c>
      <c r="N108" s="215" t="s">
        <v>41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695</v>
      </c>
      <c r="AT108" s="218" t="s">
        <v>146</v>
      </c>
      <c r="AU108" s="218" t="s">
        <v>80</v>
      </c>
      <c r="AY108" s="20" t="s">
        <v>143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78</v>
      </c>
      <c r="BK108" s="219">
        <f>ROUND(I108*H108,2)</f>
        <v>0</v>
      </c>
      <c r="BL108" s="20" t="s">
        <v>695</v>
      </c>
      <c r="BM108" s="218" t="s">
        <v>454</v>
      </c>
    </row>
    <row r="109" spans="1:65" s="2" customFormat="1" ht="16.5" customHeight="1">
      <c r="A109" s="41"/>
      <c r="B109" s="42"/>
      <c r="C109" s="207" t="s">
        <v>354</v>
      </c>
      <c r="D109" s="207" t="s">
        <v>146</v>
      </c>
      <c r="E109" s="208" t="s">
        <v>339</v>
      </c>
      <c r="F109" s="209" t="s">
        <v>2064</v>
      </c>
      <c r="G109" s="210" t="s">
        <v>1864</v>
      </c>
      <c r="H109" s="211">
        <v>51</v>
      </c>
      <c r="I109" s="212"/>
      <c r="J109" s="213">
        <f>ROUND(I109*H109,2)</f>
        <v>0</v>
      </c>
      <c r="K109" s="209" t="s">
        <v>19</v>
      </c>
      <c r="L109" s="47"/>
      <c r="M109" s="214" t="s">
        <v>19</v>
      </c>
      <c r="N109" s="215" t="s">
        <v>41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695</v>
      </c>
      <c r="AT109" s="218" t="s">
        <v>146</v>
      </c>
      <c r="AU109" s="218" t="s">
        <v>80</v>
      </c>
      <c r="AY109" s="20" t="s">
        <v>143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78</v>
      </c>
      <c r="BK109" s="219">
        <f>ROUND(I109*H109,2)</f>
        <v>0</v>
      </c>
      <c r="BL109" s="20" t="s">
        <v>695</v>
      </c>
      <c r="BM109" s="218" t="s">
        <v>463</v>
      </c>
    </row>
    <row r="110" spans="1:65" s="2" customFormat="1" ht="21.75" customHeight="1">
      <c r="A110" s="41"/>
      <c r="B110" s="42"/>
      <c r="C110" s="207" t="s">
        <v>371</v>
      </c>
      <c r="D110" s="207" t="s">
        <v>146</v>
      </c>
      <c r="E110" s="208" t="s">
        <v>349</v>
      </c>
      <c r="F110" s="209" t="s">
        <v>2065</v>
      </c>
      <c r="G110" s="210" t="s">
        <v>1864</v>
      </c>
      <c r="H110" s="211">
        <v>8</v>
      </c>
      <c r="I110" s="212"/>
      <c r="J110" s="213">
        <f>ROUND(I110*H110,2)</f>
        <v>0</v>
      </c>
      <c r="K110" s="209" t="s">
        <v>19</v>
      </c>
      <c r="L110" s="47"/>
      <c r="M110" s="214" t="s">
        <v>19</v>
      </c>
      <c r="N110" s="215" t="s">
        <v>41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695</v>
      </c>
      <c r="AT110" s="218" t="s">
        <v>146</v>
      </c>
      <c r="AU110" s="218" t="s">
        <v>80</v>
      </c>
      <c r="AY110" s="20" t="s">
        <v>143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0" t="s">
        <v>78</v>
      </c>
      <c r="BK110" s="219">
        <f>ROUND(I110*H110,2)</f>
        <v>0</v>
      </c>
      <c r="BL110" s="20" t="s">
        <v>695</v>
      </c>
      <c r="BM110" s="218" t="s">
        <v>477</v>
      </c>
    </row>
    <row r="111" spans="1:65" s="2" customFormat="1" ht="21.75" customHeight="1">
      <c r="A111" s="41"/>
      <c r="B111" s="42"/>
      <c r="C111" s="207" t="s">
        <v>376</v>
      </c>
      <c r="D111" s="207" t="s">
        <v>146</v>
      </c>
      <c r="E111" s="208" t="s">
        <v>354</v>
      </c>
      <c r="F111" s="209" t="s">
        <v>2066</v>
      </c>
      <c r="G111" s="210" t="s">
        <v>1864</v>
      </c>
      <c r="H111" s="211">
        <v>30</v>
      </c>
      <c r="I111" s="212"/>
      <c r="J111" s="213">
        <f>ROUND(I111*H111,2)</f>
        <v>0</v>
      </c>
      <c r="K111" s="209" t="s">
        <v>19</v>
      </c>
      <c r="L111" s="47"/>
      <c r="M111" s="214" t="s">
        <v>19</v>
      </c>
      <c r="N111" s="215" t="s">
        <v>41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695</v>
      </c>
      <c r="AT111" s="218" t="s">
        <v>146</v>
      </c>
      <c r="AU111" s="218" t="s">
        <v>80</v>
      </c>
      <c r="AY111" s="20" t="s">
        <v>143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78</v>
      </c>
      <c r="BK111" s="219">
        <f>ROUND(I111*H111,2)</f>
        <v>0</v>
      </c>
      <c r="BL111" s="20" t="s">
        <v>695</v>
      </c>
      <c r="BM111" s="218" t="s">
        <v>487</v>
      </c>
    </row>
    <row r="112" spans="1:65" s="2" customFormat="1" ht="21.75" customHeight="1">
      <c r="A112" s="41"/>
      <c r="B112" s="42"/>
      <c r="C112" s="207" t="s">
        <v>7</v>
      </c>
      <c r="D112" s="207" t="s">
        <v>146</v>
      </c>
      <c r="E112" s="208" t="s">
        <v>371</v>
      </c>
      <c r="F112" s="209" t="s">
        <v>2067</v>
      </c>
      <c r="G112" s="210" t="s">
        <v>1864</v>
      </c>
      <c r="H112" s="211">
        <v>5</v>
      </c>
      <c r="I112" s="212"/>
      <c r="J112" s="213">
        <f>ROUND(I112*H112,2)</f>
        <v>0</v>
      </c>
      <c r="K112" s="209" t="s">
        <v>19</v>
      </c>
      <c r="L112" s="47"/>
      <c r="M112" s="214" t="s">
        <v>19</v>
      </c>
      <c r="N112" s="215" t="s">
        <v>41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695</v>
      </c>
      <c r="AT112" s="218" t="s">
        <v>146</v>
      </c>
      <c r="AU112" s="218" t="s">
        <v>80</v>
      </c>
      <c r="AY112" s="20" t="s">
        <v>143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78</v>
      </c>
      <c r="BK112" s="219">
        <f>ROUND(I112*H112,2)</f>
        <v>0</v>
      </c>
      <c r="BL112" s="20" t="s">
        <v>695</v>
      </c>
      <c r="BM112" s="218" t="s">
        <v>513</v>
      </c>
    </row>
    <row r="113" spans="1:65" s="2" customFormat="1" ht="21.75" customHeight="1">
      <c r="A113" s="41"/>
      <c r="B113" s="42"/>
      <c r="C113" s="207" t="s">
        <v>386</v>
      </c>
      <c r="D113" s="207" t="s">
        <v>146</v>
      </c>
      <c r="E113" s="208" t="s">
        <v>376</v>
      </c>
      <c r="F113" s="209" t="s">
        <v>2068</v>
      </c>
      <c r="G113" s="210" t="s">
        <v>1864</v>
      </c>
      <c r="H113" s="211">
        <v>19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41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695</v>
      </c>
      <c r="AT113" s="218" t="s">
        <v>146</v>
      </c>
      <c r="AU113" s="218" t="s">
        <v>80</v>
      </c>
      <c r="AY113" s="20" t="s">
        <v>143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78</v>
      </c>
      <c r="BK113" s="219">
        <f>ROUND(I113*H113,2)</f>
        <v>0</v>
      </c>
      <c r="BL113" s="20" t="s">
        <v>695</v>
      </c>
      <c r="BM113" s="218" t="s">
        <v>521</v>
      </c>
    </row>
    <row r="114" spans="1:65" s="2" customFormat="1" ht="24.15" customHeight="1">
      <c r="A114" s="41"/>
      <c r="B114" s="42"/>
      <c r="C114" s="207" t="s">
        <v>403</v>
      </c>
      <c r="D114" s="207" t="s">
        <v>146</v>
      </c>
      <c r="E114" s="208" t="s">
        <v>7</v>
      </c>
      <c r="F114" s="209" t="s">
        <v>2069</v>
      </c>
      <c r="G114" s="210" t="s">
        <v>1864</v>
      </c>
      <c r="H114" s="211">
        <v>26</v>
      </c>
      <c r="I114" s="212"/>
      <c r="J114" s="213">
        <f>ROUND(I114*H114,2)</f>
        <v>0</v>
      </c>
      <c r="K114" s="209" t="s">
        <v>19</v>
      </c>
      <c r="L114" s="47"/>
      <c r="M114" s="214" t="s">
        <v>19</v>
      </c>
      <c r="N114" s="215" t="s">
        <v>41</v>
      </c>
      <c r="O114" s="87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695</v>
      </c>
      <c r="AT114" s="218" t="s">
        <v>146</v>
      </c>
      <c r="AU114" s="218" t="s">
        <v>80</v>
      </c>
      <c r="AY114" s="20" t="s">
        <v>143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20" t="s">
        <v>78</v>
      </c>
      <c r="BK114" s="219">
        <f>ROUND(I114*H114,2)</f>
        <v>0</v>
      </c>
      <c r="BL114" s="20" t="s">
        <v>695</v>
      </c>
      <c r="BM114" s="218" t="s">
        <v>549</v>
      </c>
    </row>
    <row r="115" spans="1:65" s="2" customFormat="1" ht="24.15" customHeight="1">
      <c r="A115" s="41"/>
      <c r="B115" s="42"/>
      <c r="C115" s="207" t="s">
        <v>410</v>
      </c>
      <c r="D115" s="207" t="s">
        <v>146</v>
      </c>
      <c r="E115" s="208" t="s">
        <v>386</v>
      </c>
      <c r="F115" s="209" t="s">
        <v>2070</v>
      </c>
      <c r="G115" s="210" t="s">
        <v>1864</v>
      </c>
      <c r="H115" s="211">
        <v>16</v>
      </c>
      <c r="I115" s="212"/>
      <c r="J115" s="213">
        <f>ROUND(I115*H115,2)</f>
        <v>0</v>
      </c>
      <c r="K115" s="209" t="s">
        <v>19</v>
      </c>
      <c r="L115" s="47"/>
      <c r="M115" s="214" t="s">
        <v>19</v>
      </c>
      <c r="N115" s="215" t="s">
        <v>41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695</v>
      </c>
      <c r="AT115" s="218" t="s">
        <v>146</v>
      </c>
      <c r="AU115" s="218" t="s">
        <v>80</v>
      </c>
      <c r="AY115" s="20" t="s">
        <v>143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78</v>
      </c>
      <c r="BK115" s="219">
        <f>ROUND(I115*H115,2)</f>
        <v>0</v>
      </c>
      <c r="BL115" s="20" t="s">
        <v>695</v>
      </c>
      <c r="BM115" s="218" t="s">
        <v>570</v>
      </c>
    </row>
    <row r="116" spans="1:65" s="2" customFormat="1" ht="24.15" customHeight="1">
      <c r="A116" s="41"/>
      <c r="B116" s="42"/>
      <c r="C116" s="207" t="s">
        <v>417</v>
      </c>
      <c r="D116" s="207" t="s">
        <v>146</v>
      </c>
      <c r="E116" s="208" t="s">
        <v>403</v>
      </c>
      <c r="F116" s="209" t="s">
        <v>2071</v>
      </c>
      <c r="G116" s="210" t="s">
        <v>1864</v>
      </c>
      <c r="H116" s="211">
        <v>2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41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695</v>
      </c>
      <c r="AT116" s="218" t="s">
        <v>146</v>
      </c>
      <c r="AU116" s="218" t="s">
        <v>80</v>
      </c>
      <c r="AY116" s="20" t="s">
        <v>143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78</v>
      </c>
      <c r="BK116" s="219">
        <f>ROUND(I116*H116,2)</f>
        <v>0</v>
      </c>
      <c r="BL116" s="20" t="s">
        <v>695</v>
      </c>
      <c r="BM116" s="218" t="s">
        <v>580</v>
      </c>
    </row>
    <row r="117" spans="1:65" s="2" customFormat="1" ht="24.15" customHeight="1">
      <c r="A117" s="41"/>
      <c r="B117" s="42"/>
      <c r="C117" s="207" t="s">
        <v>425</v>
      </c>
      <c r="D117" s="207" t="s">
        <v>146</v>
      </c>
      <c r="E117" s="208" t="s">
        <v>410</v>
      </c>
      <c r="F117" s="209" t="s">
        <v>2072</v>
      </c>
      <c r="G117" s="210" t="s">
        <v>1864</v>
      </c>
      <c r="H117" s="211">
        <v>27</v>
      </c>
      <c r="I117" s="212"/>
      <c r="J117" s="213">
        <f>ROUND(I117*H117,2)</f>
        <v>0</v>
      </c>
      <c r="K117" s="209" t="s">
        <v>19</v>
      </c>
      <c r="L117" s="47"/>
      <c r="M117" s="214" t="s">
        <v>19</v>
      </c>
      <c r="N117" s="215" t="s">
        <v>41</v>
      </c>
      <c r="O117" s="87"/>
      <c r="P117" s="216">
        <f>O117*H117</f>
        <v>0</v>
      </c>
      <c r="Q117" s="216">
        <v>0</v>
      </c>
      <c r="R117" s="216">
        <f>Q117*H117</f>
        <v>0</v>
      </c>
      <c r="S117" s="216">
        <v>0</v>
      </c>
      <c r="T117" s="21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8" t="s">
        <v>695</v>
      </c>
      <c r="AT117" s="218" t="s">
        <v>146</v>
      </c>
      <c r="AU117" s="218" t="s">
        <v>80</v>
      </c>
      <c r="AY117" s="20" t="s">
        <v>143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20" t="s">
        <v>78</v>
      </c>
      <c r="BK117" s="219">
        <f>ROUND(I117*H117,2)</f>
        <v>0</v>
      </c>
      <c r="BL117" s="20" t="s">
        <v>695</v>
      </c>
      <c r="BM117" s="218" t="s">
        <v>590</v>
      </c>
    </row>
    <row r="118" spans="1:65" s="2" customFormat="1" ht="24.15" customHeight="1">
      <c r="A118" s="41"/>
      <c r="B118" s="42"/>
      <c r="C118" s="207" t="s">
        <v>430</v>
      </c>
      <c r="D118" s="207" t="s">
        <v>146</v>
      </c>
      <c r="E118" s="208" t="s">
        <v>417</v>
      </c>
      <c r="F118" s="209" t="s">
        <v>2073</v>
      </c>
      <c r="G118" s="210" t="s">
        <v>1864</v>
      </c>
      <c r="H118" s="211">
        <v>8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41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695</v>
      </c>
      <c r="AT118" s="218" t="s">
        <v>146</v>
      </c>
      <c r="AU118" s="218" t="s">
        <v>80</v>
      </c>
      <c r="AY118" s="20" t="s">
        <v>143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78</v>
      </c>
      <c r="BK118" s="219">
        <f>ROUND(I118*H118,2)</f>
        <v>0</v>
      </c>
      <c r="BL118" s="20" t="s">
        <v>695</v>
      </c>
      <c r="BM118" s="218" t="s">
        <v>606</v>
      </c>
    </row>
    <row r="119" spans="1:65" s="2" customFormat="1" ht="24.15" customHeight="1">
      <c r="A119" s="41"/>
      <c r="B119" s="42"/>
      <c r="C119" s="207" t="s">
        <v>435</v>
      </c>
      <c r="D119" s="207" t="s">
        <v>146</v>
      </c>
      <c r="E119" s="208" t="s">
        <v>425</v>
      </c>
      <c r="F119" s="209" t="s">
        <v>2074</v>
      </c>
      <c r="G119" s="210" t="s">
        <v>1864</v>
      </c>
      <c r="H119" s="211">
        <v>39</v>
      </c>
      <c r="I119" s="212"/>
      <c r="J119" s="213">
        <f>ROUND(I119*H119,2)</f>
        <v>0</v>
      </c>
      <c r="K119" s="209" t="s">
        <v>19</v>
      </c>
      <c r="L119" s="47"/>
      <c r="M119" s="214" t="s">
        <v>19</v>
      </c>
      <c r="N119" s="215" t="s">
        <v>41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695</v>
      </c>
      <c r="AT119" s="218" t="s">
        <v>146</v>
      </c>
      <c r="AU119" s="218" t="s">
        <v>80</v>
      </c>
      <c r="AY119" s="20" t="s">
        <v>143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20" t="s">
        <v>78</v>
      </c>
      <c r="BK119" s="219">
        <f>ROUND(I119*H119,2)</f>
        <v>0</v>
      </c>
      <c r="BL119" s="20" t="s">
        <v>695</v>
      </c>
      <c r="BM119" s="218" t="s">
        <v>619</v>
      </c>
    </row>
    <row r="120" spans="1:65" s="2" customFormat="1" ht="24.15" customHeight="1">
      <c r="A120" s="41"/>
      <c r="B120" s="42"/>
      <c r="C120" s="207" t="s">
        <v>449</v>
      </c>
      <c r="D120" s="207" t="s">
        <v>146</v>
      </c>
      <c r="E120" s="208" t="s">
        <v>430</v>
      </c>
      <c r="F120" s="209" t="s">
        <v>2075</v>
      </c>
      <c r="G120" s="210" t="s">
        <v>1864</v>
      </c>
      <c r="H120" s="211">
        <v>10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41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695</v>
      </c>
      <c r="AT120" s="218" t="s">
        <v>146</v>
      </c>
      <c r="AU120" s="218" t="s">
        <v>80</v>
      </c>
      <c r="AY120" s="20" t="s">
        <v>143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78</v>
      </c>
      <c r="BK120" s="219">
        <f>ROUND(I120*H120,2)</f>
        <v>0</v>
      </c>
      <c r="BL120" s="20" t="s">
        <v>695</v>
      </c>
      <c r="BM120" s="218" t="s">
        <v>631</v>
      </c>
    </row>
    <row r="121" spans="1:65" s="2" customFormat="1" ht="24.15" customHeight="1">
      <c r="A121" s="41"/>
      <c r="B121" s="42"/>
      <c r="C121" s="207" t="s">
        <v>454</v>
      </c>
      <c r="D121" s="207" t="s">
        <v>146</v>
      </c>
      <c r="E121" s="208" t="s">
        <v>435</v>
      </c>
      <c r="F121" s="209" t="s">
        <v>2076</v>
      </c>
      <c r="G121" s="210" t="s">
        <v>1864</v>
      </c>
      <c r="H121" s="211">
        <v>2</v>
      </c>
      <c r="I121" s="212"/>
      <c r="J121" s="213">
        <f>ROUND(I121*H121,2)</f>
        <v>0</v>
      </c>
      <c r="K121" s="209" t="s">
        <v>19</v>
      </c>
      <c r="L121" s="47"/>
      <c r="M121" s="214" t="s">
        <v>19</v>
      </c>
      <c r="N121" s="215" t="s">
        <v>41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8" t="s">
        <v>695</v>
      </c>
      <c r="AT121" s="218" t="s">
        <v>146</v>
      </c>
      <c r="AU121" s="218" t="s">
        <v>80</v>
      </c>
      <c r="AY121" s="20" t="s">
        <v>143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20" t="s">
        <v>78</v>
      </c>
      <c r="BK121" s="219">
        <f>ROUND(I121*H121,2)</f>
        <v>0</v>
      </c>
      <c r="BL121" s="20" t="s">
        <v>695</v>
      </c>
      <c r="BM121" s="218" t="s">
        <v>646</v>
      </c>
    </row>
    <row r="122" spans="1:65" s="2" customFormat="1" ht="24.15" customHeight="1">
      <c r="A122" s="41"/>
      <c r="B122" s="42"/>
      <c r="C122" s="207" t="s">
        <v>459</v>
      </c>
      <c r="D122" s="207" t="s">
        <v>146</v>
      </c>
      <c r="E122" s="208" t="s">
        <v>449</v>
      </c>
      <c r="F122" s="209" t="s">
        <v>2075</v>
      </c>
      <c r="G122" s="210" t="s">
        <v>1864</v>
      </c>
      <c r="H122" s="211">
        <v>13</v>
      </c>
      <c r="I122" s="212"/>
      <c r="J122" s="213">
        <f>ROUND(I122*H122,2)</f>
        <v>0</v>
      </c>
      <c r="K122" s="209" t="s">
        <v>19</v>
      </c>
      <c r="L122" s="47"/>
      <c r="M122" s="214" t="s">
        <v>19</v>
      </c>
      <c r="N122" s="215" t="s">
        <v>41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695</v>
      </c>
      <c r="AT122" s="218" t="s">
        <v>146</v>
      </c>
      <c r="AU122" s="218" t="s">
        <v>80</v>
      </c>
      <c r="AY122" s="20" t="s">
        <v>143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78</v>
      </c>
      <c r="BK122" s="219">
        <f>ROUND(I122*H122,2)</f>
        <v>0</v>
      </c>
      <c r="BL122" s="20" t="s">
        <v>695</v>
      </c>
      <c r="BM122" s="218" t="s">
        <v>659</v>
      </c>
    </row>
    <row r="123" spans="1:65" s="2" customFormat="1" ht="24.15" customHeight="1">
      <c r="A123" s="41"/>
      <c r="B123" s="42"/>
      <c r="C123" s="207" t="s">
        <v>463</v>
      </c>
      <c r="D123" s="207" t="s">
        <v>146</v>
      </c>
      <c r="E123" s="208" t="s">
        <v>454</v>
      </c>
      <c r="F123" s="209" t="s">
        <v>2077</v>
      </c>
      <c r="G123" s="210" t="s">
        <v>1864</v>
      </c>
      <c r="H123" s="211">
        <v>30</v>
      </c>
      <c r="I123" s="212"/>
      <c r="J123" s="213">
        <f>ROUND(I123*H123,2)</f>
        <v>0</v>
      </c>
      <c r="K123" s="209" t="s">
        <v>19</v>
      </c>
      <c r="L123" s="47"/>
      <c r="M123" s="214" t="s">
        <v>19</v>
      </c>
      <c r="N123" s="215" t="s">
        <v>41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8" t="s">
        <v>695</v>
      </c>
      <c r="AT123" s="218" t="s">
        <v>146</v>
      </c>
      <c r="AU123" s="218" t="s">
        <v>80</v>
      </c>
      <c r="AY123" s="20" t="s">
        <v>143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20" t="s">
        <v>78</v>
      </c>
      <c r="BK123" s="219">
        <f>ROUND(I123*H123,2)</f>
        <v>0</v>
      </c>
      <c r="BL123" s="20" t="s">
        <v>695</v>
      </c>
      <c r="BM123" s="218" t="s">
        <v>671</v>
      </c>
    </row>
    <row r="124" spans="1:65" s="2" customFormat="1" ht="24.15" customHeight="1">
      <c r="A124" s="41"/>
      <c r="B124" s="42"/>
      <c r="C124" s="207" t="s">
        <v>470</v>
      </c>
      <c r="D124" s="207" t="s">
        <v>146</v>
      </c>
      <c r="E124" s="208" t="s">
        <v>459</v>
      </c>
      <c r="F124" s="209" t="s">
        <v>2078</v>
      </c>
      <c r="G124" s="210" t="s">
        <v>1864</v>
      </c>
      <c r="H124" s="211">
        <v>21</v>
      </c>
      <c r="I124" s="212"/>
      <c r="J124" s="213">
        <f>ROUND(I124*H124,2)</f>
        <v>0</v>
      </c>
      <c r="K124" s="209" t="s">
        <v>19</v>
      </c>
      <c r="L124" s="47"/>
      <c r="M124" s="214" t="s">
        <v>19</v>
      </c>
      <c r="N124" s="215" t="s">
        <v>41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695</v>
      </c>
      <c r="AT124" s="218" t="s">
        <v>146</v>
      </c>
      <c r="AU124" s="218" t="s">
        <v>80</v>
      </c>
      <c r="AY124" s="20" t="s">
        <v>143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78</v>
      </c>
      <c r="BK124" s="219">
        <f>ROUND(I124*H124,2)</f>
        <v>0</v>
      </c>
      <c r="BL124" s="20" t="s">
        <v>695</v>
      </c>
      <c r="BM124" s="218" t="s">
        <v>684</v>
      </c>
    </row>
    <row r="125" spans="1:65" s="2" customFormat="1" ht="24.15" customHeight="1">
      <c r="A125" s="41"/>
      <c r="B125" s="42"/>
      <c r="C125" s="207" t="s">
        <v>477</v>
      </c>
      <c r="D125" s="207" t="s">
        <v>146</v>
      </c>
      <c r="E125" s="208" t="s">
        <v>463</v>
      </c>
      <c r="F125" s="209" t="s">
        <v>2079</v>
      </c>
      <c r="G125" s="210" t="s">
        <v>1864</v>
      </c>
      <c r="H125" s="211">
        <v>24</v>
      </c>
      <c r="I125" s="212"/>
      <c r="J125" s="213">
        <f>ROUND(I125*H125,2)</f>
        <v>0</v>
      </c>
      <c r="K125" s="209" t="s">
        <v>19</v>
      </c>
      <c r="L125" s="47"/>
      <c r="M125" s="214" t="s">
        <v>19</v>
      </c>
      <c r="N125" s="215" t="s">
        <v>41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695</v>
      </c>
      <c r="AT125" s="218" t="s">
        <v>146</v>
      </c>
      <c r="AU125" s="218" t="s">
        <v>80</v>
      </c>
      <c r="AY125" s="20" t="s">
        <v>143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20" t="s">
        <v>78</v>
      </c>
      <c r="BK125" s="219">
        <f>ROUND(I125*H125,2)</f>
        <v>0</v>
      </c>
      <c r="BL125" s="20" t="s">
        <v>695</v>
      </c>
      <c r="BM125" s="218" t="s">
        <v>695</v>
      </c>
    </row>
    <row r="126" spans="1:65" s="2" customFormat="1" ht="24.15" customHeight="1">
      <c r="A126" s="41"/>
      <c r="B126" s="42"/>
      <c r="C126" s="207" t="s">
        <v>482</v>
      </c>
      <c r="D126" s="207" t="s">
        <v>146</v>
      </c>
      <c r="E126" s="208" t="s">
        <v>470</v>
      </c>
      <c r="F126" s="209" t="s">
        <v>2080</v>
      </c>
      <c r="G126" s="210" t="s">
        <v>1864</v>
      </c>
      <c r="H126" s="211">
        <v>1</v>
      </c>
      <c r="I126" s="212"/>
      <c r="J126" s="213">
        <f>ROUND(I126*H126,2)</f>
        <v>0</v>
      </c>
      <c r="K126" s="209" t="s">
        <v>19</v>
      </c>
      <c r="L126" s="47"/>
      <c r="M126" s="214" t="s">
        <v>19</v>
      </c>
      <c r="N126" s="215" t="s">
        <v>41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695</v>
      </c>
      <c r="AT126" s="218" t="s">
        <v>146</v>
      </c>
      <c r="AU126" s="218" t="s">
        <v>80</v>
      </c>
      <c r="AY126" s="20" t="s">
        <v>143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78</v>
      </c>
      <c r="BK126" s="219">
        <f>ROUND(I126*H126,2)</f>
        <v>0</v>
      </c>
      <c r="BL126" s="20" t="s">
        <v>695</v>
      </c>
      <c r="BM126" s="218" t="s">
        <v>705</v>
      </c>
    </row>
    <row r="127" spans="1:65" s="2" customFormat="1" ht="24.15" customHeight="1">
      <c r="A127" s="41"/>
      <c r="B127" s="42"/>
      <c r="C127" s="207" t="s">
        <v>487</v>
      </c>
      <c r="D127" s="207" t="s">
        <v>146</v>
      </c>
      <c r="E127" s="208" t="s">
        <v>477</v>
      </c>
      <c r="F127" s="209" t="s">
        <v>2081</v>
      </c>
      <c r="G127" s="210" t="s">
        <v>1864</v>
      </c>
      <c r="H127" s="211">
        <v>18</v>
      </c>
      <c r="I127" s="212"/>
      <c r="J127" s="213">
        <f>ROUND(I127*H127,2)</f>
        <v>0</v>
      </c>
      <c r="K127" s="209" t="s">
        <v>19</v>
      </c>
      <c r="L127" s="47"/>
      <c r="M127" s="214" t="s">
        <v>19</v>
      </c>
      <c r="N127" s="215" t="s">
        <v>41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8" t="s">
        <v>695</v>
      </c>
      <c r="AT127" s="218" t="s">
        <v>146</v>
      </c>
      <c r="AU127" s="218" t="s">
        <v>80</v>
      </c>
      <c r="AY127" s="20" t="s">
        <v>143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20" t="s">
        <v>78</v>
      </c>
      <c r="BK127" s="219">
        <f>ROUND(I127*H127,2)</f>
        <v>0</v>
      </c>
      <c r="BL127" s="20" t="s">
        <v>695</v>
      </c>
      <c r="BM127" s="218" t="s">
        <v>721</v>
      </c>
    </row>
    <row r="128" spans="1:65" s="2" customFormat="1" ht="24.15" customHeight="1">
      <c r="A128" s="41"/>
      <c r="B128" s="42"/>
      <c r="C128" s="207" t="s">
        <v>508</v>
      </c>
      <c r="D128" s="207" t="s">
        <v>146</v>
      </c>
      <c r="E128" s="208" t="s">
        <v>482</v>
      </c>
      <c r="F128" s="209" t="s">
        <v>2082</v>
      </c>
      <c r="G128" s="210" t="s">
        <v>1864</v>
      </c>
      <c r="H128" s="211">
        <v>25</v>
      </c>
      <c r="I128" s="212"/>
      <c r="J128" s="213">
        <f>ROUND(I128*H128,2)</f>
        <v>0</v>
      </c>
      <c r="K128" s="209" t="s">
        <v>19</v>
      </c>
      <c r="L128" s="47"/>
      <c r="M128" s="214" t="s">
        <v>19</v>
      </c>
      <c r="N128" s="215" t="s">
        <v>41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695</v>
      </c>
      <c r="AT128" s="218" t="s">
        <v>146</v>
      </c>
      <c r="AU128" s="218" t="s">
        <v>80</v>
      </c>
      <c r="AY128" s="20" t="s">
        <v>143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78</v>
      </c>
      <c r="BK128" s="219">
        <f>ROUND(I128*H128,2)</f>
        <v>0</v>
      </c>
      <c r="BL128" s="20" t="s">
        <v>695</v>
      </c>
      <c r="BM128" s="218" t="s">
        <v>731</v>
      </c>
    </row>
    <row r="129" spans="1:65" s="2" customFormat="1" ht="24.15" customHeight="1">
      <c r="A129" s="41"/>
      <c r="B129" s="42"/>
      <c r="C129" s="207" t="s">
        <v>513</v>
      </c>
      <c r="D129" s="207" t="s">
        <v>146</v>
      </c>
      <c r="E129" s="208" t="s">
        <v>487</v>
      </c>
      <c r="F129" s="209" t="s">
        <v>2083</v>
      </c>
      <c r="G129" s="210" t="s">
        <v>1864</v>
      </c>
      <c r="H129" s="211">
        <v>10</v>
      </c>
      <c r="I129" s="212"/>
      <c r="J129" s="213">
        <f>ROUND(I129*H129,2)</f>
        <v>0</v>
      </c>
      <c r="K129" s="209" t="s">
        <v>19</v>
      </c>
      <c r="L129" s="47"/>
      <c r="M129" s="214" t="s">
        <v>19</v>
      </c>
      <c r="N129" s="215" t="s">
        <v>41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695</v>
      </c>
      <c r="AT129" s="218" t="s">
        <v>146</v>
      </c>
      <c r="AU129" s="218" t="s">
        <v>80</v>
      </c>
      <c r="AY129" s="20" t="s">
        <v>143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78</v>
      </c>
      <c r="BK129" s="219">
        <f>ROUND(I129*H129,2)</f>
        <v>0</v>
      </c>
      <c r="BL129" s="20" t="s">
        <v>695</v>
      </c>
      <c r="BM129" s="218" t="s">
        <v>742</v>
      </c>
    </row>
    <row r="130" spans="1:65" s="2" customFormat="1" ht="24.15" customHeight="1">
      <c r="A130" s="41"/>
      <c r="B130" s="42"/>
      <c r="C130" s="207" t="s">
        <v>517</v>
      </c>
      <c r="D130" s="207" t="s">
        <v>146</v>
      </c>
      <c r="E130" s="208" t="s">
        <v>508</v>
      </c>
      <c r="F130" s="209" t="s">
        <v>2084</v>
      </c>
      <c r="G130" s="210" t="s">
        <v>1864</v>
      </c>
      <c r="H130" s="211">
        <v>1</v>
      </c>
      <c r="I130" s="212"/>
      <c r="J130" s="213">
        <f>ROUND(I130*H130,2)</f>
        <v>0</v>
      </c>
      <c r="K130" s="209" t="s">
        <v>19</v>
      </c>
      <c r="L130" s="47"/>
      <c r="M130" s="214" t="s">
        <v>19</v>
      </c>
      <c r="N130" s="215" t="s">
        <v>41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695</v>
      </c>
      <c r="AT130" s="218" t="s">
        <v>146</v>
      </c>
      <c r="AU130" s="218" t="s">
        <v>80</v>
      </c>
      <c r="AY130" s="20" t="s">
        <v>143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78</v>
      </c>
      <c r="BK130" s="219">
        <f>ROUND(I130*H130,2)</f>
        <v>0</v>
      </c>
      <c r="BL130" s="20" t="s">
        <v>695</v>
      </c>
      <c r="BM130" s="218" t="s">
        <v>754</v>
      </c>
    </row>
    <row r="131" spans="1:65" s="2" customFormat="1" ht="24.15" customHeight="1">
      <c r="A131" s="41"/>
      <c r="B131" s="42"/>
      <c r="C131" s="207" t="s">
        <v>521</v>
      </c>
      <c r="D131" s="207" t="s">
        <v>146</v>
      </c>
      <c r="E131" s="208" t="s">
        <v>513</v>
      </c>
      <c r="F131" s="209" t="s">
        <v>2085</v>
      </c>
      <c r="G131" s="210" t="s">
        <v>1864</v>
      </c>
      <c r="H131" s="211">
        <v>63</v>
      </c>
      <c r="I131" s="212"/>
      <c r="J131" s="213">
        <f>ROUND(I131*H131,2)</f>
        <v>0</v>
      </c>
      <c r="K131" s="209" t="s">
        <v>19</v>
      </c>
      <c r="L131" s="47"/>
      <c r="M131" s="214" t="s">
        <v>19</v>
      </c>
      <c r="N131" s="215" t="s">
        <v>41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695</v>
      </c>
      <c r="AT131" s="218" t="s">
        <v>146</v>
      </c>
      <c r="AU131" s="218" t="s">
        <v>80</v>
      </c>
      <c r="AY131" s="20" t="s">
        <v>143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20" t="s">
        <v>78</v>
      </c>
      <c r="BK131" s="219">
        <f>ROUND(I131*H131,2)</f>
        <v>0</v>
      </c>
      <c r="BL131" s="20" t="s">
        <v>695</v>
      </c>
      <c r="BM131" s="218" t="s">
        <v>768</v>
      </c>
    </row>
    <row r="132" spans="1:65" s="2" customFormat="1" ht="24.15" customHeight="1">
      <c r="A132" s="41"/>
      <c r="B132" s="42"/>
      <c r="C132" s="207" t="s">
        <v>541</v>
      </c>
      <c r="D132" s="207" t="s">
        <v>146</v>
      </c>
      <c r="E132" s="208" t="s">
        <v>517</v>
      </c>
      <c r="F132" s="209" t="s">
        <v>2086</v>
      </c>
      <c r="G132" s="210" t="s">
        <v>1864</v>
      </c>
      <c r="H132" s="211">
        <v>176</v>
      </c>
      <c r="I132" s="212"/>
      <c r="J132" s="213">
        <f>ROUND(I132*H132,2)</f>
        <v>0</v>
      </c>
      <c r="K132" s="209" t="s">
        <v>19</v>
      </c>
      <c r="L132" s="47"/>
      <c r="M132" s="214" t="s">
        <v>19</v>
      </c>
      <c r="N132" s="215" t="s">
        <v>41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695</v>
      </c>
      <c r="AT132" s="218" t="s">
        <v>146</v>
      </c>
      <c r="AU132" s="218" t="s">
        <v>80</v>
      </c>
      <c r="AY132" s="20" t="s">
        <v>143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78</v>
      </c>
      <c r="BK132" s="219">
        <f>ROUND(I132*H132,2)</f>
        <v>0</v>
      </c>
      <c r="BL132" s="20" t="s">
        <v>695</v>
      </c>
      <c r="BM132" s="218" t="s">
        <v>790</v>
      </c>
    </row>
    <row r="133" spans="1:65" s="2" customFormat="1" ht="24.15" customHeight="1">
      <c r="A133" s="41"/>
      <c r="B133" s="42"/>
      <c r="C133" s="207" t="s">
        <v>549</v>
      </c>
      <c r="D133" s="207" t="s">
        <v>146</v>
      </c>
      <c r="E133" s="208" t="s">
        <v>521</v>
      </c>
      <c r="F133" s="209" t="s">
        <v>2087</v>
      </c>
      <c r="G133" s="210" t="s">
        <v>1864</v>
      </c>
      <c r="H133" s="211">
        <v>30</v>
      </c>
      <c r="I133" s="212"/>
      <c r="J133" s="213">
        <f>ROUND(I133*H133,2)</f>
        <v>0</v>
      </c>
      <c r="K133" s="209" t="s">
        <v>19</v>
      </c>
      <c r="L133" s="47"/>
      <c r="M133" s="214" t="s">
        <v>19</v>
      </c>
      <c r="N133" s="215" t="s">
        <v>41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8" t="s">
        <v>695</v>
      </c>
      <c r="AT133" s="218" t="s">
        <v>146</v>
      </c>
      <c r="AU133" s="218" t="s">
        <v>80</v>
      </c>
      <c r="AY133" s="20" t="s">
        <v>143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20" t="s">
        <v>78</v>
      </c>
      <c r="BK133" s="219">
        <f>ROUND(I133*H133,2)</f>
        <v>0</v>
      </c>
      <c r="BL133" s="20" t="s">
        <v>695</v>
      </c>
      <c r="BM133" s="218" t="s">
        <v>848</v>
      </c>
    </row>
    <row r="134" spans="1:65" s="2" customFormat="1" ht="16.5" customHeight="1">
      <c r="A134" s="41"/>
      <c r="B134" s="42"/>
      <c r="C134" s="207" t="s">
        <v>564</v>
      </c>
      <c r="D134" s="207" t="s">
        <v>146</v>
      </c>
      <c r="E134" s="208" t="s">
        <v>541</v>
      </c>
      <c r="F134" s="209" t="s">
        <v>2088</v>
      </c>
      <c r="G134" s="210" t="s">
        <v>1864</v>
      </c>
      <c r="H134" s="211">
        <v>16</v>
      </c>
      <c r="I134" s="212"/>
      <c r="J134" s="213">
        <f>ROUND(I134*H134,2)</f>
        <v>0</v>
      </c>
      <c r="K134" s="209" t="s">
        <v>19</v>
      </c>
      <c r="L134" s="47"/>
      <c r="M134" s="214" t="s">
        <v>19</v>
      </c>
      <c r="N134" s="215" t="s">
        <v>41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695</v>
      </c>
      <c r="AT134" s="218" t="s">
        <v>146</v>
      </c>
      <c r="AU134" s="218" t="s">
        <v>80</v>
      </c>
      <c r="AY134" s="20" t="s">
        <v>143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78</v>
      </c>
      <c r="BK134" s="219">
        <f>ROUND(I134*H134,2)</f>
        <v>0</v>
      </c>
      <c r="BL134" s="20" t="s">
        <v>695</v>
      </c>
      <c r="BM134" s="218" t="s">
        <v>783</v>
      </c>
    </row>
    <row r="135" spans="1:65" s="2" customFormat="1" ht="21.75" customHeight="1">
      <c r="A135" s="41"/>
      <c r="B135" s="42"/>
      <c r="C135" s="207" t="s">
        <v>570</v>
      </c>
      <c r="D135" s="207" t="s">
        <v>146</v>
      </c>
      <c r="E135" s="208" t="s">
        <v>2089</v>
      </c>
      <c r="F135" s="209" t="s">
        <v>2090</v>
      </c>
      <c r="G135" s="210" t="s">
        <v>897</v>
      </c>
      <c r="H135" s="211">
        <v>833</v>
      </c>
      <c r="I135" s="212"/>
      <c r="J135" s="213">
        <f>ROUND(I135*H135,2)</f>
        <v>0</v>
      </c>
      <c r="K135" s="209" t="s">
        <v>19</v>
      </c>
      <c r="L135" s="47"/>
      <c r="M135" s="214" t="s">
        <v>19</v>
      </c>
      <c r="N135" s="215" t="s">
        <v>41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695</v>
      </c>
      <c r="AT135" s="218" t="s">
        <v>146</v>
      </c>
      <c r="AU135" s="218" t="s">
        <v>80</v>
      </c>
      <c r="AY135" s="20" t="s">
        <v>143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20" t="s">
        <v>78</v>
      </c>
      <c r="BK135" s="219">
        <f>ROUND(I135*H135,2)</f>
        <v>0</v>
      </c>
      <c r="BL135" s="20" t="s">
        <v>695</v>
      </c>
      <c r="BM135" s="218" t="s">
        <v>894</v>
      </c>
    </row>
    <row r="136" spans="1:65" s="2" customFormat="1" ht="24.15" customHeight="1">
      <c r="A136" s="41"/>
      <c r="B136" s="42"/>
      <c r="C136" s="207" t="s">
        <v>575</v>
      </c>
      <c r="D136" s="207" t="s">
        <v>146</v>
      </c>
      <c r="E136" s="208" t="s">
        <v>2091</v>
      </c>
      <c r="F136" s="209" t="s">
        <v>2092</v>
      </c>
      <c r="G136" s="210" t="s">
        <v>185</v>
      </c>
      <c r="H136" s="211">
        <v>2600</v>
      </c>
      <c r="I136" s="212"/>
      <c r="J136" s="213">
        <f>ROUND(I136*H136,2)</f>
        <v>0</v>
      </c>
      <c r="K136" s="209" t="s">
        <v>19</v>
      </c>
      <c r="L136" s="47"/>
      <c r="M136" s="214" t="s">
        <v>19</v>
      </c>
      <c r="N136" s="215" t="s">
        <v>41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695</v>
      </c>
      <c r="AT136" s="218" t="s">
        <v>146</v>
      </c>
      <c r="AU136" s="218" t="s">
        <v>80</v>
      </c>
      <c r="AY136" s="20" t="s">
        <v>143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78</v>
      </c>
      <c r="BK136" s="219">
        <f>ROUND(I136*H136,2)</f>
        <v>0</v>
      </c>
      <c r="BL136" s="20" t="s">
        <v>695</v>
      </c>
      <c r="BM136" s="218" t="s">
        <v>910</v>
      </c>
    </row>
    <row r="137" spans="1:65" s="2" customFormat="1" ht="24.15" customHeight="1">
      <c r="A137" s="41"/>
      <c r="B137" s="42"/>
      <c r="C137" s="207" t="s">
        <v>580</v>
      </c>
      <c r="D137" s="207" t="s">
        <v>146</v>
      </c>
      <c r="E137" s="208" t="s">
        <v>2093</v>
      </c>
      <c r="F137" s="209" t="s">
        <v>2094</v>
      </c>
      <c r="G137" s="210" t="s">
        <v>185</v>
      </c>
      <c r="H137" s="211">
        <v>120</v>
      </c>
      <c r="I137" s="212"/>
      <c r="J137" s="213">
        <f>ROUND(I137*H137,2)</f>
        <v>0</v>
      </c>
      <c r="K137" s="209" t="s">
        <v>19</v>
      </c>
      <c r="L137" s="47"/>
      <c r="M137" s="214" t="s">
        <v>19</v>
      </c>
      <c r="N137" s="215" t="s">
        <v>41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695</v>
      </c>
      <c r="AT137" s="218" t="s">
        <v>146</v>
      </c>
      <c r="AU137" s="218" t="s">
        <v>80</v>
      </c>
      <c r="AY137" s="20" t="s">
        <v>143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20" t="s">
        <v>78</v>
      </c>
      <c r="BK137" s="219">
        <f>ROUND(I137*H137,2)</f>
        <v>0</v>
      </c>
      <c r="BL137" s="20" t="s">
        <v>695</v>
      </c>
      <c r="BM137" s="218" t="s">
        <v>922</v>
      </c>
    </row>
    <row r="138" spans="1:65" s="2" customFormat="1" ht="24.15" customHeight="1">
      <c r="A138" s="41"/>
      <c r="B138" s="42"/>
      <c r="C138" s="207" t="s">
        <v>585</v>
      </c>
      <c r="D138" s="207" t="s">
        <v>146</v>
      </c>
      <c r="E138" s="208" t="s">
        <v>2095</v>
      </c>
      <c r="F138" s="209" t="s">
        <v>2096</v>
      </c>
      <c r="G138" s="210" t="s">
        <v>185</v>
      </c>
      <c r="H138" s="211">
        <v>40</v>
      </c>
      <c r="I138" s="212"/>
      <c r="J138" s="213">
        <f>ROUND(I138*H138,2)</f>
        <v>0</v>
      </c>
      <c r="K138" s="209" t="s">
        <v>19</v>
      </c>
      <c r="L138" s="47"/>
      <c r="M138" s="214" t="s">
        <v>19</v>
      </c>
      <c r="N138" s="215" t="s">
        <v>41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695</v>
      </c>
      <c r="AT138" s="218" t="s">
        <v>146</v>
      </c>
      <c r="AU138" s="218" t="s">
        <v>80</v>
      </c>
      <c r="AY138" s="20" t="s">
        <v>143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78</v>
      </c>
      <c r="BK138" s="219">
        <f>ROUND(I138*H138,2)</f>
        <v>0</v>
      </c>
      <c r="BL138" s="20" t="s">
        <v>695</v>
      </c>
      <c r="BM138" s="218" t="s">
        <v>102</v>
      </c>
    </row>
    <row r="139" spans="1:65" s="2" customFormat="1" ht="24.15" customHeight="1">
      <c r="A139" s="41"/>
      <c r="B139" s="42"/>
      <c r="C139" s="207" t="s">
        <v>590</v>
      </c>
      <c r="D139" s="207" t="s">
        <v>146</v>
      </c>
      <c r="E139" s="208" t="s">
        <v>2097</v>
      </c>
      <c r="F139" s="209" t="s">
        <v>2098</v>
      </c>
      <c r="G139" s="210" t="s">
        <v>185</v>
      </c>
      <c r="H139" s="211">
        <v>40</v>
      </c>
      <c r="I139" s="212"/>
      <c r="J139" s="213">
        <f>ROUND(I139*H139,2)</f>
        <v>0</v>
      </c>
      <c r="K139" s="209" t="s">
        <v>19</v>
      </c>
      <c r="L139" s="47"/>
      <c r="M139" s="214" t="s">
        <v>19</v>
      </c>
      <c r="N139" s="215" t="s">
        <v>41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695</v>
      </c>
      <c r="AT139" s="218" t="s">
        <v>146</v>
      </c>
      <c r="AU139" s="218" t="s">
        <v>80</v>
      </c>
      <c r="AY139" s="20" t="s">
        <v>143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20" t="s">
        <v>78</v>
      </c>
      <c r="BK139" s="219">
        <f>ROUND(I139*H139,2)</f>
        <v>0</v>
      </c>
      <c r="BL139" s="20" t="s">
        <v>695</v>
      </c>
      <c r="BM139" s="218" t="s">
        <v>937</v>
      </c>
    </row>
    <row r="140" spans="1:65" s="2" customFormat="1" ht="24.15" customHeight="1">
      <c r="A140" s="41"/>
      <c r="B140" s="42"/>
      <c r="C140" s="207" t="s">
        <v>600</v>
      </c>
      <c r="D140" s="207" t="s">
        <v>146</v>
      </c>
      <c r="E140" s="208" t="s">
        <v>2099</v>
      </c>
      <c r="F140" s="209" t="s">
        <v>2100</v>
      </c>
      <c r="G140" s="210" t="s">
        <v>185</v>
      </c>
      <c r="H140" s="211">
        <v>102</v>
      </c>
      <c r="I140" s="212"/>
      <c r="J140" s="213">
        <f>ROUND(I140*H140,2)</f>
        <v>0</v>
      </c>
      <c r="K140" s="209" t="s">
        <v>19</v>
      </c>
      <c r="L140" s="47"/>
      <c r="M140" s="214" t="s">
        <v>19</v>
      </c>
      <c r="N140" s="215" t="s">
        <v>41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695</v>
      </c>
      <c r="AT140" s="218" t="s">
        <v>146</v>
      </c>
      <c r="AU140" s="218" t="s">
        <v>80</v>
      </c>
      <c r="AY140" s="20" t="s">
        <v>143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20" t="s">
        <v>78</v>
      </c>
      <c r="BK140" s="219">
        <f>ROUND(I140*H140,2)</f>
        <v>0</v>
      </c>
      <c r="BL140" s="20" t="s">
        <v>695</v>
      </c>
      <c r="BM140" s="218" t="s">
        <v>945</v>
      </c>
    </row>
    <row r="141" spans="1:65" s="2" customFormat="1" ht="24.15" customHeight="1">
      <c r="A141" s="41"/>
      <c r="B141" s="42"/>
      <c r="C141" s="207" t="s">
        <v>606</v>
      </c>
      <c r="D141" s="207" t="s">
        <v>146</v>
      </c>
      <c r="E141" s="208" t="s">
        <v>2101</v>
      </c>
      <c r="F141" s="209" t="s">
        <v>2102</v>
      </c>
      <c r="G141" s="210" t="s">
        <v>185</v>
      </c>
      <c r="H141" s="211">
        <v>116</v>
      </c>
      <c r="I141" s="212"/>
      <c r="J141" s="213">
        <f>ROUND(I141*H141,2)</f>
        <v>0</v>
      </c>
      <c r="K141" s="209" t="s">
        <v>19</v>
      </c>
      <c r="L141" s="47"/>
      <c r="M141" s="214" t="s">
        <v>19</v>
      </c>
      <c r="N141" s="215" t="s">
        <v>41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695</v>
      </c>
      <c r="AT141" s="218" t="s">
        <v>146</v>
      </c>
      <c r="AU141" s="218" t="s">
        <v>80</v>
      </c>
      <c r="AY141" s="20" t="s">
        <v>143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78</v>
      </c>
      <c r="BK141" s="219">
        <f>ROUND(I141*H141,2)</f>
        <v>0</v>
      </c>
      <c r="BL141" s="20" t="s">
        <v>695</v>
      </c>
      <c r="BM141" s="218" t="s">
        <v>953</v>
      </c>
    </row>
    <row r="142" spans="1:65" s="2" customFormat="1" ht="16.5" customHeight="1">
      <c r="A142" s="41"/>
      <c r="B142" s="42"/>
      <c r="C142" s="207" t="s">
        <v>611</v>
      </c>
      <c r="D142" s="207" t="s">
        <v>146</v>
      </c>
      <c r="E142" s="208" t="s">
        <v>549</v>
      </c>
      <c r="F142" s="209" t="s">
        <v>2103</v>
      </c>
      <c r="G142" s="210" t="s">
        <v>1864</v>
      </c>
      <c r="H142" s="211">
        <v>1</v>
      </c>
      <c r="I142" s="212"/>
      <c r="J142" s="213">
        <f>ROUND(I142*H142,2)</f>
        <v>0</v>
      </c>
      <c r="K142" s="209" t="s">
        <v>19</v>
      </c>
      <c r="L142" s="47"/>
      <c r="M142" s="214" t="s">
        <v>19</v>
      </c>
      <c r="N142" s="215" t="s">
        <v>41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695</v>
      </c>
      <c r="AT142" s="218" t="s">
        <v>146</v>
      </c>
      <c r="AU142" s="218" t="s">
        <v>80</v>
      </c>
      <c r="AY142" s="20" t="s">
        <v>143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20" t="s">
        <v>78</v>
      </c>
      <c r="BK142" s="219">
        <f>ROUND(I142*H142,2)</f>
        <v>0</v>
      </c>
      <c r="BL142" s="20" t="s">
        <v>695</v>
      </c>
      <c r="BM142" s="218" t="s">
        <v>961</v>
      </c>
    </row>
    <row r="143" spans="1:65" s="2" customFormat="1" ht="16.5" customHeight="1">
      <c r="A143" s="41"/>
      <c r="B143" s="42"/>
      <c r="C143" s="207" t="s">
        <v>619</v>
      </c>
      <c r="D143" s="207" t="s">
        <v>146</v>
      </c>
      <c r="E143" s="208" t="s">
        <v>2104</v>
      </c>
      <c r="F143" s="209" t="s">
        <v>2105</v>
      </c>
      <c r="G143" s="210" t="s">
        <v>897</v>
      </c>
      <c r="H143" s="211">
        <v>1</v>
      </c>
      <c r="I143" s="212"/>
      <c r="J143" s="213">
        <f>ROUND(I143*H143,2)</f>
        <v>0</v>
      </c>
      <c r="K143" s="209" t="s">
        <v>19</v>
      </c>
      <c r="L143" s="47"/>
      <c r="M143" s="214" t="s">
        <v>19</v>
      </c>
      <c r="N143" s="215" t="s">
        <v>41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695</v>
      </c>
      <c r="AT143" s="218" t="s">
        <v>146</v>
      </c>
      <c r="AU143" s="218" t="s">
        <v>80</v>
      </c>
      <c r="AY143" s="20" t="s">
        <v>143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20" t="s">
        <v>78</v>
      </c>
      <c r="BK143" s="219">
        <f>ROUND(I143*H143,2)</f>
        <v>0</v>
      </c>
      <c r="BL143" s="20" t="s">
        <v>695</v>
      </c>
      <c r="BM143" s="218" t="s">
        <v>969</v>
      </c>
    </row>
    <row r="144" spans="1:65" s="2" customFormat="1" ht="24.15" customHeight="1">
      <c r="A144" s="41"/>
      <c r="B144" s="42"/>
      <c r="C144" s="207" t="s">
        <v>625</v>
      </c>
      <c r="D144" s="207" t="s">
        <v>146</v>
      </c>
      <c r="E144" s="208" t="s">
        <v>2106</v>
      </c>
      <c r="F144" s="209" t="s">
        <v>2107</v>
      </c>
      <c r="G144" s="210" t="s">
        <v>897</v>
      </c>
      <c r="H144" s="211">
        <v>326</v>
      </c>
      <c r="I144" s="212"/>
      <c r="J144" s="213">
        <f>ROUND(I144*H144,2)</f>
        <v>0</v>
      </c>
      <c r="K144" s="209" t="s">
        <v>19</v>
      </c>
      <c r="L144" s="47"/>
      <c r="M144" s="214" t="s">
        <v>19</v>
      </c>
      <c r="N144" s="215" t="s">
        <v>41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695</v>
      </c>
      <c r="AT144" s="218" t="s">
        <v>146</v>
      </c>
      <c r="AU144" s="218" t="s">
        <v>80</v>
      </c>
      <c r="AY144" s="20" t="s">
        <v>143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78</v>
      </c>
      <c r="BK144" s="219">
        <f>ROUND(I144*H144,2)</f>
        <v>0</v>
      </c>
      <c r="BL144" s="20" t="s">
        <v>695</v>
      </c>
      <c r="BM144" s="218" t="s">
        <v>977</v>
      </c>
    </row>
    <row r="145" spans="1:65" s="2" customFormat="1" ht="16.5" customHeight="1">
      <c r="A145" s="41"/>
      <c r="B145" s="42"/>
      <c r="C145" s="207" t="s">
        <v>631</v>
      </c>
      <c r="D145" s="207" t="s">
        <v>146</v>
      </c>
      <c r="E145" s="208" t="s">
        <v>2108</v>
      </c>
      <c r="F145" s="209" t="s">
        <v>2109</v>
      </c>
      <c r="G145" s="210" t="s">
        <v>897</v>
      </c>
      <c r="H145" s="211">
        <v>1</v>
      </c>
      <c r="I145" s="212"/>
      <c r="J145" s="213">
        <f>ROUND(I145*H145,2)</f>
        <v>0</v>
      </c>
      <c r="K145" s="209" t="s">
        <v>19</v>
      </c>
      <c r="L145" s="47"/>
      <c r="M145" s="214" t="s">
        <v>19</v>
      </c>
      <c r="N145" s="215" t="s">
        <v>41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8" t="s">
        <v>695</v>
      </c>
      <c r="AT145" s="218" t="s">
        <v>146</v>
      </c>
      <c r="AU145" s="218" t="s">
        <v>80</v>
      </c>
      <c r="AY145" s="20" t="s">
        <v>143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20" t="s">
        <v>78</v>
      </c>
      <c r="BK145" s="219">
        <f>ROUND(I145*H145,2)</f>
        <v>0</v>
      </c>
      <c r="BL145" s="20" t="s">
        <v>695</v>
      </c>
      <c r="BM145" s="218" t="s">
        <v>985</v>
      </c>
    </row>
    <row r="146" spans="1:65" s="2" customFormat="1" ht="16.5" customHeight="1">
      <c r="A146" s="41"/>
      <c r="B146" s="42"/>
      <c r="C146" s="207" t="s">
        <v>640</v>
      </c>
      <c r="D146" s="207" t="s">
        <v>146</v>
      </c>
      <c r="E146" s="208" t="s">
        <v>564</v>
      </c>
      <c r="F146" s="209" t="s">
        <v>2110</v>
      </c>
      <c r="G146" s="210" t="s">
        <v>1864</v>
      </c>
      <c r="H146" s="211">
        <v>4</v>
      </c>
      <c r="I146" s="212"/>
      <c r="J146" s="213">
        <f>ROUND(I146*H146,2)</f>
        <v>0</v>
      </c>
      <c r="K146" s="209" t="s">
        <v>19</v>
      </c>
      <c r="L146" s="47"/>
      <c r="M146" s="214" t="s">
        <v>19</v>
      </c>
      <c r="N146" s="215" t="s">
        <v>41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695</v>
      </c>
      <c r="AT146" s="218" t="s">
        <v>146</v>
      </c>
      <c r="AU146" s="218" t="s">
        <v>80</v>
      </c>
      <c r="AY146" s="20" t="s">
        <v>143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78</v>
      </c>
      <c r="BK146" s="219">
        <f>ROUND(I146*H146,2)</f>
        <v>0</v>
      </c>
      <c r="BL146" s="20" t="s">
        <v>695</v>
      </c>
      <c r="BM146" s="218" t="s">
        <v>993</v>
      </c>
    </row>
    <row r="147" spans="1:65" s="2" customFormat="1" ht="24.15" customHeight="1">
      <c r="A147" s="41"/>
      <c r="B147" s="42"/>
      <c r="C147" s="207" t="s">
        <v>646</v>
      </c>
      <c r="D147" s="207" t="s">
        <v>146</v>
      </c>
      <c r="E147" s="208" t="s">
        <v>2111</v>
      </c>
      <c r="F147" s="209" t="s">
        <v>2112</v>
      </c>
      <c r="G147" s="210" t="s">
        <v>897</v>
      </c>
      <c r="H147" s="211">
        <v>4</v>
      </c>
      <c r="I147" s="212"/>
      <c r="J147" s="213">
        <f>ROUND(I147*H147,2)</f>
        <v>0</v>
      </c>
      <c r="K147" s="209" t="s">
        <v>19</v>
      </c>
      <c r="L147" s="47"/>
      <c r="M147" s="214" t="s">
        <v>19</v>
      </c>
      <c r="N147" s="215" t="s">
        <v>41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8" t="s">
        <v>695</v>
      </c>
      <c r="AT147" s="218" t="s">
        <v>146</v>
      </c>
      <c r="AU147" s="218" t="s">
        <v>80</v>
      </c>
      <c r="AY147" s="20" t="s">
        <v>143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20" t="s">
        <v>78</v>
      </c>
      <c r="BK147" s="219">
        <f>ROUND(I147*H147,2)</f>
        <v>0</v>
      </c>
      <c r="BL147" s="20" t="s">
        <v>695</v>
      </c>
      <c r="BM147" s="218" t="s">
        <v>1001</v>
      </c>
    </row>
    <row r="148" spans="1:65" s="2" customFormat="1" ht="24.15" customHeight="1">
      <c r="A148" s="41"/>
      <c r="B148" s="42"/>
      <c r="C148" s="207" t="s">
        <v>652</v>
      </c>
      <c r="D148" s="207" t="s">
        <v>146</v>
      </c>
      <c r="E148" s="208" t="s">
        <v>570</v>
      </c>
      <c r="F148" s="209" t="s">
        <v>2113</v>
      </c>
      <c r="G148" s="210" t="s">
        <v>185</v>
      </c>
      <c r="H148" s="211">
        <v>50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41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695</v>
      </c>
      <c r="AT148" s="218" t="s">
        <v>146</v>
      </c>
      <c r="AU148" s="218" t="s">
        <v>80</v>
      </c>
      <c r="AY148" s="20" t="s">
        <v>143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78</v>
      </c>
      <c r="BK148" s="219">
        <f>ROUND(I148*H148,2)</f>
        <v>0</v>
      </c>
      <c r="BL148" s="20" t="s">
        <v>695</v>
      </c>
      <c r="BM148" s="218" t="s">
        <v>1009</v>
      </c>
    </row>
    <row r="149" spans="1:65" s="2" customFormat="1" ht="16.5" customHeight="1">
      <c r="A149" s="41"/>
      <c r="B149" s="42"/>
      <c r="C149" s="207" t="s">
        <v>659</v>
      </c>
      <c r="D149" s="207" t="s">
        <v>146</v>
      </c>
      <c r="E149" s="208" t="s">
        <v>575</v>
      </c>
      <c r="F149" s="209" t="s">
        <v>2114</v>
      </c>
      <c r="G149" s="210" t="s">
        <v>1864</v>
      </c>
      <c r="H149" s="211">
        <v>6</v>
      </c>
      <c r="I149" s="212"/>
      <c r="J149" s="213">
        <f>ROUND(I149*H149,2)</f>
        <v>0</v>
      </c>
      <c r="K149" s="209" t="s">
        <v>19</v>
      </c>
      <c r="L149" s="47"/>
      <c r="M149" s="214" t="s">
        <v>19</v>
      </c>
      <c r="N149" s="215" t="s">
        <v>41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695</v>
      </c>
      <c r="AT149" s="218" t="s">
        <v>146</v>
      </c>
      <c r="AU149" s="218" t="s">
        <v>80</v>
      </c>
      <c r="AY149" s="20" t="s">
        <v>143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20" t="s">
        <v>78</v>
      </c>
      <c r="BK149" s="219">
        <f>ROUND(I149*H149,2)</f>
        <v>0</v>
      </c>
      <c r="BL149" s="20" t="s">
        <v>695</v>
      </c>
      <c r="BM149" s="218" t="s">
        <v>1017</v>
      </c>
    </row>
    <row r="150" spans="1:65" s="2" customFormat="1" ht="24.15" customHeight="1">
      <c r="A150" s="41"/>
      <c r="B150" s="42"/>
      <c r="C150" s="207" t="s">
        <v>665</v>
      </c>
      <c r="D150" s="207" t="s">
        <v>146</v>
      </c>
      <c r="E150" s="208" t="s">
        <v>580</v>
      </c>
      <c r="F150" s="209" t="s">
        <v>2115</v>
      </c>
      <c r="G150" s="210" t="s">
        <v>185</v>
      </c>
      <c r="H150" s="211">
        <v>200</v>
      </c>
      <c r="I150" s="212"/>
      <c r="J150" s="213">
        <f>ROUND(I150*H150,2)</f>
        <v>0</v>
      </c>
      <c r="K150" s="209" t="s">
        <v>19</v>
      </c>
      <c r="L150" s="47"/>
      <c r="M150" s="214" t="s">
        <v>19</v>
      </c>
      <c r="N150" s="215" t="s">
        <v>41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695</v>
      </c>
      <c r="AT150" s="218" t="s">
        <v>146</v>
      </c>
      <c r="AU150" s="218" t="s">
        <v>80</v>
      </c>
      <c r="AY150" s="20" t="s">
        <v>143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78</v>
      </c>
      <c r="BK150" s="219">
        <f>ROUND(I150*H150,2)</f>
        <v>0</v>
      </c>
      <c r="BL150" s="20" t="s">
        <v>695</v>
      </c>
      <c r="BM150" s="218" t="s">
        <v>1025</v>
      </c>
    </row>
    <row r="151" spans="1:65" s="2" customFormat="1" ht="16.5" customHeight="1">
      <c r="A151" s="41"/>
      <c r="B151" s="42"/>
      <c r="C151" s="207" t="s">
        <v>671</v>
      </c>
      <c r="D151" s="207" t="s">
        <v>146</v>
      </c>
      <c r="E151" s="208" t="s">
        <v>585</v>
      </c>
      <c r="F151" s="209" t="s">
        <v>2116</v>
      </c>
      <c r="G151" s="210" t="s">
        <v>1864</v>
      </c>
      <c r="H151" s="211">
        <v>35</v>
      </c>
      <c r="I151" s="212"/>
      <c r="J151" s="213">
        <f>ROUND(I151*H151,2)</f>
        <v>0</v>
      </c>
      <c r="K151" s="209" t="s">
        <v>19</v>
      </c>
      <c r="L151" s="47"/>
      <c r="M151" s="214" t="s">
        <v>19</v>
      </c>
      <c r="N151" s="215" t="s">
        <v>41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695</v>
      </c>
      <c r="AT151" s="218" t="s">
        <v>146</v>
      </c>
      <c r="AU151" s="218" t="s">
        <v>80</v>
      </c>
      <c r="AY151" s="20" t="s">
        <v>143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20" t="s">
        <v>78</v>
      </c>
      <c r="BK151" s="219">
        <f>ROUND(I151*H151,2)</f>
        <v>0</v>
      </c>
      <c r="BL151" s="20" t="s">
        <v>695</v>
      </c>
      <c r="BM151" s="218" t="s">
        <v>1033</v>
      </c>
    </row>
    <row r="152" spans="1:65" s="2" customFormat="1" ht="16.5" customHeight="1">
      <c r="A152" s="41"/>
      <c r="B152" s="42"/>
      <c r="C152" s="207" t="s">
        <v>676</v>
      </c>
      <c r="D152" s="207" t="s">
        <v>146</v>
      </c>
      <c r="E152" s="208" t="s">
        <v>590</v>
      </c>
      <c r="F152" s="209" t="s">
        <v>2117</v>
      </c>
      <c r="G152" s="210" t="s">
        <v>1864</v>
      </c>
      <c r="H152" s="211">
        <v>35</v>
      </c>
      <c r="I152" s="212"/>
      <c r="J152" s="213">
        <f>ROUND(I152*H152,2)</f>
        <v>0</v>
      </c>
      <c r="K152" s="209" t="s">
        <v>19</v>
      </c>
      <c r="L152" s="47"/>
      <c r="M152" s="214" t="s">
        <v>19</v>
      </c>
      <c r="N152" s="215" t="s">
        <v>41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695</v>
      </c>
      <c r="AT152" s="218" t="s">
        <v>146</v>
      </c>
      <c r="AU152" s="218" t="s">
        <v>80</v>
      </c>
      <c r="AY152" s="20" t="s">
        <v>143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20" t="s">
        <v>78</v>
      </c>
      <c r="BK152" s="219">
        <f>ROUND(I152*H152,2)</f>
        <v>0</v>
      </c>
      <c r="BL152" s="20" t="s">
        <v>695</v>
      </c>
      <c r="BM152" s="218" t="s">
        <v>1041</v>
      </c>
    </row>
    <row r="153" spans="1:65" s="2" customFormat="1" ht="21.75" customHeight="1">
      <c r="A153" s="41"/>
      <c r="B153" s="42"/>
      <c r="C153" s="207" t="s">
        <v>684</v>
      </c>
      <c r="D153" s="207" t="s">
        <v>146</v>
      </c>
      <c r="E153" s="208" t="s">
        <v>600</v>
      </c>
      <c r="F153" s="209" t="s">
        <v>2118</v>
      </c>
      <c r="G153" s="210" t="s">
        <v>1864</v>
      </c>
      <c r="H153" s="211">
        <v>192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41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695</v>
      </c>
      <c r="AT153" s="218" t="s">
        <v>146</v>
      </c>
      <c r="AU153" s="218" t="s">
        <v>80</v>
      </c>
      <c r="AY153" s="20" t="s">
        <v>143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78</v>
      </c>
      <c r="BK153" s="219">
        <f>ROUND(I153*H153,2)</f>
        <v>0</v>
      </c>
      <c r="BL153" s="20" t="s">
        <v>695</v>
      </c>
      <c r="BM153" s="218" t="s">
        <v>1049</v>
      </c>
    </row>
    <row r="154" spans="1:65" s="2" customFormat="1" ht="16.5" customHeight="1">
      <c r="A154" s="41"/>
      <c r="B154" s="42"/>
      <c r="C154" s="207" t="s">
        <v>689</v>
      </c>
      <c r="D154" s="207" t="s">
        <v>146</v>
      </c>
      <c r="E154" s="208" t="s">
        <v>606</v>
      </c>
      <c r="F154" s="209" t="s">
        <v>2119</v>
      </c>
      <c r="G154" s="210" t="s">
        <v>1864</v>
      </c>
      <c r="H154" s="211">
        <v>2</v>
      </c>
      <c r="I154" s="212"/>
      <c r="J154" s="213">
        <f>ROUND(I154*H154,2)</f>
        <v>0</v>
      </c>
      <c r="K154" s="209" t="s">
        <v>19</v>
      </c>
      <c r="L154" s="47"/>
      <c r="M154" s="214" t="s">
        <v>19</v>
      </c>
      <c r="N154" s="215" t="s">
        <v>41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695</v>
      </c>
      <c r="AT154" s="218" t="s">
        <v>146</v>
      </c>
      <c r="AU154" s="218" t="s">
        <v>80</v>
      </c>
      <c r="AY154" s="20" t="s">
        <v>143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20" t="s">
        <v>78</v>
      </c>
      <c r="BK154" s="219">
        <f>ROUND(I154*H154,2)</f>
        <v>0</v>
      </c>
      <c r="BL154" s="20" t="s">
        <v>695</v>
      </c>
      <c r="BM154" s="218" t="s">
        <v>1057</v>
      </c>
    </row>
    <row r="155" spans="1:65" s="2" customFormat="1" ht="16.5" customHeight="1">
      <c r="A155" s="41"/>
      <c r="B155" s="42"/>
      <c r="C155" s="207" t="s">
        <v>695</v>
      </c>
      <c r="D155" s="207" t="s">
        <v>146</v>
      </c>
      <c r="E155" s="208" t="s">
        <v>611</v>
      </c>
      <c r="F155" s="209" t="s">
        <v>2120</v>
      </c>
      <c r="G155" s="210" t="s">
        <v>1864</v>
      </c>
      <c r="H155" s="211">
        <v>2</v>
      </c>
      <c r="I155" s="212"/>
      <c r="J155" s="213">
        <f>ROUND(I155*H155,2)</f>
        <v>0</v>
      </c>
      <c r="K155" s="209" t="s">
        <v>19</v>
      </c>
      <c r="L155" s="47"/>
      <c r="M155" s="214" t="s">
        <v>19</v>
      </c>
      <c r="N155" s="215" t="s">
        <v>41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695</v>
      </c>
      <c r="AT155" s="218" t="s">
        <v>146</v>
      </c>
      <c r="AU155" s="218" t="s">
        <v>80</v>
      </c>
      <c r="AY155" s="20" t="s">
        <v>143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78</v>
      </c>
      <c r="BK155" s="219">
        <f>ROUND(I155*H155,2)</f>
        <v>0</v>
      </c>
      <c r="BL155" s="20" t="s">
        <v>695</v>
      </c>
      <c r="BM155" s="218" t="s">
        <v>1065</v>
      </c>
    </row>
    <row r="156" spans="1:65" s="2" customFormat="1" ht="16.5" customHeight="1">
      <c r="A156" s="41"/>
      <c r="B156" s="42"/>
      <c r="C156" s="207" t="s">
        <v>700</v>
      </c>
      <c r="D156" s="207" t="s">
        <v>146</v>
      </c>
      <c r="E156" s="208" t="s">
        <v>2121</v>
      </c>
      <c r="F156" s="209" t="s">
        <v>2122</v>
      </c>
      <c r="G156" s="210" t="s">
        <v>897</v>
      </c>
      <c r="H156" s="211">
        <v>4</v>
      </c>
      <c r="I156" s="212"/>
      <c r="J156" s="213">
        <f>ROUND(I156*H156,2)</f>
        <v>0</v>
      </c>
      <c r="K156" s="209" t="s">
        <v>19</v>
      </c>
      <c r="L156" s="47"/>
      <c r="M156" s="214" t="s">
        <v>19</v>
      </c>
      <c r="N156" s="215" t="s">
        <v>41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695</v>
      </c>
      <c r="AT156" s="218" t="s">
        <v>146</v>
      </c>
      <c r="AU156" s="218" t="s">
        <v>80</v>
      </c>
      <c r="AY156" s="20" t="s">
        <v>143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20" t="s">
        <v>78</v>
      </c>
      <c r="BK156" s="219">
        <f>ROUND(I156*H156,2)</f>
        <v>0</v>
      </c>
      <c r="BL156" s="20" t="s">
        <v>695</v>
      </c>
      <c r="BM156" s="218" t="s">
        <v>767</v>
      </c>
    </row>
    <row r="157" spans="1:65" s="2" customFormat="1" ht="16.5" customHeight="1">
      <c r="A157" s="41"/>
      <c r="B157" s="42"/>
      <c r="C157" s="207" t="s">
        <v>705</v>
      </c>
      <c r="D157" s="207" t="s">
        <v>146</v>
      </c>
      <c r="E157" s="208" t="s">
        <v>619</v>
      </c>
      <c r="F157" s="209" t="s">
        <v>2123</v>
      </c>
      <c r="G157" s="210" t="s">
        <v>1864</v>
      </c>
      <c r="H157" s="211">
        <v>1</v>
      </c>
      <c r="I157" s="212"/>
      <c r="J157" s="213">
        <f>ROUND(I157*H157,2)</f>
        <v>0</v>
      </c>
      <c r="K157" s="209" t="s">
        <v>19</v>
      </c>
      <c r="L157" s="47"/>
      <c r="M157" s="214" t="s">
        <v>19</v>
      </c>
      <c r="N157" s="215" t="s">
        <v>41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695</v>
      </c>
      <c r="AT157" s="218" t="s">
        <v>146</v>
      </c>
      <c r="AU157" s="218" t="s">
        <v>80</v>
      </c>
      <c r="AY157" s="20" t="s">
        <v>143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78</v>
      </c>
      <c r="BK157" s="219">
        <f>ROUND(I157*H157,2)</f>
        <v>0</v>
      </c>
      <c r="BL157" s="20" t="s">
        <v>695</v>
      </c>
      <c r="BM157" s="218" t="s">
        <v>1084</v>
      </c>
    </row>
    <row r="158" spans="1:65" s="2" customFormat="1" ht="21.75" customHeight="1">
      <c r="A158" s="41"/>
      <c r="B158" s="42"/>
      <c r="C158" s="207" t="s">
        <v>712</v>
      </c>
      <c r="D158" s="207" t="s">
        <v>146</v>
      </c>
      <c r="E158" s="208" t="s">
        <v>2124</v>
      </c>
      <c r="F158" s="209" t="s">
        <v>2125</v>
      </c>
      <c r="G158" s="210" t="s">
        <v>897</v>
      </c>
      <c r="H158" s="211">
        <v>1</v>
      </c>
      <c r="I158" s="212"/>
      <c r="J158" s="213">
        <f>ROUND(I158*H158,2)</f>
        <v>0</v>
      </c>
      <c r="K158" s="209" t="s">
        <v>19</v>
      </c>
      <c r="L158" s="47"/>
      <c r="M158" s="214" t="s">
        <v>19</v>
      </c>
      <c r="N158" s="215" t="s">
        <v>41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18" t="s">
        <v>695</v>
      </c>
      <c r="AT158" s="218" t="s">
        <v>146</v>
      </c>
      <c r="AU158" s="218" t="s">
        <v>80</v>
      </c>
      <c r="AY158" s="20" t="s">
        <v>143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20" t="s">
        <v>78</v>
      </c>
      <c r="BK158" s="219">
        <f>ROUND(I158*H158,2)</f>
        <v>0</v>
      </c>
      <c r="BL158" s="20" t="s">
        <v>695</v>
      </c>
      <c r="BM158" s="218" t="s">
        <v>1092</v>
      </c>
    </row>
    <row r="159" spans="1:65" s="2" customFormat="1" ht="16.5" customHeight="1">
      <c r="A159" s="41"/>
      <c r="B159" s="42"/>
      <c r="C159" s="207" t="s">
        <v>721</v>
      </c>
      <c r="D159" s="207" t="s">
        <v>146</v>
      </c>
      <c r="E159" s="208" t="s">
        <v>2126</v>
      </c>
      <c r="F159" s="209" t="s">
        <v>2127</v>
      </c>
      <c r="G159" s="210" t="s">
        <v>897</v>
      </c>
      <c r="H159" s="211">
        <v>1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41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695</v>
      </c>
      <c r="AT159" s="218" t="s">
        <v>146</v>
      </c>
      <c r="AU159" s="218" t="s">
        <v>80</v>
      </c>
      <c r="AY159" s="20" t="s">
        <v>143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78</v>
      </c>
      <c r="BK159" s="219">
        <f>ROUND(I159*H159,2)</f>
        <v>0</v>
      </c>
      <c r="BL159" s="20" t="s">
        <v>695</v>
      </c>
      <c r="BM159" s="218" t="s">
        <v>1100</v>
      </c>
    </row>
    <row r="160" spans="1:65" s="2" customFormat="1" ht="16.5" customHeight="1">
      <c r="A160" s="41"/>
      <c r="B160" s="42"/>
      <c r="C160" s="207" t="s">
        <v>726</v>
      </c>
      <c r="D160" s="207" t="s">
        <v>146</v>
      </c>
      <c r="E160" s="208" t="s">
        <v>625</v>
      </c>
      <c r="F160" s="209" t="s">
        <v>2128</v>
      </c>
      <c r="G160" s="210" t="s">
        <v>1864</v>
      </c>
      <c r="H160" s="211">
        <v>1</v>
      </c>
      <c r="I160" s="212"/>
      <c r="J160" s="213">
        <f>ROUND(I160*H160,2)</f>
        <v>0</v>
      </c>
      <c r="K160" s="209" t="s">
        <v>19</v>
      </c>
      <c r="L160" s="47"/>
      <c r="M160" s="214" t="s">
        <v>19</v>
      </c>
      <c r="N160" s="215" t="s">
        <v>41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695</v>
      </c>
      <c r="AT160" s="218" t="s">
        <v>146</v>
      </c>
      <c r="AU160" s="218" t="s">
        <v>80</v>
      </c>
      <c r="AY160" s="20" t="s">
        <v>143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78</v>
      </c>
      <c r="BK160" s="219">
        <f>ROUND(I160*H160,2)</f>
        <v>0</v>
      </c>
      <c r="BL160" s="20" t="s">
        <v>695</v>
      </c>
      <c r="BM160" s="218" t="s">
        <v>1108</v>
      </c>
    </row>
    <row r="161" spans="1:65" s="2" customFormat="1" ht="24.15" customHeight="1">
      <c r="A161" s="41"/>
      <c r="B161" s="42"/>
      <c r="C161" s="207" t="s">
        <v>731</v>
      </c>
      <c r="D161" s="207" t="s">
        <v>146</v>
      </c>
      <c r="E161" s="208" t="s">
        <v>2129</v>
      </c>
      <c r="F161" s="209" t="s">
        <v>2130</v>
      </c>
      <c r="G161" s="210" t="s">
        <v>185</v>
      </c>
      <c r="H161" s="211">
        <v>500</v>
      </c>
      <c r="I161" s="212"/>
      <c r="J161" s="213">
        <f>ROUND(I161*H161,2)</f>
        <v>0</v>
      </c>
      <c r="K161" s="209" t="s">
        <v>19</v>
      </c>
      <c r="L161" s="47"/>
      <c r="M161" s="214" t="s">
        <v>19</v>
      </c>
      <c r="N161" s="215" t="s">
        <v>41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695</v>
      </c>
      <c r="AT161" s="218" t="s">
        <v>146</v>
      </c>
      <c r="AU161" s="218" t="s">
        <v>80</v>
      </c>
      <c r="AY161" s="20" t="s">
        <v>143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78</v>
      </c>
      <c r="BK161" s="219">
        <f>ROUND(I161*H161,2)</f>
        <v>0</v>
      </c>
      <c r="BL161" s="20" t="s">
        <v>695</v>
      </c>
      <c r="BM161" s="218" t="s">
        <v>1116</v>
      </c>
    </row>
    <row r="162" spans="1:65" s="2" customFormat="1" ht="24.15" customHeight="1">
      <c r="A162" s="41"/>
      <c r="B162" s="42"/>
      <c r="C162" s="207" t="s">
        <v>735</v>
      </c>
      <c r="D162" s="207" t="s">
        <v>146</v>
      </c>
      <c r="E162" s="208" t="s">
        <v>2131</v>
      </c>
      <c r="F162" s="209" t="s">
        <v>2132</v>
      </c>
      <c r="G162" s="210" t="s">
        <v>185</v>
      </c>
      <c r="H162" s="211">
        <v>200</v>
      </c>
      <c r="I162" s="212"/>
      <c r="J162" s="213">
        <f>ROUND(I162*H162,2)</f>
        <v>0</v>
      </c>
      <c r="K162" s="209" t="s">
        <v>19</v>
      </c>
      <c r="L162" s="47"/>
      <c r="M162" s="214" t="s">
        <v>19</v>
      </c>
      <c r="N162" s="215" t="s">
        <v>41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695</v>
      </c>
      <c r="AT162" s="218" t="s">
        <v>146</v>
      </c>
      <c r="AU162" s="218" t="s">
        <v>80</v>
      </c>
      <c r="AY162" s="20" t="s">
        <v>143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20" t="s">
        <v>78</v>
      </c>
      <c r="BK162" s="219">
        <f>ROUND(I162*H162,2)</f>
        <v>0</v>
      </c>
      <c r="BL162" s="20" t="s">
        <v>695</v>
      </c>
      <c r="BM162" s="218" t="s">
        <v>1124</v>
      </c>
    </row>
    <row r="163" spans="1:65" s="2" customFormat="1" ht="24.15" customHeight="1">
      <c r="A163" s="41"/>
      <c r="B163" s="42"/>
      <c r="C163" s="207" t="s">
        <v>742</v>
      </c>
      <c r="D163" s="207" t="s">
        <v>146</v>
      </c>
      <c r="E163" s="208" t="s">
        <v>2133</v>
      </c>
      <c r="F163" s="209" t="s">
        <v>2134</v>
      </c>
      <c r="G163" s="210" t="s">
        <v>185</v>
      </c>
      <c r="H163" s="211">
        <v>230</v>
      </c>
      <c r="I163" s="212"/>
      <c r="J163" s="213">
        <f>ROUND(I163*H163,2)</f>
        <v>0</v>
      </c>
      <c r="K163" s="209" t="s">
        <v>19</v>
      </c>
      <c r="L163" s="47"/>
      <c r="M163" s="214" t="s">
        <v>19</v>
      </c>
      <c r="N163" s="215" t="s">
        <v>41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695</v>
      </c>
      <c r="AT163" s="218" t="s">
        <v>146</v>
      </c>
      <c r="AU163" s="218" t="s">
        <v>80</v>
      </c>
      <c r="AY163" s="20" t="s">
        <v>143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20" t="s">
        <v>78</v>
      </c>
      <c r="BK163" s="219">
        <f>ROUND(I163*H163,2)</f>
        <v>0</v>
      </c>
      <c r="BL163" s="20" t="s">
        <v>695</v>
      </c>
      <c r="BM163" s="218" t="s">
        <v>1133</v>
      </c>
    </row>
    <row r="164" spans="1:65" s="2" customFormat="1" ht="16.5" customHeight="1">
      <c r="A164" s="41"/>
      <c r="B164" s="42"/>
      <c r="C164" s="207" t="s">
        <v>748</v>
      </c>
      <c r="D164" s="207" t="s">
        <v>146</v>
      </c>
      <c r="E164" s="208" t="s">
        <v>631</v>
      </c>
      <c r="F164" s="209" t="s">
        <v>2135</v>
      </c>
      <c r="G164" s="210" t="s">
        <v>1864</v>
      </c>
      <c r="H164" s="211">
        <v>1</v>
      </c>
      <c r="I164" s="212"/>
      <c r="J164" s="213">
        <f>ROUND(I164*H164,2)</f>
        <v>0</v>
      </c>
      <c r="K164" s="209" t="s">
        <v>19</v>
      </c>
      <c r="L164" s="47"/>
      <c r="M164" s="214" t="s">
        <v>19</v>
      </c>
      <c r="N164" s="215" t="s">
        <v>41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695</v>
      </c>
      <c r="AT164" s="218" t="s">
        <v>146</v>
      </c>
      <c r="AU164" s="218" t="s">
        <v>80</v>
      </c>
      <c r="AY164" s="20" t="s">
        <v>143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20" t="s">
        <v>78</v>
      </c>
      <c r="BK164" s="219">
        <f>ROUND(I164*H164,2)</f>
        <v>0</v>
      </c>
      <c r="BL164" s="20" t="s">
        <v>695</v>
      </c>
      <c r="BM164" s="218" t="s">
        <v>1145</v>
      </c>
    </row>
    <row r="165" spans="1:65" s="2" customFormat="1" ht="24.15" customHeight="1">
      <c r="A165" s="41"/>
      <c r="B165" s="42"/>
      <c r="C165" s="207" t="s">
        <v>754</v>
      </c>
      <c r="D165" s="207" t="s">
        <v>146</v>
      </c>
      <c r="E165" s="208" t="s">
        <v>2136</v>
      </c>
      <c r="F165" s="209" t="s">
        <v>2137</v>
      </c>
      <c r="G165" s="210" t="s">
        <v>185</v>
      </c>
      <c r="H165" s="211">
        <v>350</v>
      </c>
      <c r="I165" s="212"/>
      <c r="J165" s="213">
        <f>ROUND(I165*H165,2)</f>
        <v>0</v>
      </c>
      <c r="K165" s="209" t="s">
        <v>19</v>
      </c>
      <c r="L165" s="47"/>
      <c r="M165" s="214" t="s">
        <v>19</v>
      </c>
      <c r="N165" s="215" t="s">
        <v>41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695</v>
      </c>
      <c r="AT165" s="218" t="s">
        <v>146</v>
      </c>
      <c r="AU165" s="218" t="s">
        <v>80</v>
      </c>
      <c r="AY165" s="20" t="s">
        <v>143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78</v>
      </c>
      <c r="BK165" s="219">
        <f>ROUND(I165*H165,2)</f>
        <v>0</v>
      </c>
      <c r="BL165" s="20" t="s">
        <v>695</v>
      </c>
      <c r="BM165" s="218" t="s">
        <v>1159</v>
      </c>
    </row>
    <row r="166" spans="1:65" s="2" customFormat="1" ht="16.5" customHeight="1">
      <c r="A166" s="41"/>
      <c r="B166" s="42"/>
      <c r="C166" s="207" t="s">
        <v>761</v>
      </c>
      <c r="D166" s="207" t="s">
        <v>146</v>
      </c>
      <c r="E166" s="208" t="s">
        <v>640</v>
      </c>
      <c r="F166" s="209" t="s">
        <v>2138</v>
      </c>
      <c r="G166" s="210" t="s">
        <v>1864</v>
      </c>
      <c r="H166" s="211">
        <v>1</v>
      </c>
      <c r="I166" s="212"/>
      <c r="J166" s="213">
        <f>ROUND(I166*H166,2)</f>
        <v>0</v>
      </c>
      <c r="K166" s="209" t="s">
        <v>19</v>
      </c>
      <c r="L166" s="47"/>
      <c r="M166" s="214" t="s">
        <v>19</v>
      </c>
      <c r="N166" s="215" t="s">
        <v>41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695</v>
      </c>
      <c r="AT166" s="218" t="s">
        <v>146</v>
      </c>
      <c r="AU166" s="218" t="s">
        <v>80</v>
      </c>
      <c r="AY166" s="20" t="s">
        <v>143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20" t="s">
        <v>78</v>
      </c>
      <c r="BK166" s="219">
        <f>ROUND(I166*H166,2)</f>
        <v>0</v>
      </c>
      <c r="BL166" s="20" t="s">
        <v>695</v>
      </c>
      <c r="BM166" s="218" t="s">
        <v>1170</v>
      </c>
    </row>
    <row r="167" spans="1:65" s="2" customFormat="1" ht="21.75" customHeight="1">
      <c r="A167" s="41"/>
      <c r="B167" s="42"/>
      <c r="C167" s="207" t="s">
        <v>768</v>
      </c>
      <c r="D167" s="207" t="s">
        <v>146</v>
      </c>
      <c r="E167" s="208" t="s">
        <v>646</v>
      </c>
      <c r="F167" s="209" t="s">
        <v>2139</v>
      </c>
      <c r="G167" s="210" t="s">
        <v>185</v>
      </c>
      <c r="H167" s="211">
        <v>1200</v>
      </c>
      <c r="I167" s="212"/>
      <c r="J167" s="213">
        <f>ROUND(I167*H167,2)</f>
        <v>0</v>
      </c>
      <c r="K167" s="209" t="s">
        <v>19</v>
      </c>
      <c r="L167" s="47"/>
      <c r="M167" s="214" t="s">
        <v>19</v>
      </c>
      <c r="N167" s="215" t="s">
        <v>41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695</v>
      </c>
      <c r="AT167" s="218" t="s">
        <v>146</v>
      </c>
      <c r="AU167" s="218" t="s">
        <v>80</v>
      </c>
      <c r="AY167" s="20" t="s">
        <v>143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20" t="s">
        <v>78</v>
      </c>
      <c r="BK167" s="219">
        <f>ROUND(I167*H167,2)</f>
        <v>0</v>
      </c>
      <c r="BL167" s="20" t="s">
        <v>695</v>
      </c>
      <c r="BM167" s="218" t="s">
        <v>2140</v>
      </c>
    </row>
    <row r="168" spans="1:65" s="2" customFormat="1" ht="16.5" customHeight="1">
      <c r="A168" s="41"/>
      <c r="B168" s="42"/>
      <c r="C168" s="207" t="s">
        <v>775</v>
      </c>
      <c r="D168" s="207" t="s">
        <v>146</v>
      </c>
      <c r="E168" s="208" t="s">
        <v>652</v>
      </c>
      <c r="F168" s="209" t="s">
        <v>2141</v>
      </c>
      <c r="G168" s="210" t="s">
        <v>1864</v>
      </c>
      <c r="H168" s="211">
        <v>192</v>
      </c>
      <c r="I168" s="212"/>
      <c r="J168" s="213">
        <f>ROUND(I168*H168,2)</f>
        <v>0</v>
      </c>
      <c r="K168" s="209" t="s">
        <v>19</v>
      </c>
      <c r="L168" s="47"/>
      <c r="M168" s="214" t="s">
        <v>19</v>
      </c>
      <c r="N168" s="215" t="s">
        <v>41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8" t="s">
        <v>695</v>
      </c>
      <c r="AT168" s="218" t="s">
        <v>146</v>
      </c>
      <c r="AU168" s="218" t="s">
        <v>80</v>
      </c>
      <c r="AY168" s="20" t="s">
        <v>143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20" t="s">
        <v>78</v>
      </c>
      <c r="BK168" s="219">
        <f>ROUND(I168*H168,2)</f>
        <v>0</v>
      </c>
      <c r="BL168" s="20" t="s">
        <v>695</v>
      </c>
      <c r="BM168" s="218" t="s">
        <v>2142</v>
      </c>
    </row>
    <row r="169" spans="1:65" s="2" customFormat="1" ht="16.5" customHeight="1">
      <c r="A169" s="41"/>
      <c r="B169" s="42"/>
      <c r="C169" s="207" t="s">
        <v>790</v>
      </c>
      <c r="D169" s="207" t="s">
        <v>146</v>
      </c>
      <c r="E169" s="208" t="s">
        <v>659</v>
      </c>
      <c r="F169" s="209" t="s">
        <v>2143</v>
      </c>
      <c r="G169" s="210" t="s">
        <v>1864</v>
      </c>
      <c r="H169" s="211">
        <v>1</v>
      </c>
      <c r="I169" s="212"/>
      <c r="J169" s="213">
        <f>ROUND(I169*H169,2)</f>
        <v>0</v>
      </c>
      <c r="K169" s="209" t="s">
        <v>19</v>
      </c>
      <c r="L169" s="47"/>
      <c r="M169" s="214" t="s">
        <v>19</v>
      </c>
      <c r="N169" s="215" t="s">
        <v>41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695</v>
      </c>
      <c r="AT169" s="218" t="s">
        <v>146</v>
      </c>
      <c r="AU169" s="218" t="s">
        <v>80</v>
      </c>
      <c r="AY169" s="20" t="s">
        <v>143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20" t="s">
        <v>78</v>
      </c>
      <c r="BK169" s="219">
        <f>ROUND(I169*H169,2)</f>
        <v>0</v>
      </c>
      <c r="BL169" s="20" t="s">
        <v>695</v>
      </c>
      <c r="BM169" s="218" t="s">
        <v>2144</v>
      </c>
    </row>
    <row r="170" spans="1:65" s="2" customFormat="1" ht="16.5" customHeight="1">
      <c r="A170" s="41"/>
      <c r="B170" s="42"/>
      <c r="C170" s="207" t="s">
        <v>804</v>
      </c>
      <c r="D170" s="207" t="s">
        <v>146</v>
      </c>
      <c r="E170" s="208" t="s">
        <v>665</v>
      </c>
      <c r="F170" s="209" t="s">
        <v>2145</v>
      </c>
      <c r="G170" s="210" t="s">
        <v>1864</v>
      </c>
      <c r="H170" s="211">
        <v>1</v>
      </c>
      <c r="I170" s="212"/>
      <c r="J170" s="213">
        <f>ROUND(I170*H170,2)</f>
        <v>0</v>
      </c>
      <c r="K170" s="209" t="s">
        <v>19</v>
      </c>
      <c r="L170" s="47"/>
      <c r="M170" s="214" t="s">
        <v>19</v>
      </c>
      <c r="N170" s="215" t="s">
        <v>41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8" t="s">
        <v>695</v>
      </c>
      <c r="AT170" s="218" t="s">
        <v>146</v>
      </c>
      <c r="AU170" s="218" t="s">
        <v>80</v>
      </c>
      <c r="AY170" s="20" t="s">
        <v>143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20" t="s">
        <v>78</v>
      </c>
      <c r="BK170" s="219">
        <f>ROUND(I170*H170,2)</f>
        <v>0</v>
      </c>
      <c r="BL170" s="20" t="s">
        <v>695</v>
      </c>
      <c r="BM170" s="218" t="s">
        <v>2146</v>
      </c>
    </row>
    <row r="171" spans="1:65" s="2" customFormat="1" ht="16.5" customHeight="1">
      <c r="A171" s="41"/>
      <c r="B171" s="42"/>
      <c r="C171" s="207" t="s">
        <v>848</v>
      </c>
      <c r="D171" s="207" t="s">
        <v>146</v>
      </c>
      <c r="E171" s="208" t="s">
        <v>671</v>
      </c>
      <c r="F171" s="209" t="s">
        <v>2147</v>
      </c>
      <c r="G171" s="210" t="s">
        <v>1864</v>
      </c>
      <c r="H171" s="211">
        <v>3</v>
      </c>
      <c r="I171" s="212"/>
      <c r="J171" s="213">
        <f>ROUND(I171*H171,2)</f>
        <v>0</v>
      </c>
      <c r="K171" s="209" t="s">
        <v>19</v>
      </c>
      <c r="L171" s="47"/>
      <c r="M171" s="214" t="s">
        <v>19</v>
      </c>
      <c r="N171" s="215" t="s">
        <v>41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695</v>
      </c>
      <c r="AT171" s="218" t="s">
        <v>146</v>
      </c>
      <c r="AU171" s="218" t="s">
        <v>80</v>
      </c>
      <c r="AY171" s="20" t="s">
        <v>143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78</v>
      </c>
      <c r="BK171" s="219">
        <f>ROUND(I171*H171,2)</f>
        <v>0</v>
      </c>
      <c r="BL171" s="20" t="s">
        <v>695</v>
      </c>
      <c r="BM171" s="218" t="s">
        <v>2148</v>
      </c>
    </row>
    <row r="172" spans="1:65" s="2" customFormat="1" ht="16.5" customHeight="1">
      <c r="A172" s="41"/>
      <c r="B172" s="42"/>
      <c r="C172" s="207" t="s">
        <v>869</v>
      </c>
      <c r="D172" s="207" t="s">
        <v>146</v>
      </c>
      <c r="E172" s="208" t="s">
        <v>676</v>
      </c>
      <c r="F172" s="209" t="s">
        <v>2149</v>
      </c>
      <c r="G172" s="210" t="s">
        <v>1864</v>
      </c>
      <c r="H172" s="211">
        <v>1</v>
      </c>
      <c r="I172" s="212"/>
      <c r="J172" s="213">
        <f>ROUND(I172*H172,2)</f>
        <v>0</v>
      </c>
      <c r="K172" s="209" t="s">
        <v>19</v>
      </c>
      <c r="L172" s="47"/>
      <c r="M172" s="214" t="s">
        <v>19</v>
      </c>
      <c r="N172" s="215" t="s">
        <v>41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695</v>
      </c>
      <c r="AT172" s="218" t="s">
        <v>146</v>
      </c>
      <c r="AU172" s="218" t="s">
        <v>80</v>
      </c>
      <c r="AY172" s="20" t="s">
        <v>143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20" t="s">
        <v>78</v>
      </c>
      <c r="BK172" s="219">
        <f>ROUND(I172*H172,2)</f>
        <v>0</v>
      </c>
      <c r="BL172" s="20" t="s">
        <v>695</v>
      </c>
      <c r="BM172" s="218" t="s">
        <v>2150</v>
      </c>
    </row>
    <row r="173" spans="1:65" s="2" customFormat="1" ht="21.75" customHeight="1">
      <c r="A173" s="41"/>
      <c r="B173" s="42"/>
      <c r="C173" s="207" t="s">
        <v>783</v>
      </c>
      <c r="D173" s="207" t="s">
        <v>146</v>
      </c>
      <c r="E173" s="208" t="s">
        <v>2151</v>
      </c>
      <c r="F173" s="209" t="s">
        <v>2152</v>
      </c>
      <c r="G173" s="210" t="s">
        <v>174</v>
      </c>
      <c r="H173" s="211">
        <v>6</v>
      </c>
      <c r="I173" s="212"/>
      <c r="J173" s="213">
        <f>ROUND(I173*H173,2)</f>
        <v>0</v>
      </c>
      <c r="K173" s="209" t="s">
        <v>19</v>
      </c>
      <c r="L173" s="47"/>
      <c r="M173" s="214" t="s">
        <v>19</v>
      </c>
      <c r="N173" s="215" t="s">
        <v>41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695</v>
      </c>
      <c r="AT173" s="218" t="s">
        <v>146</v>
      </c>
      <c r="AU173" s="218" t="s">
        <v>80</v>
      </c>
      <c r="AY173" s="20" t="s">
        <v>143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20" t="s">
        <v>78</v>
      </c>
      <c r="BK173" s="219">
        <f>ROUND(I173*H173,2)</f>
        <v>0</v>
      </c>
      <c r="BL173" s="20" t="s">
        <v>695</v>
      </c>
      <c r="BM173" s="218" t="s">
        <v>2153</v>
      </c>
    </row>
    <row r="174" spans="1:65" s="2" customFormat="1" ht="24.15" customHeight="1">
      <c r="A174" s="41"/>
      <c r="B174" s="42"/>
      <c r="C174" s="207" t="s">
        <v>887</v>
      </c>
      <c r="D174" s="207" t="s">
        <v>146</v>
      </c>
      <c r="E174" s="208" t="s">
        <v>2154</v>
      </c>
      <c r="F174" s="209" t="s">
        <v>2155</v>
      </c>
      <c r="G174" s="210" t="s">
        <v>897</v>
      </c>
      <c r="H174" s="211">
        <v>600</v>
      </c>
      <c r="I174" s="212"/>
      <c r="J174" s="213">
        <f>ROUND(I174*H174,2)</f>
        <v>0</v>
      </c>
      <c r="K174" s="209" t="s">
        <v>19</v>
      </c>
      <c r="L174" s="47"/>
      <c r="M174" s="214" t="s">
        <v>19</v>
      </c>
      <c r="N174" s="215" t="s">
        <v>41</v>
      </c>
      <c r="O174" s="87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695</v>
      </c>
      <c r="AT174" s="218" t="s">
        <v>146</v>
      </c>
      <c r="AU174" s="218" t="s">
        <v>80</v>
      </c>
      <c r="AY174" s="20" t="s">
        <v>143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20" t="s">
        <v>78</v>
      </c>
      <c r="BK174" s="219">
        <f>ROUND(I174*H174,2)</f>
        <v>0</v>
      </c>
      <c r="BL174" s="20" t="s">
        <v>695</v>
      </c>
      <c r="BM174" s="218" t="s">
        <v>2156</v>
      </c>
    </row>
    <row r="175" spans="1:65" s="2" customFormat="1" ht="24.15" customHeight="1">
      <c r="A175" s="41"/>
      <c r="B175" s="42"/>
      <c r="C175" s="207" t="s">
        <v>894</v>
      </c>
      <c r="D175" s="207" t="s">
        <v>146</v>
      </c>
      <c r="E175" s="208" t="s">
        <v>2157</v>
      </c>
      <c r="F175" s="209" t="s">
        <v>2158</v>
      </c>
      <c r="G175" s="210" t="s">
        <v>897</v>
      </c>
      <c r="H175" s="211">
        <v>400</v>
      </c>
      <c r="I175" s="212"/>
      <c r="J175" s="213">
        <f>ROUND(I175*H175,2)</f>
        <v>0</v>
      </c>
      <c r="K175" s="209" t="s">
        <v>19</v>
      </c>
      <c r="L175" s="47"/>
      <c r="M175" s="214" t="s">
        <v>19</v>
      </c>
      <c r="N175" s="215" t="s">
        <v>41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18" t="s">
        <v>695</v>
      </c>
      <c r="AT175" s="218" t="s">
        <v>146</v>
      </c>
      <c r="AU175" s="218" t="s">
        <v>80</v>
      </c>
      <c r="AY175" s="20" t="s">
        <v>143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20" t="s">
        <v>78</v>
      </c>
      <c r="BK175" s="219">
        <f>ROUND(I175*H175,2)</f>
        <v>0</v>
      </c>
      <c r="BL175" s="20" t="s">
        <v>695</v>
      </c>
      <c r="BM175" s="218" t="s">
        <v>2159</v>
      </c>
    </row>
    <row r="176" spans="1:65" s="2" customFormat="1" ht="21.75" customHeight="1">
      <c r="A176" s="41"/>
      <c r="B176" s="42"/>
      <c r="C176" s="207" t="s">
        <v>901</v>
      </c>
      <c r="D176" s="207" t="s">
        <v>146</v>
      </c>
      <c r="E176" s="208" t="s">
        <v>2160</v>
      </c>
      <c r="F176" s="209" t="s">
        <v>2161</v>
      </c>
      <c r="G176" s="210" t="s">
        <v>897</v>
      </c>
      <c r="H176" s="211">
        <v>200</v>
      </c>
      <c r="I176" s="212"/>
      <c r="J176" s="213">
        <f>ROUND(I176*H176,2)</f>
        <v>0</v>
      </c>
      <c r="K176" s="209" t="s">
        <v>19</v>
      </c>
      <c r="L176" s="47"/>
      <c r="M176" s="214" t="s">
        <v>19</v>
      </c>
      <c r="N176" s="215" t="s">
        <v>41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695</v>
      </c>
      <c r="AT176" s="218" t="s">
        <v>146</v>
      </c>
      <c r="AU176" s="218" t="s">
        <v>80</v>
      </c>
      <c r="AY176" s="20" t="s">
        <v>143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78</v>
      </c>
      <c r="BK176" s="219">
        <f>ROUND(I176*H176,2)</f>
        <v>0</v>
      </c>
      <c r="BL176" s="20" t="s">
        <v>695</v>
      </c>
      <c r="BM176" s="218" t="s">
        <v>2162</v>
      </c>
    </row>
    <row r="177" spans="1:65" s="2" customFormat="1" ht="21.75" customHeight="1">
      <c r="A177" s="41"/>
      <c r="B177" s="42"/>
      <c r="C177" s="207" t="s">
        <v>910</v>
      </c>
      <c r="D177" s="207" t="s">
        <v>146</v>
      </c>
      <c r="E177" s="208" t="s">
        <v>2163</v>
      </c>
      <c r="F177" s="209" t="s">
        <v>2164</v>
      </c>
      <c r="G177" s="210" t="s">
        <v>897</v>
      </c>
      <c r="H177" s="211">
        <v>600</v>
      </c>
      <c r="I177" s="212"/>
      <c r="J177" s="213">
        <f>ROUND(I177*H177,2)</f>
        <v>0</v>
      </c>
      <c r="K177" s="209" t="s">
        <v>19</v>
      </c>
      <c r="L177" s="47"/>
      <c r="M177" s="214" t="s">
        <v>19</v>
      </c>
      <c r="N177" s="215" t="s">
        <v>41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695</v>
      </c>
      <c r="AT177" s="218" t="s">
        <v>146</v>
      </c>
      <c r="AU177" s="218" t="s">
        <v>80</v>
      </c>
      <c r="AY177" s="20" t="s">
        <v>143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20" t="s">
        <v>78</v>
      </c>
      <c r="BK177" s="219">
        <f>ROUND(I177*H177,2)</f>
        <v>0</v>
      </c>
      <c r="BL177" s="20" t="s">
        <v>695</v>
      </c>
      <c r="BM177" s="218" t="s">
        <v>2165</v>
      </c>
    </row>
    <row r="178" spans="1:65" s="2" customFormat="1" ht="21.75" customHeight="1">
      <c r="A178" s="41"/>
      <c r="B178" s="42"/>
      <c r="C178" s="207" t="s">
        <v>915</v>
      </c>
      <c r="D178" s="207" t="s">
        <v>146</v>
      </c>
      <c r="E178" s="208" t="s">
        <v>2166</v>
      </c>
      <c r="F178" s="209" t="s">
        <v>2167</v>
      </c>
      <c r="G178" s="210" t="s">
        <v>897</v>
      </c>
      <c r="H178" s="211">
        <v>800</v>
      </c>
      <c r="I178" s="212"/>
      <c r="J178" s="213">
        <f>ROUND(I178*H178,2)</f>
        <v>0</v>
      </c>
      <c r="K178" s="209" t="s">
        <v>19</v>
      </c>
      <c r="L178" s="47"/>
      <c r="M178" s="214" t="s">
        <v>19</v>
      </c>
      <c r="N178" s="215" t="s">
        <v>41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695</v>
      </c>
      <c r="AT178" s="218" t="s">
        <v>146</v>
      </c>
      <c r="AU178" s="218" t="s">
        <v>80</v>
      </c>
      <c r="AY178" s="20" t="s">
        <v>143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20" t="s">
        <v>78</v>
      </c>
      <c r="BK178" s="219">
        <f>ROUND(I178*H178,2)</f>
        <v>0</v>
      </c>
      <c r="BL178" s="20" t="s">
        <v>695</v>
      </c>
      <c r="BM178" s="218" t="s">
        <v>1978</v>
      </c>
    </row>
    <row r="179" spans="1:65" s="2" customFormat="1" ht="16.5" customHeight="1">
      <c r="A179" s="41"/>
      <c r="B179" s="42"/>
      <c r="C179" s="207" t="s">
        <v>922</v>
      </c>
      <c r="D179" s="207" t="s">
        <v>146</v>
      </c>
      <c r="E179" s="208" t="s">
        <v>684</v>
      </c>
      <c r="F179" s="209" t="s">
        <v>2168</v>
      </c>
      <c r="G179" s="210" t="s">
        <v>1864</v>
      </c>
      <c r="H179" s="211">
        <v>1</v>
      </c>
      <c r="I179" s="212"/>
      <c r="J179" s="213">
        <f>ROUND(I179*H179,2)</f>
        <v>0</v>
      </c>
      <c r="K179" s="209" t="s">
        <v>19</v>
      </c>
      <c r="L179" s="47"/>
      <c r="M179" s="214" t="s">
        <v>19</v>
      </c>
      <c r="N179" s="215" t="s">
        <v>41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695</v>
      </c>
      <c r="AT179" s="218" t="s">
        <v>146</v>
      </c>
      <c r="AU179" s="218" t="s">
        <v>80</v>
      </c>
      <c r="AY179" s="20" t="s">
        <v>143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20" t="s">
        <v>78</v>
      </c>
      <c r="BK179" s="219">
        <f>ROUND(I179*H179,2)</f>
        <v>0</v>
      </c>
      <c r="BL179" s="20" t="s">
        <v>695</v>
      </c>
      <c r="BM179" s="218" t="s">
        <v>2169</v>
      </c>
    </row>
    <row r="180" spans="1:65" s="2" customFormat="1" ht="24.15" customHeight="1">
      <c r="A180" s="41"/>
      <c r="B180" s="42"/>
      <c r="C180" s="207" t="s">
        <v>926</v>
      </c>
      <c r="D180" s="207" t="s">
        <v>146</v>
      </c>
      <c r="E180" s="208" t="s">
        <v>689</v>
      </c>
      <c r="F180" s="209" t="s">
        <v>2170</v>
      </c>
      <c r="G180" s="210" t="s">
        <v>1864</v>
      </c>
      <c r="H180" s="211">
        <v>81</v>
      </c>
      <c r="I180" s="212"/>
      <c r="J180" s="213">
        <f>ROUND(I180*H180,2)</f>
        <v>0</v>
      </c>
      <c r="K180" s="209" t="s">
        <v>19</v>
      </c>
      <c r="L180" s="47"/>
      <c r="M180" s="214" t="s">
        <v>19</v>
      </c>
      <c r="N180" s="215" t="s">
        <v>41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695</v>
      </c>
      <c r="AT180" s="218" t="s">
        <v>146</v>
      </c>
      <c r="AU180" s="218" t="s">
        <v>80</v>
      </c>
      <c r="AY180" s="20" t="s">
        <v>143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20" t="s">
        <v>78</v>
      </c>
      <c r="BK180" s="219">
        <f>ROUND(I180*H180,2)</f>
        <v>0</v>
      </c>
      <c r="BL180" s="20" t="s">
        <v>695</v>
      </c>
      <c r="BM180" s="218" t="s">
        <v>2171</v>
      </c>
    </row>
    <row r="181" spans="1:65" s="2" customFormat="1" ht="16.5" customHeight="1">
      <c r="A181" s="41"/>
      <c r="B181" s="42"/>
      <c r="C181" s="207" t="s">
        <v>102</v>
      </c>
      <c r="D181" s="207" t="s">
        <v>146</v>
      </c>
      <c r="E181" s="208" t="s">
        <v>695</v>
      </c>
      <c r="F181" s="209" t="s">
        <v>2172</v>
      </c>
      <c r="G181" s="210" t="s">
        <v>1864</v>
      </c>
      <c r="H181" s="211">
        <v>1</v>
      </c>
      <c r="I181" s="212"/>
      <c r="J181" s="213">
        <f>ROUND(I181*H181,2)</f>
        <v>0</v>
      </c>
      <c r="K181" s="209" t="s">
        <v>19</v>
      </c>
      <c r="L181" s="47"/>
      <c r="M181" s="214" t="s">
        <v>19</v>
      </c>
      <c r="N181" s="215" t="s">
        <v>41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695</v>
      </c>
      <c r="AT181" s="218" t="s">
        <v>146</v>
      </c>
      <c r="AU181" s="218" t="s">
        <v>80</v>
      </c>
      <c r="AY181" s="20" t="s">
        <v>143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78</v>
      </c>
      <c r="BK181" s="219">
        <f>ROUND(I181*H181,2)</f>
        <v>0</v>
      </c>
      <c r="BL181" s="20" t="s">
        <v>695</v>
      </c>
      <c r="BM181" s="218" t="s">
        <v>2173</v>
      </c>
    </row>
    <row r="182" spans="1:65" s="2" customFormat="1" ht="16.5" customHeight="1">
      <c r="A182" s="41"/>
      <c r="B182" s="42"/>
      <c r="C182" s="207" t="s">
        <v>933</v>
      </c>
      <c r="D182" s="207" t="s">
        <v>146</v>
      </c>
      <c r="E182" s="208" t="s">
        <v>700</v>
      </c>
      <c r="F182" s="209" t="s">
        <v>2174</v>
      </c>
      <c r="G182" s="210" t="s">
        <v>1864</v>
      </c>
      <c r="H182" s="211">
        <v>1</v>
      </c>
      <c r="I182" s="212"/>
      <c r="J182" s="213">
        <f>ROUND(I182*H182,2)</f>
        <v>0</v>
      </c>
      <c r="K182" s="209" t="s">
        <v>19</v>
      </c>
      <c r="L182" s="47"/>
      <c r="M182" s="214" t="s">
        <v>19</v>
      </c>
      <c r="N182" s="215" t="s">
        <v>41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8" t="s">
        <v>695</v>
      </c>
      <c r="AT182" s="218" t="s">
        <v>146</v>
      </c>
      <c r="AU182" s="218" t="s">
        <v>80</v>
      </c>
      <c r="AY182" s="20" t="s">
        <v>143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20" t="s">
        <v>78</v>
      </c>
      <c r="BK182" s="219">
        <f>ROUND(I182*H182,2)</f>
        <v>0</v>
      </c>
      <c r="BL182" s="20" t="s">
        <v>695</v>
      </c>
      <c r="BM182" s="218" t="s">
        <v>2175</v>
      </c>
    </row>
    <row r="183" spans="1:65" s="2" customFormat="1" ht="24.15" customHeight="1">
      <c r="A183" s="41"/>
      <c r="B183" s="42"/>
      <c r="C183" s="207" t="s">
        <v>937</v>
      </c>
      <c r="D183" s="207" t="s">
        <v>146</v>
      </c>
      <c r="E183" s="208" t="s">
        <v>2176</v>
      </c>
      <c r="F183" s="209" t="s">
        <v>2177</v>
      </c>
      <c r="G183" s="210" t="s">
        <v>185</v>
      </c>
      <c r="H183" s="211">
        <v>20</v>
      </c>
      <c r="I183" s="212"/>
      <c r="J183" s="213">
        <f>ROUND(I183*H183,2)</f>
        <v>0</v>
      </c>
      <c r="K183" s="209" t="s">
        <v>19</v>
      </c>
      <c r="L183" s="47"/>
      <c r="M183" s="214" t="s">
        <v>19</v>
      </c>
      <c r="N183" s="215" t="s">
        <v>41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695</v>
      </c>
      <c r="AT183" s="218" t="s">
        <v>146</v>
      </c>
      <c r="AU183" s="218" t="s">
        <v>80</v>
      </c>
      <c r="AY183" s="20" t="s">
        <v>143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20" t="s">
        <v>78</v>
      </c>
      <c r="BK183" s="219">
        <f>ROUND(I183*H183,2)</f>
        <v>0</v>
      </c>
      <c r="BL183" s="20" t="s">
        <v>695</v>
      </c>
      <c r="BM183" s="218" t="s">
        <v>2178</v>
      </c>
    </row>
    <row r="184" spans="1:65" s="2" customFormat="1" ht="16.5" customHeight="1">
      <c r="A184" s="41"/>
      <c r="B184" s="42"/>
      <c r="C184" s="207" t="s">
        <v>941</v>
      </c>
      <c r="D184" s="207" t="s">
        <v>146</v>
      </c>
      <c r="E184" s="208" t="s">
        <v>2179</v>
      </c>
      <c r="F184" s="209" t="s">
        <v>2180</v>
      </c>
      <c r="G184" s="210" t="s">
        <v>185</v>
      </c>
      <c r="H184" s="211">
        <v>6</v>
      </c>
      <c r="I184" s="212"/>
      <c r="J184" s="213">
        <f>ROUND(I184*H184,2)</f>
        <v>0</v>
      </c>
      <c r="K184" s="209" t="s">
        <v>19</v>
      </c>
      <c r="L184" s="47"/>
      <c r="M184" s="214" t="s">
        <v>19</v>
      </c>
      <c r="N184" s="215" t="s">
        <v>41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695</v>
      </c>
      <c r="AT184" s="218" t="s">
        <v>146</v>
      </c>
      <c r="AU184" s="218" t="s">
        <v>80</v>
      </c>
      <c r="AY184" s="20" t="s">
        <v>143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78</v>
      </c>
      <c r="BK184" s="219">
        <f>ROUND(I184*H184,2)</f>
        <v>0</v>
      </c>
      <c r="BL184" s="20" t="s">
        <v>695</v>
      </c>
      <c r="BM184" s="218" t="s">
        <v>2181</v>
      </c>
    </row>
    <row r="185" spans="1:65" s="2" customFormat="1" ht="33" customHeight="1">
      <c r="A185" s="41"/>
      <c r="B185" s="42"/>
      <c r="C185" s="207" t="s">
        <v>945</v>
      </c>
      <c r="D185" s="207" t="s">
        <v>146</v>
      </c>
      <c r="E185" s="208" t="s">
        <v>2182</v>
      </c>
      <c r="F185" s="209" t="s">
        <v>2183</v>
      </c>
      <c r="G185" s="210" t="s">
        <v>897</v>
      </c>
      <c r="H185" s="211">
        <v>10</v>
      </c>
      <c r="I185" s="212"/>
      <c r="J185" s="213">
        <f>ROUND(I185*H185,2)</f>
        <v>0</v>
      </c>
      <c r="K185" s="209" t="s">
        <v>19</v>
      </c>
      <c r="L185" s="47"/>
      <c r="M185" s="214" t="s">
        <v>19</v>
      </c>
      <c r="N185" s="215" t="s">
        <v>41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695</v>
      </c>
      <c r="AT185" s="218" t="s">
        <v>146</v>
      </c>
      <c r="AU185" s="218" t="s">
        <v>80</v>
      </c>
      <c r="AY185" s="20" t="s">
        <v>143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20" t="s">
        <v>78</v>
      </c>
      <c r="BK185" s="219">
        <f>ROUND(I185*H185,2)</f>
        <v>0</v>
      </c>
      <c r="BL185" s="20" t="s">
        <v>695</v>
      </c>
      <c r="BM185" s="218" t="s">
        <v>2184</v>
      </c>
    </row>
    <row r="186" spans="1:65" s="2" customFormat="1" ht="33" customHeight="1">
      <c r="A186" s="41"/>
      <c r="B186" s="42"/>
      <c r="C186" s="207" t="s">
        <v>949</v>
      </c>
      <c r="D186" s="207" t="s">
        <v>146</v>
      </c>
      <c r="E186" s="208" t="s">
        <v>2185</v>
      </c>
      <c r="F186" s="209" t="s">
        <v>2186</v>
      </c>
      <c r="G186" s="210" t="s">
        <v>897</v>
      </c>
      <c r="H186" s="211">
        <v>2</v>
      </c>
      <c r="I186" s="212"/>
      <c r="J186" s="213">
        <f>ROUND(I186*H186,2)</f>
        <v>0</v>
      </c>
      <c r="K186" s="209" t="s">
        <v>19</v>
      </c>
      <c r="L186" s="47"/>
      <c r="M186" s="214" t="s">
        <v>19</v>
      </c>
      <c r="N186" s="215" t="s">
        <v>41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695</v>
      </c>
      <c r="AT186" s="218" t="s">
        <v>146</v>
      </c>
      <c r="AU186" s="218" t="s">
        <v>80</v>
      </c>
      <c r="AY186" s="20" t="s">
        <v>143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20" t="s">
        <v>78</v>
      </c>
      <c r="BK186" s="219">
        <f>ROUND(I186*H186,2)</f>
        <v>0</v>
      </c>
      <c r="BL186" s="20" t="s">
        <v>695</v>
      </c>
      <c r="BM186" s="218" t="s">
        <v>2187</v>
      </c>
    </row>
    <row r="187" spans="1:65" s="2" customFormat="1" ht="24.15" customHeight="1">
      <c r="A187" s="41"/>
      <c r="B187" s="42"/>
      <c r="C187" s="207" t="s">
        <v>953</v>
      </c>
      <c r="D187" s="207" t="s">
        <v>146</v>
      </c>
      <c r="E187" s="208" t="s">
        <v>2188</v>
      </c>
      <c r="F187" s="209" t="s">
        <v>2189</v>
      </c>
      <c r="G187" s="210" t="s">
        <v>185</v>
      </c>
      <c r="H187" s="211">
        <v>220</v>
      </c>
      <c r="I187" s="212"/>
      <c r="J187" s="213">
        <f>ROUND(I187*H187,2)</f>
        <v>0</v>
      </c>
      <c r="K187" s="209" t="s">
        <v>19</v>
      </c>
      <c r="L187" s="47"/>
      <c r="M187" s="214" t="s">
        <v>19</v>
      </c>
      <c r="N187" s="215" t="s">
        <v>41</v>
      </c>
      <c r="O187" s="87"/>
      <c r="P187" s="216">
        <f>O187*H187</f>
        <v>0</v>
      </c>
      <c r="Q187" s="216">
        <v>0</v>
      </c>
      <c r="R187" s="216">
        <f>Q187*H187</f>
        <v>0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695</v>
      </c>
      <c r="AT187" s="218" t="s">
        <v>146</v>
      </c>
      <c r="AU187" s="218" t="s">
        <v>80</v>
      </c>
      <c r="AY187" s="20" t="s">
        <v>143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20" t="s">
        <v>78</v>
      </c>
      <c r="BK187" s="219">
        <f>ROUND(I187*H187,2)</f>
        <v>0</v>
      </c>
      <c r="BL187" s="20" t="s">
        <v>695</v>
      </c>
      <c r="BM187" s="218" t="s">
        <v>2190</v>
      </c>
    </row>
    <row r="188" spans="1:65" s="2" customFormat="1" ht="24.15" customHeight="1">
      <c r="A188" s="41"/>
      <c r="B188" s="42"/>
      <c r="C188" s="207" t="s">
        <v>957</v>
      </c>
      <c r="D188" s="207" t="s">
        <v>146</v>
      </c>
      <c r="E188" s="208" t="s">
        <v>2191</v>
      </c>
      <c r="F188" s="209" t="s">
        <v>2192</v>
      </c>
      <c r="G188" s="210" t="s">
        <v>897</v>
      </c>
      <c r="H188" s="211">
        <v>2</v>
      </c>
      <c r="I188" s="212"/>
      <c r="J188" s="213">
        <f>ROUND(I188*H188,2)</f>
        <v>0</v>
      </c>
      <c r="K188" s="209" t="s">
        <v>19</v>
      </c>
      <c r="L188" s="47"/>
      <c r="M188" s="214" t="s">
        <v>19</v>
      </c>
      <c r="N188" s="215" t="s">
        <v>41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695</v>
      </c>
      <c r="AT188" s="218" t="s">
        <v>146</v>
      </c>
      <c r="AU188" s="218" t="s">
        <v>80</v>
      </c>
      <c r="AY188" s="20" t="s">
        <v>143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78</v>
      </c>
      <c r="BK188" s="219">
        <f>ROUND(I188*H188,2)</f>
        <v>0</v>
      </c>
      <c r="BL188" s="20" t="s">
        <v>695</v>
      </c>
      <c r="BM188" s="218" t="s">
        <v>2193</v>
      </c>
    </row>
    <row r="189" spans="1:63" s="12" customFormat="1" ht="22.8" customHeight="1">
      <c r="A189" s="12"/>
      <c r="B189" s="191"/>
      <c r="C189" s="192"/>
      <c r="D189" s="193" t="s">
        <v>69</v>
      </c>
      <c r="E189" s="205" t="s">
        <v>2194</v>
      </c>
      <c r="F189" s="205" t="s">
        <v>100</v>
      </c>
      <c r="G189" s="192"/>
      <c r="H189" s="192"/>
      <c r="I189" s="195"/>
      <c r="J189" s="206">
        <f>BK189</f>
        <v>0</v>
      </c>
      <c r="K189" s="192"/>
      <c r="L189" s="197"/>
      <c r="M189" s="198"/>
      <c r="N189" s="199"/>
      <c r="O189" s="199"/>
      <c r="P189" s="200">
        <f>SUM(P190:P191)</f>
        <v>0</v>
      </c>
      <c r="Q189" s="199"/>
      <c r="R189" s="200">
        <f>SUM(R190:R191)</f>
        <v>0</v>
      </c>
      <c r="S189" s="199"/>
      <c r="T189" s="201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2" t="s">
        <v>144</v>
      </c>
      <c r="AT189" s="203" t="s">
        <v>69</v>
      </c>
      <c r="AU189" s="203" t="s">
        <v>78</v>
      </c>
      <c r="AY189" s="202" t="s">
        <v>143</v>
      </c>
      <c r="BK189" s="204">
        <f>SUM(BK190:BK191)</f>
        <v>0</v>
      </c>
    </row>
    <row r="190" spans="1:65" s="2" customFormat="1" ht="16.5" customHeight="1">
      <c r="A190" s="41"/>
      <c r="B190" s="42"/>
      <c r="C190" s="207" t="s">
        <v>961</v>
      </c>
      <c r="D190" s="207" t="s">
        <v>146</v>
      </c>
      <c r="E190" s="208" t="s">
        <v>2195</v>
      </c>
      <c r="F190" s="209" t="s">
        <v>2196</v>
      </c>
      <c r="G190" s="210" t="s">
        <v>897</v>
      </c>
      <c r="H190" s="211">
        <v>1</v>
      </c>
      <c r="I190" s="212"/>
      <c r="J190" s="213">
        <f>ROUND(I190*H190,2)</f>
        <v>0</v>
      </c>
      <c r="K190" s="209" t="s">
        <v>19</v>
      </c>
      <c r="L190" s="47"/>
      <c r="M190" s="214" t="s">
        <v>19</v>
      </c>
      <c r="N190" s="215" t="s">
        <v>41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18" t="s">
        <v>695</v>
      </c>
      <c r="AT190" s="218" t="s">
        <v>146</v>
      </c>
      <c r="AU190" s="218" t="s">
        <v>80</v>
      </c>
      <c r="AY190" s="20" t="s">
        <v>143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20" t="s">
        <v>78</v>
      </c>
      <c r="BK190" s="219">
        <f>ROUND(I190*H190,2)</f>
        <v>0</v>
      </c>
      <c r="BL190" s="20" t="s">
        <v>695</v>
      </c>
      <c r="BM190" s="218" t="s">
        <v>2197</v>
      </c>
    </row>
    <row r="191" spans="1:65" s="2" customFormat="1" ht="16.5" customHeight="1">
      <c r="A191" s="41"/>
      <c r="B191" s="42"/>
      <c r="C191" s="207" t="s">
        <v>965</v>
      </c>
      <c r="D191" s="207" t="s">
        <v>146</v>
      </c>
      <c r="E191" s="208" t="s">
        <v>2198</v>
      </c>
      <c r="F191" s="209" t="s">
        <v>2199</v>
      </c>
      <c r="G191" s="210" t="s">
        <v>897</v>
      </c>
      <c r="H191" s="211">
        <v>833</v>
      </c>
      <c r="I191" s="212"/>
      <c r="J191" s="213">
        <f>ROUND(I191*H191,2)</f>
        <v>0</v>
      </c>
      <c r="K191" s="209" t="s">
        <v>19</v>
      </c>
      <c r="L191" s="47"/>
      <c r="M191" s="280" t="s">
        <v>19</v>
      </c>
      <c r="N191" s="281" t="s">
        <v>41</v>
      </c>
      <c r="O191" s="282"/>
      <c r="P191" s="283">
        <f>O191*H191</f>
        <v>0</v>
      </c>
      <c r="Q191" s="283">
        <v>0</v>
      </c>
      <c r="R191" s="283">
        <f>Q191*H191</f>
        <v>0</v>
      </c>
      <c r="S191" s="283">
        <v>0</v>
      </c>
      <c r="T191" s="284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18" t="s">
        <v>695</v>
      </c>
      <c r="AT191" s="218" t="s">
        <v>146</v>
      </c>
      <c r="AU191" s="218" t="s">
        <v>80</v>
      </c>
      <c r="AY191" s="20" t="s">
        <v>143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20" t="s">
        <v>78</v>
      </c>
      <c r="BK191" s="219">
        <f>ROUND(I191*H191,2)</f>
        <v>0</v>
      </c>
      <c r="BL191" s="20" t="s">
        <v>695</v>
      </c>
      <c r="BM191" s="218" t="s">
        <v>2200</v>
      </c>
    </row>
    <row r="192" spans="1:31" s="2" customFormat="1" ht="6.95" customHeight="1">
      <c r="A192" s="41"/>
      <c r="B192" s="62"/>
      <c r="C192" s="63"/>
      <c r="D192" s="63"/>
      <c r="E192" s="63"/>
      <c r="F192" s="63"/>
      <c r="G192" s="63"/>
      <c r="H192" s="63"/>
      <c r="I192" s="63"/>
      <c r="J192" s="63"/>
      <c r="K192" s="63"/>
      <c r="L192" s="47"/>
      <c r="M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</row>
  </sheetData>
  <sheetProtection password="CC35" sheet="1" objects="1" scenarios="1" formatColumns="0" formatRows="0" autoFilter="0"/>
  <autoFilter ref="C83:K19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DESKTOP-DPMJUDL\Uzivatel</dc:creator>
  <cp:keywords/>
  <dc:description/>
  <cp:lastModifiedBy>DESKTOP-DPMJUDL\Uzivatel</cp:lastModifiedBy>
  <dcterms:created xsi:type="dcterms:W3CDTF">2024-04-25T12:05:45Z</dcterms:created>
  <dcterms:modified xsi:type="dcterms:W3CDTF">2024-04-25T12:06:02Z</dcterms:modified>
  <cp:category/>
  <cp:version/>
  <cp:contentType/>
  <cp:contentStatus/>
</cp:coreProperties>
</file>