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192.168.3.251\pohoda\Dokumenty\CE\Nastavení\Seznamy\Zakázky\245Z\245Z001 Rekonstrukce školní kuchyně Tišnov\2_PD\1_PD ODEVZDÁNO\ROZPOČET\"/>
    </mc:Choice>
  </mc:AlternateContent>
  <xr:revisionPtr revIDLastSave="0" documentId="8_{3044D42E-CEE7-4FF9-844A-2A118012D949}" xr6:coauthVersionLast="47" xr6:coauthVersionMax="47" xr10:uidLastSave="{00000000-0000-0000-0000-000000000000}"/>
  <bookViews>
    <workbookView xWindow="-120" yWindow="-120" windowWidth="29040" windowHeight="15720" activeTab="3" xr2:uid="{00000000-000D-0000-FFFF-FFFF00000000}"/>
  </bookViews>
  <sheets>
    <sheet name="Pokyny pro vyplnění" sheetId="11" r:id="rId1"/>
    <sheet name="Stavba" sheetId="1" r:id="rId2"/>
    <sheet name="VzorPolozky" sheetId="10" state="hidden" r:id="rId3"/>
    <sheet name="OVN ON_VN Naklady" sheetId="12" r:id="rId4"/>
    <sheet name="D.2 D.2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'D.2 D.2 Pol'!$1:$7</definedName>
    <definedName name="_xlnm.Print_Titles" localSheetId="3">'OVN ON_VN Naklady'!$1:$7</definedName>
    <definedName name="oadresa">Stavba!$D$6</definedName>
    <definedName name="Objednatel" localSheetId="1">Stavba!$D$5</definedName>
    <definedName name="Objekt" localSheetId="1">Stavba!$B$38</definedName>
    <definedName name="_xlnm.Print_Area" localSheetId="4">'D.2 D.2 Pol'!$A$1:$Y$222</definedName>
    <definedName name="_xlnm.Print_Area" localSheetId="3">'OVN ON_VN Naklady'!$A$1:$Y$27</definedName>
    <definedName name="_xlnm.Print_Area" localSheetId="1">Stavba!$A$1:$J$74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73" i="1" l="1"/>
  <c r="I72" i="1"/>
  <c r="I71" i="1"/>
  <c r="I70" i="1"/>
  <c r="I69" i="1"/>
  <c r="I68" i="1"/>
  <c r="I67" i="1"/>
  <c r="I66" i="1"/>
  <c r="I65" i="1"/>
  <c r="I64" i="1"/>
  <c r="I63" i="1"/>
  <c r="I62" i="1"/>
  <c r="I61" i="1"/>
  <c r="I60" i="1"/>
  <c r="I59" i="1"/>
  <c r="I58" i="1"/>
  <c r="I57" i="1"/>
  <c r="G44" i="1"/>
  <c r="F44" i="1"/>
  <c r="G43" i="1"/>
  <c r="F43" i="1"/>
  <c r="G41" i="1"/>
  <c r="I41" i="1" s="1"/>
  <c r="F41" i="1"/>
  <c r="G40" i="1"/>
  <c r="F40" i="1"/>
  <c r="G39" i="1"/>
  <c r="F39" i="1"/>
  <c r="G221" i="13"/>
  <c r="BA197" i="13"/>
  <c r="BA192" i="13"/>
  <c r="BA184" i="13"/>
  <c r="BA179" i="13"/>
  <c r="BA177" i="13"/>
  <c r="BA175" i="13"/>
  <c r="BA162" i="13"/>
  <c r="BA155" i="13"/>
  <c r="BA135" i="13"/>
  <c r="BA133" i="13"/>
  <c r="BA128" i="13"/>
  <c r="BA126" i="13"/>
  <c r="BA122" i="13"/>
  <c r="BA118" i="13"/>
  <c r="BA115" i="13"/>
  <c r="BA113" i="13"/>
  <c r="BA107" i="13"/>
  <c r="BA99" i="13"/>
  <c r="BA97" i="13"/>
  <c r="BA94" i="13"/>
  <c r="BA92" i="13"/>
  <c r="BA90" i="13"/>
  <c r="BA88" i="13"/>
  <c r="BA84" i="13"/>
  <c r="BA82" i="13"/>
  <c r="BA80" i="13"/>
  <c r="BA73" i="13"/>
  <c r="BA69" i="13"/>
  <c r="BA63" i="13"/>
  <c r="BA57" i="13"/>
  <c r="BA46" i="13"/>
  <c r="BA35" i="13"/>
  <c r="BA25" i="13"/>
  <c r="BA23" i="13"/>
  <c r="BA12" i="13"/>
  <c r="BA10" i="13"/>
  <c r="G9" i="13"/>
  <c r="G8" i="13" s="1"/>
  <c r="I9" i="13"/>
  <c r="I8" i="13" s="1"/>
  <c r="K9" i="13"/>
  <c r="K8" i="13" s="1"/>
  <c r="M9" i="13"/>
  <c r="O9" i="13"/>
  <c r="O8" i="13" s="1"/>
  <c r="Q9" i="13"/>
  <c r="V9" i="13"/>
  <c r="G11" i="13"/>
  <c r="I11" i="13"/>
  <c r="K11" i="13"/>
  <c r="M11" i="13"/>
  <c r="O11" i="13"/>
  <c r="Q11" i="13"/>
  <c r="V11" i="13"/>
  <c r="G13" i="13"/>
  <c r="I13" i="13"/>
  <c r="K13" i="13"/>
  <c r="M13" i="13"/>
  <c r="O13" i="13"/>
  <c r="Q13" i="13"/>
  <c r="V13" i="13"/>
  <c r="G15" i="13"/>
  <c r="I15" i="13"/>
  <c r="K15" i="13"/>
  <c r="M15" i="13"/>
  <c r="O15" i="13"/>
  <c r="Q15" i="13"/>
  <c r="Q8" i="13" s="1"/>
  <c r="V15" i="13"/>
  <c r="V8" i="13" s="1"/>
  <c r="G17" i="13"/>
  <c r="M17" i="13" s="1"/>
  <c r="I17" i="13"/>
  <c r="K17" i="13"/>
  <c r="O17" i="13"/>
  <c r="Q17" i="13"/>
  <c r="V17" i="13"/>
  <c r="G20" i="13"/>
  <c r="G19" i="13" s="1"/>
  <c r="I20" i="13"/>
  <c r="I19" i="13" s="1"/>
  <c r="K20" i="13"/>
  <c r="K19" i="13" s="1"/>
  <c r="M20" i="13"/>
  <c r="O20" i="13"/>
  <c r="O19" i="13" s="1"/>
  <c r="Q20" i="13"/>
  <c r="Q19" i="13" s="1"/>
  <c r="V20" i="13"/>
  <c r="V19" i="13" s="1"/>
  <c r="G22" i="13"/>
  <c r="I22" i="13"/>
  <c r="K22" i="13"/>
  <c r="M22" i="13"/>
  <c r="O22" i="13"/>
  <c r="Q22" i="13"/>
  <c r="V22" i="13"/>
  <c r="G24" i="13"/>
  <c r="I24" i="13"/>
  <c r="K24" i="13"/>
  <c r="M24" i="13"/>
  <c r="O24" i="13"/>
  <c r="Q24" i="13"/>
  <c r="V24" i="13"/>
  <c r="G26" i="13"/>
  <c r="I26" i="13"/>
  <c r="K26" i="13"/>
  <c r="M26" i="13"/>
  <c r="O26" i="13"/>
  <c r="Q26" i="13"/>
  <c r="V26" i="13"/>
  <c r="G28" i="13"/>
  <c r="I28" i="13"/>
  <c r="K28" i="13"/>
  <c r="M28" i="13"/>
  <c r="O28" i="13"/>
  <c r="Q28" i="13"/>
  <c r="V28" i="13"/>
  <c r="G30" i="13"/>
  <c r="I30" i="13"/>
  <c r="K30" i="13"/>
  <c r="M30" i="13"/>
  <c r="O30" i="13"/>
  <c r="Q30" i="13"/>
  <c r="V30" i="13"/>
  <c r="G32" i="13"/>
  <c r="I32" i="13"/>
  <c r="K32" i="13"/>
  <c r="M32" i="13"/>
  <c r="O32" i="13"/>
  <c r="Q32" i="13"/>
  <c r="V32" i="13"/>
  <c r="G34" i="13"/>
  <c r="I34" i="13"/>
  <c r="K34" i="13"/>
  <c r="M34" i="13"/>
  <c r="O34" i="13"/>
  <c r="Q34" i="13"/>
  <c r="V34" i="13"/>
  <c r="G36" i="13"/>
  <c r="M36" i="13" s="1"/>
  <c r="I36" i="13"/>
  <c r="K36" i="13"/>
  <c r="O36" i="13"/>
  <c r="Q36" i="13"/>
  <c r="V36" i="13"/>
  <c r="G38" i="13"/>
  <c r="I38" i="13"/>
  <c r="K38" i="13"/>
  <c r="M38" i="13"/>
  <c r="O38" i="13"/>
  <c r="Q38" i="13"/>
  <c r="V38" i="13"/>
  <c r="G40" i="13"/>
  <c r="I40" i="13"/>
  <c r="K40" i="13"/>
  <c r="M40" i="13"/>
  <c r="O40" i="13"/>
  <c r="Q40" i="13"/>
  <c r="V40" i="13"/>
  <c r="K42" i="13"/>
  <c r="O42" i="13"/>
  <c r="Q42" i="13"/>
  <c r="G43" i="13"/>
  <c r="I43" i="13"/>
  <c r="K43" i="13"/>
  <c r="M43" i="13"/>
  <c r="O43" i="13"/>
  <c r="Q43" i="13"/>
  <c r="V43" i="13"/>
  <c r="V42" i="13" s="1"/>
  <c r="G45" i="13"/>
  <c r="I45" i="13"/>
  <c r="K45" i="13"/>
  <c r="M45" i="13"/>
  <c r="O45" i="13"/>
  <c r="Q45" i="13"/>
  <c r="V45" i="13"/>
  <c r="G47" i="13"/>
  <c r="I47" i="13"/>
  <c r="K47" i="13"/>
  <c r="M47" i="13"/>
  <c r="O47" i="13"/>
  <c r="Q47" i="13"/>
  <c r="V47" i="13"/>
  <c r="G49" i="13"/>
  <c r="M49" i="13" s="1"/>
  <c r="M42" i="13" s="1"/>
  <c r="I49" i="13"/>
  <c r="I42" i="13" s="1"/>
  <c r="K49" i="13"/>
  <c r="O49" i="13"/>
  <c r="Q49" i="13"/>
  <c r="V49" i="13"/>
  <c r="G51" i="13"/>
  <c r="I51" i="13"/>
  <c r="K51" i="13"/>
  <c r="M51" i="13"/>
  <c r="O51" i="13"/>
  <c r="Q51" i="13"/>
  <c r="V51" i="13"/>
  <c r="G53" i="13"/>
  <c r="I53" i="13"/>
  <c r="K53" i="13"/>
  <c r="M53" i="13"/>
  <c r="O53" i="13"/>
  <c r="Q53" i="13"/>
  <c r="V53" i="13"/>
  <c r="O55" i="13"/>
  <c r="G56" i="13"/>
  <c r="I56" i="13"/>
  <c r="K56" i="13"/>
  <c r="M56" i="13"/>
  <c r="O56" i="13"/>
  <c r="Q56" i="13"/>
  <c r="Q55" i="13" s="1"/>
  <c r="V56" i="13"/>
  <c r="V55" i="13" s="1"/>
  <c r="G58" i="13"/>
  <c r="I58" i="13"/>
  <c r="K58" i="13"/>
  <c r="M58" i="13"/>
  <c r="O58" i="13"/>
  <c r="Q58" i="13"/>
  <c r="V58" i="13"/>
  <c r="G60" i="13"/>
  <c r="I60" i="13"/>
  <c r="K60" i="13"/>
  <c r="M60" i="13"/>
  <c r="O60" i="13"/>
  <c r="Q60" i="13"/>
  <c r="V60" i="13"/>
  <c r="G62" i="13"/>
  <c r="M62" i="13" s="1"/>
  <c r="M55" i="13" s="1"/>
  <c r="I62" i="13"/>
  <c r="K62" i="13"/>
  <c r="O62" i="13"/>
  <c r="Q62" i="13"/>
  <c r="V62" i="13"/>
  <c r="G64" i="13"/>
  <c r="I64" i="13"/>
  <c r="K64" i="13"/>
  <c r="M64" i="13"/>
  <c r="O64" i="13"/>
  <c r="Q64" i="13"/>
  <c r="V64" i="13"/>
  <c r="G66" i="13"/>
  <c r="I66" i="13"/>
  <c r="K66" i="13"/>
  <c r="M66" i="13"/>
  <c r="O66" i="13"/>
  <c r="Q66" i="13"/>
  <c r="V66" i="13"/>
  <c r="G68" i="13"/>
  <c r="I68" i="13"/>
  <c r="I55" i="13" s="1"/>
  <c r="K68" i="13"/>
  <c r="K55" i="13" s="1"/>
  <c r="M68" i="13"/>
  <c r="O68" i="13"/>
  <c r="Q68" i="13"/>
  <c r="V68" i="13"/>
  <c r="G70" i="13"/>
  <c r="I70" i="13"/>
  <c r="K70" i="13"/>
  <c r="M70" i="13"/>
  <c r="O70" i="13"/>
  <c r="Q70" i="13"/>
  <c r="V70" i="13"/>
  <c r="G72" i="13"/>
  <c r="I72" i="13"/>
  <c r="K72" i="13"/>
  <c r="M72" i="13"/>
  <c r="O72" i="13"/>
  <c r="Q72" i="13"/>
  <c r="V72" i="13"/>
  <c r="V74" i="13"/>
  <c r="G75" i="13"/>
  <c r="I75" i="13"/>
  <c r="K75" i="13"/>
  <c r="M75" i="13"/>
  <c r="O75" i="13"/>
  <c r="Q75" i="13"/>
  <c r="V75" i="13"/>
  <c r="G77" i="13"/>
  <c r="I77" i="13"/>
  <c r="K77" i="13"/>
  <c r="M77" i="13"/>
  <c r="O77" i="13"/>
  <c r="Q77" i="13"/>
  <c r="V77" i="13"/>
  <c r="G79" i="13"/>
  <c r="I79" i="13"/>
  <c r="K79" i="13"/>
  <c r="M79" i="13"/>
  <c r="O79" i="13"/>
  <c r="Q79" i="13"/>
  <c r="V79" i="13"/>
  <c r="G81" i="13"/>
  <c r="M81" i="13" s="1"/>
  <c r="M74" i="13" s="1"/>
  <c r="I81" i="13"/>
  <c r="I74" i="13" s="1"/>
  <c r="K81" i="13"/>
  <c r="K74" i="13" s="1"/>
  <c r="O81" i="13"/>
  <c r="Q81" i="13"/>
  <c r="V81" i="13"/>
  <c r="G83" i="13"/>
  <c r="I83" i="13"/>
  <c r="K83" i="13"/>
  <c r="M83" i="13"/>
  <c r="O83" i="13"/>
  <c r="Q83" i="13"/>
  <c r="V83" i="13"/>
  <c r="G85" i="13"/>
  <c r="I85" i="13"/>
  <c r="K85" i="13"/>
  <c r="M85" i="13"/>
  <c r="O85" i="13"/>
  <c r="Q85" i="13"/>
  <c r="V85" i="13"/>
  <c r="G87" i="13"/>
  <c r="I87" i="13"/>
  <c r="K87" i="13"/>
  <c r="M87" i="13"/>
  <c r="O87" i="13"/>
  <c r="O74" i="13" s="1"/>
  <c r="Q87" i="13"/>
  <c r="Q74" i="13" s="1"/>
  <c r="V87" i="13"/>
  <c r="G89" i="13"/>
  <c r="I89" i="13"/>
  <c r="K89" i="13"/>
  <c r="M89" i="13"/>
  <c r="O89" i="13"/>
  <c r="Q89" i="13"/>
  <c r="V89" i="13"/>
  <c r="G91" i="13"/>
  <c r="I91" i="13"/>
  <c r="K91" i="13"/>
  <c r="M91" i="13"/>
  <c r="O91" i="13"/>
  <c r="Q91" i="13"/>
  <c r="V91" i="13"/>
  <c r="G93" i="13"/>
  <c r="I93" i="13"/>
  <c r="K93" i="13"/>
  <c r="M93" i="13"/>
  <c r="O93" i="13"/>
  <c r="Q93" i="13"/>
  <c r="V93" i="13"/>
  <c r="I95" i="13"/>
  <c r="G96" i="13"/>
  <c r="I96" i="13"/>
  <c r="K96" i="13"/>
  <c r="K95" i="13" s="1"/>
  <c r="M96" i="13"/>
  <c r="M95" i="13" s="1"/>
  <c r="O96" i="13"/>
  <c r="O95" i="13" s="1"/>
  <c r="Q96" i="13"/>
  <c r="Q95" i="13" s="1"/>
  <c r="V96" i="13"/>
  <c r="V95" i="13" s="1"/>
  <c r="G98" i="13"/>
  <c r="I98" i="13"/>
  <c r="K98" i="13"/>
  <c r="M98" i="13"/>
  <c r="O98" i="13"/>
  <c r="Q98" i="13"/>
  <c r="V98" i="13"/>
  <c r="G100" i="13"/>
  <c r="I100" i="13"/>
  <c r="K100" i="13"/>
  <c r="M100" i="13"/>
  <c r="O100" i="13"/>
  <c r="Q100" i="13"/>
  <c r="V100" i="13"/>
  <c r="G102" i="13"/>
  <c r="I102" i="13"/>
  <c r="K102" i="13"/>
  <c r="M102" i="13"/>
  <c r="O102" i="13"/>
  <c r="Q102" i="13"/>
  <c r="V102" i="13"/>
  <c r="G104" i="13"/>
  <c r="I104" i="13"/>
  <c r="K104" i="13"/>
  <c r="M104" i="13"/>
  <c r="O104" i="13"/>
  <c r="Q104" i="13"/>
  <c r="V104" i="13"/>
  <c r="G106" i="13"/>
  <c r="I106" i="13"/>
  <c r="K106" i="13"/>
  <c r="M106" i="13"/>
  <c r="O106" i="13"/>
  <c r="Q106" i="13"/>
  <c r="V106" i="13"/>
  <c r="G108" i="13"/>
  <c r="M108" i="13" s="1"/>
  <c r="I108" i="13"/>
  <c r="K108" i="13"/>
  <c r="O108" i="13"/>
  <c r="Q108" i="13"/>
  <c r="V108" i="13"/>
  <c r="G110" i="13"/>
  <c r="I110" i="13"/>
  <c r="K110" i="13"/>
  <c r="M110" i="13"/>
  <c r="O110" i="13"/>
  <c r="Q110" i="13"/>
  <c r="V110" i="13"/>
  <c r="G112" i="13"/>
  <c r="I112" i="13"/>
  <c r="K112" i="13"/>
  <c r="M112" i="13"/>
  <c r="O112" i="13"/>
  <c r="Q112" i="13"/>
  <c r="V112" i="13"/>
  <c r="G114" i="13"/>
  <c r="I114" i="13"/>
  <c r="K114" i="13"/>
  <c r="M114" i="13"/>
  <c r="O114" i="13"/>
  <c r="Q114" i="13"/>
  <c r="V114" i="13"/>
  <c r="G117" i="13"/>
  <c r="G116" i="13" s="1"/>
  <c r="I117" i="13"/>
  <c r="I116" i="13" s="1"/>
  <c r="K117" i="13"/>
  <c r="K116" i="13" s="1"/>
  <c r="M117" i="13"/>
  <c r="O117" i="13"/>
  <c r="O116" i="13" s="1"/>
  <c r="Q117" i="13"/>
  <c r="Q116" i="13" s="1"/>
  <c r="V117" i="13"/>
  <c r="V116" i="13" s="1"/>
  <c r="G119" i="13"/>
  <c r="I119" i="13"/>
  <c r="K119" i="13"/>
  <c r="M119" i="13"/>
  <c r="O119" i="13"/>
  <c r="Q119" i="13"/>
  <c r="V119" i="13"/>
  <c r="G121" i="13"/>
  <c r="I121" i="13"/>
  <c r="K121" i="13"/>
  <c r="M121" i="13"/>
  <c r="O121" i="13"/>
  <c r="Q121" i="13"/>
  <c r="V121" i="13"/>
  <c r="G123" i="13"/>
  <c r="I123" i="13"/>
  <c r="K123" i="13"/>
  <c r="M123" i="13"/>
  <c r="O123" i="13"/>
  <c r="Q123" i="13"/>
  <c r="V123" i="13"/>
  <c r="G125" i="13"/>
  <c r="I125" i="13"/>
  <c r="K125" i="13"/>
  <c r="M125" i="13"/>
  <c r="O125" i="13"/>
  <c r="Q125" i="13"/>
  <c r="V125" i="13"/>
  <c r="G127" i="13"/>
  <c r="M127" i="13" s="1"/>
  <c r="I127" i="13"/>
  <c r="K127" i="13"/>
  <c r="O127" i="13"/>
  <c r="Q127" i="13"/>
  <c r="V127" i="13"/>
  <c r="G129" i="13"/>
  <c r="I129" i="13"/>
  <c r="K129" i="13"/>
  <c r="M129" i="13"/>
  <c r="O129" i="13"/>
  <c r="Q129" i="13"/>
  <c r="V129" i="13"/>
  <c r="G132" i="13"/>
  <c r="G131" i="13" s="1"/>
  <c r="I132" i="13"/>
  <c r="I131" i="13" s="1"/>
  <c r="K132" i="13"/>
  <c r="K131" i="13" s="1"/>
  <c r="M132" i="13"/>
  <c r="O132" i="13"/>
  <c r="O131" i="13" s="1"/>
  <c r="Q132" i="13"/>
  <c r="Q131" i="13" s="1"/>
  <c r="V132" i="13"/>
  <c r="G134" i="13"/>
  <c r="I134" i="13"/>
  <c r="K134" i="13"/>
  <c r="M134" i="13"/>
  <c r="O134" i="13"/>
  <c r="Q134" i="13"/>
  <c r="V134" i="13"/>
  <c r="G136" i="13"/>
  <c r="I136" i="13"/>
  <c r="K136" i="13"/>
  <c r="M136" i="13"/>
  <c r="O136" i="13"/>
  <c r="Q136" i="13"/>
  <c r="V136" i="13"/>
  <c r="G138" i="13"/>
  <c r="I138" i="13"/>
  <c r="K138" i="13"/>
  <c r="M138" i="13"/>
  <c r="O138" i="13"/>
  <c r="Q138" i="13"/>
  <c r="V138" i="13"/>
  <c r="V131" i="13" s="1"/>
  <c r="G140" i="13"/>
  <c r="M140" i="13" s="1"/>
  <c r="I140" i="13"/>
  <c r="K140" i="13"/>
  <c r="O140" i="13"/>
  <c r="Q140" i="13"/>
  <c r="V140" i="13"/>
  <c r="G142" i="13"/>
  <c r="I142" i="13"/>
  <c r="K142" i="13"/>
  <c r="M142" i="13"/>
  <c r="O142" i="13"/>
  <c r="Q142" i="13"/>
  <c r="V142" i="13"/>
  <c r="G144" i="13"/>
  <c r="I144" i="13"/>
  <c r="K144" i="13"/>
  <c r="M144" i="13"/>
  <c r="O144" i="13"/>
  <c r="Q144" i="13"/>
  <c r="V144" i="13"/>
  <c r="G146" i="13"/>
  <c r="I146" i="13"/>
  <c r="K146" i="13"/>
  <c r="M146" i="13"/>
  <c r="O146" i="13"/>
  <c r="Q146" i="13"/>
  <c r="V146" i="13"/>
  <c r="G148" i="13"/>
  <c r="I148" i="13"/>
  <c r="K148" i="13"/>
  <c r="M148" i="13"/>
  <c r="O148" i="13"/>
  <c r="Q148" i="13"/>
  <c r="V148" i="13"/>
  <c r="G150" i="13"/>
  <c r="I150" i="13"/>
  <c r="K150" i="13"/>
  <c r="M150" i="13"/>
  <c r="O150" i="13"/>
  <c r="Q150" i="13"/>
  <c r="V150" i="13"/>
  <c r="G152" i="13"/>
  <c r="I152" i="13"/>
  <c r="K152" i="13"/>
  <c r="M152" i="13"/>
  <c r="O152" i="13"/>
  <c r="Q152" i="13"/>
  <c r="V152" i="13"/>
  <c r="G154" i="13"/>
  <c r="M154" i="13" s="1"/>
  <c r="I154" i="13"/>
  <c r="K154" i="13"/>
  <c r="O154" i="13"/>
  <c r="Q154" i="13"/>
  <c r="V154" i="13"/>
  <c r="G156" i="13"/>
  <c r="I156" i="13"/>
  <c r="K156" i="13"/>
  <c r="M156" i="13"/>
  <c r="O156" i="13"/>
  <c r="Q156" i="13"/>
  <c r="V156" i="13"/>
  <c r="G158" i="13"/>
  <c r="I158" i="13"/>
  <c r="K158" i="13"/>
  <c r="M158" i="13"/>
  <c r="O158" i="13"/>
  <c r="Q158" i="13"/>
  <c r="V158" i="13"/>
  <c r="G160" i="13"/>
  <c r="I160" i="13"/>
  <c r="K160" i="13"/>
  <c r="M160" i="13"/>
  <c r="G161" i="13"/>
  <c r="I161" i="13"/>
  <c r="K161" i="13"/>
  <c r="M161" i="13"/>
  <c r="O161" i="13"/>
  <c r="O160" i="13" s="1"/>
  <c r="Q161" i="13"/>
  <c r="Q160" i="13" s="1"/>
  <c r="V161" i="13"/>
  <c r="V160" i="13" s="1"/>
  <c r="G163" i="13"/>
  <c r="I163" i="13"/>
  <c r="K163" i="13"/>
  <c r="M163" i="13"/>
  <c r="O163" i="13"/>
  <c r="Q163" i="13"/>
  <c r="V163" i="13"/>
  <c r="G165" i="13"/>
  <c r="I165" i="13"/>
  <c r="K165" i="13"/>
  <c r="M165" i="13"/>
  <c r="O165" i="13"/>
  <c r="Q165" i="13"/>
  <c r="V165" i="13"/>
  <c r="G167" i="13"/>
  <c r="I167" i="13"/>
  <c r="K167" i="13"/>
  <c r="M167" i="13"/>
  <c r="O167" i="13"/>
  <c r="Q167" i="13"/>
  <c r="V167" i="13"/>
  <c r="G169" i="13"/>
  <c r="I169" i="13"/>
  <c r="K169" i="13"/>
  <c r="M169" i="13"/>
  <c r="O169" i="13"/>
  <c r="Q169" i="13"/>
  <c r="V169" i="13"/>
  <c r="G171" i="13"/>
  <c r="I171" i="13"/>
  <c r="K171" i="13"/>
  <c r="M171" i="13"/>
  <c r="O171" i="13"/>
  <c r="Q171" i="13"/>
  <c r="V171" i="13"/>
  <c r="G173" i="13"/>
  <c r="I173" i="13"/>
  <c r="K173" i="13"/>
  <c r="G174" i="13"/>
  <c r="I174" i="13"/>
  <c r="K174" i="13"/>
  <c r="M174" i="13"/>
  <c r="M173" i="13" s="1"/>
  <c r="O174" i="13"/>
  <c r="O173" i="13" s="1"/>
  <c r="Q174" i="13"/>
  <c r="Q173" i="13" s="1"/>
  <c r="V174" i="13"/>
  <c r="V173" i="13" s="1"/>
  <c r="G176" i="13"/>
  <c r="I176" i="13"/>
  <c r="K176" i="13"/>
  <c r="M176" i="13"/>
  <c r="O176" i="13"/>
  <c r="Q176" i="13"/>
  <c r="V176" i="13"/>
  <c r="G178" i="13"/>
  <c r="I178" i="13"/>
  <c r="K178" i="13"/>
  <c r="M178" i="13"/>
  <c r="O178" i="13"/>
  <c r="Q178" i="13"/>
  <c r="V178" i="13"/>
  <c r="G180" i="13"/>
  <c r="I180" i="13"/>
  <c r="K180" i="13"/>
  <c r="M180" i="13"/>
  <c r="O180" i="13"/>
  <c r="Q180" i="13"/>
  <c r="V180" i="13"/>
  <c r="G183" i="13"/>
  <c r="G182" i="13" s="1"/>
  <c r="I183" i="13"/>
  <c r="I182" i="13" s="1"/>
  <c r="K183" i="13"/>
  <c r="K182" i="13" s="1"/>
  <c r="M183" i="13"/>
  <c r="M182" i="13" s="1"/>
  <c r="O183" i="13"/>
  <c r="O182" i="13" s="1"/>
  <c r="Q183" i="13"/>
  <c r="Q182" i="13" s="1"/>
  <c r="V183" i="13"/>
  <c r="V182" i="13" s="1"/>
  <c r="G185" i="13"/>
  <c r="I185" i="13"/>
  <c r="G186" i="13"/>
  <c r="I186" i="13"/>
  <c r="K186" i="13"/>
  <c r="K185" i="13" s="1"/>
  <c r="M186" i="13"/>
  <c r="M185" i="13" s="1"/>
  <c r="O186" i="13"/>
  <c r="O185" i="13" s="1"/>
  <c r="Q186" i="13"/>
  <c r="Q185" i="13" s="1"/>
  <c r="V186" i="13"/>
  <c r="V185" i="13" s="1"/>
  <c r="Q188" i="13"/>
  <c r="V188" i="13"/>
  <c r="G189" i="13"/>
  <c r="G188" i="13" s="1"/>
  <c r="I189" i="13"/>
  <c r="I188" i="13" s="1"/>
  <c r="K189" i="13"/>
  <c r="K188" i="13" s="1"/>
  <c r="M189" i="13"/>
  <c r="M188" i="13" s="1"/>
  <c r="O189" i="13"/>
  <c r="O188" i="13" s="1"/>
  <c r="Q189" i="13"/>
  <c r="V189" i="13"/>
  <c r="G191" i="13"/>
  <c r="I191" i="13"/>
  <c r="K191" i="13"/>
  <c r="M191" i="13"/>
  <c r="O191" i="13"/>
  <c r="Q191" i="13"/>
  <c r="V191" i="13"/>
  <c r="G193" i="13"/>
  <c r="I193" i="13"/>
  <c r="K193" i="13"/>
  <c r="M193" i="13"/>
  <c r="O193" i="13"/>
  <c r="Q193" i="13"/>
  <c r="V193" i="13"/>
  <c r="I195" i="13"/>
  <c r="K195" i="13"/>
  <c r="O195" i="13"/>
  <c r="Q195" i="13"/>
  <c r="V195" i="13"/>
  <c r="G196" i="13"/>
  <c r="G195" i="13" s="1"/>
  <c r="I196" i="13"/>
  <c r="K196" i="13"/>
  <c r="O196" i="13"/>
  <c r="Q196" i="13"/>
  <c r="V196" i="13"/>
  <c r="G198" i="13"/>
  <c r="I198" i="13"/>
  <c r="K198" i="13"/>
  <c r="M198" i="13"/>
  <c r="O198" i="13"/>
  <c r="Q198" i="13"/>
  <c r="V198" i="13"/>
  <c r="G200" i="13"/>
  <c r="I200" i="13"/>
  <c r="K200" i="13"/>
  <c r="M200" i="13"/>
  <c r="O200" i="13"/>
  <c r="Q200" i="13"/>
  <c r="V200" i="13"/>
  <c r="G202" i="13"/>
  <c r="I202" i="13"/>
  <c r="K202" i="13"/>
  <c r="M202" i="13"/>
  <c r="G203" i="13"/>
  <c r="I203" i="13"/>
  <c r="K203" i="13"/>
  <c r="M203" i="13"/>
  <c r="O203" i="13"/>
  <c r="O202" i="13" s="1"/>
  <c r="Q203" i="13"/>
  <c r="Q202" i="13" s="1"/>
  <c r="V203" i="13"/>
  <c r="V202" i="13" s="1"/>
  <c r="G205" i="13"/>
  <c r="I205" i="13"/>
  <c r="K205" i="13"/>
  <c r="M205" i="13"/>
  <c r="O205" i="13"/>
  <c r="Q205" i="13"/>
  <c r="V205" i="13"/>
  <c r="G207" i="13"/>
  <c r="I207" i="13"/>
  <c r="K207" i="13"/>
  <c r="M207" i="13"/>
  <c r="O207" i="13"/>
  <c r="Q207" i="13"/>
  <c r="V207" i="13"/>
  <c r="G208" i="13"/>
  <c r="I208" i="13"/>
  <c r="K208" i="13"/>
  <c r="M208" i="13"/>
  <c r="O208" i="13"/>
  <c r="Q208" i="13"/>
  <c r="V208" i="13"/>
  <c r="G210" i="13"/>
  <c r="I210" i="13"/>
  <c r="K210" i="13"/>
  <c r="M210" i="13"/>
  <c r="O210" i="13"/>
  <c r="Q210" i="13"/>
  <c r="V210" i="13"/>
  <c r="G212" i="13"/>
  <c r="I212" i="13"/>
  <c r="K212" i="13"/>
  <c r="M212" i="13"/>
  <c r="O212" i="13"/>
  <c r="Q212" i="13"/>
  <c r="V212" i="13"/>
  <c r="G214" i="13"/>
  <c r="I214" i="13"/>
  <c r="K214" i="13"/>
  <c r="G215" i="13"/>
  <c r="I215" i="13"/>
  <c r="K215" i="13"/>
  <c r="M215" i="13"/>
  <c r="M214" i="13" s="1"/>
  <c r="O215" i="13"/>
  <c r="O214" i="13" s="1"/>
  <c r="Q215" i="13"/>
  <c r="Q214" i="13" s="1"/>
  <c r="V215" i="13"/>
  <c r="V214" i="13" s="1"/>
  <c r="G216" i="13"/>
  <c r="I216" i="13"/>
  <c r="K216" i="13"/>
  <c r="M216" i="13"/>
  <c r="O216" i="13"/>
  <c r="Q216" i="13"/>
  <c r="V216" i="13"/>
  <c r="G217" i="13"/>
  <c r="I217" i="13"/>
  <c r="K217" i="13"/>
  <c r="M217" i="13"/>
  <c r="O217" i="13"/>
  <c r="Q217" i="13"/>
  <c r="V217" i="13"/>
  <c r="G218" i="13"/>
  <c r="I218" i="13"/>
  <c r="K218" i="13"/>
  <c r="M218" i="13"/>
  <c r="O218" i="13"/>
  <c r="Q218" i="13"/>
  <c r="V218" i="13"/>
  <c r="G219" i="13"/>
  <c r="I219" i="13"/>
  <c r="K219" i="13"/>
  <c r="M219" i="13"/>
  <c r="O219" i="13"/>
  <c r="Q219" i="13"/>
  <c r="V219" i="13"/>
  <c r="AE221" i="13"/>
  <c r="G26" i="12"/>
  <c r="BA23" i="12"/>
  <c r="BA21" i="12"/>
  <c r="BA19" i="12"/>
  <c r="BA14" i="12"/>
  <c r="BA10" i="12"/>
  <c r="G9" i="12"/>
  <c r="G8" i="12" s="1"/>
  <c r="I9" i="12"/>
  <c r="I8" i="12" s="1"/>
  <c r="K9" i="12"/>
  <c r="K8" i="12" s="1"/>
  <c r="M9" i="12"/>
  <c r="M8" i="12" s="1"/>
  <c r="O9" i="12"/>
  <c r="O8" i="12" s="1"/>
  <c r="Q9" i="12"/>
  <c r="Q8" i="12" s="1"/>
  <c r="V9" i="12"/>
  <c r="V8" i="12" s="1"/>
  <c r="G11" i="12"/>
  <c r="I11" i="12"/>
  <c r="K11" i="12"/>
  <c r="M11" i="12"/>
  <c r="O11" i="12"/>
  <c r="Q11" i="12"/>
  <c r="V11" i="12"/>
  <c r="G13" i="12"/>
  <c r="I13" i="12"/>
  <c r="K13" i="12"/>
  <c r="M13" i="12"/>
  <c r="O13" i="12"/>
  <c r="Q13" i="12"/>
  <c r="V13" i="12"/>
  <c r="G15" i="12"/>
  <c r="I15" i="12"/>
  <c r="K15" i="12"/>
  <c r="M15" i="12"/>
  <c r="O15" i="12"/>
  <c r="Q15" i="12"/>
  <c r="V15" i="12"/>
  <c r="I17" i="12"/>
  <c r="K17" i="12"/>
  <c r="O17" i="12"/>
  <c r="Q17" i="12"/>
  <c r="V17" i="12"/>
  <c r="G18" i="12"/>
  <c r="M18" i="12" s="1"/>
  <c r="M17" i="12" s="1"/>
  <c r="I18" i="12"/>
  <c r="K18" i="12"/>
  <c r="O18" i="12"/>
  <c r="Q18" i="12"/>
  <c r="V18" i="12"/>
  <c r="G20" i="12"/>
  <c r="I20" i="12"/>
  <c r="K20" i="12"/>
  <c r="M20" i="12"/>
  <c r="O20" i="12"/>
  <c r="Q20" i="12"/>
  <c r="V20" i="12"/>
  <c r="G22" i="12"/>
  <c r="I22" i="12"/>
  <c r="K22" i="12"/>
  <c r="M22" i="12"/>
  <c r="O22" i="12"/>
  <c r="Q22" i="12"/>
  <c r="V22" i="12"/>
  <c r="AE26" i="12"/>
  <c r="I20" i="1"/>
  <c r="I19" i="1"/>
  <c r="I18" i="1"/>
  <c r="I17" i="1"/>
  <c r="I16" i="1"/>
  <c r="I74" i="1"/>
  <c r="J73" i="1" s="1"/>
  <c r="J72" i="1"/>
  <c r="J71" i="1"/>
  <c r="J70" i="1"/>
  <c r="J69" i="1"/>
  <c r="J68" i="1"/>
  <c r="J67" i="1"/>
  <c r="J66" i="1"/>
  <c r="F45" i="1"/>
  <c r="G23" i="1" s="1"/>
  <c r="G45" i="1"/>
  <c r="G25" i="1" s="1"/>
  <c r="H45" i="1"/>
  <c r="I44" i="1"/>
  <c r="I43" i="1"/>
  <c r="I40" i="1"/>
  <c r="I39" i="1"/>
  <c r="I45" i="1" s="1"/>
  <c r="J28" i="1"/>
  <c r="J26" i="1"/>
  <c r="G38" i="1"/>
  <c r="F38" i="1"/>
  <c r="J23" i="1"/>
  <c r="J24" i="1"/>
  <c r="J25" i="1"/>
  <c r="J27" i="1"/>
  <c r="E24" i="1"/>
  <c r="G24" i="1"/>
  <c r="E26" i="1"/>
  <c r="G26" i="1"/>
  <c r="J65" i="1" l="1"/>
  <c r="J64" i="1"/>
  <c r="J57" i="1"/>
  <c r="J58" i="1"/>
  <c r="J59" i="1"/>
  <c r="J63" i="1"/>
  <c r="J60" i="1"/>
  <c r="J62" i="1"/>
  <c r="J61" i="1"/>
  <c r="A27" i="1"/>
  <c r="M131" i="13"/>
  <c r="M116" i="13"/>
  <c r="M19" i="13"/>
  <c r="M8" i="13"/>
  <c r="G55" i="13"/>
  <c r="G42" i="13"/>
  <c r="G74" i="13"/>
  <c r="M196" i="13"/>
  <c r="M195" i="13" s="1"/>
  <c r="G95" i="13"/>
  <c r="AF221" i="13"/>
  <c r="G17" i="12"/>
  <c r="AF26" i="12"/>
  <c r="I21" i="1"/>
  <c r="J44" i="1"/>
  <c r="J40" i="1"/>
  <c r="J43" i="1"/>
  <c r="J41" i="1"/>
  <c r="J39" i="1"/>
  <c r="J45" i="1" s="1"/>
  <c r="J74" i="1" l="1"/>
  <c r="G28" i="1"/>
  <c r="G27" i="1" s="1"/>
  <c r="G29" i="1" s="1"/>
  <c r="A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Patrik Hanáček</author>
  </authors>
  <commentList>
    <comment ref="S6" authorId="0" shapeId="0" xr:uid="{4DA36634-AE26-412A-ADA0-6846567E4F05}">
      <text>
        <r>
          <rPr>
            <sz val="9"/>
            <color indexed="81"/>
            <rFont val="Tahoma"/>
            <family val="2"/>
            <charset val="238"/>
          </rPr>
          <t>Jedná se o informaci, zda se jedná o položku, která je do rozpočtu zadána z cenové soustavy RTS, nebo vlastní.</t>
        </r>
      </text>
    </comment>
    <comment ref="T6" authorId="0" shapeId="0" xr:uid="{1E94DF1C-DA1A-4CA2-83EE-B3A17297428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Patrik Hanáček</author>
  </authors>
  <commentList>
    <comment ref="S6" authorId="0" shapeId="0" xr:uid="{70843F40-0E46-4525-9FDA-2C40D5AFA2DF}">
      <text>
        <r>
          <rPr>
            <sz val="9"/>
            <color indexed="81"/>
            <rFont val="Tahoma"/>
            <family val="2"/>
            <charset val="238"/>
          </rPr>
          <t>Jedná se o informaci, zda se jedná o položku, která je do rozpočtu zadána z cenové soustavy RTS, nebo vlastní.</t>
        </r>
      </text>
    </comment>
    <comment ref="T6" authorId="0" shapeId="0" xr:uid="{2ADD4134-221D-429C-8FCA-55125F45137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<sst xmlns="http://schemas.openxmlformats.org/spreadsheetml/2006/main" count="1362" uniqueCount="386">
  <si>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</si>
  <si>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</si>
  <si>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</si>
  <si>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</si>
  <si>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</si>
  <si>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</si>
  <si>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</si>
  <si>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</si>
  <si>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</si>
  <si>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</si>
  <si>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</si>
  <si>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</si>
  <si>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</si>
  <si>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</si>
  <si>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</si>
  <si>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</si>
  <si>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</si>
  <si>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</si>
  <si>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</si>
  <si>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</si>
  <si>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</si>
  <si>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</si>
  <si>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</si>
  <si>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</si>
  <si>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</si>
  <si>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</si>
  <si>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</si>
  <si>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</si>
  <si>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</si>
  <si>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</si>
  <si>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</si>
  <si>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</si>
  <si>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</si>
  <si>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</si>
  <si>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</si>
  <si>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</si>
  <si>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</si>
  <si>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</si>
  <si>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</si>
  <si>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</si>
  <si>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</si>
  <si>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</si>
  <si>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</si>
  <si>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245Z001B</t>
  </si>
  <si>
    <t>Řešení havarijního stavu školní kuchyně - gastrotechnologie</t>
  </si>
  <si>
    <t>Stavba</t>
  </si>
  <si>
    <t>Ostatní a vedlejší náklady</t>
  </si>
  <si>
    <t>ON/VN</t>
  </si>
  <si>
    <t>Stavební objekt</t>
  </si>
  <si>
    <t>D.2</t>
  </si>
  <si>
    <t>Gastrotechnologie</t>
  </si>
  <si>
    <t>Celkem za stavbu</t>
  </si>
  <si>
    <t>CZK</t>
  </si>
  <si>
    <t>#POPS</t>
  </si>
  <si>
    <t>Popis stavby: 245Z001B - Řešení havarijního stavu školní kuchyně - gastrotechnologie</t>
  </si>
  <si>
    <t>#POPO</t>
  </si>
  <si>
    <t>Popis objektu: D.2 - Gastrotechnologie</t>
  </si>
  <si>
    <t>#POPR</t>
  </si>
  <si>
    <t>Popis rozpočtu: D.2 - Gastrotechnologie</t>
  </si>
  <si>
    <t>Popis objektu: OVN - Ostatní a vedlejší náklady</t>
  </si>
  <si>
    <t>Popis rozpočtu: ON/VN - Ostatní a vedlejší náklady</t>
  </si>
  <si>
    <t>Rekapitulace dílů</t>
  </si>
  <si>
    <t>Typ dílu</t>
  </si>
  <si>
    <t>_1</t>
  </si>
  <si>
    <t>NÁPOJE</t>
  </si>
  <si>
    <t>_10</t>
  </si>
  <si>
    <t>VÝDEJ JÍDLA</t>
  </si>
  <si>
    <t>_11</t>
  </si>
  <si>
    <t>VÝDEJ DO JÍDLONOSIČŮ</t>
  </si>
  <si>
    <t>_12</t>
  </si>
  <si>
    <t>CHLADICÍ BOX</t>
  </si>
  <si>
    <t>_13</t>
  </si>
  <si>
    <t>SUCHÝ SKLAD</t>
  </si>
  <si>
    <t>_14</t>
  </si>
  <si>
    <t>SKLAD</t>
  </si>
  <si>
    <t>_15</t>
  </si>
  <si>
    <t>DOPRAVA A MONTÁŽ ZAŘÍZENÍ</t>
  </si>
  <si>
    <t>_2</t>
  </si>
  <si>
    <t>MYTÍ STOLNÍHO NÁDOBÍ</t>
  </si>
  <si>
    <t>_3</t>
  </si>
  <si>
    <t>MYTÍ ČERNÉHO NÁDOBÍ</t>
  </si>
  <si>
    <t>_4</t>
  </si>
  <si>
    <t>HRUBÁ PŘÍPRAVA ZELENINY</t>
  </si>
  <si>
    <t>_5</t>
  </si>
  <si>
    <t>STUDENÁ KUCHYNĚ A ČISTÁ  PŘÍPRAVA ZELENINY</t>
  </si>
  <si>
    <t>_6</t>
  </si>
  <si>
    <t>PŘÍPRAVA MASA A VÝTLUK VAJEC</t>
  </si>
  <si>
    <t>_7</t>
  </si>
  <si>
    <t>TĚSTO</t>
  </si>
  <si>
    <t>_8</t>
  </si>
  <si>
    <t>VARNA</t>
  </si>
  <si>
    <t>_9</t>
  </si>
  <si>
    <t>KONVEKTOMATY</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</si>
  <si>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</si>
  <si>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</si>
  <si>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</si>
  <si>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</si>
  <si>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</si>
  <si>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</si>
  <si>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</si>
  <si>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</si>
  <si>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</si>
  <si>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</si>
  <si>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</si>
  <si>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</si>
  <si>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</si>
  <si>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</si>
  <si>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</si>
  <si>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</si>
  <si>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</si>
  <si>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</si>
  <si>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</si>
  <si>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</si>
  <si>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</si>
  <si>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</si>
  <si>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</si>
  <si>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</si>
  <si>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</si>
  <si>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</si>
  <si>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</si>
  <si>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</si>
  <si>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</si>
  <si>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</si>
  <si>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</si>
  <si>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</si>
  <si>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</si>
  <si>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</si>
  <si>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</si>
  <si>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</si>
  <si>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24/ I</t>
  </si>
  <si>
    <t>Indiv</t>
  </si>
  <si>
    <t>VRN</t>
  </si>
  <si>
    <t>Běžná</t>
  </si>
  <si>
    <t>POL99_8</t>
  </si>
  <si>
    <t>Náklady dodavatele vyplývající z povinností dodavatele stanovených obchodními podmínkami před zahájením stavebních prací. Tato skupina zahrnuje zejména náklady na přípravné činnosti.</t>
  </si>
  <si>
    <t>POP</t>
  </si>
  <si>
    <t>005121 R</t>
  </si>
  <si>
    <t>Zařízení staveniště</t>
  </si>
  <si>
    <t>POL99_0</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</si>
  <si>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</si>
  <si>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</si>
  <si>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</si>
  <si>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</si>
  <si>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</si>
  <si>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</si>
  <si>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</si>
  <si>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</si>
  <si>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</si>
  <si>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</si>
  <si>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</si>
  <si>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</si>
  <si>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</si>
  <si>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005231020R</t>
  </si>
  <si>
    <t>Individuální a komplexní vyzkoušení</t>
  </si>
  <si>
    <t>Náklady na individuální zkoušky dodaných a smontovaných technologických zařízení včetně komplexního vyzkoušení.</t>
  </si>
  <si>
    <t>hygienický rozbor vody : 1</t>
  </si>
  <si>
    <t>VV</t>
  </si>
  <si>
    <t>SUM</t>
  </si>
  <si>
    <t>END</t>
  </si>
  <si>
    <t>Položkový soupis prací a dodávek</t>
  </si>
  <si>
    <t>001</t>
  </si>
  <si>
    <t>Vířič chlazených nápojů, 2x18l</t>
  </si>
  <si>
    <t>ks</t>
  </si>
  <si>
    <t>Vlastní</t>
  </si>
  <si>
    <t>Specifikace</t>
  </si>
  <si>
    <t>POL3_0</t>
  </si>
  <si>
    <t>dvě průhledné nádoby z potravinářského polykarbonátu, dva kohoutky, dvě otáčející se lopatky, ovládání pomocí dvou tlačítek, teplota chlazení 7-12°C, maximální výška slkenice 220 mm, chladivo R290</t>
  </si>
  <si>
    <t>002</t>
  </si>
  <si>
    <t>Výrobník čaje</t>
  </si>
  <si>
    <t>1 průtoková jednotka, 2 zásobníky s výpustným kohoutkem, s el. ohřevem, pevné připojení na vodu, udržovací kapacita 10l, výkonová kapacita 30l/hod. (240 šálků), doba překapávání 10min/5l, digitální řízení, filtrací jednotka</t>
  </si>
  <si>
    <t>002.1</t>
  </si>
  <si>
    <t>Várnice na čaj 5l</t>
  </si>
  <si>
    <t>dvojitý plášť, víko, nekapající kohoutek, vodoznak</t>
  </si>
  <si>
    <t>003</t>
  </si>
  <si>
    <t>Pracovní stůl s policí a dvířky</t>
  </si>
  <si>
    <t>viz. samostatný technický standard nerezového nábytku - příloha výkazu výměr</t>
  </si>
  <si>
    <t>004</t>
  </si>
  <si>
    <t>Vozík servírovací, 3 police</t>
  </si>
  <si>
    <t>Práce</t>
  </si>
  <si>
    <t>POL1_1</t>
  </si>
  <si>
    <t>3 police, celonerezové provedení, 4 otočná kolečka z toho 2 s brzdou, nosnost 50 kg</t>
  </si>
  <si>
    <t>101</t>
  </si>
  <si>
    <t>Parapetní deska, celonerezová</t>
  </si>
  <si>
    <t>102</t>
  </si>
  <si>
    <t>Vstupní stůl k myčce s dřezem a pojezdy pro koše</t>
  </si>
  <si>
    <t>dřez 450x450x250 mm vpravo, pro koše 650x500 mm, bližší specifikace viz. technický standard nerezového nábytku - příloha výkazu výměr</t>
  </si>
  <si>
    <t>102.1</t>
  </si>
  <si>
    <t>Baterie se sprchou</t>
  </si>
  <si>
    <t>jednootvorová baterie s otočným výtokem, kryt sprchy z plastu, nástěnný držák, pčřipojovací hadice 3/8 o délce 400 mm, výška baterie 1060 mm</t>
  </si>
  <si>
    <t>103</t>
  </si>
  <si>
    <t>Namáčecí vozík na příbory</t>
  </si>
  <si>
    <t>z chromniklové oceli 18/10, s výpustí, 4 otočná kolečka z toho 2 s brzdou</t>
  </si>
  <si>
    <t>104</t>
  </si>
  <si>
    <t>Mycí stroj</t>
  </si>
  <si>
    <t>viz. samostatný technický standard - příloha výkazu výměr</t>
  </si>
  <si>
    <t>104.1</t>
  </si>
  <si>
    <t>Úpravna vody</t>
  </si>
  <si>
    <t>plně automatické objemově řízené změkčovací zařízení, sklolaminátové lahve, 10l změkčovací náplně</t>
  </si>
  <si>
    <t>105</t>
  </si>
  <si>
    <t>Nástěnný odsavač par, (dodávka VZT, 900x900x400)</t>
  </si>
  <si>
    <t>dodávka VZT</t>
  </si>
  <si>
    <t>106</t>
  </si>
  <si>
    <t>Výstupní stůl k myčce s pojezdy pro koše</t>
  </si>
  <si>
    <t>pro koše 650x500 mm, bližší specifikace viz. technický standard nerezového nábytku - příloha výkazu výměr</t>
  </si>
  <si>
    <t>107</t>
  </si>
  <si>
    <t>Regál pětipolicový</t>
  </si>
  <si>
    <t>108</t>
  </si>
  <si>
    <t>Podlahová vpust, (dodávka stavby, 100x100)</t>
  </si>
  <si>
    <t>dodávka stavby</t>
  </si>
  <si>
    <t>109</t>
  </si>
  <si>
    <t>120</t>
  </si>
  <si>
    <t>120.1</t>
  </si>
  <si>
    <t>plně automatické objemově řízené změkčovací zařízení, bypass pro mixování upravené  a neupravené vody, řídící jednotka, digitální display, teplota vody max 43°C</t>
  </si>
  <si>
    <t>121</t>
  </si>
  <si>
    <t>Nástěnný odsavač par, (dodávka VZT, 1200x1000x400)</t>
  </si>
  <si>
    <t>122</t>
  </si>
  <si>
    <t>Mycí stůl se dvěma dřezy a prolisem desky, (stávající, -)</t>
  </si>
  <si>
    <t>stávající</t>
  </si>
  <si>
    <t>122.1</t>
  </si>
  <si>
    <t>Baterie se sprchou, (dodávka ZTI)</t>
  </si>
  <si>
    <t>123</t>
  </si>
  <si>
    <t>Regál čtyřpolicový</t>
  </si>
  <si>
    <t>201</t>
  </si>
  <si>
    <t>Umyvadlo s kolenovým ovládáním</t>
  </si>
  <si>
    <t>opláštěný nerezový výlisek, páka kolenového spouštění, kolínko výtokové, vanička 340x250x110 mm, síla plechu 1,2 mm</t>
  </si>
  <si>
    <t>202</t>
  </si>
  <si>
    <t>Pracovní stůl s dřezem, prolisem desky a policí, (stávající, -)</t>
  </si>
  <si>
    <t>202.1</t>
  </si>
  <si>
    <t>Vodovodní baterie</t>
  </si>
  <si>
    <t>203</t>
  </si>
  <si>
    <t>Škrabka brambor a kořenové zeleniny</t>
  </si>
  <si>
    <t>k opracování-škrábání, loupání a mytí brambor a kořenové zeleniny, pokrytí bubnu i dna škrabky z korundu - materiálu zajišťujícího oškrábání zeleniny, náplň 12kg, výkon 200kg/hod, doba škrábání (loupání) jedné dávky od 1,5 do 3 min.</t>
  </si>
  <si>
    <t>203.1</t>
  </si>
  <si>
    <t>Lapač škrobu a slupek</t>
  </si>
  <si>
    <t>nerezové provedení, odlučování škrobu systémem přepadu</t>
  </si>
  <si>
    <t>204</t>
  </si>
  <si>
    <t>Podlahový žlab, (dodávka ZTI, 600x300)</t>
  </si>
  <si>
    <t>205</t>
  </si>
  <si>
    <t>Chladicí skříň</t>
  </si>
  <si>
    <t>nerezové provedení, energetická třída A, klimatická třída 5, izolace 83-60 mm, ventilované chlazení, výparník umístěn mimo chladicí komoru, automatické odtávání, 20 vlisovaných vsunů na GN2/1, LED displej, chladico R290, 4 ks roštů součástí</t>
  </si>
  <si>
    <t>206</t>
  </si>
  <si>
    <t>Regál čtyřpolicový, (stávající, -)</t>
  </si>
  <si>
    <t>207</t>
  </si>
  <si>
    <t>Vozík manipulační na GN s pracovní deskou</t>
  </si>
  <si>
    <t>celonerezové provedení, 7 zásuvů GN1/1, oboustranné zabezpečení proti vypadnutí GN, 4 otočná kolečka z toho 2 s brzdou, nosnost 200kg</t>
  </si>
  <si>
    <t>210</t>
  </si>
  <si>
    <t>Pracovní stůl s dřezem a policí, (stávající, -)</t>
  </si>
  <si>
    <t>210.1</t>
  </si>
  <si>
    <t>Vodovodní baterie, (dodávka ZTI)</t>
  </si>
  <si>
    <t>211</t>
  </si>
  <si>
    <t>Police nástěnná</t>
  </si>
  <si>
    <t>1 etáž, bližší specifikace viz. samostatný technický standard nerezového nábytku - příloha výkazu výměr</t>
  </si>
  <si>
    <t>212</t>
  </si>
  <si>
    <t>Chladicí stůl, 2x šuplík, 2x dvířka</t>
  </si>
  <si>
    <t>agregát vlevo, 2x šuplík vedle agregátu, soulad s normou DIN EN 60335 o bezpečnosti spotřebičů, energetická třída C, klimaticka třída 4, chlazení cirkulujícím vzduchem, chladivo R290, teplotní rozsah -2°C/+8°C, plášť a interiér z nerezové oceli, digitální teplotní displej, nohy s nastavitelnou výškou</t>
  </si>
  <si>
    <t>213</t>
  </si>
  <si>
    <t>214</t>
  </si>
  <si>
    <t>Podlahová vpust</t>
  </si>
  <si>
    <t>215</t>
  </si>
  <si>
    <t>Pracovní stůl se zásuvkovým blokem a policí</t>
  </si>
  <si>
    <t>zásuvkový blok vpravo, bližší specifikace viz. samostatný technický standard nerezového nábytku - příloha výkazu výměr</t>
  </si>
  <si>
    <t>216</t>
  </si>
  <si>
    <t>Nářezový stroj</t>
  </si>
  <si>
    <t>z potravinářské hliníkové slitiny a nerezu, regulace tloušťky plátku, úhel nože 38°, mezera mezi nožem a motorem 41 mm, průměr kotouče 300 mm, ventilovaný motor, řemínkový pohon</t>
  </si>
  <si>
    <t>217</t>
  </si>
  <si>
    <t>218</t>
  </si>
  <si>
    <t>Krouhač zeleniny</t>
  </si>
  <si>
    <t>indukční motor, nerezová hřídel, magnetický bezpečnostní systém, automatický restart, kryt motorového bloku z polykarbonátu, 1 regulace rychlosti, krouhací hlava v celokovovém provedení, odnímatelné víko, 2 násypné otvory, výkon až 250kg/hod., 375 otáček za min., lze plátkovat, strouhat, nudličkovat, kostičkovat a hranolkovat</t>
  </si>
  <si>
    <t>301</t>
  </si>
  <si>
    <t>302</t>
  </si>
  <si>
    <t>Pracovní stůl s dřezem, částěčným prolisem desky a zásuvkovým blokem</t>
  </si>
  <si>
    <t>dřez 500x500x250 mm vlevo, prolis desky délky 1000 mm u dřezu, zásuvkový blok vpravo, bližší specifikace viz. technický standard nerezového nábytku - příloha výkazu výměr</t>
  </si>
  <si>
    <t>302.1</t>
  </si>
  <si>
    <t>stolní, s převisem 215 mm</t>
  </si>
  <si>
    <t>303</t>
  </si>
  <si>
    <t>Řeznický špalek</t>
  </si>
  <si>
    <t>špalek s výškou bloku 250 mm a nerezovým opásáním, bukové dřevo</t>
  </si>
  <si>
    <t>304</t>
  </si>
  <si>
    <t>Podlahová vpust, (dodávka ZTI, 100x100)</t>
  </si>
  <si>
    <t>305</t>
  </si>
  <si>
    <t>Pracovní stůl s dřezem a částečným prolisem desky</t>
  </si>
  <si>
    <t>dřez 400x400x200 mm vlevo, prolis desky délky 550 mm u dřezu, bližší specifikace viz. technický standard nerezového nábytku - příloha výkazu výměr</t>
  </si>
  <si>
    <t>305.1</t>
  </si>
  <si>
    <t>306</t>
  </si>
  <si>
    <t>Skříňka nástěnná, s posuvnými dvířky</t>
  </si>
  <si>
    <t>307</t>
  </si>
  <si>
    <t>Chladicí skříň, podstolová - vejce</t>
  </si>
  <si>
    <t>nerezové provedení, plné dveře, energetická třída C, klimatická třída 5, chladivo R600a, automatické odtávání, užitný objem 130l, 3 roštové nastavitelné police, zámek, samozavírací dveře, LED displej s tlačítky</t>
  </si>
  <si>
    <t>308</t>
  </si>
  <si>
    <t>401</t>
  </si>
  <si>
    <t>Kuchyňský robot univerzální, kotlík 60l</t>
  </si>
  <si>
    <t>3 volitelné rychlosti, planetové uložení nástavců, dokonalé promísení nádoby bez její rotace, odnímatelná nerezová nádoba, total stop, snadno vyměnitelné nástroje, bezpečnostní mikrospínač, nerezový kryt pracovního prostoru, mechanický zdvih nádoby</t>
  </si>
  <si>
    <t>401.1</t>
  </si>
  <si>
    <t>Redukční sada k robotu 30l</t>
  </si>
  <si>
    <t>součástí redukční sady je hák, metla, míchač a 30l kotlík</t>
  </si>
  <si>
    <t>402</t>
  </si>
  <si>
    <t>Pracovní stůl s kamennou deskou, zásuvkovým blokem a policí</t>
  </si>
  <si>
    <t>zásuvkový blok vpravo, bližší specifikace viz. technický standard nerezového nábytku - příloha výkazu výměr</t>
  </si>
  <si>
    <t>403</t>
  </si>
  <si>
    <t>404</t>
  </si>
  <si>
    <t>405</t>
  </si>
  <si>
    <t>Pracovní stůl s dřezem a prolisem desky</t>
  </si>
  <si>
    <t>dřez 400x400x200 mm, bližší specifikace viz. samostatný technický standard nerezového nábytku - příloha výkazu výměr</t>
  </si>
  <si>
    <t>405.1</t>
  </si>
  <si>
    <t>501</t>
  </si>
  <si>
    <t>Vozík na slévání pokrmů</t>
  </si>
  <si>
    <t>nerezové provedení, 4 kolečka z toho 2 s brzdou, pro bezpečné vyprazdňování porkmů bez námahy a k přepravě v nádobách GN1/1, výškově nastavitelní</t>
  </si>
  <si>
    <t>502</t>
  </si>
  <si>
    <t>Šokový zchlazovač a zmrazovač, 12xGN1/1</t>
  </si>
  <si>
    <t>celonerezové provedení, izolace z polyuretanové pěny, regulace teploty +20°C až -40°C, vzduchem chlazená kondenzační jednotka, dotykový 5" ovládací panel, USB připojení, 12 vsunů, uzpůsobené pro GN i kepařské plechy, teplotní sonda, přednastavené programy. Zchladí 65kg z +90°C na +3°C za 90 minut, Zmrazí 45 kg +90°C na -18°C za 240 minut.</t>
  </si>
  <si>
    <t>503</t>
  </si>
  <si>
    <t>Nástěnný odsavač par, (dodávka VZT, 2700x950x400)</t>
  </si>
  <si>
    <t>504</t>
  </si>
  <si>
    <t>Multifunkční pánev elektrická, 100l</t>
  </si>
  <si>
    <t>505</t>
  </si>
  <si>
    <t>Podlahový žlab, (dodávka ZTI, 800x300)</t>
  </si>
  <si>
    <t>506</t>
  </si>
  <si>
    <t>Multifunkční pánev elektrická, 150l</t>
  </si>
  <si>
    <t>507</t>
  </si>
  <si>
    <t>508</t>
  </si>
  <si>
    <t>Pracovní stůl s policí</t>
  </si>
  <si>
    <t>509</t>
  </si>
  <si>
    <t>Pracovní stůl se dvěma policemi</t>
  </si>
  <si>
    <t>510</t>
  </si>
  <si>
    <t>Varný kotel elektrický, 150l</t>
  </si>
  <si>
    <t>511</t>
  </si>
  <si>
    <t>512</t>
  </si>
  <si>
    <t>Indukční sporák, 4 zóny</t>
  </si>
  <si>
    <t>varný modul s nerezovou konstrukcí, 4 samostatné indukční zóny o výkonu 3 kW každá, 10 nastavitelných úrovní výkonu + 5 úrovní udržování teploty, ovládání pomocí elektronického panelu s displejem, nerez materiál AISI 304, minimální tloušťka plechu horní desky 2mm, minimální tloušťka krycích skel indukčních zón 3 mm, integrované ramínko pro napuštění vody, integrovaná zásuvka na 230V k připojení ručních spotřebičů, hlavní vypínač přímo na zařízení, odkapový žlab kolem odvodu krycí desky s napojením na odpadní potrubí, součástí eterní sonda pro měření teploty pokrmu pro 1 plotnu</t>
  </si>
  <si>
    <t>512.1</t>
  </si>
  <si>
    <t>Napouštěcí ramínko</t>
  </si>
  <si>
    <t>připojení na studenou vodu</t>
  </si>
  <si>
    <t>513</t>
  </si>
  <si>
    <t>Podstropní odsavač par, (dodávka VZT, 2400x1100x400)</t>
  </si>
  <si>
    <t>601</t>
  </si>
  <si>
    <t>602</t>
  </si>
  <si>
    <t>Nástěnný odsavač par, (dodávka VZT, 2200x1000x400)</t>
  </si>
  <si>
    <t>603</t>
  </si>
  <si>
    <t>Konvektomat elektrický, 20xGN1/1</t>
  </si>
  <si>
    <t>604</t>
  </si>
  <si>
    <t>Konvektomat elektrický, 10xGN1/1</t>
  </si>
  <si>
    <t>604.1</t>
  </si>
  <si>
    <t>Podstavec pod konvektomat se zásuvy na GN</t>
  </si>
  <si>
    <t>celonerezové provedení, výšková stavitelnost noh, spodní police</t>
  </si>
  <si>
    <t>605</t>
  </si>
  <si>
    <t>Podlahový žlab, (stávající)</t>
  </si>
  <si>
    <t>701</t>
  </si>
  <si>
    <t>Vozík vyhřívaný na talíře, 1 tubus</t>
  </si>
  <si>
    <t>konstrukce z chromniklové oceli 18/10, 4 otočná kolečka z toho 2 s brzdou, 1 šachta, kapacita 50 talířů, přívodní kabel 2m, trubkové madlo, odkládací zásuvka, regulovaný termostat pro nastavení teploty</t>
  </si>
  <si>
    <t>702</t>
  </si>
  <si>
    <t>Vyhřívaná výdejní vana na 2xGN1/1</t>
  </si>
  <si>
    <t>konstrukce z chromniklové oceli 18/10, každá vana disponuje samostatným topným tělesem a samostatným termostatem pro regulaci teploty od +30°C do +90°C</t>
  </si>
  <si>
    <t>703</t>
  </si>
  <si>
    <t>Vozík vyhřívaný na misky, 1 tubus</t>
  </si>
  <si>
    <t>konstrukce z chromniklové oceli 18/10, 4 otočná kolečka z toho 2 s brzdou, 1 šachta k podávání misek, kapacita 76 misek, přívodní kabel 2m, trubkové madlo, odkládací zásuvka, regulovaný termostat pro nastavení teploty</t>
  </si>
  <si>
    <t>704</t>
  </si>
  <si>
    <t>005241010R</t>
  </si>
  <si>
    <t xml:space="preserve">Dokumentace skutečného provedení </t>
  </si>
  <si>
    <t>Náklady na vyhotovení dokumentace skutečného provedení stavby a její předání objednateli v požadované formě a požadovaném počtu.</t>
  </si>
  <si>
    <t>705</t>
  </si>
  <si>
    <t>710</t>
  </si>
  <si>
    <t>711</t>
  </si>
  <si>
    <t>712</t>
  </si>
  <si>
    <t>801</t>
  </si>
  <si>
    <t>Konstrukce chladicího boxu</t>
  </si>
  <si>
    <t>konstrukce z polyuretanových panelů, umístění boxu na hotovou podlahu, tloušťka 60 mm, elektronické ovládání, vnitřní osvětlení zářivkové, vypínač osvětlení boxu, chladírenské dveře šířky 800 mm, venkovní chladicí agregát umístěn ve venkovním prostoru na nástěnnou konzoli</t>
  </si>
  <si>
    <t>802</t>
  </si>
  <si>
    <t>803</t>
  </si>
  <si>
    <t>810</t>
  </si>
  <si>
    <t>811</t>
  </si>
  <si>
    <t>820</t>
  </si>
  <si>
    <t>Pracovní stůl, (stávající, -)</t>
  </si>
  <si>
    <t>821</t>
  </si>
  <si>
    <t>Mrazicí skříň, (stávající, -)</t>
  </si>
  <si>
    <t>822</t>
  </si>
  <si>
    <t>Chladicí skříň, (stávající, -)</t>
  </si>
  <si>
    <t>XXX1</t>
  </si>
  <si>
    <t>Doprava zařízení na místo určení</t>
  </si>
  <si>
    <t>XXX2</t>
  </si>
  <si>
    <t>Demontáž a likvidace původního vybavení</t>
  </si>
  <si>
    <t>XXX3</t>
  </si>
  <si>
    <t>Rozmístění technologie dle projektové dokumentace</t>
  </si>
  <si>
    <t>XXX4</t>
  </si>
  <si>
    <t>Montáž zařízení dle pokynů stanovených výrobcem</t>
  </si>
  <si>
    <t>XXX5</t>
  </si>
  <si>
    <t>Zaškolení obsluhy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</si>
</sst>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0" fillId="0" borderId="0" xfId="0" applyNumberFormat="1" applyFont="1" applyAlignment="1">
      <alignment wrapText="1"/>
    </xf>
    <xf numFmtId="0" fontId="18"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9" fontId="17" fillId="0" borderId="42"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H9l28+AsaCBUTPVeNm8jfJQZx5p/rnUgSDFJNq31s+q1R8BVDkQsfi2gmXNZI8rEh1iZ4EF4CdKrOBlFtV+HzQ==" saltValue="kBVXu6AOe2jPx+dmAN9BT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7"/>
  <sheetViews>
    <sheetView showGridLines="0" topLeftCell="B15"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7" t="s">
        <v>24</v>
      </c>
      <c r="B16" s="38" t="s">
        <v>24</v>
      </c>
      <c r="C16" s="62"/>
      <c r="D16" s="63"/>
      <c r="E16" s="83"/>
      <c r="F16" s="84"/>
      <c r="G16" s="83"/>
      <c r="H16" s="84"/>
      <c r="I16" s="83">
        <f>SUMIF(F57:F73,A16,I57:I73)+SUMIF(F57:F73,"PSU",I57:I73)</f>
        <v>0</v>
      </c>
      <c r="J16" s="85"/>
    </row>
    <row r="17" spans="1:10" ht="23.25" customHeight="1" x14ac:dyDescent="0.2">
      <c r="A17" s="197" t="s">
        <v>25</v>
      </c>
      <c r="B17" s="38" t="s">
        <v>25</v>
      </c>
      <c r="C17" s="62"/>
      <c r="D17" s="63"/>
      <c r="E17" s="83"/>
      <c r="F17" s="84"/>
      <c r="G17" s="83"/>
      <c r="H17" s="84"/>
      <c r="I17" s="83">
        <f>SUMIF(F57:F73,A17,I57:I73)</f>
        <v>0</v>
      </c>
      <c r="J17" s="85"/>
    </row>
    <row r="18" spans="1:10" ht="23.25" customHeight="1" x14ac:dyDescent="0.2">
      <c r="A18" s="197" t="s">
        <v>26</v>
      </c>
      <c r="B18" s="38" t="s">
        <v>26</v>
      </c>
      <c r="C18" s="62"/>
      <c r="D18" s="63"/>
      <c r="E18" s="83"/>
      <c r="F18" s="84"/>
      <c r="G18" s="83"/>
      <c r="H18" s="84"/>
      <c r="I18" s="83">
        <f>SUMIF(F57:F73,A18,I57:I73)</f>
        <v>0</v>
      </c>
      <c r="J18" s="85"/>
    </row>
    <row r="19" spans="1:10" ht="23.25" customHeight="1" x14ac:dyDescent="0.2">
      <c r="A19" s="197" t="s">
        <v>93</v>
      </c>
      <c r="B19" s="38" t="s">
        <v>27</v>
      </c>
      <c r="C19" s="62"/>
      <c r="D19" s="63"/>
      <c r="E19" s="83"/>
      <c r="F19" s="84"/>
      <c r="G19" s="83"/>
      <c r="H19" s="84"/>
      <c r="I19" s="83">
        <f>SUMIF(F57:F73,A19,I57:I73)</f>
        <v>0</v>
      </c>
      <c r="J19" s="85"/>
    </row>
    <row r="20" spans="1:10" ht="23.25" customHeight="1" x14ac:dyDescent="0.2">
      <c r="A20" s="197" t="s">
        <v>94</v>
      </c>
      <c r="B20" s="38" t="s">
        <v>28</v>
      </c>
      <c r="C20" s="62"/>
      <c r="D20" s="63"/>
      <c r="E20" s="83"/>
      <c r="F20" s="84"/>
      <c r="G20" s="83"/>
      <c r="H20" s="84"/>
      <c r="I20" s="83">
        <f>SUMIF(F57:F73,A20,I57:I73)</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12</v>
      </c>
      <c r="F23" s="39" t="s">
        <v>0</v>
      </c>
      <c r="G23" s="100">
        <f>ZakladDPHSniVypocet</f>
        <v>0</v>
      </c>
      <c r="H23" s="101"/>
      <c r="I23" s="101"/>
      <c r="J23" s="40" t="str">
        <f t="shared" ref="J23:J28" si="0">Mena</f>
        <v>CZK</v>
      </c>
    </row>
    <row r="24" spans="1:10" ht="23.25" hidden="1" customHeight="1" x14ac:dyDescent="0.2">
      <c r="A24" s="2"/>
      <c r="B24" s="38" t="s">
        <v>13</v>
      </c>
      <c r="C24" s="62"/>
      <c r="D24" s="63"/>
      <c r="E24" s="67">
        <f>SazbaDPH1</f>
        <v>12</v>
      </c>
      <c r="F24" s="39" t="s">
        <v>0</v>
      </c>
      <c r="G24" s="98">
        <f>I23*E23/100</f>
        <v>0</v>
      </c>
      <c r="H24" s="99"/>
      <c r="I24" s="99"/>
      <c r="J24" s="40" t="str">
        <f t="shared" si="0"/>
        <v>CZK</v>
      </c>
    </row>
    <row r="25" spans="1:10" ht="23.25" customHeight="1" x14ac:dyDescent="0.2">
      <c r="A25" s="2"/>
      <c r="B25" s="38" t="s">
        <v>14</v>
      </c>
      <c r="C25" s="62"/>
      <c r="D25" s="63"/>
      <c r="E25" s="67">
        <v>21</v>
      </c>
      <c r="F25" s="39" t="s">
        <v>0</v>
      </c>
      <c r="G25" s="100">
        <f>ZakladDPHZaklVypocet</f>
        <v>0</v>
      </c>
      <c r="H25" s="101"/>
      <c r="I25" s="101"/>
      <c r="J25" s="40" t="str">
        <f t="shared" si="0"/>
        <v>CZK</v>
      </c>
    </row>
    <row r="26" spans="1:10" ht="23.25" hidden="1" customHeight="1" x14ac:dyDescent="0.2">
      <c r="A26" s="2"/>
      <c r="B26" s="32" t="s">
        <v>15</v>
      </c>
      <c r="C26" s="68"/>
      <c r="D26" s="54"/>
      <c r="E26" s="69">
        <f>SazbaDPH2</f>
        <v>21</v>
      </c>
      <c r="F26" s="30" t="s">
        <v>0</v>
      </c>
      <c r="G26" s="80">
        <f>I25*E25/100</f>
        <v>0</v>
      </c>
      <c r="H26" s="81"/>
      <c r="I26" s="81"/>
      <c r="J26" s="37" t="str">
        <f t="shared" si="0"/>
        <v>CZK</v>
      </c>
    </row>
    <row r="27" spans="1:10" ht="23.25" customHeight="1" thickBot="1" x14ac:dyDescent="0.25">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x14ac:dyDescent="0.25">
      <c r="A28" s="2">
        <f>(A27-INT(A27))*100</f>
        <v>0</v>
      </c>
      <c r="B28" s="166" t="s">
        <v>23</v>
      </c>
      <c r="C28" s="167"/>
      <c r="D28" s="167"/>
      <c r="E28" s="168"/>
      <c r="F28" s="169"/>
      <c r="G28" s="170">
        <f>A27</f>
        <v>0</v>
      </c>
      <c r="H28" s="170"/>
      <c r="I28" s="170"/>
      <c r="J28" s="171" t="str">
        <f t="shared" si="0"/>
        <v>CZK</v>
      </c>
    </row>
    <row r="29" spans="1:10" ht="27.75" hidden="1" customHeight="1" thickBot="1" x14ac:dyDescent="0.25">
      <c r="A29" s="2"/>
      <c r="B29" s="166" t="s">
        <v>35</v>
      </c>
      <c r="C29" s="172"/>
      <c r="D29" s="172"/>
      <c r="E29" s="172"/>
      <c r="F29" s="173"/>
      <c r="G29" s="174">
        <f>ZakladDPHSni+DPHSni+ZakladDPHZakl+DPHZakl+Zaokrouhleni</f>
        <v>0</v>
      </c>
      <c r="H29" s="174"/>
      <c r="I29" s="174"/>
      <c r="J29" s="175" t="s">
        <v>52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3" t="s">
        <v>1</v>
      </c>
      <c r="J38" s="144" t="s">
        <v>0</v>
      </c>
    </row>
    <row r="39" spans="1:10" ht="25.5" hidden="1" customHeight="1" x14ac:dyDescent="0.2">
      <c r="A39" s="134">
        <v>1</v>
      </c>
      <c r="B39" s="145" t="s">
        <v>45</v>
      </c>
      <c r="C39" s="146"/>
      <c r="D39" s="146"/>
      <c r="E39" s="146"/>
      <c r="F39" s="147">
        <f>'OVN ON_VN Naklady'!AE26+'D.2 D.2 Pol'!AE221</f>
        <v>0</v>
      </c>
      <c r="G39" s="148">
        <f>'OVN ON_VN Naklady'!AF26+'D.2 D.2 Pol'!AF221</f>
        <v>0</v>
      </c>
      <c r="H39" s="149"/>
      <c r="I39" s="150">
        <f>F39+G39+H39</f>
        <v>0</v>
      </c>
      <c r="J39" s="151" t="str">
        <f>IF(CenaCelkemVypocet=0,"",I39/CenaCelkemVypocet*100)</f>
        <v/>
      </c>
    </row>
    <row r="40" spans="1:10" ht="25.5" customHeight="1" x14ac:dyDescent="0.2">
      <c r="A40" s="134">
        <v>2</v>
      </c>
      <c r="B40" s="152"/>
      <c r="C40" s="153" t="s">
        <v>46</v>
      </c>
      <c r="D40" s="153"/>
      <c r="E40" s="153"/>
      <c r="F40" s="154">
        <f>'OVN ON_VN Naklady'!AE26</f>
        <v>0</v>
      </c>
      <c r="G40" s="155">
        <f>'OVN ON_VN Naklady'!AF26</f>
        <v>0</v>
      </c>
      <c r="H40" s="155"/>
      <c r="I40" s="156">
        <f>F40+G40+H40</f>
        <v>0</v>
      </c>
      <c r="J40" s="157" t="str">
        <f>IF(CenaCelkemVypocet=0,"",I40/CenaCelkemVypocet*100)</f>
        <v/>
      </c>
    </row>
    <row r="41" spans="1:10" ht="25.5" customHeight="1" x14ac:dyDescent="0.2">
      <c r="A41" s="134">
        <v>3</v>
      </c>
      <c r="B41" s="158" t="s">
        <v>47</v>
      </c>
      <c r="C41" s="146" t="s">
        <v>46</v>
      </c>
      <c r="D41" s="146"/>
      <c r="E41" s="146"/>
      <c r="F41" s="159">
        <f>'OVN ON_VN Naklady'!AE26</f>
        <v>0</v>
      </c>
      <c r="G41" s="149">
        <f>'OVN ON_VN Naklady'!AF26</f>
        <v>0</v>
      </c>
      <c r="H41" s="149"/>
      <c r="I41" s="150">
        <f>F41+G41+H41</f>
        <v>0</v>
      </c>
      <c r="J41" s="151" t="str">
        <f>IF(CenaCelkemVypocet=0,"",I41/CenaCelkemVypocet*100)</f>
        <v/>
      </c>
    </row>
    <row r="42" spans="1:10" ht="25.5" customHeight="1" x14ac:dyDescent="0.2">
      <c r="A42" s="134">
        <v>2</v>
      </c>
      <c r="B42" s="152"/>
      <c r="C42" s="153" t="s">
        <v>48</v>
      </c>
      <c r="D42" s="153"/>
      <c r="E42" s="153"/>
      <c r="F42" s="154"/>
      <c r="G42" s="155"/>
      <c r="H42" s="155"/>
      <c r="I42" s="156"/>
      <c r="J42" s="157"/>
    </row>
    <row r="43" spans="1:10" ht="25.5" customHeight="1" x14ac:dyDescent="0.2">
      <c r="A43" s="134">
        <v>2</v>
      </c>
      <c r="B43" s="152" t="s">
        <v>49</v>
      </c>
      <c r="C43" s="153" t="s">
        <v>50</v>
      </c>
      <c r="D43" s="153"/>
      <c r="E43" s="153"/>
      <c r="F43" s="154">
        <f>'D.2 D.2 Pol'!AE221</f>
        <v>0</v>
      </c>
      <c r="G43" s="155">
        <f>'D.2 D.2 Pol'!AF221</f>
        <v>0</v>
      </c>
      <c r="H43" s="155"/>
      <c r="I43" s="156">
        <f>F43+G43+H43</f>
        <v>0</v>
      </c>
      <c r="J43" s="157" t="str">
        <f>IF(CenaCelkemVypocet=0,"",I43/CenaCelkemVypocet*100)</f>
        <v/>
      </c>
    </row>
    <row r="44" spans="1:10" ht="25.5" customHeight="1" x14ac:dyDescent="0.2">
      <c r="A44" s="134">
        <v>3</v>
      </c>
      <c r="B44" s="158" t="s">
        <v>49</v>
      </c>
      <c r="C44" s="146" t="s">
        <v>50</v>
      </c>
      <c r="D44" s="146"/>
      <c r="E44" s="146"/>
      <c r="F44" s="159">
        <f>'D.2 D.2 Pol'!AE221</f>
        <v>0</v>
      </c>
      <c r="G44" s="149">
        <f>'D.2 D.2 Pol'!AF221</f>
        <v>0</v>
      </c>
      <c r="H44" s="149"/>
      <c r="I44" s="150">
        <f>F44+G44+H44</f>
        <v>0</v>
      </c>
      <c r="J44" s="151" t="str">
        <f>IF(CenaCelkemVypocet=0,"",I44/CenaCelkemVypocet*100)</f>
        <v/>
      </c>
    </row>
    <row r="45" spans="1:10" ht="25.5" customHeight="1" x14ac:dyDescent="0.2">
      <c r="A45" s="134"/>
      <c r="B45" s="160" t="s">
        <v>51</v>
      </c>
      <c r="C45" s="161"/>
      <c r="D45" s="161"/>
      <c r="E45" s="161"/>
      <c r="F45" s="162">
        <f>SUMIF(A39:A44,"=1",F39:F44)</f>
        <v>0</v>
      </c>
      <c r="G45" s="163">
        <f>SUMIF(A39:A44,"=1",G39:G44)</f>
        <v>0</v>
      </c>
      <c r="H45" s="163">
        <f>SUMIF(A39:A44,"=1",H39:H44)</f>
        <v>0</v>
      </c>
      <c r="I45" s="164">
        <f>SUMIF(A39:A44,"=1",I39:I44)</f>
        <v>0</v>
      </c>
      <c r="J45" s="165">
        <f>SUMIF(A39:A44,"=1",J39:J44)</f>
        <v>0</v>
      </c>
    </row>
    <row r="47" spans="1:10" x14ac:dyDescent="0.2">
      <c r="A47" t="s">
        <v>53</v>
      </c>
      <c r="B47" t="s">
        <v>54</v>
      </c>
    </row>
    <row r="48" spans="1:10" x14ac:dyDescent="0.2">
      <c r="A48" t="s">
        <v>55</v>
      </c>
      <c r="B48" t="s">
        <v>56</v>
      </c>
    </row>
    <row r="49" spans="1:10" x14ac:dyDescent="0.2">
      <c r="A49" t="s">
        <v>57</v>
      </c>
      <c r="B49" t="s">
        <v>58</v>
      </c>
    </row>
    <row r="50" spans="1:10" x14ac:dyDescent="0.2">
      <c r="A50" t="s">
        <v>55</v>
      </c>
      <c r="B50" t="s">
        <v>59</v>
      </c>
    </row>
    <row r="51" spans="1:10" x14ac:dyDescent="0.2">
      <c r="A51" t="s">
        <v>57</v>
      </c>
      <c r="B51" t="s">
        <v>60</v>
      </c>
    </row>
    <row r="54" spans="1:10" ht="15.75" x14ac:dyDescent="0.25">
      <c r="B54" s="176" t="s">
        <v>61</v>
      </c>
    </row>
    <row r="56" spans="1:10" ht="25.5" customHeight="1" x14ac:dyDescent="0.2">
      <c r="A56" s="178"/>
      <c r="B56" s="181" t="s">
        <v>17</v>
      </c>
      <c r="C56" s="181" t="s">
        <v>5</v>
      </c>
      <c r="D56" s="182"/>
      <c r="E56" s="182"/>
      <c r="F56" s="183" t="s">
        <v>62</v>
      </c>
      <c r="G56" s="183"/>
      <c r="H56" s="183"/>
      <c r="I56" s="183" t="s">
        <v>29</v>
      </c>
      <c r="J56" s="183" t="s">
        <v>0</v>
      </c>
    </row>
    <row r="57" spans="1:10" ht="36.75" customHeight="1" x14ac:dyDescent="0.2">
      <c r="A57" s="179"/>
      <c r="B57" s="184" t="s">
        <v>63</v>
      </c>
      <c r="C57" s="185" t="s">
        <v>64</v>
      </c>
      <c r="D57" s="186"/>
      <c r="E57" s="186"/>
      <c r="F57" s="193" t="s">
        <v>24</v>
      </c>
      <c r="G57" s="194"/>
      <c r="H57" s="194"/>
      <c r="I57" s="194">
        <f>'D.2 D.2 Pol'!G8</f>
        <v>0</v>
      </c>
      <c r="J57" s="190" t="str">
        <f>IF(I74=0,"",I57/I74*100)</f>
        <v/>
      </c>
    </row>
    <row r="58" spans="1:10" ht="36.75" customHeight="1" x14ac:dyDescent="0.2">
      <c r="A58" s="179"/>
      <c r="B58" s="184" t="s">
        <v>65</v>
      </c>
      <c r="C58" s="185" t="s">
        <v>66</v>
      </c>
      <c r="D58" s="186"/>
      <c r="E58" s="186"/>
      <c r="F58" s="193" t="s">
        <v>24</v>
      </c>
      <c r="G58" s="194"/>
      <c r="H58" s="194"/>
      <c r="I58" s="194">
        <f>'D.2 D.2 Pol'!G173+'D.2 D.2 Pol'!G185</f>
        <v>0</v>
      </c>
      <c r="J58" s="190" t="str">
        <f>IF(I74=0,"",I58/I74*100)</f>
        <v/>
      </c>
    </row>
    <row r="59" spans="1:10" ht="36.75" customHeight="1" x14ac:dyDescent="0.2">
      <c r="A59" s="179"/>
      <c r="B59" s="184" t="s">
        <v>67</v>
      </c>
      <c r="C59" s="185" t="s">
        <v>68</v>
      </c>
      <c r="D59" s="186"/>
      <c r="E59" s="186"/>
      <c r="F59" s="193" t="s">
        <v>24</v>
      </c>
      <c r="G59" s="194"/>
      <c r="H59" s="194"/>
      <c r="I59" s="194">
        <f>'D.2 D.2 Pol'!G188</f>
        <v>0</v>
      </c>
      <c r="J59" s="190" t="str">
        <f>IF(I74=0,"",I59/I74*100)</f>
        <v/>
      </c>
    </row>
    <row r="60" spans="1:10" ht="36.75" customHeight="1" x14ac:dyDescent="0.2">
      <c r="A60" s="179"/>
      <c r="B60" s="184" t="s">
        <v>69</v>
      </c>
      <c r="C60" s="185" t="s">
        <v>70</v>
      </c>
      <c r="D60" s="186"/>
      <c r="E60" s="186"/>
      <c r="F60" s="193" t="s">
        <v>24</v>
      </c>
      <c r="G60" s="194"/>
      <c r="H60" s="194"/>
      <c r="I60" s="194">
        <f>'D.2 D.2 Pol'!G195</f>
        <v>0</v>
      </c>
      <c r="J60" s="190" t="str">
        <f>IF(I74=0,"",I60/I74*100)</f>
        <v/>
      </c>
    </row>
    <row r="61" spans="1:10" ht="36.75" customHeight="1" x14ac:dyDescent="0.2">
      <c r="A61" s="179"/>
      <c r="B61" s="184" t="s">
        <v>71</v>
      </c>
      <c r="C61" s="185" t="s">
        <v>72</v>
      </c>
      <c r="D61" s="186"/>
      <c r="E61" s="186"/>
      <c r="F61" s="193" t="s">
        <v>24</v>
      </c>
      <c r="G61" s="194"/>
      <c r="H61" s="194"/>
      <c r="I61" s="194">
        <f>'D.2 D.2 Pol'!G202</f>
        <v>0</v>
      </c>
      <c r="J61" s="190" t="str">
        <f>IF(I74=0,"",I61/I74*100)</f>
        <v/>
      </c>
    </row>
    <row r="62" spans="1:10" ht="36.75" customHeight="1" x14ac:dyDescent="0.2">
      <c r="A62" s="179"/>
      <c r="B62" s="184" t="s">
        <v>73</v>
      </c>
      <c r="C62" s="185" t="s">
        <v>74</v>
      </c>
      <c r="D62" s="186"/>
      <c r="E62" s="186"/>
      <c r="F62" s="193" t="s">
        <v>24</v>
      </c>
      <c r="G62" s="194"/>
      <c r="H62" s="194"/>
      <c r="I62" s="194">
        <f>'D.2 D.2 Pol'!G207</f>
        <v>0</v>
      </c>
      <c r="J62" s="190" t="str">
        <f>IF(I74=0,"",I62/I74*100)</f>
        <v/>
      </c>
    </row>
    <row r="63" spans="1:10" ht="36.75" customHeight="1" x14ac:dyDescent="0.2">
      <c r="A63" s="179"/>
      <c r="B63" s="184" t="s">
        <v>75</v>
      </c>
      <c r="C63" s="185" t="s">
        <v>76</v>
      </c>
      <c r="D63" s="186"/>
      <c r="E63" s="186"/>
      <c r="F63" s="193" t="s">
        <v>24</v>
      </c>
      <c r="G63" s="194"/>
      <c r="H63" s="194"/>
      <c r="I63" s="194">
        <f>'D.2 D.2 Pol'!G214</f>
        <v>0</v>
      </c>
      <c r="J63" s="190" t="str">
        <f>IF(I74=0,"",I63/I74*100)</f>
        <v/>
      </c>
    </row>
    <row r="64" spans="1:10" ht="36.75" customHeight="1" x14ac:dyDescent="0.2">
      <c r="A64" s="179"/>
      <c r="B64" s="184" t="s">
        <v>77</v>
      </c>
      <c r="C64" s="185" t="s">
        <v>78</v>
      </c>
      <c r="D64" s="186"/>
      <c r="E64" s="186"/>
      <c r="F64" s="193" t="s">
        <v>24</v>
      </c>
      <c r="G64" s="194"/>
      <c r="H64" s="194"/>
      <c r="I64" s="194">
        <f>'D.2 D.2 Pol'!G19</f>
        <v>0</v>
      </c>
      <c r="J64" s="190" t="str">
        <f>IF(I74=0,"",I64/I74*100)</f>
        <v/>
      </c>
    </row>
    <row r="65" spans="1:10" ht="36.75" customHeight="1" x14ac:dyDescent="0.2">
      <c r="A65" s="179"/>
      <c r="B65" s="184" t="s">
        <v>79</v>
      </c>
      <c r="C65" s="185" t="s">
        <v>80</v>
      </c>
      <c r="D65" s="186"/>
      <c r="E65" s="186"/>
      <c r="F65" s="193" t="s">
        <v>24</v>
      </c>
      <c r="G65" s="194"/>
      <c r="H65" s="194"/>
      <c r="I65" s="194">
        <f>'D.2 D.2 Pol'!G42</f>
        <v>0</v>
      </c>
      <c r="J65" s="190" t="str">
        <f>IF(I74=0,"",I65/I74*100)</f>
        <v/>
      </c>
    </row>
    <row r="66" spans="1:10" ht="36.75" customHeight="1" x14ac:dyDescent="0.2">
      <c r="A66" s="179"/>
      <c r="B66" s="184" t="s">
        <v>81</v>
      </c>
      <c r="C66" s="185" t="s">
        <v>82</v>
      </c>
      <c r="D66" s="186"/>
      <c r="E66" s="186"/>
      <c r="F66" s="193" t="s">
        <v>24</v>
      </c>
      <c r="G66" s="194"/>
      <c r="H66" s="194"/>
      <c r="I66" s="194">
        <f>'D.2 D.2 Pol'!G55</f>
        <v>0</v>
      </c>
      <c r="J66" s="190" t="str">
        <f>IF(I74=0,"",I66/I74*100)</f>
        <v/>
      </c>
    </row>
    <row r="67" spans="1:10" ht="36.75" customHeight="1" x14ac:dyDescent="0.2">
      <c r="A67" s="179"/>
      <c r="B67" s="184" t="s">
        <v>83</v>
      </c>
      <c r="C67" s="185" t="s">
        <v>84</v>
      </c>
      <c r="D67" s="186"/>
      <c r="E67" s="186"/>
      <c r="F67" s="193" t="s">
        <v>24</v>
      </c>
      <c r="G67" s="194"/>
      <c r="H67" s="194"/>
      <c r="I67" s="194">
        <f>'D.2 D.2 Pol'!G74</f>
        <v>0</v>
      </c>
      <c r="J67" s="190" t="str">
        <f>IF(I74=0,"",I67/I74*100)</f>
        <v/>
      </c>
    </row>
    <row r="68" spans="1:10" ht="36.75" customHeight="1" x14ac:dyDescent="0.2">
      <c r="A68" s="179"/>
      <c r="B68" s="184" t="s">
        <v>85</v>
      </c>
      <c r="C68" s="185" t="s">
        <v>86</v>
      </c>
      <c r="D68" s="186"/>
      <c r="E68" s="186"/>
      <c r="F68" s="193" t="s">
        <v>24</v>
      </c>
      <c r="G68" s="194"/>
      <c r="H68" s="194"/>
      <c r="I68" s="194">
        <f>'D.2 D.2 Pol'!G95</f>
        <v>0</v>
      </c>
      <c r="J68" s="190" t="str">
        <f>IF(I74=0,"",I68/I74*100)</f>
        <v/>
      </c>
    </row>
    <row r="69" spans="1:10" ht="36.75" customHeight="1" x14ac:dyDescent="0.2">
      <c r="A69" s="179"/>
      <c r="B69" s="184" t="s">
        <v>87</v>
      </c>
      <c r="C69" s="185" t="s">
        <v>88</v>
      </c>
      <c r="D69" s="186"/>
      <c r="E69" s="186"/>
      <c r="F69" s="193" t="s">
        <v>24</v>
      </c>
      <c r="G69" s="194"/>
      <c r="H69" s="194"/>
      <c r="I69" s="194">
        <f>'D.2 D.2 Pol'!G116</f>
        <v>0</v>
      </c>
      <c r="J69" s="190" t="str">
        <f>IF(I74=0,"",I69/I74*100)</f>
        <v/>
      </c>
    </row>
    <row r="70" spans="1:10" ht="36.75" customHeight="1" x14ac:dyDescent="0.2">
      <c r="A70" s="179"/>
      <c r="B70" s="184" t="s">
        <v>89</v>
      </c>
      <c r="C70" s="185" t="s">
        <v>90</v>
      </c>
      <c r="D70" s="186"/>
      <c r="E70" s="186"/>
      <c r="F70" s="193" t="s">
        <v>24</v>
      </c>
      <c r="G70" s="194"/>
      <c r="H70" s="194"/>
      <c r="I70" s="194">
        <f>'D.2 D.2 Pol'!G131</f>
        <v>0</v>
      </c>
      <c r="J70" s="190" t="str">
        <f>IF(I74=0,"",I70/I74*100)</f>
        <v/>
      </c>
    </row>
    <row r="71" spans="1:10" ht="36.75" customHeight="1" x14ac:dyDescent="0.2">
      <c r="A71" s="179"/>
      <c r="B71" s="184" t="s">
        <v>91</v>
      </c>
      <c r="C71" s="185" t="s">
        <v>92</v>
      </c>
      <c r="D71" s="186"/>
      <c r="E71" s="186"/>
      <c r="F71" s="193" t="s">
        <v>24</v>
      </c>
      <c r="G71" s="194"/>
      <c r="H71" s="194"/>
      <c r="I71" s="194">
        <f>'D.2 D.2 Pol'!G160</f>
        <v>0</v>
      </c>
      <c r="J71" s="190" t="str">
        <f>IF(I74=0,"",I71/I74*100)</f>
        <v/>
      </c>
    </row>
    <row r="72" spans="1:10" ht="36.75" customHeight="1" x14ac:dyDescent="0.2">
      <c r="A72" s="179"/>
      <c r="B72" s="184" t="s">
        <v>93</v>
      </c>
      <c r="C72" s="185" t="s">
        <v>27</v>
      </c>
      <c r="D72" s="186"/>
      <c r="E72" s="186"/>
      <c r="F72" s="193" t="s">
        <v>93</v>
      </c>
      <c r="G72" s="194"/>
      <c r="H72" s="194"/>
      <c r="I72" s="194">
        <f>'OVN ON_VN Naklady'!G8</f>
        <v>0</v>
      </c>
      <c r="J72" s="190" t="str">
        <f>IF(I74=0,"",I72/I74*100)</f>
        <v/>
      </c>
    </row>
    <row r="73" spans="1:10" ht="36.75" customHeight="1" x14ac:dyDescent="0.2">
      <c r="A73" s="179"/>
      <c r="B73" s="184" t="s">
        <v>94</v>
      </c>
      <c r="C73" s="185" t="s">
        <v>28</v>
      </c>
      <c r="D73" s="186"/>
      <c r="E73" s="186"/>
      <c r="F73" s="193" t="s">
        <v>94</v>
      </c>
      <c r="G73" s="194"/>
      <c r="H73" s="194"/>
      <c r="I73" s="194">
        <f>'OVN ON_VN Naklady'!G17+'D.2 D.2 Pol'!G182</f>
        <v>0</v>
      </c>
      <c r="J73" s="190" t="str">
        <f>IF(I74=0,"",I73/I74*100)</f>
        <v/>
      </c>
    </row>
    <row r="74" spans="1:10" ht="25.5" customHeight="1" x14ac:dyDescent="0.2">
      <c r="A74" s="180"/>
      <c r="B74" s="187" t="s">
        <v>1</v>
      </c>
      <c r="C74" s="188"/>
      <c r="D74" s="189"/>
      <c r="E74" s="189"/>
      <c r="F74" s="195"/>
      <c r="G74" s="196"/>
      <c r="H74" s="196"/>
      <c r="I74" s="196">
        <f>SUM(I57:I73)</f>
        <v>0</v>
      </c>
      <c r="J74" s="191">
        <f>SUM(J57:J73)</f>
        <v>0</v>
      </c>
    </row>
    <row r="75" spans="1:10" x14ac:dyDescent="0.2">
      <c r="F75" s="133"/>
      <c r="G75" s="133"/>
      <c r="H75" s="133"/>
      <c r="I75" s="133"/>
      <c r="J75" s="192"/>
    </row>
    <row r="76" spans="1:10" x14ac:dyDescent="0.2">
      <c r="F76" s="133"/>
      <c r="G76" s="133"/>
      <c r="H76" s="133"/>
      <c r="I76" s="133"/>
      <c r="J76" s="192"/>
    </row>
    <row r="77" spans="1:10" x14ac:dyDescent="0.2">
      <c r="F77" s="133"/>
      <c r="G77" s="133"/>
      <c r="H77" s="133"/>
      <c r="I77" s="133"/>
      <c r="J77" s="192"/>
    </row>
  </sheetData>
  <sheetProtection algorithmName="SHA-512" hashValue="HPm2VmBKs9HSjBpVFITfBj2C8SO7zOGc5q7VU1X+T6bkLFarEYOL4k4xcHPBRIxhi+WpUFjYmOue/ulouI2NtA==" saltValue="Byg0LY9xmK0sNbeNU+GtI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5">
    <mergeCell ref="C70:E70"/>
    <mergeCell ref="C71:E71"/>
    <mergeCell ref="C72:E72"/>
    <mergeCell ref="C73:E73"/>
    <mergeCell ref="C65:E65"/>
    <mergeCell ref="C66:E66"/>
    <mergeCell ref="C67:E67"/>
    <mergeCell ref="C68:E68"/>
    <mergeCell ref="C69:E69"/>
    <mergeCell ref="C60:E60"/>
    <mergeCell ref="C61:E61"/>
    <mergeCell ref="C62:E62"/>
    <mergeCell ref="C63:E63"/>
    <mergeCell ref="C64:E64"/>
    <mergeCell ref="C44:E44"/>
    <mergeCell ref="B45:E45"/>
    <mergeCell ref="C57:E57"/>
    <mergeCell ref="C58:E58"/>
    <mergeCell ref="C59:E59"/>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ReN/9tof20wKZeasCt8cFXc5zxhF8NXUgJtmr86ilXz0OHonykEWo1gx5WFcZsL1e0Y1FpZoHifc/nS2qkdQJQ==" saltValue="K3D9kXSWjLc+hmBexT5rB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F614-7225-4087-86D5-3F186F1F4887}">
  <sheetPr>
    <outlinePr summaryBelow="0"/>
  </sheetPr>
  <dimension ref="A1:BH5000"/>
  <sheetViews>
    <sheetView tabSelected="1"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95</v>
      </c>
      <c r="B1" s="198"/>
      <c r="C1" s="198"/>
      <c r="D1" s="198"/>
      <c r="E1" s="198"/>
      <c r="F1" s="198"/>
      <c r="G1" s="198"/>
      <c r="AG1" t="s">
        <v>96</v>
      </c>
    </row>
    <row r="2" spans="1:60" ht="24.95" customHeight="1" x14ac:dyDescent="0.2">
      <c r="A2" s="199" t="s">
        <v>7</v>
      </c>
      <c r="B2" s="49" t="s">
        <v>43</v>
      </c>
      <c r="C2" s="202" t="s">
        <v>44</v>
      </c>
      <c r="D2" s="200"/>
      <c r="E2" s="200"/>
      <c r="F2" s="200"/>
      <c r="G2" s="201"/>
      <c r="AG2" t="s">
        <v>97</v>
      </c>
    </row>
    <row r="3" spans="1:60" ht="24.95" customHeight="1" x14ac:dyDescent="0.2">
      <c r="A3" s="199" t="s">
        <v>8</v>
      </c>
      <c r="B3" s="49" t="s">
        <v>98</v>
      </c>
      <c r="C3" s="202" t="s">
        <v>46</v>
      </c>
      <c r="D3" s="200"/>
      <c r="E3" s="200"/>
      <c r="F3" s="200"/>
      <c r="G3" s="201"/>
      <c r="AC3" s="177" t="s">
        <v>99</v>
      </c>
      <c r="AG3" t="s">
        <v>100</v>
      </c>
    </row>
    <row r="4" spans="1:60" ht="24.95" customHeight="1" x14ac:dyDescent="0.2">
      <c r="A4" s="203" t="s">
        <v>9</v>
      </c>
      <c r="B4" s="204" t="s">
        <v>47</v>
      </c>
      <c r="C4" s="205" t="s">
        <v>46</v>
      </c>
      <c r="D4" s="206"/>
      <c r="E4" s="206"/>
      <c r="F4" s="206"/>
      <c r="G4" s="207"/>
      <c r="AG4" t="s">
        <v>101</v>
      </c>
    </row>
    <row r="5" spans="1:60" x14ac:dyDescent="0.2">
      <c r="D5" s="10"/>
    </row>
    <row r="6" spans="1:60" ht="38.25" x14ac:dyDescent="0.2">
      <c r="A6" s="209" t="s">
        <v>102</v>
      </c>
      <c r="B6" s="211" t="s">
        <v>103</v>
      </c>
      <c r="C6" s="211" t="s">
        <v>104</v>
      </c>
      <c r="D6" s="210" t="s">
        <v>105</v>
      </c>
      <c r="E6" s="209" t="s">
        <v>106</v>
      </c>
      <c r="F6" s="208" t="s">
        <v>107</v>
      </c>
      <c r="G6" s="209" t="s">
        <v>29</v>
      </c>
      <c r="H6" s="212" t="s">
        <v>30</v>
      </c>
      <c r="I6" s="212" t="s">
        <v>108</v>
      </c>
      <c r="J6" s="212" t="s">
        <v>31</v>
      </c>
      <c r="K6" s="212" t="s">
        <v>109</v>
      </c>
      <c r="L6" s="212" t="s">
        <v>110</v>
      </c>
      <c r="M6" s="212" t="s">
        <v>111</v>
      </c>
      <c r="N6" s="212" t="s">
        <v>112</v>
      </c>
      <c r="O6" s="212" t="s">
        <v>113</v>
      </c>
      <c r="P6" s="212" t="s">
        <v>114</v>
      </c>
      <c r="Q6" s="212" t="s">
        <v>115</v>
      </c>
      <c r="R6" s="212" t="s">
        <v>116</v>
      </c>
      <c r="S6" s="212" t="s">
        <v>117</v>
      </c>
      <c r="T6" s="212" t="s">
        <v>118</v>
      </c>
      <c r="U6" s="212" t="s">
        <v>119</v>
      </c>
      <c r="V6" s="212" t="s">
        <v>120</v>
      </c>
      <c r="W6" s="212" t="s">
        <v>121</v>
      </c>
      <c r="X6" s="212" t="s">
        <v>122</v>
      </c>
      <c r="Y6" s="212" t="s">
        <v>123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124</v>
      </c>
      <c r="B8" s="228" t="s">
        <v>93</v>
      </c>
      <c r="C8" s="243" t="s">
        <v>27</v>
      </c>
      <c r="D8" s="229"/>
      <c r="E8" s="230"/>
      <c r="F8" s="231"/>
      <c r="G8" s="231">
        <f>SUMIF(AG9:AG16,"&lt;&gt;NOR",G9:G16)</f>
        <v>0</v>
      </c>
      <c r="H8" s="231"/>
      <c r="I8" s="231">
        <f>SUM(I9:I16)</f>
        <v>0</v>
      </c>
      <c r="J8" s="231"/>
      <c r="K8" s="231">
        <f>SUM(K9:K16)</f>
        <v>0</v>
      </c>
      <c r="L8" s="231"/>
      <c r="M8" s="231">
        <f>SUM(M9:M16)</f>
        <v>0</v>
      </c>
      <c r="N8" s="230"/>
      <c r="O8" s="230">
        <f>SUM(O9:O16)</f>
        <v>0</v>
      </c>
      <c r="P8" s="230"/>
      <c r="Q8" s="230">
        <f>SUM(Q9:Q16)</f>
        <v>0</v>
      </c>
      <c r="R8" s="231"/>
      <c r="S8" s="231"/>
      <c r="T8" s="232"/>
      <c r="U8" s="226"/>
      <c r="V8" s="226">
        <f>SUM(V9:V16)</f>
        <v>0</v>
      </c>
      <c r="W8" s="226"/>
      <c r="X8" s="226"/>
      <c r="Y8" s="226"/>
      <c r="AG8" t="s">
        <v>125</v>
      </c>
    </row>
    <row r="9" spans="1:60" outlineLevel="1" x14ac:dyDescent="0.2">
      <c r="A9" s="234">
        <v>1</v>
      </c>
      <c r="B9" s="235" t="s">
        <v>126</v>
      </c>
      <c r="C9" s="244" t="s">
        <v>127</v>
      </c>
      <c r="D9" s="236" t="s">
        <v>128</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129</v>
      </c>
      <c r="T9" s="240" t="s">
        <v>130</v>
      </c>
      <c r="U9" s="223">
        <v>0</v>
      </c>
      <c r="V9" s="223">
        <f>ROUND(E9*U9,2)</f>
        <v>0</v>
      </c>
      <c r="W9" s="223"/>
      <c r="X9" s="223" t="s">
        <v>131</v>
      </c>
      <c r="Y9" s="223" t="s">
        <v>132</v>
      </c>
      <c r="Z9" s="213"/>
      <c r="AA9" s="213"/>
      <c r="AB9" s="213"/>
      <c r="AC9" s="213"/>
      <c r="AD9" s="213"/>
      <c r="AE9" s="213"/>
      <c r="AF9" s="213"/>
      <c r="AG9" s="213" t="s">
        <v>133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2" x14ac:dyDescent="0.2">
      <c r="A10" s="220"/>
      <c r="B10" s="221"/>
      <c r="C10" s="245" t="s">
        <v>134</v>
      </c>
      <c r="D10" s="242"/>
      <c r="E10" s="242"/>
      <c r="F10" s="242"/>
      <c r="G10" s="242"/>
      <c r="H10" s="223"/>
      <c r="I10" s="223"/>
      <c r="J10" s="223"/>
      <c r="K10" s="223"/>
      <c r="L10" s="223"/>
      <c r="M10" s="223"/>
      <c r="N10" s="222"/>
      <c r="O10" s="222"/>
      <c r="P10" s="222"/>
      <c r="Q10" s="222"/>
      <c r="R10" s="223"/>
      <c r="S10" s="223"/>
      <c r="T10" s="223"/>
      <c r="U10" s="223"/>
      <c r="V10" s="223"/>
      <c r="W10" s="223"/>
      <c r="X10" s="223"/>
      <c r="Y10" s="223"/>
      <c r="Z10" s="213"/>
      <c r="AA10" s="213"/>
      <c r="AB10" s="213"/>
      <c r="AC10" s="213"/>
      <c r="AD10" s="213"/>
      <c r="AE10" s="213"/>
      <c r="AF10" s="213"/>
      <c r="AG10" s="213" t="s">
        <v>135</v>
      </c>
      <c r="AH10" s="213"/>
      <c r="AI10" s="213"/>
      <c r="AJ10" s="213"/>
      <c r="AK10" s="213"/>
      <c r="AL10" s="213"/>
      <c r="AM10" s="213"/>
      <c r="AN10" s="213"/>
      <c r="AO10" s="213"/>
      <c r="AP10" s="213"/>
      <c r="AQ10" s="213"/>
      <c r="AR10" s="213"/>
      <c r="AS10" s="213"/>
      <c r="AT10" s="213"/>
      <c r="AU10" s="213"/>
      <c r="AV10" s="213"/>
      <c r="AW10" s="213"/>
      <c r="AX10" s="213"/>
      <c r="AY10" s="213"/>
      <c r="AZ10" s="213"/>
      <c r="BA10" s="241" t="str">
        <f>C10</f>
        <v>Náklady dodavatele vyplývající z povinností dodavatele stanovených obchodními podmínkami před zahájením stavebních prací. Tato skupina zahrnuje zejména náklady na přípravné činnosti.</v>
      </c>
      <c r="BB10" s="213"/>
      <c r="BC10" s="213"/>
      <c r="BD10" s="213"/>
      <c r="BE10" s="213"/>
      <c r="BF10" s="213"/>
      <c r="BG10" s="213"/>
      <c r="BH10" s="213"/>
    </row>
    <row r="11" spans="1:60" outlineLevel="1" x14ac:dyDescent="0.2">
      <c r="A11" s="234">
        <v>2</v>
      </c>
      <c r="B11" s="235" t="s">
        <v>136</v>
      </c>
      <c r="C11" s="244" t="s">
        <v>137</v>
      </c>
      <c r="D11" s="236" t="s">
        <v>128</v>
      </c>
      <c r="E11" s="237">
        <v>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129</v>
      </c>
      <c r="T11" s="240" t="s">
        <v>130</v>
      </c>
      <c r="U11" s="223">
        <v>0</v>
      </c>
      <c r="V11" s="223">
        <f>ROUND(E11*U11,2)</f>
        <v>0</v>
      </c>
      <c r="W11" s="223"/>
      <c r="X11" s="223" t="s">
        <v>131</v>
      </c>
      <c r="Y11" s="223" t="s">
        <v>132</v>
      </c>
      <c r="Z11" s="213"/>
      <c r="AA11" s="213"/>
      <c r="AB11" s="213"/>
      <c r="AC11" s="213"/>
      <c r="AD11" s="213"/>
      <c r="AE11" s="213"/>
      <c r="AF11" s="213"/>
      <c r="AG11" s="213" t="s">
        <v>138</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45" t="s">
        <v>139</v>
      </c>
      <c r="D12" s="242"/>
      <c r="E12" s="242"/>
      <c r="F12" s="242"/>
      <c r="G12" s="242"/>
      <c r="H12" s="223"/>
      <c r="I12" s="223"/>
      <c r="J12" s="223"/>
      <c r="K12" s="223"/>
      <c r="L12" s="223"/>
      <c r="M12" s="223"/>
      <c r="N12" s="222"/>
      <c r="O12" s="222"/>
      <c r="P12" s="222"/>
      <c r="Q12" s="222"/>
      <c r="R12" s="223"/>
      <c r="S12" s="223"/>
      <c r="T12" s="223"/>
      <c r="U12" s="223"/>
      <c r="V12" s="223"/>
      <c r="W12" s="223"/>
      <c r="X12" s="223"/>
      <c r="Y12" s="223"/>
      <c r="Z12" s="213"/>
      <c r="AA12" s="213"/>
      <c r="AB12" s="213"/>
      <c r="AC12" s="213"/>
      <c r="AD12" s="213"/>
      <c r="AE12" s="213"/>
      <c r="AF12" s="213"/>
      <c r="AG12" s="213" t="s">
        <v>135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34">
        <v>3</v>
      </c>
      <c r="B13" s="235" t="s">
        <v>140</v>
      </c>
      <c r="C13" s="244" t="s">
        <v>141</v>
      </c>
      <c r="D13" s="236" t="s">
        <v>128</v>
      </c>
      <c r="E13" s="237">
        <v>1</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129</v>
      </c>
      <c r="T13" s="240" t="s">
        <v>130</v>
      </c>
      <c r="U13" s="223">
        <v>0</v>
      </c>
      <c r="V13" s="223">
        <f>ROUND(E13*U13,2)</f>
        <v>0</v>
      </c>
      <c r="W13" s="223"/>
      <c r="X13" s="223" t="s">
        <v>131</v>
      </c>
      <c r="Y13" s="223" t="s">
        <v>132</v>
      </c>
      <c r="Z13" s="213"/>
      <c r="AA13" s="213"/>
      <c r="AB13" s="213"/>
      <c r="AC13" s="213"/>
      <c r="AD13" s="213"/>
      <c r="AE13" s="213"/>
      <c r="AF13" s="213"/>
      <c r="AG13" s="213" t="s">
        <v>138</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33.75" outlineLevel="2" x14ac:dyDescent="0.2">
      <c r="A14" s="220"/>
      <c r="B14" s="221"/>
      <c r="C14" s="245" t="s">
        <v>142</v>
      </c>
      <c r="D14" s="242"/>
      <c r="E14" s="242"/>
      <c r="F14" s="242"/>
      <c r="G14" s="242"/>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135</v>
      </c>
      <c r="AH14" s="213"/>
      <c r="AI14" s="213"/>
      <c r="AJ14" s="213"/>
      <c r="AK14" s="213"/>
      <c r="AL14" s="213"/>
      <c r="AM14" s="213"/>
      <c r="AN14" s="213"/>
      <c r="AO14" s="213"/>
      <c r="AP14" s="213"/>
      <c r="AQ14" s="213"/>
      <c r="AR14" s="213"/>
      <c r="AS14" s="213"/>
      <c r="AT14" s="213"/>
      <c r="AU14" s="213"/>
      <c r="AV14" s="213"/>
      <c r="AW14" s="213"/>
      <c r="AX14" s="213"/>
      <c r="AY14" s="213"/>
      <c r="AZ14" s="213"/>
      <c r="BA14" s="241" t="str">
        <f>C14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4" s="213"/>
      <c r="BC14" s="213"/>
      <c r="BD14" s="213"/>
      <c r="BE14" s="213"/>
      <c r="BF14" s="213"/>
      <c r="BG14" s="213"/>
      <c r="BH14" s="213"/>
    </row>
    <row r="15" spans="1:60" outlineLevel="1" x14ac:dyDescent="0.2">
      <c r="A15" s="234">
        <v>4</v>
      </c>
      <c r="B15" s="235" t="s">
        <v>143</v>
      </c>
      <c r="C15" s="244" t="s">
        <v>144</v>
      </c>
      <c r="D15" s="236" t="s">
        <v>128</v>
      </c>
      <c r="E15" s="237">
        <v>1</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129</v>
      </c>
      <c r="T15" s="240" t="s">
        <v>130</v>
      </c>
      <c r="U15" s="223">
        <v>0</v>
      </c>
      <c r="V15" s="223">
        <f>ROUND(E15*U15,2)</f>
        <v>0</v>
      </c>
      <c r="W15" s="223"/>
      <c r="X15" s="223" t="s">
        <v>131</v>
      </c>
      <c r="Y15" s="223" t="s">
        <v>132</v>
      </c>
      <c r="Z15" s="213"/>
      <c r="AA15" s="213"/>
      <c r="AB15" s="213"/>
      <c r="AC15" s="213"/>
      <c r="AD15" s="213"/>
      <c r="AE15" s="213"/>
      <c r="AF15" s="213"/>
      <c r="AG15" s="213" t="s">
        <v>138</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45" t="s">
        <v>145</v>
      </c>
      <c r="D16" s="242"/>
      <c r="E16" s="242"/>
      <c r="F16" s="242"/>
      <c r="G16" s="242"/>
      <c r="H16" s="223"/>
      <c r="I16" s="223"/>
      <c r="J16" s="223"/>
      <c r="K16" s="223"/>
      <c r="L16" s="223"/>
      <c r="M16" s="223"/>
      <c r="N16" s="222"/>
      <c r="O16" s="222"/>
      <c r="P16" s="222"/>
      <c r="Q16" s="222"/>
      <c r="R16" s="223"/>
      <c r="S16" s="223"/>
      <c r="T16" s="223"/>
      <c r="U16" s="223"/>
      <c r="V16" s="223"/>
      <c r="W16" s="223"/>
      <c r="X16" s="223"/>
      <c r="Y16" s="223"/>
      <c r="Z16" s="213"/>
      <c r="AA16" s="213"/>
      <c r="AB16" s="213"/>
      <c r="AC16" s="213"/>
      <c r="AD16" s="213"/>
      <c r="AE16" s="213"/>
      <c r="AF16" s="213"/>
      <c r="AG16" s="213" t="s">
        <v>135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x14ac:dyDescent="0.2">
      <c r="A17" s="227" t="s">
        <v>124</v>
      </c>
      <c r="B17" s="228" t="s">
        <v>94</v>
      </c>
      <c r="C17" s="243" t="s">
        <v>28</v>
      </c>
      <c r="D17" s="229"/>
      <c r="E17" s="230"/>
      <c r="F17" s="231"/>
      <c r="G17" s="231">
        <f>SUMIF(AG18:AG24,"&lt;&gt;NOR",G18:G24)</f>
        <v>0</v>
      </c>
      <c r="H17" s="231"/>
      <c r="I17" s="231">
        <f>SUM(I18:I24)</f>
        <v>0</v>
      </c>
      <c r="J17" s="231"/>
      <c r="K17" s="231">
        <f>SUM(K18:K24)</f>
        <v>0</v>
      </c>
      <c r="L17" s="231"/>
      <c r="M17" s="231">
        <f>SUM(M18:M24)</f>
        <v>0</v>
      </c>
      <c r="N17" s="230"/>
      <c r="O17" s="230">
        <f>SUM(O18:O24)</f>
        <v>0</v>
      </c>
      <c r="P17" s="230"/>
      <c r="Q17" s="230">
        <f>SUM(Q18:Q24)</f>
        <v>0</v>
      </c>
      <c r="R17" s="231"/>
      <c r="S17" s="231"/>
      <c r="T17" s="232"/>
      <c r="U17" s="226"/>
      <c r="V17" s="226">
        <f>SUM(V18:V24)</f>
        <v>0</v>
      </c>
      <c r="W17" s="226"/>
      <c r="X17" s="226"/>
      <c r="Y17" s="226"/>
      <c r="AG17" t="s">
        <v>125</v>
      </c>
    </row>
    <row r="18" spans="1:60" outlineLevel="1" x14ac:dyDescent="0.2">
      <c r="A18" s="234">
        <v>5</v>
      </c>
      <c r="B18" s="235" t="s">
        <v>146</v>
      </c>
      <c r="C18" s="244" t="s">
        <v>147</v>
      </c>
      <c r="D18" s="236" t="s">
        <v>128</v>
      </c>
      <c r="E18" s="237">
        <v>1</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c r="S18" s="239" t="s">
        <v>129</v>
      </c>
      <c r="T18" s="240" t="s">
        <v>130</v>
      </c>
      <c r="U18" s="223">
        <v>0</v>
      </c>
      <c r="V18" s="223">
        <f>ROUND(E18*U18,2)</f>
        <v>0</v>
      </c>
      <c r="W18" s="223"/>
      <c r="X18" s="223" t="s">
        <v>131</v>
      </c>
      <c r="Y18" s="223" t="s">
        <v>132</v>
      </c>
      <c r="Z18" s="213"/>
      <c r="AA18" s="213"/>
      <c r="AB18" s="213"/>
      <c r="AC18" s="213"/>
      <c r="AD18" s="213"/>
      <c r="AE18" s="213"/>
      <c r="AF18" s="213"/>
      <c r="AG18" s="213" t="s">
        <v>138</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33.75" outlineLevel="2" x14ac:dyDescent="0.2">
      <c r="A19" s="220"/>
      <c r="B19" s="221"/>
      <c r="C19" s="245" t="s">
        <v>148</v>
      </c>
      <c r="D19" s="242"/>
      <c r="E19" s="242"/>
      <c r="F19" s="242"/>
      <c r="G19" s="242"/>
      <c r="H19" s="223"/>
      <c r="I19" s="223"/>
      <c r="J19" s="223"/>
      <c r="K19" s="223"/>
      <c r="L19" s="223"/>
      <c r="M19" s="223"/>
      <c r="N19" s="222"/>
      <c r="O19" s="222"/>
      <c r="P19" s="222"/>
      <c r="Q19" s="222"/>
      <c r="R19" s="223"/>
      <c r="S19" s="223"/>
      <c r="T19" s="223"/>
      <c r="U19" s="223"/>
      <c r="V19" s="223"/>
      <c r="W19" s="223"/>
      <c r="X19" s="223"/>
      <c r="Y19" s="223"/>
      <c r="Z19" s="213"/>
      <c r="AA19" s="213"/>
      <c r="AB19" s="213"/>
      <c r="AC19" s="213"/>
      <c r="AD19" s="213"/>
      <c r="AE19" s="213"/>
      <c r="AF19" s="213"/>
      <c r="AG19" s="213" t="s">
        <v>135</v>
      </c>
      <c r="AH19" s="213"/>
      <c r="AI19" s="213"/>
      <c r="AJ19" s="213"/>
      <c r="AK19" s="213"/>
      <c r="AL19" s="213"/>
      <c r="AM19" s="213"/>
      <c r="AN19" s="213"/>
      <c r="AO19" s="213"/>
      <c r="AP19" s="213"/>
      <c r="AQ19" s="213"/>
      <c r="AR19" s="213"/>
      <c r="AS19" s="213"/>
      <c r="AT19" s="213"/>
      <c r="AU19" s="213"/>
      <c r="AV19" s="213"/>
      <c r="AW19" s="213"/>
      <c r="AX19" s="213"/>
      <c r="AY19" s="213"/>
      <c r="AZ19" s="213"/>
      <c r="BA19" s="241" t="str">
        <f>C19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9" s="213"/>
      <c r="BC19" s="213"/>
      <c r="BD19" s="213"/>
      <c r="BE19" s="213"/>
      <c r="BF19" s="213"/>
      <c r="BG19" s="213"/>
      <c r="BH19" s="213"/>
    </row>
    <row r="20" spans="1:60" outlineLevel="1" x14ac:dyDescent="0.2">
      <c r="A20" s="234">
        <v>6</v>
      </c>
      <c r="B20" s="235" t="s">
        <v>149</v>
      </c>
      <c r="C20" s="244" t="s">
        <v>150</v>
      </c>
      <c r="D20" s="236" t="s">
        <v>128</v>
      </c>
      <c r="E20" s="237">
        <v>1</v>
      </c>
      <c r="F20" s="238"/>
      <c r="G20" s="239">
        <f>ROUND(E20*F20,2)</f>
        <v>0</v>
      </c>
      <c r="H20" s="238"/>
      <c r="I20" s="239">
        <f>ROUND(E20*H20,2)</f>
        <v>0</v>
      </c>
      <c r="J20" s="238"/>
      <c r="K20" s="239">
        <f>ROUND(E20*J20,2)</f>
        <v>0</v>
      </c>
      <c r="L20" s="239">
        <v>21</v>
      </c>
      <c r="M20" s="239">
        <f>G20*(1+L20/100)</f>
        <v>0</v>
      </c>
      <c r="N20" s="237">
        <v>0</v>
      </c>
      <c r="O20" s="237">
        <f>ROUND(E20*N20,2)</f>
        <v>0</v>
      </c>
      <c r="P20" s="237">
        <v>0</v>
      </c>
      <c r="Q20" s="237">
        <f>ROUND(E20*P20,2)</f>
        <v>0</v>
      </c>
      <c r="R20" s="239"/>
      <c r="S20" s="239" t="s">
        <v>129</v>
      </c>
      <c r="T20" s="240" t="s">
        <v>130</v>
      </c>
      <c r="U20" s="223">
        <v>0</v>
      </c>
      <c r="V20" s="223">
        <f>ROUND(E20*U20,2)</f>
        <v>0</v>
      </c>
      <c r="W20" s="223"/>
      <c r="X20" s="223" t="s">
        <v>131</v>
      </c>
      <c r="Y20" s="223" t="s">
        <v>132</v>
      </c>
      <c r="Z20" s="213"/>
      <c r="AA20" s="213"/>
      <c r="AB20" s="213"/>
      <c r="AC20" s="213"/>
      <c r="AD20" s="213"/>
      <c r="AE20" s="213"/>
      <c r="AF20" s="213"/>
      <c r="AG20" s="213" t="s">
        <v>133</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45" t="s">
        <v>151</v>
      </c>
      <c r="D21" s="242"/>
      <c r="E21" s="242"/>
      <c r="F21" s="242"/>
      <c r="G21" s="242"/>
      <c r="H21" s="223"/>
      <c r="I21" s="223"/>
      <c r="J21" s="223"/>
      <c r="K21" s="223"/>
      <c r="L21" s="223"/>
      <c r="M21" s="223"/>
      <c r="N21" s="222"/>
      <c r="O21" s="222"/>
      <c r="P21" s="222"/>
      <c r="Q21" s="222"/>
      <c r="R21" s="223"/>
      <c r="S21" s="223"/>
      <c r="T21" s="223"/>
      <c r="U21" s="223"/>
      <c r="V21" s="223"/>
      <c r="W21" s="223"/>
      <c r="X21" s="223"/>
      <c r="Y21" s="223"/>
      <c r="Z21" s="213"/>
      <c r="AA21" s="213"/>
      <c r="AB21" s="213"/>
      <c r="AC21" s="213"/>
      <c r="AD21" s="213"/>
      <c r="AE21" s="213"/>
      <c r="AF21" s="213"/>
      <c r="AG21" s="213" t="s">
        <v>135</v>
      </c>
      <c r="AH21" s="213"/>
      <c r="AI21" s="213"/>
      <c r="AJ21" s="213"/>
      <c r="AK21" s="213"/>
      <c r="AL21" s="213"/>
      <c r="AM21" s="213"/>
      <c r="AN21" s="213"/>
      <c r="AO21" s="213"/>
      <c r="AP21" s="213"/>
      <c r="AQ21" s="213"/>
      <c r="AR21" s="213"/>
      <c r="AS21" s="213"/>
      <c r="AT21" s="213"/>
      <c r="AU21" s="213"/>
      <c r="AV21" s="213"/>
      <c r="AW21" s="213"/>
      <c r="AX21" s="213"/>
      <c r="AY21" s="213"/>
      <c r="AZ21" s="213"/>
      <c r="BA21" s="241" t="str">
        <f>C21</f>
        <v>Náklady zhotovitele, související s prováděním zkoušek a revizí předepsaných technickými normami nebo objednatelem a které jsou pro provedení díla nezbytné.</v>
      </c>
      <c r="BB21" s="213"/>
      <c r="BC21" s="213"/>
      <c r="BD21" s="213"/>
      <c r="BE21" s="213"/>
      <c r="BF21" s="213"/>
      <c r="BG21" s="213"/>
      <c r="BH21" s="213"/>
    </row>
    <row r="22" spans="1:60" outlineLevel="1" x14ac:dyDescent="0.2">
      <c r="A22" s="234">
        <v>7</v>
      </c>
      <c r="B22" s="235" t="s">
        <v>152</v>
      </c>
      <c r="C22" s="244" t="s">
        <v>153</v>
      </c>
      <c r="D22" s="236" t="s">
        <v>128</v>
      </c>
      <c r="E22" s="237">
        <v>1</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c r="S22" s="239" t="s">
        <v>129</v>
      </c>
      <c r="T22" s="240" t="s">
        <v>130</v>
      </c>
      <c r="U22" s="223">
        <v>0</v>
      </c>
      <c r="V22" s="223">
        <f>ROUND(E22*U22,2)</f>
        <v>0</v>
      </c>
      <c r="W22" s="223"/>
      <c r="X22" s="223" t="s">
        <v>131</v>
      </c>
      <c r="Y22" s="223" t="s">
        <v>132</v>
      </c>
      <c r="Z22" s="213"/>
      <c r="AA22" s="213"/>
      <c r="AB22" s="213"/>
      <c r="AC22" s="213"/>
      <c r="AD22" s="213"/>
      <c r="AE22" s="213"/>
      <c r="AF22" s="213"/>
      <c r="AG22" s="213" t="s">
        <v>133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45" t="s">
        <v>154</v>
      </c>
      <c r="D23" s="242"/>
      <c r="E23" s="242"/>
      <c r="F23" s="242"/>
      <c r="G23" s="242"/>
      <c r="H23" s="223"/>
      <c r="I23" s="223"/>
      <c r="J23" s="223"/>
      <c r="K23" s="223"/>
      <c r="L23" s="223"/>
      <c r="M23" s="223"/>
      <c r="N23" s="222"/>
      <c r="O23" s="222"/>
      <c r="P23" s="222"/>
      <c r="Q23" s="222"/>
      <c r="R23" s="223"/>
      <c r="S23" s="223"/>
      <c r="T23" s="223"/>
      <c r="U23" s="223"/>
      <c r="V23" s="223"/>
      <c r="W23" s="223"/>
      <c r="X23" s="223"/>
      <c r="Y23" s="223"/>
      <c r="Z23" s="213"/>
      <c r="AA23" s="213"/>
      <c r="AB23" s="213"/>
      <c r="AC23" s="213"/>
      <c r="AD23" s="213"/>
      <c r="AE23" s="213"/>
      <c r="AF23" s="213"/>
      <c r="AG23" s="213" t="s">
        <v>135</v>
      </c>
      <c r="AH23" s="213"/>
      <c r="AI23" s="213"/>
      <c r="AJ23" s="213"/>
      <c r="AK23" s="213"/>
      <c r="AL23" s="213"/>
      <c r="AM23" s="213"/>
      <c r="AN23" s="213"/>
      <c r="AO23" s="213"/>
      <c r="AP23" s="213"/>
      <c r="AQ23" s="213"/>
      <c r="AR23" s="213"/>
      <c r="AS23" s="213"/>
      <c r="AT23" s="213"/>
      <c r="AU23" s="213"/>
      <c r="AV23" s="213"/>
      <c r="AW23" s="213"/>
      <c r="AX23" s="213"/>
      <c r="AY23" s="213"/>
      <c r="AZ23" s="213"/>
      <c r="BA23" s="241" t="str">
        <f>C23</f>
        <v>Náklady na individuální zkoušky dodaných a smontovaných technologických zařízení včetně komplexního vyzkoušení.</v>
      </c>
      <c r="BB23" s="213"/>
      <c r="BC23" s="213"/>
      <c r="BD23" s="213"/>
      <c r="BE23" s="213"/>
      <c r="BF23" s="213"/>
      <c r="BG23" s="213"/>
      <c r="BH23" s="213"/>
    </row>
    <row r="24" spans="1:60" outlineLevel="2" x14ac:dyDescent="0.2">
      <c r="A24" s="220"/>
      <c r="B24" s="221"/>
      <c r="C24" s="246" t="s">
        <v>155</v>
      </c>
      <c r="D24" s="224"/>
      <c r="E24" s="225">
        <v>1</v>
      </c>
      <c r="F24" s="223"/>
      <c r="G24" s="223"/>
      <c r="H24" s="223"/>
      <c r="I24" s="223"/>
      <c r="J24" s="223"/>
      <c r="K24" s="223"/>
      <c r="L24" s="223"/>
      <c r="M24" s="223"/>
      <c r="N24" s="222"/>
      <c r="O24" s="222"/>
      <c r="P24" s="222"/>
      <c r="Q24" s="222"/>
      <c r="R24" s="223"/>
      <c r="S24" s="223"/>
      <c r="T24" s="223"/>
      <c r="U24" s="223"/>
      <c r="V24" s="223"/>
      <c r="W24" s="223"/>
      <c r="X24" s="223"/>
      <c r="Y24" s="223"/>
      <c r="Z24" s="213"/>
      <c r="AA24" s="213"/>
      <c r="AB24" s="213"/>
      <c r="AC24" s="213"/>
      <c r="AD24" s="213"/>
      <c r="AE24" s="213"/>
      <c r="AF24" s="213"/>
      <c r="AG24" s="213" t="s">
        <v>156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x14ac:dyDescent="0.2">
      <c r="A25" s="3"/>
      <c r="B25" s="4"/>
      <c r="C25" s="247"/>
      <c r="D25" s="6"/>
      <c r="E25" s="3"/>
      <c r="F25" s="3"/>
      <c r="G25" s="3"/>
      <c r="H25" s="3"/>
      <c r="I25" s="3"/>
      <c r="J25" s="3"/>
      <c r="K25" s="3"/>
      <c r="L25" s="3"/>
      <c r="M25" s="3"/>
      <c r="N25" s="3"/>
      <c r="O25" s="3"/>
      <c r="P25" s="3"/>
      <c r="Q25" s="3"/>
      <c r="R25" s="3"/>
      <c r="S25" s="3"/>
      <c r="T25" s="3"/>
      <c r="U25" s="3"/>
      <c r="V25" s="3"/>
      <c r="W25" s="3"/>
      <c r="X25" s="3"/>
      <c r="Y25" s="3"/>
      <c r="AE25">
        <v>12</v>
      </c>
      <c r="AF25">
        <v>21</v>
      </c>
      <c r="AG25" t="s">
        <v>110</v>
      </c>
    </row>
    <row r="26" spans="1:60" x14ac:dyDescent="0.2">
      <c r="A26" s="216"/>
      <c r="B26" s="217" t="s">
        <v>29</v>
      </c>
      <c r="C26" s="248"/>
      <c r="D26" s="218"/>
      <c r="E26" s="219"/>
      <c r="F26" s="219"/>
      <c r="G26" s="233">
        <f>G8+G17</f>
        <v>0</v>
      </c>
      <c r="H26" s="3"/>
      <c r="I26" s="3"/>
      <c r="J26" s="3"/>
      <c r="K26" s="3"/>
      <c r="L26" s="3"/>
      <c r="M26" s="3"/>
      <c r="N26" s="3"/>
      <c r="O26" s="3"/>
      <c r="P26" s="3"/>
      <c r="Q26" s="3"/>
      <c r="R26" s="3"/>
      <c r="S26" s="3"/>
      <c r="T26" s="3"/>
      <c r="U26" s="3"/>
      <c r="V26" s="3"/>
      <c r="W26" s="3"/>
      <c r="X26" s="3"/>
      <c r="Y26" s="3"/>
      <c r="AE26">
        <f>SUMIF(L7:L24,AE25,G7:G24)</f>
        <v>0</v>
      </c>
      <c r="AF26">
        <f>SUMIF(L7:L24,AF25,G7:G24)</f>
        <v>0</v>
      </c>
      <c r="AG26" t="s">
        <v>157</v>
      </c>
    </row>
    <row r="27" spans="1:60" x14ac:dyDescent="0.2">
      <c r="C27" s="249"/>
      <c r="D27" s="10"/>
      <c r="AG27" t="s">
        <v>158</v>
      </c>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u1Zg04FI8C0QuZ0VfZMPvwI8HpTD6jxIc3U10UcgAprrLTGXS6OatCV84Jv/+amzXeVxfys+SC0caYSrHuDWA==" saltValue="uLgz0EDqsm7BwQASb/Hd0w==" spinCount="100000" sheet="1" formatRows="0"/>
  <mergeCells count="11">
    <mergeCell ref="C14:G14"/>
    <mergeCell ref="C16:G16"/>
    <mergeCell ref="C19:G19"/>
    <mergeCell ref="C21:G21"/>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30B2-BC61-43B7-995D-F548298C8B2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159</v>
      </c>
      <c r="B1" s="198"/>
      <c r="C1" s="198"/>
      <c r="D1" s="198"/>
      <c r="E1" s="198"/>
      <c r="F1" s="198"/>
      <c r="G1" s="198"/>
      <c r="AG1" t="s">
        <v>96</v>
      </c>
    </row>
    <row r="2" spans="1:60" ht="24.95" customHeight="1" x14ac:dyDescent="0.2">
      <c r="A2" s="199" t="s">
        <v>7</v>
      </c>
      <c r="B2" s="49" t="s">
        <v>43</v>
      </c>
      <c r="C2" s="202" t="s">
        <v>44</v>
      </c>
      <c r="D2" s="200"/>
      <c r="E2" s="200"/>
      <c r="F2" s="200"/>
      <c r="G2" s="201"/>
      <c r="AG2" t="s">
        <v>97</v>
      </c>
    </row>
    <row r="3" spans="1:60" ht="24.95" customHeight="1" x14ac:dyDescent="0.2">
      <c r="A3" s="199" t="s">
        <v>8</v>
      </c>
      <c r="B3" s="49" t="s">
        <v>49</v>
      </c>
      <c r="C3" s="202" t="s">
        <v>50</v>
      </c>
      <c r="D3" s="200"/>
      <c r="E3" s="200"/>
      <c r="F3" s="200"/>
      <c r="G3" s="201"/>
      <c r="AC3" s="177" t="s">
        <v>97</v>
      </c>
      <c r="AG3" t="s">
        <v>100</v>
      </c>
    </row>
    <row r="4" spans="1:60" ht="24.95" customHeight="1" x14ac:dyDescent="0.2">
      <c r="A4" s="203" t="s">
        <v>9</v>
      </c>
      <c r="B4" s="204" t="s">
        <v>49</v>
      </c>
      <c r="C4" s="205" t="s">
        <v>50</v>
      </c>
      <c r="D4" s="206"/>
      <c r="E4" s="206"/>
      <c r="F4" s="206"/>
      <c r="G4" s="207"/>
      <c r="AG4" t="s">
        <v>101</v>
      </c>
    </row>
    <row r="5" spans="1:60" x14ac:dyDescent="0.2">
      <c r="D5" s="10"/>
    </row>
    <row r="6" spans="1:60" ht="38.25" x14ac:dyDescent="0.2">
      <c r="A6" s="209" t="s">
        <v>102</v>
      </c>
      <c r="B6" s="211" t="s">
        <v>103</v>
      </c>
      <c r="C6" s="211" t="s">
        <v>104</v>
      </c>
      <c r="D6" s="210" t="s">
        <v>105</v>
      </c>
      <c r="E6" s="209" t="s">
        <v>106</v>
      </c>
      <c r="F6" s="208" t="s">
        <v>107</v>
      </c>
      <c r="G6" s="209" t="s">
        <v>29</v>
      </c>
      <c r="H6" s="212" t="s">
        <v>30</v>
      </c>
      <c r="I6" s="212" t="s">
        <v>108</v>
      </c>
      <c r="J6" s="212" t="s">
        <v>31</v>
      </c>
      <c r="K6" s="212" t="s">
        <v>109</v>
      </c>
      <c r="L6" s="212" t="s">
        <v>110</v>
      </c>
      <c r="M6" s="212" t="s">
        <v>111</v>
      </c>
      <c r="N6" s="212" t="s">
        <v>112</v>
      </c>
      <c r="O6" s="212" t="s">
        <v>113</v>
      </c>
      <c r="P6" s="212" t="s">
        <v>114</v>
      </c>
      <c r="Q6" s="212" t="s">
        <v>115</v>
      </c>
      <c r="R6" s="212" t="s">
        <v>116</v>
      </c>
      <c r="S6" s="212" t="s">
        <v>117</v>
      </c>
      <c r="T6" s="212" t="s">
        <v>118</v>
      </c>
      <c r="U6" s="212" t="s">
        <v>119</v>
      </c>
      <c r="V6" s="212" t="s">
        <v>120</v>
      </c>
      <c r="W6" s="212" t="s">
        <v>121</v>
      </c>
      <c r="X6" s="212" t="s">
        <v>122</v>
      </c>
      <c r="Y6" s="212" t="s">
        <v>123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124</v>
      </c>
      <c r="B8" s="228" t="s">
        <v>63</v>
      </c>
      <c r="C8" s="243" t="s">
        <v>64</v>
      </c>
      <c r="D8" s="229"/>
      <c r="E8" s="230"/>
      <c r="F8" s="231"/>
      <c r="G8" s="231">
        <f>SUMIF(AG9:AG18,"&lt;&gt;NOR",G9:G18)</f>
        <v>0</v>
      </c>
      <c r="H8" s="231"/>
      <c r="I8" s="231">
        <f>SUM(I9:I18)</f>
        <v>0</v>
      </c>
      <c r="J8" s="231"/>
      <c r="K8" s="231">
        <f>SUM(K9:K18)</f>
        <v>0</v>
      </c>
      <c r="L8" s="231"/>
      <c r="M8" s="231">
        <f>SUM(M9:M18)</f>
        <v>0</v>
      </c>
      <c r="N8" s="230"/>
      <c r="O8" s="230">
        <f>SUM(O9:O18)</f>
        <v>0</v>
      </c>
      <c r="P8" s="230"/>
      <c r="Q8" s="230">
        <f>SUM(Q9:Q18)</f>
        <v>0</v>
      </c>
      <c r="R8" s="231"/>
      <c r="S8" s="231"/>
      <c r="T8" s="232"/>
      <c r="U8" s="226"/>
      <c r="V8" s="226">
        <f>SUM(V9:V18)</f>
        <v>0</v>
      </c>
      <c r="W8" s="226"/>
      <c r="X8" s="226"/>
      <c r="Y8" s="226"/>
      <c r="AG8" t="s">
        <v>125</v>
      </c>
    </row>
    <row r="9" spans="1:60" outlineLevel="1" x14ac:dyDescent="0.2">
      <c r="A9" s="234">
        <v>1</v>
      </c>
      <c r="B9" s="235" t="s">
        <v>160</v>
      </c>
      <c r="C9" s="244" t="s">
        <v>161</v>
      </c>
      <c r="D9" s="236" t="s">
        <v>162</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163</v>
      </c>
      <c r="T9" s="240" t="s">
        <v>130</v>
      </c>
      <c r="U9" s="223">
        <v>0</v>
      </c>
      <c r="V9" s="223">
        <f>ROUND(E9*U9,2)</f>
        <v>0</v>
      </c>
      <c r="W9" s="223"/>
      <c r="X9" s="223" t="s">
        <v>164</v>
      </c>
      <c r="Y9" s="223" t="s">
        <v>132</v>
      </c>
      <c r="Z9" s="213"/>
      <c r="AA9" s="213"/>
      <c r="AB9" s="213"/>
      <c r="AC9" s="213"/>
      <c r="AD9" s="213"/>
      <c r="AE9" s="213"/>
      <c r="AF9" s="213"/>
      <c r="AG9" s="213" t="s">
        <v>165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2" x14ac:dyDescent="0.2">
      <c r="A10" s="220"/>
      <c r="B10" s="221"/>
      <c r="C10" s="245" t="s">
        <v>166</v>
      </c>
      <c r="D10" s="242"/>
      <c r="E10" s="242"/>
      <c r="F10" s="242"/>
      <c r="G10" s="242"/>
      <c r="H10" s="223"/>
      <c r="I10" s="223"/>
      <c r="J10" s="223"/>
      <c r="K10" s="223"/>
      <c r="L10" s="223"/>
      <c r="M10" s="223"/>
      <c r="N10" s="222"/>
      <c r="O10" s="222"/>
      <c r="P10" s="222"/>
      <c r="Q10" s="222"/>
      <c r="R10" s="223"/>
      <c r="S10" s="223"/>
      <c r="T10" s="223"/>
      <c r="U10" s="223"/>
      <c r="V10" s="223"/>
      <c r="W10" s="223"/>
      <c r="X10" s="223"/>
      <c r="Y10" s="223"/>
      <c r="Z10" s="213"/>
      <c r="AA10" s="213"/>
      <c r="AB10" s="213"/>
      <c r="AC10" s="213"/>
      <c r="AD10" s="213"/>
      <c r="AE10" s="213"/>
      <c r="AF10" s="213"/>
      <c r="AG10" s="213" t="s">
        <v>135</v>
      </c>
      <c r="AH10" s="213"/>
      <c r="AI10" s="213"/>
      <c r="AJ10" s="213"/>
      <c r="AK10" s="213"/>
      <c r="AL10" s="213"/>
      <c r="AM10" s="213"/>
      <c r="AN10" s="213"/>
      <c r="AO10" s="213"/>
      <c r="AP10" s="213"/>
      <c r="AQ10" s="213"/>
      <c r="AR10" s="213"/>
      <c r="AS10" s="213"/>
      <c r="AT10" s="213"/>
      <c r="AU10" s="213"/>
      <c r="AV10" s="213"/>
      <c r="AW10" s="213"/>
      <c r="AX10" s="213"/>
      <c r="AY10" s="213"/>
      <c r="AZ10" s="213"/>
      <c r="BA10" s="241" t="str">
        <f>C10</f>
        <v>dvě průhledné nádoby z potravinářského polykarbonátu, dva kohoutky, dvě otáčející se lopatky, ovládání pomocí dvou tlačítek, teplota chlazení 7-12°C, maximální výška slkenice 220 mm, chladivo R290</v>
      </c>
      <c r="BB10" s="213"/>
      <c r="BC10" s="213"/>
      <c r="BD10" s="213"/>
      <c r="BE10" s="213"/>
      <c r="BF10" s="213"/>
      <c r="BG10" s="213"/>
      <c r="BH10" s="213"/>
    </row>
    <row r="11" spans="1:60" outlineLevel="1" x14ac:dyDescent="0.2">
      <c r="A11" s="234">
        <v>2</v>
      </c>
      <c r="B11" s="235" t="s">
        <v>167</v>
      </c>
      <c r="C11" s="244" t="s">
        <v>168</v>
      </c>
      <c r="D11" s="236" t="s">
        <v>162</v>
      </c>
      <c r="E11" s="237">
        <v>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163</v>
      </c>
      <c r="T11" s="240" t="s">
        <v>130</v>
      </c>
      <c r="U11" s="223">
        <v>0</v>
      </c>
      <c r="V11" s="223">
        <f>ROUND(E11*U11,2)</f>
        <v>0</v>
      </c>
      <c r="W11" s="223"/>
      <c r="X11" s="223" t="s">
        <v>164</v>
      </c>
      <c r="Y11" s="223" t="s">
        <v>132</v>
      </c>
      <c r="Z11" s="213"/>
      <c r="AA11" s="213"/>
      <c r="AB11" s="213"/>
      <c r="AC11" s="213"/>
      <c r="AD11" s="213"/>
      <c r="AE11" s="213"/>
      <c r="AF11" s="213"/>
      <c r="AG11" s="213" t="s">
        <v>165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2" x14ac:dyDescent="0.2">
      <c r="A12" s="220"/>
      <c r="B12" s="221"/>
      <c r="C12" s="245" t="s">
        <v>169</v>
      </c>
      <c r="D12" s="242"/>
      <c r="E12" s="242"/>
      <c r="F12" s="242"/>
      <c r="G12" s="242"/>
      <c r="H12" s="223"/>
      <c r="I12" s="223"/>
      <c r="J12" s="223"/>
      <c r="K12" s="223"/>
      <c r="L12" s="223"/>
      <c r="M12" s="223"/>
      <c r="N12" s="222"/>
      <c r="O12" s="222"/>
      <c r="P12" s="222"/>
      <c r="Q12" s="222"/>
      <c r="R12" s="223"/>
      <c r="S12" s="223"/>
      <c r="T12" s="223"/>
      <c r="U12" s="223"/>
      <c r="V12" s="223"/>
      <c r="W12" s="223"/>
      <c r="X12" s="223"/>
      <c r="Y12" s="223"/>
      <c r="Z12" s="213"/>
      <c r="AA12" s="213"/>
      <c r="AB12" s="213"/>
      <c r="AC12" s="213"/>
      <c r="AD12" s="213"/>
      <c r="AE12" s="213"/>
      <c r="AF12" s="213"/>
      <c r="AG12" s="213" t="s">
        <v>135</v>
      </c>
      <c r="AH12" s="213"/>
      <c r="AI12" s="213"/>
      <c r="AJ12" s="213"/>
      <c r="AK12" s="213"/>
      <c r="AL12" s="213"/>
      <c r="AM12" s="213"/>
      <c r="AN12" s="213"/>
      <c r="AO12" s="213"/>
      <c r="AP12" s="213"/>
      <c r="AQ12" s="213"/>
      <c r="AR12" s="213"/>
      <c r="AS12" s="213"/>
      <c r="AT12" s="213"/>
      <c r="AU12" s="213"/>
      <c r="AV12" s="213"/>
      <c r="AW12" s="213"/>
      <c r="AX12" s="213"/>
      <c r="AY12" s="213"/>
      <c r="AZ12" s="213"/>
      <c r="BA12" s="241" t="str">
        <f>C12</f>
        <v>1 průtoková jednotka, 2 zásobníky s výpustným kohoutkem, s el. ohřevem, pevné připojení na vodu, udržovací kapacita 10l, výkonová kapacita 30l/hod. (240 šálků), doba překapávání 10min/5l, digitální řízení, filtrací jednotka</v>
      </c>
      <c r="BB12" s="213"/>
      <c r="BC12" s="213"/>
      <c r="BD12" s="213"/>
      <c r="BE12" s="213"/>
      <c r="BF12" s="213"/>
      <c r="BG12" s="213"/>
      <c r="BH12" s="213"/>
    </row>
    <row r="13" spans="1:60" outlineLevel="1" x14ac:dyDescent="0.2">
      <c r="A13" s="234">
        <v>3</v>
      </c>
      <c r="B13" s="235" t="s">
        <v>170</v>
      </c>
      <c r="C13" s="244" t="s">
        <v>171</v>
      </c>
      <c r="D13" s="236" t="s">
        <v>162</v>
      </c>
      <c r="E13" s="237">
        <v>2</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163</v>
      </c>
      <c r="T13" s="240" t="s">
        <v>130</v>
      </c>
      <c r="U13" s="223">
        <v>0</v>
      </c>
      <c r="V13" s="223">
        <f>ROUND(E13*U13,2)</f>
        <v>0</v>
      </c>
      <c r="W13" s="223"/>
      <c r="X13" s="223" t="s">
        <v>164</v>
      </c>
      <c r="Y13" s="223" t="s">
        <v>132</v>
      </c>
      <c r="Z13" s="213"/>
      <c r="AA13" s="213"/>
      <c r="AB13" s="213"/>
      <c r="AC13" s="213"/>
      <c r="AD13" s="213"/>
      <c r="AE13" s="213"/>
      <c r="AF13" s="213"/>
      <c r="AG13" s="213" t="s">
        <v>165</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45" t="s">
        <v>172</v>
      </c>
      <c r="D14" s="242"/>
      <c r="E14" s="242"/>
      <c r="F14" s="242"/>
      <c r="G14" s="242"/>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135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4">
        <v>4</v>
      </c>
      <c r="B15" s="235" t="s">
        <v>173</v>
      </c>
      <c r="C15" s="244" t="s">
        <v>174</v>
      </c>
      <c r="D15" s="236" t="s">
        <v>162</v>
      </c>
      <c r="E15" s="237">
        <v>1</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163</v>
      </c>
      <c r="T15" s="240" t="s">
        <v>130</v>
      </c>
      <c r="U15" s="223">
        <v>0</v>
      </c>
      <c r="V15" s="223">
        <f>ROUND(E15*U15,2)</f>
        <v>0</v>
      </c>
      <c r="W15" s="223"/>
      <c r="X15" s="223" t="s">
        <v>164</v>
      </c>
      <c r="Y15" s="223" t="s">
        <v>132</v>
      </c>
      <c r="Z15" s="213"/>
      <c r="AA15" s="213"/>
      <c r="AB15" s="213"/>
      <c r="AC15" s="213"/>
      <c r="AD15" s="213"/>
      <c r="AE15" s="213"/>
      <c r="AF15" s="213"/>
      <c r="AG15" s="213" t="s">
        <v>165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45" t="s">
        <v>175</v>
      </c>
      <c r="D16" s="242"/>
      <c r="E16" s="242"/>
      <c r="F16" s="242"/>
      <c r="G16" s="242"/>
      <c r="H16" s="223"/>
      <c r="I16" s="223"/>
      <c r="J16" s="223"/>
      <c r="K16" s="223"/>
      <c r="L16" s="223"/>
      <c r="M16" s="223"/>
      <c r="N16" s="222"/>
      <c r="O16" s="222"/>
      <c r="P16" s="222"/>
      <c r="Q16" s="222"/>
      <c r="R16" s="223"/>
      <c r="S16" s="223"/>
      <c r="T16" s="223"/>
      <c r="U16" s="223"/>
      <c r="V16" s="223"/>
      <c r="W16" s="223"/>
      <c r="X16" s="223"/>
      <c r="Y16" s="223"/>
      <c r="Z16" s="213"/>
      <c r="AA16" s="213"/>
      <c r="AB16" s="213"/>
      <c r="AC16" s="213"/>
      <c r="AD16" s="213"/>
      <c r="AE16" s="213"/>
      <c r="AF16" s="213"/>
      <c r="AG16" s="213" t="s">
        <v>135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34">
        <v>5</v>
      </c>
      <c r="B17" s="235" t="s">
        <v>176</v>
      </c>
      <c r="C17" s="244" t="s">
        <v>177</v>
      </c>
      <c r="D17" s="236" t="s">
        <v>162</v>
      </c>
      <c r="E17" s="237">
        <v>1</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163</v>
      </c>
      <c r="T17" s="240" t="s">
        <v>130</v>
      </c>
      <c r="U17" s="223">
        <v>0</v>
      </c>
      <c r="V17" s="223">
        <f>ROUND(E17*U17,2)</f>
        <v>0</v>
      </c>
      <c r="W17" s="223"/>
      <c r="X17" s="223" t="s">
        <v>178</v>
      </c>
      <c r="Y17" s="223" t="s">
        <v>132</v>
      </c>
      <c r="Z17" s="213"/>
      <c r="AA17" s="213"/>
      <c r="AB17" s="213"/>
      <c r="AC17" s="213"/>
      <c r="AD17" s="213"/>
      <c r="AE17" s="213"/>
      <c r="AF17" s="213"/>
      <c r="AG17" s="213" t="s">
        <v>179</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45" t="s">
        <v>180</v>
      </c>
      <c r="D18" s="242"/>
      <c r="E18" s="242"/>
      <c r="F18" s="242"/>
      <c r="G18" s="242"/>
      <c r="H18" s="223"/>
      <c r="I18" s="223"/>
      <c r="J18" s="223"/>
      <c r="K18" s="223"/>
      <c r="L18" s="223"/>
      <c r="M18" s="223"/>
      <c r="N18" s="222"/>
      <c r="O18" s="222"/>
      <c r="P18" s="222"/>
      <c r="Q18" s="222"/>
      <c r="R18" s="223"/>
      <c r="S18" s="223"/>
      <c r="T18" s="223"/>
      <c r="U18" s="223"/>
      <c r="V18" s="223"/>
      <c r="W18" s="223"/>
      <c r="X18" s="223"/>
      <c r="Y18" s="223"/>
      <c r="Z18" s="213"/>
      <c r="AA18" s="213"/>
      <c r="AB18" s="213"/>
      <c r="AC18" s="213"/>
      <c r="AD18" s="213"/>
      <c r="AE18" s="213"/>
      <c r="AF18" s="213"/>
      <c r="AG18" s="213" t="s">
        <v>135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x14ac:dyDescent="0.2">
      <c r="A19" s="227" t="s">
        <v>124</v>
      </c>
      <c r="B19" s="228" t="s">
        <v>77</v>
      </c>
      <c r="C19" s="243" t="s">
        <v>78</v>
      </c>
      <c r="D19" s="229"/>
      <c r="E19" s="230"/>
      <c r="F19" s="231"/>
      <c r="G19" s="231">
        <f>SUMIF(AG20:AG41,"&lt;&gt;NOR",G20:G41)</f>
        <v>0</v>
      </c>
      <c r="H19" s="231"/>
      <c r="I19" s="231">
        <f>SUM(I20:I41)</f>
        <v>0</v>
      </c>
      <c r="J19" s="231"/>
      <c r="K19" s="231">
        <f>SUM(K20:K41)</f>
        <v>0</v>
      </c>
      <c r="L19" s="231"/>
      <c r="M19" s="231">
        <f>SUM(M20:M41)</f>
        <v>0</v>
      </c>
      <c r="N19" s="230"/>
      <c r="O19" s="230">
        <f>SUM(O20:O41)</f>
        <v>0</v>
      </c>
      <c r="P19" s="230"/>
      <c r="Q19" s="230">
        <f>SUM(Q20:Q41)</f>
        <v>0</v>
      </c>
      <c r="R19" s="231"/>
      <c r="S19" s="231"/>
      <c r="T19" s="232"/>
      <c r="U19" s="226"/>
      <c r="V19" s="226">
        <f>SUM(V20:V41)</f>
        <v>0</v>
      </c>
      <c r="W19" s="226"/>
      <c r="X19" s="226"/>
      <c r="Y19" s="226"/>
      <c r="AG19" t="s">
        <v>125</v>
      </c>
    </row>
    <row r="20" spans="1:60" outlineLevel="1" x14ac:dyDescent="0.2">
      <c r="A20" s="234">
        <v>6</v>
      </c>
      <c r="B20" s="235" t="s">
        <v>181</v>
      </c>
      <c r="C20" s="244" t="s">
        <v>182</v>
      </c>
      <c r="D20" s="236" t="s">
        <v>162</v>
      </c>
      <c r="E20" s="237">
        <v>1</v>
      </c>
      <c r="F20" s="238"/>
      <c r="G20" s="239">
        <f>ROUND(E20*F20,2)</f>
        <v>0</v>
      </c>
      <c r="H20" s="238"/>
      <c r="I20" s="239">
        <f>ROUND(E20*H20,2)</f>
        <v>0</v>
      </c>
      <c r="J20" s="238"/>
      <c r="K20" s="239">
        <f>ROUND(E20*J20,2)</f>
        <v>0</v>
      </c>
      <c r="L20" s="239">
        <v>21</v>
      </c>
      <c r="M20" s="239">
        <f>G20*(1+L20/100)</f>
        <v>0</v>
      </c>
      <c r="N20" s="237">
        <v>0</v>
      </c>
      <c r="O20" s="237">
        <f>ROUND(E20*N20,2)</f>
        <v>0</v>
      </c>
      <c r="P20" s="237">
        <v>0</v>
      </c>
      <c r="Q20" s="237">
        <f>ROUND(E20*P20,2)</f>
        <v>0</v>
      </c>
      <c r="R20" s="239"/>
      <c r="S20" s="239" t="s">
        <v>163</v>
      </c>
      <c r="T20" s="240" t="s">
        <v>130</v>
      </c>
      <c r="U20" s="223">
        <v>0</v>
      </c>
      <c r="V20" s="223">
        <f>ROUND(E20*U20,2)</f>
        <v>0</v>
      </c>
      <c r="W20" s="223"/>
      <c r="X20" s="223" t="s">
        <v>164</v>
      </c>
      <c r="Y20" s="223" t="s">
        <v>132</v>
      </c>
      <c r="Z20" s="213"/>
      <c r="AA20" s="213"/>
      <c r="AB20" s="213"/>
      <c r="AC20" s="213"/>
      <c r="AD20" s="213"/>
      <c r="AE20" s="213"/>
      <c r="AF20" s="213"/>
      <c r="AG20" s="213" t="s">
        <v>165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45" t="s">
        <v>175</v>
      </c>
      <c r="D21" s="242"/>
      <c r="E21" s="242"/>
      <c r="F21" s="242"/>
      <c r="G21" s="242"/>
      <c r="H21" s="223"/>
      <c r="I21" s="223"/>
      <c r="J21" s="223"/>
      <c r="K21" s="223"/>
      <c r="L21" s="223"/>
      <c r="M21" s="223"/>
      <c r="N21" s="222"/>
      <c r="O21" s="222"/>
      <c r="P21" s="222"/>
      <c r="Q21" s="222"/>
      <c r="R21" s="223"/>
      <c r="S21" s="223"/>
      <c r="T21" s="223"/>
      <c r="U21" s="223"/>
      <c r="V21" s="223"/>
      <c r="W21" s="223"/>
      <c r="X21" s="223"/>
      <c r="Y21" s="223"/>
      <c r="Z21" s="213"/>
      <c r="AA21" s="213"/>
      <c r="AB21" s="213"/>
      <c r="AC21" s="213"/>
      <c r="AD21" s="213"/>
      <c r="AE21" s="213"/>
      <c r="AF21" s="213"/>
      <c r="AG21" s="213" t="s">
        <v>135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34">
        <v>7</v>
      </c>
      <c r="B22" s="235" t="s">
        <v>183</v>
      </c>
      <c r="C22" s="244" t="s">
        <v>184</v>
      </c>
      <c r="D22" s="236" t="s">
        <v>162</v>
      </c>
      <c r="E22" s="237">
        <v>1</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c r="S22" s="239" t="s">
        <v>163</v>
      </c>
      <c r="T22" s="240" t="s">
        <v>130</v>
      </c>
      <c r="U22" s="223">
        <v>0</v>
      </c>
      <c r="V22" s="223">
        <f>ROUND(E22*U22,2)</f>
        <v>0</v>
      </c>
      <c r="W22" s="223"/>
      <c r="X22" s="223" t="s">
        <v>164</v>
      </c>
      <c r="Y22" s="223" t="s">
        <v>132</v>
      </c>
      <c r="Z22" s="213"/>
      <c r="AA22" s="213"/>
      <c r="AB22" s="213"/>
      <c r="AC22" s="213"/>
      <c r="AD22" s="213"/>
      <c r="AE22" s="213"/>
      <c r="AF22" s="213"/>
      <c r="AG22" s="213" t="s">
        <v>165</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2" x14ac:dyDescent="0.2">
      <c r="A23" s="220"/>
      <c r="B23" s="221"/>
      <c r="C23" s="245" t="s">
        <v>185</v>
      </c>
      <c r="D23" s="242"/>
      <c r="E23" s="242"/>
      <c r="F23" s="242"/>
      <c r="G23" s="242"/>
      <c r="H23" s="223"/>
      <c r="I23" s="223"/>
      <c r="J23" s="223"/>
      <c r="K23" s="223"/>
      <c r="L23" s="223"/>
      <c r="M23" s="223"/>
      <c r="N23" s="222"/>
      <c r="O23" s="222"/>
      <c r="P23" s="222"/>
      <c r="Q23" s="222"/>
      <c r="R23" s="223"/>
      <c r="S23" s="223"/>
      <c r="T23" s="223"/>
      <c r="U23" s="223"/>
      <c r="V23" s="223"/>
      <c r="W23" s="223"/>
      <c r="X23" s="223"/>
      <c r="Y23" s="223"/>
      <c r="Z23" s="213"/>
      <c r="AA23" s="213"/>
      <c r="AB23" s="213"/>
      <c r="AC23" s="213"/>
      <c r="AD23" s="213"/>
      <c r="AE23" s="213"/>
      <c r="AF23" s="213"/>
      <c r="AG23" s="213" t="s">
        <v>135</v>
      </c>
      <c r="AH23" s="213"/>
      <c r="AI23" s="213"/>
      <c r="AJ23" s="213"/>
      <c r="AK23" s="213"/>
      <c r="AL23" s="213"/>
      <c r="AM23" s="213"/>
      <c r="AN23" s="213"/>
      <c r="AO23" s="213"/>
      <c r="AP23" s="213"/>
      <c r="AQ23" s="213"/>
      <c r="AR23" s="213"/>
      <c r="AS23" s="213"/>
      <c r="AT23" s="213"/>
      <c r="AU23" s="213"/>
      <c r="AV23" s="213"/>
      <c r="AW23" s="213"/>
      <c r="AX23" s="213"/>
      <c r="AY23" s="213"/>
      <c r="AZ23" s="213"/>
      <c r="BA23" s="241" t="str">
        <f>C23</f>
        <v>dřez 450x450x250 mm vpravo, pro koše 650x500 mm, bližší specifikace viz. technický standard nerezového nábytku - příloha výkazu výměr</v>
      </c>
      <c r="BB23" s="213"/>
      <c r="BC23" s="213"/>
      <c r="BD23" s="213"/>
      <c r="BE23" s="213"/>
      <c r="BF23" s="213"/>
      <c r="BG23" s="213"/>
      <c r="BH23" s="213"/>
    </row>
    <row r="24" spans="1:60" outlineLevel="1" x14ac:dyDescent="0.2">
      <c r="A24" s="234">
        <v>8</v>
      </c>
      <c r="B24" s="235" t="s">
        <v>186</v>
      </c>
      <c r="C24" s="244" t="s">
        <v>187</v>
      </c>
      <c r="D24" s="236" t="s">
        <v>162</v>
      </c>
      <c r="E24" s="237">
        <v>1</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c r="S24" s="239" t="s">
        <v>163</v>
      </c>
      <c r="T24" s="240" t="s">
        <v>130</v>
      </c>
      <c r="U24" s="223">
        <v>0</v>
      </c>
      <c r="V24" s="223">
        <f>ROUND(E24*U24,2)</f>
        <v>0</v>
      </c>
      <c r="W24" s="223"/>
      <c r="X24" s="223" t="s">
        <v>164</v>
      </c>
      <c r="Y24" s="223" t="s">
        <v>132</v>
      </c>
      <c r="Z24" s="213"/>
      <c r="AA24" s="213"/>
      <c r="AB24" s="213"/>
      <c r="AC24" s="213"/>
      <c r="AD24" s="213"/>
      <c r="AE24" s="213"/>
      <c r="AF24" s="213"/>
      <c r="AG24" s="213" t="s">
        <v>165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2" x14ac:dyDescent="0.2">
      <c r="A25" s="220"/>
      <c r="B25" s="221"/>
      <c r="C25" s="245" t="s">
        <v>188</v>
      </c>
      <c r="D25" s="242"/>
      <c r="E25" s="242"/>
      <c r="F25" s="242"/>
      <c r="G25" s="242"/>
      <c r="H25" s="223"/>
      <c r="I25" s="223"/>
      <c r="J25" s="223"/>
      <c r="K25" s="223"/>
      <c r="L25" s="223"/>
      <c r="M25" s="223"/>
      <c r="N25" s="222"/>
      <c r="O25" s="222"/>
      <c r="P25" s="222"/>
      <c r="Q25" s="222"/>
      <c r="R25" s="223"/>
      <c r="S25" s="223"/>
      <c r="T25" s="223"/>
      <c r="U25" s="223"/>
      <c r="V25" s="223"/>
      <c r="W25" s="223"/>
      <c r="X25" s="223"/>
      <c r="Y25" s="223"/>
      <c r="Z25" s="213"/>
      <c r="AA25" s="213"/>
      <c r="AB25" s="213"/>
      <c r="AC25" s="213"/>
      <c r="AD25" s="213"/>
      <c r="AE25" s="213"/>
      <c r="AF25" s="213"/>
      <c r="AG25" s="213" t="s">
        <v>135</v>
      </c>
      <c r="AH25" s="213"/>
      <c r="AI25" s="213"/>
      <c r="AJ25" s="213"/>
      <c r="AK25" s="213"/>
      <c r="AL25" s="213"/>
      <c r="AM25" s="213"/>
      <c r="AN25" s="213"/>
      <c r="AO25" s="213"/>
      <c r="AP25" s="213"/>
      <c r="AQ25" s="213"/>
      <c r="AR25" s="213"/>
      <c r="AS25" s="213"/>
      <c r="AT25" s="213"/>
      <c r="AU25" s="213"/>
      <c r="AV25" s="213"/>
      <c r="AW25" s="213"/>
      <c r="AX25" s="213"/>
      <c r="AY25" s="213"/>
      <c r="AZ25" s="213"/>
      <c r="BA25" s="241" t="str">
        <f>C25</f>
        <v>jednootvorová baterie s otočným výtokem, kryt sprchy z plastu, nástěnný držák, pčřipojovací hadice 3/8 o délce 400 mm, výška baterie 1060 mm</v>
      </c>
      <c r="BB25" s="213"/>
      <c r="BC25" s="213"/>
      <c r="BD25" s="213"/>
      <c r="BE25" s="213"/>
      <c r="BF25" s="213"/>
      <c r="BG25" s="213"/>
      <c r="BH25" s="213"/>
    </row>
    <row r="26" spans="1:60" outlineLevel="1" x14ac:dyDescent="0.2">
      <c r="A26" s="234">
        <v>9</v>
      </c>
      <c r="B26" s="235" t="s">
        <v>189</v>
      </c>
      <c r="C26" s="244" t="s">
        <v>190</v>
      </c>
      <c r="D26" s="236" t="s">
        <v>162</v>
      </c>
      <c r="E26" s="237">
        <v>1</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c r="S26" s="239" t="s">
        <v>163</v>
      </c>
      <c r="T26" s="240" t="s">
        <v>130</v>
      </c>
      <c r="U26" s="223">
        <v>0</v>
      </c>
      <c r="V26" s="223">
        <f>ROUND(E26*U26,2)</f>
        <v>0</v>
      </c>
      <c r="W26" s="223"/>
      <c r="X26" s="223" t="s">
        <v>164</v>
      </c>
      <c r="Y26" s="223" t="s">
        <v>132</v>
      </c>
      <c r="Z26" s="213"/>
      <c r="AA26" s="213"/>
      <c r="AB26" s="213"/>
      <c r="AC26" s="213"/>
      <c r="AD26" s="213"/>
      <c r="AE26" s="213"/>
      <c r="AF26" s="213"/>
      <c r="AG26" s="213" t="s">
        <v>165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45" t="s">
        <v>191</v>
      </c>
      <c r="D27" s="242"/>
      <c r="E27" s="242"/>
      <c r="F27" s="242"/>
      <c r="G27" s="242"/>
      <c r="H27" s="223"/>
      <c r="I27" s="223"/>
      <c r="J27" s="223"/>
      <c r="K27" s="223"/>
      <c r="L27" s="223"/>
      <c r="M27" s="223"/>
      <c r="N27" s="222"/>
      <c r="O27" s="222"/>
      <c r="P27" s="222"/>
      <c r="Q27" s="222"/>
      <c r="R27" s="223"/>
      <c r="S27" s="223"/>
      <c r="T27" s="223"/>
      <c r="U27" s="223"/>
      <c r="V27" s="223"/>
      <c r="W27" s="223"/>
      <c r="X27" s="223"/>
      <c r="Y27" s="223"/>
      <c r="Z27" s="213"/>
      <c r="AA27" s="213"/>
      <c r="AB27" s="213"/>
      <c r="AC27" s="213"/>
      <c r="AD27" s="213"/>
      <c r="AE27" s="213"/>
      <c r="AF27" s="213"/>
      <c r="AG27" s="213" t="s">
        <v>135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34">
        <v>10</v>
      </c>
      <c r="B28" s="235" t="s">
        <v>192</v>
      </c>
      <c r="C28" s="244" t="s">
        <v>193</v>
      </c>
      <c r="D28" s="236" t="s">
        <v>162</v>
      </c>
      <c r="E28" s="237">
        <v>1</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c r="S28" s="239" t="s">
        <v>163</v>
      </c>
      <c r="T28" s="240" t="s">
        <v>130</v>
      </c>
      <c r="U28" s="223">
        <v>0</v>
      </c>
      <c r="V28" s="223">
        <f>ROUND(E28*U28,2)</f>
        <v>0</v>
      </c>
      <c r="W28" s="223"/>
      <c r="X28" s="223" t="s">
        <v>164</v>
      </c>
      <c r="Y28" s="223" t="s">
        <v>132</v>
      </c>
      <c r="Z28" s="213"/>
      <c r="AA28" s="213"/>
      <c r="AB28" s="213"/>
      <c r="AC28" s="213"/>
      <c r="AD28" s="213"/>
      <c r="AE28" s="213"/>
      <c r="AF28" s="213"/>
      <c r="AG28" s="213" t="s">
        <v>165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45" t="s">
        <v>194</v>
      </c>
      <c r="D29" s="242"/>
      <c r="E29" s="242"/>
      <c r="F29" s="242"/>
      <c r="G29" s="242"/>
      <c r="H29" s="223"/>
      <c r="I29" s="223"/>
      <c r="J29" s="223"/>
      <c r="K29" s="223"/>
      <c r="L29" s="223"/>
      <c r="M29" s="223"/>
      <c r="N29" s="222"/>
      <c r="O29" s="222"/>
      <c r="P29" s="222"/>
      <c r="Q29" s="222"/>
      <c r="R29" s="223"/>
      <c r="S29" s="223"/>
      <c r="T29" s="223"/>
      <c r="U29" s="223"/>
      <c r="V29" s="223"/>
      <c r="W29" s="223"/>
      <c r="X29" s="223"/>
      <c r="Y29" s="223"/>
      <c r="Z29" s="213"/>
      <c r="AA29" s="213"/>
      <c r="AB29" s="213"/>
      <c r="AC29" s="213"/>
      <c r="AD29" s="213"/>
      <c r="AE29" s="213"/>
      <c r="AF29" s="213"/>
      <c r="AG29" s="213" t="s">
        <v>135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34">
        <v>11</v>
      </c>
      <c r="B30" s="235" t="s">
        <v>195</v>
      </c>
      <c r="C30" s="244" t="s">
        <v>196</v>
      </c>
      <c r="D30" s="236" t="s">
        <v>162</v>
      </c>
      <c r="E30" s="237">
        <v>1</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c r="S30" s="239" t="s">
        <v>163</v>
      </c>
      <c r="T30" s="240" t="s">
        <v>130</v>
      </c>
      <c r="U30" s="223">
        <v>0</v>
      </c>
      <c r="V30" s="223">
        <f>ROUND(E30*U30,2)</f>
        <v>0</v>
      </c>
      <c r="W30" s="223"/>
      <c r="X30" s="223" t="s">
        <v>164</v>
      </c>
      <c r="Y30" s="223" t="s">
        <v>132</v>
      </c>
      <c r="Z30" s="213"/>
      <c r="AA30" s="213"/>
      <c r="AB30" s="213"/>
      <c r="AC30" s="213"/>
      <c r="AD30" s="213"/>
      <c r="AE30" s="213"/>
      <c r="AF30" s="213"/>
      <c r="AG30" s="213" t="s">
        <v>165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45" t="s">
        <v>197</v>
      </c>
      <c r="D31" s="242"/>
      <c r="E31" s="242"/>
      <c r="F31" s="242"/>
      <c r="G31" s="242"/>
      <c r="H31" s="223"/>
      <c r="I31" s="223"/>
      <c r="J31" s="223"/>
      <c r="K31" s="223"/>
      <c r="L31" s="223"/>
      <c r="M31" s="223"/>
      <c r="N31" s="222"/>
      <c r="O31" s="222"/>
      <c r="P31" s="222"/>
      <c r="Q31" s="222"/>
      <c r="R31" s="223"/>
      <c r="S31" s="223"/>
      <c r="T31" s="223"/>
      <c r="U31" s="223"/>
      <c r="V31" s="223"/>
      <c r="W31" s="223"/>
      <c r="X31" s="223"/>
      <c r="Y31" s="223"/>
      <c r="Z31" s="213"/>
      <c r="AA31" s="213"/>
      <c r="AB31" s="213"/>
      <c r="AC31" s="213"/>
      <c r="AD31" s="213"/>
      <c r="AE31" s="213"/>
      <c r="AF31" s="213"/>
      <c r="AG31" s="213" t="s">
        <v>135</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34">
        <v>12</v>
      </c>
      <c r="B32" s="235" t="s">
        <v>198</v>
      </c>
      <c r="C32" s="244" t="s">
        <v>199</v>
      </c>
      <c r="D32" s="236" t="s">
        <v>162</v>
      </c>
      <c r="E32" s="237">
        <v>1</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c r="S32" s="239" t="s">
        <v>163</v>
      </c>
      <c r="T32" s="240" t="s">
        <v>130</v>
      </c>
      <c r="U32" s="223">
        <v>0</v>
      </c>
      <c r="V32" s="223">
        <f>ROUND(E32*U32,2)</f>
        <v>0</v>
      </c>
      <c r="W32" s="223"/>
      <c r="X32" s="223" t="s">
        <v>164</v>
      </c>
      <c r="Y32" s="223" t="s">
        <v>132</v>
      </c>
      <c r="Z32" s="213"/>
      <c r="AA32" s="213"/>
      <c r="AB32" s="213"/>
      <c r="AC32" s="213"/>
      <c r="AD32" s="213"/>
      <c r="AE32" s="213"/>
      <c r="AF32" s="213"/>
      <c r="AG32" s="213" t="s">
        <v>165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45" t="s">
        <v>200</v>
      </c>
      <c r="D33" s="242"/>
      <c r="E33" s="242"/>
      <c r="F33" s="242"/>
      <c r="G33" s="242"/>
      <c r="H33" s="223"/>
      <c r="I33" s="223"/>
      <c r="J33" s="223"/>
      <c r="K33" s="223"/>
      <c r="L33" s="223"/>
      <c r="M33" s="223"/>
      <c r="N33" s="222"/>
      <c r="O33" s="222"/>
      <c r="P33" s="222"/>
      <c r="Q33" s="222"/>
      <c r="R33" s="223"/>
      <c r="S33" s="223"/>
      <c r="T33" s="223"/>
      <c r="U33" s="223"/>
      <c r="V33" s="223"/>
      <c r="W33" s="223"/>
      <c r="X33" s="223"/>
      <c r="Y33" s="223"/>
      <c r="Z33" s="213"/>
      <c r="AA33" s="213"/>
      <c r="AB33" s="213"/>
      <c r="AC33" s="213"/>
      <c r="AD33" s="213"/>
      <c r="AE33" s="213"/>
      <c r="AF33" s="213"/>
      <c r="AG33" s="213" t="s">
        <v>135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34">
        <v>13</v>
      </c>
      <c r="B34" s="235" t="s">
        <v>201</v>
      </c>
      <c r="C34" s="244" t="s">
        <v>202</v>
      </c>
      <c r="D34" s="236" t="s">
        <v>162</v>
      </c>
      <c r="E34" s="237">
        <v>1</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c r="S34" s="239" t="s">
        <v>163</v>
      </c>
      <c r="T34" s="240" t="s">
        <v>130</v>
      </c>
      <c r="U34" s="223">
        <v>0</v>
      </c>
      <c r="V34" s="223">
        <f>ROUND(E34*U34,2)</f>
        <v>0</v>
      </c>
      <c r="W34" s="223"/>
      <c r="X34" s="223" t="s">
        <v>164</v>
      </c>
      <c r="Y34" s="223" t="s">
        <v>132</v>
      </c>
      <c r="Z34" s="213"/>
      <c r="AA34" s="213"/>
      <c r="AB34" s="213"/>
      <c r="AC34" s="213"/>
      <c r="AD34" s="213"/>
      <c r="AE34" s="213"/>
      <c r="AF34" s="213"/>
      <c r="AG34" s="213" t="s">
        <v>165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45" t="s">
        <v>203</v>
      </c>
      <c r="D35" s="242"/>
      <c r="E35" s="242"/>
      <c r="F35" s="242"/>
      <c r="G35" s="242"/>
      <c r="H35" s="223"/>
      <c r="I35" s="223"/>
      <c r="J35" s="223"/>
      <c r="K35" s="223"/>
      <c r="L35" s="223"/>
      <c r="M35" s="223"/>
      <c r="N35" s="222"/>
      <c r="O35" s="222"/>
      <c r="P35" s="222"/>
      <c r="Q35" s="222"/>
      <c r="R35" s="223"/>
      <c r="S35" s="223"/>
      <c r="T35" s="223"/>
      <c r="U35" s="223"/>
      <c r="V35" s="223"/>
      <c r="W35" s="223"/>
      <c r="X35" s="223"/>
      <c r="Y35" s="223"/>
      <c r="Z35" s="213"/>
      <c r="AA35" s="213"/>
      <c r="AB35" s="213"/>
      <c r="AC35" s="213"/>
      <c r="AD35" s="213"/>
      <c r="AE35" s="213"/>
      <c r="AF35" s="213"/>
      <c r="AG35" s="213" t="s">
        <v>135</v>
      </c>
      <c r="AH35" s="213"/>
      <c r="AI35" s="213"/>
      <c r="AJ35" s="213"/>
      <c r="AK35" s="213"/>
      <c r="AL35" s="213"/>
      <c r="AM35" s="213"/>
      <c r="AN35" s="213"/>
      <c r="AO35" s="213"/>
      <c r="AP35" s="213"/>
      <c r="AQ35" s="213"/>
      <c r="AR35" s="213"/>
      <c r="AS35" s="213"/>
      <c r="AT35" s="213"/>
      <c r="AU35" s="213"/>
      <c r="AV35" s="213"/>
      <c r="AW35" s="213"/>
      <c r="AX35" s="213"/>
      <c r="AY35" s="213"/>
      <c r="AZ35" s="213"/>
      <c r="BA35" s="241" t="str">
        <f>C35</f>
        <v>pro koše 650x500 mm, bližší specifikace viz. technický standard nerezového nábytku - příloha výkazu výměr</v>
      </c>
      <c r="BB35" s="213"/>
      <c r="BC35" s="213"/>
      <c r="BD35" s="213"/>
      <c r="BE35" s="213"/>
      <c r="BF35" s="213"/>
      <c r="BG35" s="213"/>
      <c r="BH35" s="213"/>
    </row>
    <row r="36" spans="1:60" outlineLevel="1" x14ac:dyDescent="0.2">
      <c r="A36" s="234">
        <v>14</v>
      </c>
      <c r="B36" s="235" t="s">
        <v>204</v>
      </c>
      <c r="C36" s="244" t="s">
        <v>205</v>
      </c>
      <c r="D36" s="236" t="s">
        <v>162</v>
      </c>
      <c r="E36" s="237">
        <v>1</v>
      </c>
      <c r="F36" s="238"/>
      <c r="G36" s="239">
        <f>ROUND(E36*F36,2)</f>
        <v>0</v>
      </c>
      <c r="H36" s="238"/>
      <c r="I36" s="239">
        <f>ROUND(E36*H36,2)</f>
        <v>0</v>
      </c>
      <c r="J36" s="238"/>
      <c r="K36" s="239">
        <f>ROUND(E36*J36,2)</f>
        <v>0</v>
      </c>
      <c r="L36" s="239">
        <v>21</v>
      </c>
      <c r="M36" s="239">
        <f>G36*(1+L36/100)</f>
        <v>0</v>
      </c>
      <c r="N36" s="237">
        <v>0</v>
      </c>
      <c r="O36" s="237">
        <f>ROUND(E36*N36,2)</f>
        <v>0</v>
      </c>
      <c r="P36" s="237">
        <v>0</v>
      </c>
      <c r="Q36" s="237">
        <f>ROUND(E36*P36,2)</f>
        <v>0</v>
      </c>
      <c r="R36" s="239"/>
      <c r="S36" s="239" t="s">
        <v>163</v>
      </c>
      <c r="T36" s="240" t="s">
        <v>130</v>
      </c>
      <c r="U36" s="223">
        <v>0</v>
      </c>
      <c r="V36" s="223">
        <f>ROUND(E36*U36,2)</f>
        <v>0</v>
      </c>
      <c r="W36" s="223"/>
      <c r="X36" s="223" t="s">
        <v>178</v>
      </c>
      <c r="Y36" s="223" t="s">
        <v>132</v>
      </c>
      <c r="Z36" s="213"/>
      <c r="AA36" s="213"/>
      <c r="AB36" s="213"/>
      <c r="AC36" s="213"/>
      <c r="AD36" s="213"/>
      <c r="AE36" s="213"/>
      <c r="AF36" s="213"/>
      <c r="AG36" s="213" t="s">
        <v>179</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45" t="s">
        <v>175</v>
      </c>
      <c r="D37" s="242"/>
      <c r="E37" s="242"/>
      <c r="F37" s="242"/>
      <c r="G37" s="242"/>
      <c r="H37" s="223"/>
      <c r="I37" s="223"/>
      <c r="J37" s="223"/>
      <c r="K37" s="223"/>
      <c r="L37" s="223"/>
      <c r="M37" s="223"/>
      <c r="N37" s="222"/>
      <c r="O37" s="222"/>
      <c r="P37" s="222"/>
      <c r="Q37" s="222"/>
      <c r="R37" s="223"/>
      <c r="S37" s="223"/>
      <c r="T37" s="223"/>
      <c r="U37" s="223"/>
      <c r="V37" s="223"/>
      <c r="W37" s="223"/>
      <c r="X37" s="223"/>
      <c r="Y37" s="223"/>
      <c r="Z37" s="213"/>
      <c r="AA37" s="213"/>
      <c r="AB37" s="213"/>
      <c r="AC37" s="213"/>
      <c r="AD37" s="213"/>
      <c r="AE37" s="213"/>
      <c r="AF37" s="213"/>
      <c r="AG37" s="213" t="s">
        <v>135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34">
        <v>15</v>
      </c>
      <c r="B38" s="235" t="s">
        <v>206</v>
      </c>
      <c r="C38" s="244" t="s">
        <v>207</v>
      </c>
      <c r="D38" s="236" t="s">
        <v>162</v>
      </c>
      <c r="E38" s="237">
        <v>3</v>
      </c>
      <c r="F38" s="238"/>
      <c r="G38" s="239">
        <f>ROUND(E38*F38,2)</f>
        <v>0</v>
      </c>
      <c r="H38" s="238"/>
      <c r="I38" s="239">
        <f>ROUND(E38*H38,2)</f>
        <v>0</v>
      </c>
      <c r="J38" s="238"/>
      <c r="K38" s="239">
        <f>ROUND(E38*J38,2)</f>
        <v>0</v>
      </c>
      <c r="L38" s="239">
        <v>21</v>
      </c>
      <c r="M38" s="239">
        <f>G38*(1+L38/100)</f>
        <v>0</v>
      </c>
      <c r="N38" s="237">
        <v>0</v>
      </c>
      <c r="O38" s="237">
        <f>ROUND(E38*N38,2)</f>
        <v>0</v>
      </c>
      <c r="P38" s="237">
        <v>0</v>
      </c>
      <c r="Q38" s="237">
        <f>ROUND(E38*P38,2)</f>
        <v>0</v>
      </c>
      <c r="R38" s="239"/>
      <c r="S38" s="239" t="s">
        <v>163</v>
      </c>
      <c r="T38" s="240" t="s">
        <v>130</v>
      </c>
      <c r="U38" s="223">
        <v>0</v>
      </c>
      <c r="V38" s="223">
        <f>ROUND(E38*U38,2)</f>
        <v>0</v>
      </c>
      <c r="W38" s="223"/>
      <c r="X38" s="223" t="s">
        <v>164</v>
      </c>
      <c r="Y38" s="223" t="s">
        <v>132</v>
      </c>
      <c r="Z38" s="213"/>
      <c r="AA38" s="213"/>
      <c r="AB38" s="213"/>
      <c r="AC38" s="213"/>
      <c r="AD38" s="213"/>
      <c r="AE38" s="213"/>
      <c r="AF38" s="213"/>
      <c r="AG38" s="213" t="s">
        <v>165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45" t="s">
        <v>208</v>
      </c>
      <c r="D39" s="242"/>
      <c r="E39" s="242"/>
      <c r="F39" s="242"/>
      <c r="G39" s="242"/>
      <c r="H39" s="223"/>
      <c r="I39" s="223"/>
      <c r="J39" s="223"/>
      <c r="K39" s="223"/>
      <c r="L39" s="223"/>
      <c r="M39" s="223"/>
      <c r="N39" s="222"/>
      <c r="O39" s="222"/>
      <c r="P39" s="222"/>
      <c r="Q39" s="222"/>
      <c r="R39" s="223"/>
      <c r="S39" s="223"/>
      <c r="T39" s="223"/>
      <c r="U39" s="223"/>
      <c r="V39" s="223"/>
      <c r="W39" s="223"/>
      <c r="X39" s="223"/>
      <c r="Y39" s="223"/>
      <c r="Z39" s="213"/>
      <c r="AA39" s="213"/>
      <c r="AB39" s="213"/>
      <c r="AC39" s="213"/>
      <c r="AD39" s="213"/>
      <c r="AE39" s="213"/>
      <c r="AF39" s="213"/>
      <c r="AG39" s="213" t="s">
        <v>135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34">
        <v>16</v>
      </c>
      <c r="B40" s="235" t="s">
        <v>209</v>
      </c>
      <c r="C40" s="244" t="s">
        <v>205</v>
      </c>
      <c r="D40" s="236" t="s">
        <v>162</v>
      </c>
      <c r="E40" s="237">
        <v>1</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c r="S40" s="239" t="s">
        <v>163</v>
      </c>
      <c r="T40" s="240" t="s">
        <v>130</v>
      </c>
      <c r="U40" s="223">
        <v>0</v>
      </c>
      <c r="V40" s="223">
        <f>ROUND(E40*U40,2)</f>
        <v>0</v>
      </c>
      <c r="W40" s="223"/>
      <c r="X40" s="223" t="s">
        <v>178</v>
      </c>
      <c r="Y40" s="223" t="s">
        <v>132</v>
      </c>
      <c r="Z40" s="213"/>
      <c r="AA40" s="213"/>
      <c r="AB40" s="213"/>
      <c r="AC40" s="213"/>
      <c r="AD40" s="213"/>
      <c r="AE40" s="213"/>
      <c r="AF40" s="213"/>
      <c r="AG40" s="213" t="s">
        <v>179</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45" t="s">
        <v>175</v>
      </c>
      <c r="D41" s="242"/>
      <c r="E41" s="242"/>
      <c r="F41" s="242"/>
      <c r="G41" s="242"/>
      <c r="H41" s="223"/>
      <c r="I41" s="223"/>
      <c r="J41" s="223"/>
      <c r="K41" s="223"/>
      <c r="L41" s="223"/>
      <c r="M41" s="223"/>
      <c r="N41" s="222"/>
      <c r="O41" s="222"/>
      <c r="P41" s="222"/>
      <c r="Q41" s="222"/>
      <c r="R41" s="223"/>
      <c r="S41" s="223"/>
      <c r="T41" s="223"/>
      <c r="U41" s="223"/>
      <c r="V41" s="223"/>
      <c r="W41" s="223"/>
      <c r="X41" s="223"/>
      <c r="Y41" s="223"/>
      <c r="Z41" s="213"/>
      <c r="AA41" s="213"/>
      <c r="AB41" s="213"/>
      <c r="AC41" s="213"/>
      <c r="AD41" s="213"/>
      <c r="AE41" s="213"/>
      <c r="AF41" s="213"/>
      <c r="AG41" s="213" t="s">
        <v>135</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x14ac:dyDescent="0.2">
      <c r="A42" s="227" t="s">
        <v>124</v>
      </c>
      <c r="B42" s="228" t="s">
        <v>79</v>
      </c>
      <c r="C42" s="243" t="s">
        <v>80</v>
      </c>
      <c r="D42" s="229"/>
      <c r="E42" s="230"/>
      <c r="F42" s="231"/>
      <c r="G42" s="231">
        <f>SUMIF(AG43:AG54,"&lt;&gt;NOR",G43:G54)</f>
        <v>0</v>
      </c>
      <c r="H42" s="231"/>
      <c r="I42" s="231">
        <f>SUM(I43:I54)</f>
        <v>0</v>
      </c>
      <c r="J42" s="231"/>
      <c r="K42" s="231">
        <f>SUM(K43:K54)</f>
        <v>0</v>
      </c>
      <c r="L42" s="231"/>
      <c r="M42" s="231">
        <f>SUM(M43:M54)</f>
        <v>0</v>
      </c>
      <c r="N42" s="230"/>
      <c r="O42" s="230">
        <f>SUM(O43:O54)</f>
        <v>0</v>
      </c>
      <c r="P42" s="230"/>
      <c r="Q42" s="230">
        <f>SUM(Q43:Q54)</f>
        <v>0</v>
      </c>
      <c r="R42" s="231"/>
      <c r="S42" s="231"/>
      <c r="T42" s="232"/>
      <c r="U42" s="226"/>
      <c r="V42" s="226">
        <f>SUM(V43:V54)</f>
        <v>0</v>
      </c>
      <c r="W42" s="226"/>
      <c r="X42" s="226"/>
      <c r="Y42" s="226"/>
      <c r="AG42" t="s">
        <v>125</v>
      </c>
    </row>
    <row r="43" spans="1:60" outlineLevel="1" x14ac:dyDescent="0.2">
      <c r="A43" s="234">
        <v>17</v>
      </c>
      <c r="B43" s="235" t="s">
        <v>210</v>
      </c>
      <c r="C43" s="244" t="s">
        <v>193</v>
      </c>
      <c r="D43" s="236" t="s">
        <v>162</v>
      </c>
      <c r="E43" s="237">
        <v>1</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c r="S43" s="239" t="s">
        <v>163</v>
      </c>
      <c r="T43" s="240" t="s">
        <v>130</v>
      </c>
      <c r="U43" s="223">
        <v>0</v>
      </c>
      <c r="V43" s="223">
        <f>ROUND(E43*U43,2)</f>
        <v>0</v>
      </c>
      <c r="W43" s="223"/>
      <c r="X43" s="223" t="s">
        <v>164</v>
      </c>
      <c r="Y43" s="223" t="s">
        <v>132</v>
      </c>
      <c r="Z43" s="213"/>
      <c r="AA43" s="213"/>
      <c r="AB43" s="213"/>
      <c r="AC43" s="213"/>
      <c r="AD43" s="213"/>
      <c r="AE43" s="213"/>
      <c r="AF43" s="213"/>
      <c r="AG43" s="213" t="s">
        <v>165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45" t="s">
        <v>194</v>
      </c>
      <c r="D44" s="242"/>
      <c r="E44" s="242"/>
      <c r="F44" s="242"/>
      <c r="G44" s="242"/>
      <c r="H44" s="223"/>
      <c r="I44" s="223"/>
      <c r="J44" s="223"/>
      <c r="K44" s="223"/>
      <c r="L44" s="223"/>
      <c r="M44" s="223"/>
      <c r="N44" s="222"/>
      <c r="O44" s="222"/>
      <c r="P44" s="222"/>
      <c r="Q44" s="222"/>
      <c r="R44" s="223"/>
      <c r="S44" s="223"/>
      <c r="T44" s="223"/>
      <c r="U44" s="223"/>
      <c r="V44" s="223"/>
      <c r="W44" s="223"/>
      <c r="X44" s="223"/>
      <c r="Y44" s="223"/>
      <c r="Z44" s="213"/>
      <c r="AA44" s="213"/>
      <c r="AB44" s="213"/>
      <c r="AC44" s="213"/>
      <c r="AD44" s="213"/>
      <c r="AE44" s="213"/>
      <c r="AF44" s="213"/>
      <c r="AG44" s="213" t="s">
        <v>135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
      <c r="A45" s="234">
        <v>18</v>
      </c>
      <c r="B45" s="235" t="s">
        <v>211</v>
      </c>
      <c r="C45" s="244" t="s">
        <v>196</v>
      </c>
      <c r="D45" s="236" t="s">
        <v>162</v>
      </c>
      <c r="E45" s="237">
        <v>1</v>
      </c>
      <c r="F45" s="238"/>
      <c r="G45" s="239">
        <f>ROUND(E45*F45,2)</f>
        <v>0</v>
      </c>
      <c r="H45" s="238"/>
      <c r="I45" s="239">
        <f>ROUND(E45*H45,2)</f>
        <v>0</v>
      </c>
      <c r="J45" s="238"/>
      <c r="K45" s="239">
        <f>ROUND(E45*J45,2)</f>
        <v>0</v>
      </c>
      <c r="L45" s="239">
        <v>21</v>
      </c>
      <c r="M45" s="239">
        <f>G45*(1+L45/100)</f>
        <v>0</v>
      </c>
      <c r="N45" s="237">
        <v>0</v>
      </c>
      <c r="O45" s="237">
        <f>ROUND(E45*N45,2)</f>
        <v>0</v>
      </c>
      <c r="P45" s="237">
        <v>0</v>
      </c>
      <c r="Q45" s="237">
        <f>ROUND(E45*P45,2)</f>
        <v>0</v>
      </c>
      <c r="R45" s="239"/>
      <c r="S45" s="239" t="s">
        <v>163</v>
      </c>
      <c r="T45" s="240" t="s">
        <v>130</v>
      </c>
      <c r="U45" s="223">
        <v>0</v>
      </c>
      <c r="V45" s="223">
        <f>ROUND(E45*U45,2)</f>
        <v>0</v>
      </c>
      <c r="W45" s="223"/>
      <c r="X45" s="223" t="s">
        <v>164</v>
      </c>
      <c r="Y45" s="223" t="s">
        <v>132</v>
      </c>
      <c r="Z45" s="213"/>
      <c r="AA45" s="213"/>
      <c r="AB45" s="213"/>
      <c r="AC45" s="213"/>
      <c r="AD45" s="213"/>
      <c r="AE45" s="213"/>
      <c r="AF45" s="213"/>
      <c r="AG45" s="213" t="s">
        <v>165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2" x14ac:dyDescent="0.2">
      <c r="A46" s="220"/>
      <c r="B46" s="221"/>
      <c r="C46" s="245" t="s">
        <v>212</v>
      </c>
      <c r="D46" s="242"/>
      <c r="E46" s="242"/>
      <c r="F46" s="242"/>
      <c r="G46" s="242"/>
      <c r="H46" s="223"/>
      <c r="I46" s="223"/>
      <c r="J46" s="223"/>
      <c r="K46" s="223"/>
      <c r="L46" s="223"/>
      <c r="M46" s="223"/>
      <c r="N46" s="222"/>
      <c r="O46" s="222"/>
      <c r="P46" s="222"/>
      <c r="Q46" s="222"/>
      <c r="R46" s="223"/>
      <c r="S46" s="223"/>
      <c r="T46" s="223"/>
      <c r="U46" s="223"/>
      <c r="V46" s="223"/>
      <c r="W46" s="223"/>
      <c r="X46" s="223"/>
      <c r="Y46" s="223"/>
      <c r="Z46" s="213"/>
      <c r="AA46" s="213"/>
      <c r="AB46" s="213"/>
      <c r="AC46" s="213"/>
      <c r="AD46" s="213"/>
      <c r="AE46" s="213"/>
      <c r="AF46" s="213"/>
      <c r="AG46" s="213" t="s">
        <v>135</v>
      </c>
      <c r="AH46" s="213"/>
      <c r="AI46" s="213"/>
      <c r="AJ46" s="213"/>
      <c r="AK46" s="213"/>
      <c r="AL46" s="213"/>
      <c r="AM46" s="213"/>
      <c r="AN46" s="213"/>
      <c r="AO46" s="213"/>
      <c r="AP46" s="213"/>
      <c r="AQ46" s="213"/>
      <c r="AR46" s="213"/>
      <c r="AS46" s="213"/>
      <c r="AT46" s="213"/>
      <c r="AU46" s="213"/>
      <c r="AV46" s="213"/>
      <c r="AW46" s="213"/>
      <c r="AX46" s="213"/>
      <c r="AY46" s="213"/>
      <c r="AZ46" s="213"/>
      <c r="BA46" s="241" t="str">
        <f>C46</f>
        <v>plně automatické objemově řízené změkčovací zařízení, bypass pro mixování upravené  a neupravené vody, řídící jednotka, digitální display, teplota vody max 43°C</v>
      </c>
      <c r="BB46" s="213"/>
      <c r="BC46" s="213"/>
      <c r="BD46" s="213"/>
      <c r="BE46" s="213"/>
      <c r="BF46" s="213"/>
      <c r="BG46" s="213"/>
      <c r="BH46" s="213"/>
    </row>
    <row r="47" spans="1:60" outlineLevel="1" x14ac:dyDescent="0.2">
      <c r="A47" s="234">
        <v>19</v>
      </c>
      <c r="B47" s="235" t="s">
        <v>213</v>
      </c>
      <c r="C47" s="244" t="s">
        <v>214</v>
      </c>
      <c r="D47" s="236" t="s">
        <v>162</v>
      </c>
      <c r="E47" s="237">
        <v>1</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c r="S47" s="239" t="s">
        <v>163</v>
      </c>
      <c r="T47" s="240" t="s">
        <v>130</v>
      </c>
      <c r="U47" s="223">
        <v>0</v>
      </c>
      <c r="V47" s="223">
        <f>ROUND(E47*U47,2)</f>
        <v>0</v>
      </c>
      <c r="W47" s="223"/>
      <c r="X47" s="223" t="s">
        <v>164</v>
      </c>
      <c r="Y47" s="223" t="s">
        <v>132</v>
      </c>
      <c r="Z47" s="213"/>
      <c r="AA47" s="213"/>
      <c r="AB47" s="213"/>
      <c r="AC47" s="213"/>
      <c r="AD47" s="213"/>
      <c r="AE47" s="213"/>
      <c r="AF47" s="213"/>
      <c r="AG47" s="213" t="s">
        <v>165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45" t="s">
        <v>200</v>
      </c>
      <c r="D48" s="242"/>
      <c r="E48" s="242"/>
      <c r="F48" s="242"/>
      <c r="G48" s="242"/>
      <c r="H48" s="223"/>
      <c r="I48" s="223"/>
      <c r="J48" s="223"/>
      <c r="K48" s="223"/>
      <c r="L48" s="223"/>
      <c r="M48" s="223"/>
      <c r="N48" s="222"/>
      <c r="O48" s="222"/>
      <c r="P48" s="222"/>
      <c r="Q48" s="222"/>
      <c r="R48" s="223"/>
      <c r="S48" s="223"/>
      <c r="T48" s="223"/>
      <c r="U48" s="223"/>
      <c r="V48" s="223"/>
      <c r="W48" s="223"/>
      <c r="X48" s="223"/>
      <c r="Y48" s="223"/>
      <c r="Z48" s="213"/>
      <c r="AA48" s="213"/>
      <c r="AB48" s="213"/>
      <c r="AC48" s="213"/>
      <c r="AD48" s="213"/>
      <c r="AE48" s="213"/>
      <c r="AF48" s="213"/>
      <c r="AG48" s="213" t="s">
        <v>135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34">
        <v>20</v>
      </c>
      <c r="B49" s="235" t="s">
        <v>215</v>
      </c>
      <c r="C49" s="244" t="s">
        <v>216</v>
      </c>
      <c r="D49" s="236" t="s">
        <v>162</v>
      </c>
      <c r="E49" s="237">
        <v>1</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c r="S49" s="239" t="s">
        <v>163</v>
      </c>
      <c r="T49" s="240" t="s">
        <v>130</v>
      </c>
      <c r="U49" s="223">
        <v>0</v>
      </c>
      <c r="V49" s="223">
        <f>ROUND(E49*U49,2)</f>
        <v>0</v>
      </c>
      <c r="W49" s="223"/>
      <c r="X49" s="223" t="s">
        <v>164</v>
      </c>
      <c r="Y49" s="223" t="s">
        <v>132</v>
      </c>
      <c r="Z49" s="213"/>
      <c r="AA49" s="213"/>
      <c r="AB49" s="213"/>
      <c r="AC49" s="213"/>
      <c r="AD49" s="213"/>
      <c r="AE49" s="213"/>
      <c r="AF49" s="213"/>
      <c r="AG49" s="213" t="s">
        <v>165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45" t="s">
        <v>217</v>
      </c>
      <c r="D50" s="242"/>
      <c r="E50" s="242"/>
      <c r="F50" s="242"/>
      <c r="G50" s="242"/>
      <c r="H50" s="223"/>
      <c r="I50" s="223"/>
      <c r="J50" s="223"/>
      <c r="K50" s="223"/>
      <c r="L50" s="223"/>
      <c r="M50" s="223"/>
      <c r="N50" s="222"/>
      <c r="O50" s="222"/>
      <c r="P50" s="222"/>
      <c r="Q50" s="222"/>
      <c r="R50" s="223"/>
      <c r="S50" s="223"/>
      <c r="T50" s="223"/>
      <c r="U50" s="223"/>
      <c r="V50" s="223"/>
      <c r="W50" s="223"/>
      <c r="X50" s="223"/>
      <c r="Y50" s="223"/>
      <c r="Z50" s="213"/>
      <c r="AA50" s="213"/>
      <c r="AB50" s="213"/>
      <c r="AC50" s="213"/>
      <c r="AD50" s="213"/>
      <c r="AE50" s="213"/>
      <c r="AF50" s="213"/>
      <c r="AG50" s="213" t="s">
        <v>135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34">
        <v>21</v>
      </c>
      <c r="B51" s="235" t="s">
        <v>218</v>
      </c>
      <c r="C51" s="244" t="s">
        <v>219</v>
      </c>
      <c r="D51" s="236" t="s">
        <v>162</v>
      </c>
      <c r="E51" s="237">
        <v>1</v>
      </c>
      <c r="F51" s="238"/>
      <c r="G51" s="239">
        <f>ROUND(E51*F51,2)</f>
        <v>0</v>
      </c>
      <c r="H51" s="238"/>
      <c r="I51" s="239">
        <f>ROUND(E51*H51,2)</f>
        <v>0</v>
      </c>
      <c r="J51" s="238"/>
      <c r="K51" s="239">
        <f>ROUND(E51*J51,2)</f>
        <v>0</v>
      </c>
      <c r="L51" s="239">
        <v>21</v>
      </c>
      <c r="M51" s="239">
        <f>G51*(1+L51/100)</f>
        <v>0</v>
      </c>
      <c r="N51" s="237">
        <v>0</v>
      </c>
      <c r="O51" s="237">
        <f>ROUND(E51*N51,2)</f>
        <v>0</v>
      </c>
      <c r="P51" s="237">
        <v>0</v>
      </c>
      <c r="Q51" s="237">
        <f>ROUND(E51*P51,2)</f>
        <v>0</v>
      </c>
      <c r="R51" s="239"/>
      <c r="S51" s="239" t="s">
        <v>163</v>
      </c>
      <c r="T51" s="240" t="s">
        <v>130</v>
      </c>
      <c r="U51" s="223">
        <v>0</v>
      </c>
      <c r="V51" s="223">
        <f>ROUND(E51*U51,2)</f>
        <v>0</v>
      </c>
      <c r="W51" s="223"/>
      <c r="X51" s="223" t="s">
        <v>164</v>
      </c>
      <c r="Y51" s="223" t="s">
        <v>132</v>
      </c>
      <c r="Z51" s="213"/>
      <c r="AA51" s="213"/>
      <c r="AB51" s="213"/>
      <c r="AC51" s="213"/>
      <c r="AD51" s="213"/>
      <c r="AE51" s="213"/>
      <c r="AF51" s="213"/>
      <c r="AG51" s="213" t="s">
        <v>165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45" t="s">
        <v>217</v>
      </c>
      <c r="D52" s="242"/>
      <c r="E52" s="242"/>
      <c r="F52" s="242"/>
      <c r="G52" s="242"/>
      <c r="H52" s="223"/>
      <c r="I52" s="223"/>
      <c r="J52" s="223"/>
      <c r="K52" s="223"/>
      <c r="L52" s="223"/>
      <c r="M52" s="223"/>
      <c r="N52" s="222"/>
      <c r="O52" s="222"/>
      <c r="P52" s="222"/>
      <c r="Q52" s="222"/>
      <c r="R52" s="223"/>
      <c r="S52" s="223"/>
      <c r="T52" s="223"/>
      <c r="U52" s="223"/>
      <c r="V52" s="223"/>
      <c r="W52" s="223"/>
      <c r="X52" s="223"/>
      <c r="Y52" s="223"/>
      <c r="Z52" s="213"/>
      <c r="AA52" s="213"/>
      <c r="AB52" s="213"/>
      <c r="AC52" s="213"/>
      <c r="AD52" s="213"/>
      <c r="AE52" s="213"/>
      <c r="AF52" s="213"/>
      <c r="AG52" s="213" t="s">
        <v>135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34">
        <v>22</v>
      </c>
      <c r="B53" s="235" t="s">
        <v>220</v>
      </c>
      <c r="C53" s="244" t="s">
        <v>221</v>
      </c>
      <c r="D53" s="236" t="s">
        <v>162</v>
      </c>
      <c r="E53" s="237">
        <v>1</v>
      </c>
      <c r="F53" s="238"/>
      <c r="G53" s="239">
        <f>ROUND(E53*F53,2)</f>
        <v>0</v>
      </c>
      <c r="H53" s="238"/>
      <c r="I53" s="239">
        <f>ROUND(E53*H53,2)</f>
        <v>0</v>
      </c>
      <c r="J53" s="238"/>
      <c r="K53" s="239">
        <f>ROUND(E53*J53,2)</f>
        <v>0</v>
      </c>
      <c r="L53" s="239">
        <v>21</v>
      </c>
      <c r="M53" s="239">
        <f>G53*(1+L53/100)</f>
        <v>0</v>
      </c>
      <c r="N53" s="237">
        <v>0</v>
      </c>
      <c r="O53" s="237">
        <f>ROUND(E53*N53,2)</f>
        <v>0</v>
      </c>
      <c r="P53" s="237">
        <v>0</v>
      </c>
      <c r="Q53" s="237">
        <f>ROUND(E53*P53,2)</f>
        <v>0</v>
      </c>
      <c r="R53" s="239"/>
      <c r="S53" s="239" t="s">
        <v>163</v>
      </c>
      <c r="T53" s="240" t="s">
        <v>130</v>
      </c>
      <c r="U53" s="223">
        <v>0</v>
      </c>
      <c r="V53" s="223">
        <f>ROUND(E53*U53,2)</f>
        <v>0</v>
      </c>
      <c r="W53" s="223"/>
      <c r="X53" s="223" t="s">
        <v>178</v>
      </c>
      <c r="Y53" s="223" t="s">
        <v>132</v>
      </c>
      <c r="Z53" s="213"/>
      <c r="AA53" s="213"/>
      <c r="AB53" s="213"/>
      <c r="AC53" s="213"/>
      <c r="AD53" s="213"/>
      <c r="AE53" s="213"/>
      <c r="AF53" s="213"/>
      <c r="AG53" s="213" t="s">
        <v>179</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45" t="s">
        <v>175</v>
      </c>
      <c r="D54" s="242"/>
      <c r="E54" s="242"/>
      <c r="F54" s="242"/>
      <c r="G54" s="242"/>
      <c r="H54" s="223"/>
      <c r="I54" s="223"/>
      <c r="J54" s="223"/>
      <c r="K54" s="223"/>
      <c r="L54" s="223"/>
      <c r="M54" s="223"/>
      <c r="N54" s="222"/>
      <c r="O54" s="222"/>
      <c r="P54" s="222"/>
      <c r="Q54" s="222"/>
      <c r="R54" s="223"/>
      <c r="S54" s="223"/>
      <c r="T54" s="223"/>
      <c r="U54" s="223"/>
      <c r="V54" s="223"/>
      <c r="W54" s="223"/>
      <c r="X54" s="223"/>
      <c r="Y54" s="223"/>
      <c r="Z54" s="213"/>
      <c r="AA54" s="213"/>
      <c r="AB54" s="213"/>
      <c r="AC54" s="213"/>
      <c r="AD54" s="213"/>
      <c r="AE54" s="213"/>
      <c r="AF54" s="213"/>
      <c r="AG54" s="213" t="s">
        <v>135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x14ac:dyDescent="0.2">
      <c r="A55" s="227" t="s">
        <v>124</v>
      </c>
      <c r="B55" s="228" t="s">
        <v>81</v>
      </c>
      <c r="C55" s="243" t="s">
        <v>82</v>
      </c>
      <c r="D55" s="229"/>
      <c r="E55" s="230"/>
      <c r="F55" s="231"/>
      <c r="G55" s="231">
        <f>SUMIF(AG56:AG73,"&lt;&gt;NOR",G56:G73)</f>
        <v>0</v>
      </c>
      <c r="H55" s="231"/>
      <c r="I55" s="231">
        <f>SUM(I56:I73)</f>
        <v>0</v>
      </c>
      <c r="J55" s="231"/>
      <c r="K55" s="231">
        <f>SUM(K56:K73)</f>
        <v>0</v>
      </c>
      <c r="L55" s="231"/>
      <c r="M55" s="231">
        <f>SUM(M56:M73)</f>
        <v>0</v>
      </c>
      <c r="N55" s="230"/>
      <c r="O55" s="230">
        <f>SUM(O56:O73)</f>
        <v>0</v>
      </c>
      <c r="P55" s="230"/>
      <c r="Q55" s="230">
        <f>SUM(Q56:Q73)</f>
        <v>0</v>
      </c>
      <c r="R55" s="231"/>
      <c r="S55" s="231"/>
      <c r="T55" s="232"/>
      <c r="U55" s="226"/>
      <c r="V55" s="226">
        <f>SUM(V56:V73)</f>
        <v>0</v>
      </c>
      <c r="W55" s="226"/>
      <c r="X55" s="226"/>
      <c r="Y55" s="226"/>
      <c r="AG55" t="s">
        <v>125</v>
      </c>
    </row>
    <row r="56" spans="1:60" outlineLevel="1" x14ac:dyDescent="0.2">
      <c r="A56" s="234">
        <v>23</v>
      </c>
      <c r="B56" s="235" t="s">
        <v>222</v>
      </c>
      <c r="C56" s="244" t="s">
        <v>223</v>
      </c>
      <c r="D56" s="236" t="s">
        <v>162</v>
      </c>
      <c r="E56" s="237">
        <v>1</v>
      </c>
      <c r="F56" s="238"/>
      <c r="G56" s="239">
        <f>ROUND(E56*F56,2)</f>
        <v>0</v>
      </c>
      <c r="H56" s="238"/>
      <c r="I56" s="239">
        <f>ROUND(E56*H56,2)</f>
        <v>0</v>
      </c>
      <c r="J56" s="238"/>
      <c r="K56" s="239">
        <f>ROUND(E56*J56,2)</f>
        <v>0</v>
      </c>
      <c r="L56" s="239">
        <v>21</v>
      </c>
      <c r="M56" s="239">
        <f>G56*(1+L56/100)</f>
        <v>0</v>
      </c>
      <c r="N56" s="237">
        <v>0</v>
      </c>
      <c r="O56" s="237">
        <f>ROUND(E56*N56,2)</f>
        <v>0</v>
      </c>
      <c r="P56" s="237">
        <v>0</v>
      </c>
      <c r="Q56" s="237">
        <f>ROUND(E56*P56,2)</f>
        <v>0</v>
      </c>
      <c r="R56" s="239"/>
      <c r="S56" s="239" t="s">
        <v>163</v>
      </c>
      <c r="T56" s="240" t="s">
        <v>130</v>
      </c>
      <c r="U56" s="223">
        <v>0</v>
      </c>
      <c r="V56" s="223">
        <f>ROUND(E56*U56,2)</f>
        <v>0</v>
      </c>
      <c r="W56" s="223"/>
      <c r="X56" s="223" t="s">
        <v>164</v>
      </c>
      <c r="Y56" s="223" t="s">
        <v>132</v>
      </c>
      <c r="Z56" s="213"/>
      <c r="AA56" s="213"/>
      <c r="AB56" s="213"/>
      <c r="AC56" s="213"/>
      <c r="AD56" s="213"/>
      <c r="AE56" s="213"/>
      <c r="AF56" s="213"/>
      <c r="AG56" s="213" t="s">
        <v>165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45" t="s">
        <v>224</v>
      </c>
      <c r="D57" s="242"/>
      <c r="E57" s="242"/>
      <c r="F57" s="242"/>
      <c r="G57" s="242"/>
      <c r="H57" s="223"/>
      <c r="I57" s="223"/>
      <c r="J57" s="223"/>
      <c r="K57" s="223"/>
      <c r="L57" s="223"/>
      <c r="M57" s="223"/>
      <c r="N57" s="222"/>
      <c r="O57" s="222"/>
      <c r="P57" s="222"/>
      <c r="Q57" s="222"/>
      <c r="R57" s="223"/>
      <c r="S57" s="223"/>
      <c r="T57" s="223"/>
      <c r="U57" s="223"/>
      <c r="V57" s="223"/>
      <c r="W57" s="223"/>
      <c r="X57" s="223"/>
      <c r="Y57" s="223"/>
      <c r="Z57" s="213"/>
      <c r="AA57" s="213"/>
      <c r="AB57" s="213"/>
      <c r="AC57" s="213"/>
      <c r="AD57" s="213"/>
      <c r="AE57" s="213"/>
      <c r="AF57" s="213"/>
      <c r="AG57" s="213" t="s">
        <v>135</v>
      </c>
      <c r="AH57" s="213"/>
      <c r="AI57" s="213"/>
      <c r="AJ57" s="213"/>
      <c r="AK57" s="213"/>
      <c r="AL57" s="213"/>
      <c r="AM57" s="213"/>
      <c r="AN57" s="213"/>
      <c r="AO57" s="213"/>
      <c r="AP57" s="213"/>
      <c r="AQ57" s="213"/>
      <c r="AR57" s="213"/>
      <c r="AS57" s="213"/>
      <c r="AT57" s="213"/>
      <c r="AU57" s="213"/>
      <c r="AV57" s="213"/>
      <c r="AW57" s="213"/>
      <c r="AX57" s="213"/>
      <c r="AY57" s="213"/>
      <c r="AZ57" s="213"/>
      <c r="BA57" s="241" t="str">
        <f>C57</f>
        <v>opláštěný nerezový výlisek, páka kolenového spouštění, kolínko výtokové, vanička 340x250x110 mm, síla plechu 1,2 mm</v>
      </c>
      <c r="BB57" s="213"/>
      <c r="BC57" s="213"/>
      <c r="BD57" s="213"/>
      <c r="BE57" s="213"/>
      <c r="BF57" s="213"/>
      <c r="BG57" s="213"/>
      <c r="BH57" s="213"/>
    </row>
    <row r="58" spans="1:60" outlineLevel="1" x14ac:dyDescent="0.2">
      <c r="A58" s="234">
        <v>24</v>
      </c>
      <c r="B58" s="235" t="s">
        <v>225</v>
      </c>
      <c r="C58" s="244" t="s">
        <v>226</v>
      </c>
      <c r="D58" s="236" t="s">
        <v>162</v>
      </c>
      <c r="E58" s="237">
        <v>1</v>
      </c>
      <c r="F58" s="238"/>
      <c r="G58" s="239">
        <f>ROUND(E58*F58,2)</f>
        <v>0</v>
      </c>
      <c r="H58" s="238"/>
      <c r="I58" s="239">
        <f>ROUND(E58*H58,2)</f>
        <v>0</v>
      </c>
      <c r="J58" s="238"/>
      <c r="K58" s="239">
        <f>ROUND(E58*J58,2)</f>
        <v>0</v>
      </c>
      <c r="L58" s="239">
        <v>21</v>
      </c>
      <c r="M58" s="239">
        <f>G58*(1+L58/100)</f>
        <v>0</v>
      </c>
      <c r="N58" s="237">
        <v>0</v>
      </c>
      <c r="O58" s="237">
        <f>ROUND(E58*N58,2)</f>
        <v>0</v>
      </c>
      <c r="P58" s="237">
        <v>0</v>
      </c>
      <c r="Q58" s="237">
        <f>ROUND(E58*P58,2)</f>
        <v>0</v>
      </c>
      <c r="R58" s="239"/>
      <c r="S58" s="239" t="s">
        <v>163</v>
      </c>
      <c r="T58" s="240" t="s">
        <v>130</v>
      </c>
      <c r="U58" s="223">
        <v>0</v>
      </c>
      <c r="V58" s="223">
        <f>ROUND(E58*U58,2)</f>
        <v>0</v>
      </c>
      <c r="W58" s="223"/>
      <c r="X58" s="223" t="s">
        <v>164</v>
      </c>
      <c r="Y58" s="223" t="s">
        <v>132</v>
      </c>
      <c r="Z58" s="213"/>
      <c r="AA58" s="213"/>
      <c r="AB58" s="213"/>
      <c r="AC58" s="213"/>
      <c r="AD58" s="213"/>
      <c r="AE58" s="213"/>
      <c r="AF58" s="213"/>
      <c r="AG58" s="213" t="s">
        <v>165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45" t="s">
        <v>217</v>
      </c>
      <c r="D59" s="242"/>
      <c r="E59" s="242"/>
      <c r="F59" s="242"/>
      <c r="G59" s="242"/>
      <c r="H59" s="223"/>
      <c r="I59" s="223"/>
      <c r="J59" s="223"/>
      <c r="K59" s="223"/>
      <c r="L59" s="223"/>
      <c r="M59" s="223"/>
      <c r="N59" s="222"/>
      <c r="O59" s="222"/>
      <c r="P59" s="222"/>
      <c r="Q59" s="222"/>
      <c r="R59" s="223"/>
      <c r="S59" s="223"/>
      <c r="T59" s="223"/>
      <c r="U59" s="223"/>
      <c r="V59" s="223"/>
      <c r="W59" s="223"/>
      <c r="X59" s="223"/>
      <c r="Y59" s="223"/>
      <c r="Z59" s="213"/>
      <c r="AA59" s="213"/>
      <c r="AB59" s="213"/>
      <c r="AC59" s="213"/>
      <c r="AD59" s="213"/>
      <c r="AE59" s="213"/>
      <c r="AF59" s="213"/>
      <c r="AG59" s="213" t="s">
        <v>135</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
      <c r="A60" s="234">
        <v>25</v>
      </c>
      <c r="B60" s="235" t="s">
        <v>227</v>
      </c>
      <c r="C60" s="244" t="s">
        <v>228</v>
      </c>
      <c r="D60" s="236" t="s">
        <v>162</v>
      </c>
      <c r="E60" s="237">
        <v>1</v>
      </c>
      <c r="F60" s="238"/>
      <c r="G60" s="239">
        <f>ROUND(E60*F60,2)</f>
        <v>0</v>
      </c>
      <c r="H60" s="238"/>
      <c r="I60" s="239">
        <f>ROUND(E60*H60,2)</f>
        <v>0</v>
      </c>
      <c r="J60" s="238"/>
      <c r="K60" s="239">
        <f>ROUND(E60*J60,2)</f>
        <v>0</v>
      </c>
      <c r="L60" s="239">
        <v>21</v>
      </c>
      <c r="M60" s="239">
        <f>G60*(1+L60/100)</f>
        <v>0</v>
      </c>
      <c r="N60" s="237">
        <v>0</v>
      </c>
      <c r="O60" s="237">
        <f>ROUND(E60*N60,2)</f>
        <v>0</v>
      </c>
      <c r="P60" s="237">
        <v>0</v>
      </c>
      <c r="Q60" s="237">
        <f>ROUND(E60*P60,2)</f>
        <v>0</v>
      </c>
      <c r="R60" s="239"/>
      <c r="S60" s="239" t="s">
        <v>163</v>
      </c>
      <c r="T60" s="240" t="s">
        <v>130</v>
      </c>
      <c r="U60" s="223">
        <v>0</v>
      </c>
      <c r="V60" s="223">
        <f>ROUND(E60*U60,2)</f>
        <v>0</v>
      </c>
      <c r="W60" s="223"/>
      <c r="X60" s="223" t="s">
        <v>164</v>
      </c>
      <c r="Y60" s="223" t="s">
        <v>132</v>
      </c>
      <c r="Z60" s="213"/>
      <c r="AA60" s="213"/>
      <c r="AB60" s="213"/>
      <c r="AC60" s="213"/>
      <c r="AD60" s="213"/>
      <c r="AE60" s="213"/>
      <c r="AF60" s="213"/>
      <c r="AG60" s="213" t="s">
        <v>165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45" t="s">
        <v>217</v>
      </c>
      <c r="D61" s="242"/>
      <c r="E61" s="242"/>
      <c r="F61" s="242"/>
      <c r="G61" s="242"/>
      <c r="H61" s="223"/>
      <c r="I61" s="223"/>
      <c r="J61" s="223"/>
      <c r="K61" s="223"/>
      <c r="L61" s="223"/>
      <c r="M61" s="223"/>
      <c r="N61" s="222"/>
      <c r="O61" s="222"/>
      <c r="P61" s="222"/>
      <c r="Q61" s="222"/>
      <c r="R61" s="223"/>
      <c r="S61" s="223"/>
      <c r="T61" s="223"/>
      <c r="U61" s="223"/>
      <c r="V61" s="223"/>
      <c r="W61" s="223"/>
      <c r="X61" s="223"/>
      <c r="Y61" s="223"/>
      <c r="Z61" s="213"/>
      <c r="AA61" s="213"/>
      <c r="AB61" s="213"/>
      <c r="AC61" s="213"/>
      <c r="AD61" s="213"/>
      <c r="AE61" s="213"/>
      <c r="AF61" s="213"/>
      <c r="AG61" s="213" t="s">
        <v>135</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34">
        <v>26</v>
      </c>
      <c r="B62" s="235" t="s">
        <v>229</v>
      </c>
      <c r="C62" s="244" t="s">
        <v>230</v>
      </c>
      <c r="D62" s="236" t="s">
        <v>162</v>
      </c>
      <c r="E62" s="237">
        <v>1</v>
      </c>
      <c r="F62" s="238"/>
      <c r="G62" s="239">
        <f>ROUND(E62*F62,2)</f>
        <v>0</v>
      </c>
      <c r="H62" s="238"/>
      <c r="I62" s="239">
        <f>ROUND(E62*H62,2)</f>
        <v>0</v>
      </c>
      <c r="J62" s="238"/>
      <c r="K62" s="239">
        <f>ROUND(E62*J62,2)</f>
        <v>0</v>
      </c>
      <c r="L62" s="239">
        <v>21</v>
      </c>
      <c r="M62" s="239">
        <f>G62*(1+L62/100)</f>
        <v>0</v>
      </c>
      <c r="N62" s="237">
        <v>0</v>
      </c>
      <c r="O62" s="237">
        <f>ROUND(E62*N62,2)</f>
        <v>0</v>
      </c>
      <c r="P62" s="237">
        <v>0</v>
      </c>
      <c r="Q62" s="237">
        <f>ROUND(E62*P62,2)</f>
        <v>0</v>
      </c>
      <c r="R62" s="239"/>
      <c r="S62" s="239" t="s">
        <v>163</v>
      </c>
      <c r="T62" s="240" t="s">
        <v>130</v>
      </c>
      <c r="U62" s="223">
        <v>0</v>
      </c>
      <c r="V62" s="223">
        <f>ROUND(E62*U62,2)</f>
        <v>0</v>
      </c>
      <c r="W62" s="223"/>
      <c r="X62" s="223" t="s">
        <v>164</v>
      </c>
      <c r="Y62" s="223" t="s">
        <v>132</v>
      </c>
      <c r="Z62" s="213"/>
      <c r="AA62" s="213"/>
      <c r="AB62" s="213"/>
      <c r="AC62" s="213"/>
      <c r="AD62" s="213"/>
      <c r="AE62" s="213"/>
      <c r="AF62" s="213"/>
      <c r="AG62" s="213" t="s">
        <v>165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2" x14ac:dyDescent="0.2">
      <c r="A63" s="220"/>
      <c r="B63" s="221"/>
      <c r="C63" s="245" t="s">
        <v>231</v>
      </c>
      <c r="D63" s="242"/>
      <c r="E63" s="242"/>
      <c r="F63" s="242"/>
      <c r="G63" s="242"/>
      <c r="H63" s="223"/>
      <c r="I63" s="223"/>
      <c r="J63" s="223"/>
      <c r="K63" s="223"/>
      <c r="L63" s="223"/>
      <c r="M63" s="223"/>
      <c r="N63" s="222"/>
      <c r="O63" s="222"/>
      <c r="P63" s="222"/>
      <c r="Q63" s="222"/>
      <c r="R63" s="223"/>
      <c r="S63" s="223"/>
      <c r="T63" s="223"/>
      <c r="U63" s="223"/>
      <c r="V63" s="223"/>
      <c r="W63" s="223"/>
      <c r="X63" s="223"/>
      <c r="Y63" s="223"/>
      <c r="Z63" s="213"/>
      <c r="AA63" s="213"/>
      <c r="AB63" s="213"/>
      <c r="AC63" s="213"/>
      <c r="AD63" s="213"/>
      <c r="AE63" s="213"/>
      <c r="AF63" s="213"/>
      <c r="AG63" s="213" t="s">
        <v>135</v>
      </c>
      <c r="AH63" s="213"/>
      <c r="AI63" s="213"/>
      <c r="AJ63" s="213"/>
      <c r="AK63" s="213"/>
      <c r="AL63" s="213"/>
      <c r="AM63" s="213"/>
      <c r="AN63" s="213"/>
      <c r="AO63" s="213"/>
      <c r="AP63" s="213"/>
      <c r="AQ63" s="213"/>
      <c r="AR63" s="213"/>
      <c r="AS63" s="213"/>
      <c r="AT63" s="213"/>
      <c r="AU63" s="213"/>
      <c r="AV63" s="213"/>
      <c r="AW63" s="213"/>
      <c r="AX63" s="213"/>
      <c r="AY63" s="213"/>
      <c r="AZ63" s="213"/>
      <c r="BA63" s="241" t="str">
        <f>C63</f>
        <v>k opracování-škrábání, loupání a mytí brambor a kořenové zeleniny, pokrytí bubnu i dna škrabky z korundu - materiálu zajišťujícího oškrábání zeleniny, náplň 12kg, výkon 200kg/hod, doba škrábání (loupání) jedné dávky od 1,5 do 3 min.</v>
      </c>
      <c r="BB63" s="213"/>
      <c r="BC63" s="213"/>
      <c r="BD63" s="213"/>
      <c r="BE63" s="213"/>
      <c r="BF63" s="213"/>
      <c r="BG63" s="213"/>
      <c r="BH63" s="213"/>
    </row>
    <row r="64" spans="1:60" outlineLevel="1" x14ac:dyDescent="0.2">
      <c r="A64" s="234">
        <v>27</v>
      </c>
      <c r="B64" s="235" t="s">
        <v>232</v>
      </c>
      <c r="C64" s="244" t="s">
        <v>233</v>
      </c>
      <c r="D64" s="236" t="s">
        <v>162</v>
      </c>
      <c r="E64" s="237">
        <v>1</v>
      </c>
      <c r="F64" s="238"/>
      <c r="G64" s="239">
        <f>ROUND(E64*F64,2)</f>
        <v>0</v>
      </c>
      <c r="H64" s="238"/>
      <c r="I64" s="239">
        <f>ROUND(E64*H64,2)</f>
        <v>0</v>
      </c>
      <c r="J64" s="238"/>
      <c r="K64" s="239">
        <f>ROUND(E64*J64,2)</f>
        <v>0</v>
      </c>
      <c r="L64" s="239">
        <v>21</v>
      </c>
      <c r="M64" s="239">
        <f>G64*(1+L64/100)</f>
        <v>0</v>
      </c>
      <c r="N64" s="237">
        <v>0</v>
      </c>
      <c r="O64" s="237">
        <f>ROUND(E64*N64,2)</f>
        <v>0</v>
      </c>
      <c r="P64" s="237">
        <v>0</v>
      </c>
      <c r="Q64" s="237">
        <f>ROUND(E64*P64,2)</f>
        <v>0</v>
      </c>
      <c r="R64" s="239"/>
      <c r="S64" s="239" t="s">
        <v>163</v>
      </c>
      <c r="T64" s="240" t="s">
        <v>130</v>
      </c>
      <c r="U64" s="223">
        <v>0</v>
      </c>
      <c r="V64" s="223">
        <f>ROUND(E64*U64,2)</f>
        <v>0</v>
      </c>
      <c r="W64" s="223"/>
      <c r="X64" s="223" t="s">
        <v>164</v>
      </c>
      <c r="Y64" s="223" t="s">
        <v>132</v>
      </c>
      <c r="Z64" s="213"/>
      <c r="AA64" s="213"/>
      <c r="AB64" s="213"/>
      <c r="AC64" s="213"/>
      <c r="AD64" s="213"/>
      <c r="AE64" s="213"/>
      <c r="AF64" s="213"/>
      <c r="AG64" s="213" t="s">
        <v>165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45" t="s">
        <v>234</v>
      </c>
      <c r="D65" s="242"/>
      <c r="E65" s="242"/>
      <c r="F65" s="242"/>
      <c r="G65" s="242"/>
      <c r="H65" s="223"/>
      <c r="I65" s="223"/>
      <c r="J65" s="223"/>
      <c r="K65" s="223"/>
      <c r="L65" s="223"/>
      <c r="M65" s="223"/>
      <c r="N65" s="222"/>
      <c r="O65" s="222"/>
      <c r="P65" s="222"/>
      <c r="Q65" s="222"/>
      <c r="R65" s="223"/>
      <c r="S65" s="223"/>
      <c r="T65" s="223"/>
      <c r="U65" s="223"/>
      <c r="V65" s="223"/>
      <c r="W65" s="223"/>
      <c r="X65" s="223"/>
      <c r="Y65" s="223"/>
      <c r="Z65" s="213"/>
      <c r="AA65" s="213"/>
      <c r="AB65" s="213"/>
      <c r="AC65" s="213"/>
      <c r="AD65" s="213"/>
      <c r="AE65" s="213"/>
      <c r="AF65" s="213"/>
      <c r="AG65" s="213" t="s">
        <v>135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34">
        <v>28</v>
      </c>
      <c r="B66" s="235" t="s">
        <v>235</v>
      </c>
      <c r="C66" s="244" t="s">
        <v>236</v>
      </c>
      <c r="D66" s="236" t="s">
        <v>162</v>
      </c>
      <c r="E66" s="237">
        <v>1</v>
      </c>
      <c r="F66" s="238"/>
      <c r="G66" s="239">
        <f>ROUND(E66*F66,2)</f>
        <v>0</v>
      </c>
      <c r="H66" s="238"/>
      <c r="I66" s="239">
        <f>ROUND(E66*H66,2)</f>
        <v>0</v>
      </c>
      <c r="J66" s="238"/>
      <c r="K66" s="239">
        <f>ROUND(E66*J66,2)</f>
        <v>0</v>
      </c>
      <c r="L66" s="239">
        <v>21</v>
      </c>
      <c r="M66" s="239">
        <f>G66*(1+L66/100)</f>
        <v>0</v>
      </c>
      <c r="N66" s="237">
        <v>0</v>
      </c>
      <c r="O66" s="237">
        <f>ROUND(E66*N66,2)</f>
        <v>0</v>
      </c>
      <c r="P66" s="237">
        <v>0</v>
      </c>
      <c r="Q66" s="237">
        <f>ROUND(E66*P66,2)</f>
        <v>0</v>
      </c>
      <c r="R66" s="239"/>
      <c r="S66" s="239" t="s">
        <v>163</v>
      </c>
      <c r="T66" s="240" t="s">
        <v>130</v>
      </c>
      <c r="U66" s="223">
        <v>0</v>
      </c>
      <c r="V66" s="223">
        <f>ROUND(E66*U66,2)</f>
        <v>0</v>
      </c>
      <c r="W66" s="223"/>
      <c r="X66" s="223" t="s">
        <v>178</v>
      </c>
      <c r="Y66" s="223" t="s">
        <v>132</v>
      </c>
      <c r="Z66" s="213"/>
      <c r="AA66" s="213"/>
      <c r="AB66" s="213"/>
      <c r="AC66" s="213"/>
      <c r="AD66" s="213"/>
      <c r="AE66" s="213"/>
      <c r="AF66" s="213"/>
      <c r="AG66" s="213" t="s">
        <v>179</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45" t="s">
        <v>208</v>
      </c>
      <c r="D67" s="242"/>
      <c r="E67" s="242"/>
      <c r="F67" s="242"/>
      <c r="G67" s="242"/>
      <c r="H67" s="223"/>
      <c r="I67" s="223"/>
      <c r="J67" s="223"/>
      <c r="K67" s="223"/>
      <c r="L67" s="223"/>
      <c r="M67" s="223"/>
      <c r="N67" s="222"/>
      <c r="O67" s="222"/>
      <c r="P67" s="222"/>
      <c r="Q67" s="222"/>
      <c r="R67" s="223"/>
      <c r="S67" s="223"/>
      <c r="T67" s="223"/>
      <c r="U67" s="223"/>
      <c r="V67" s="223"/>
      <c r="W67" s="223"/>
      <c r="X67" s="223"/>
      <c r="Y67" s="223"/>
      <c r="Z67" s="213"/>
      <c r="AA67" s="213"/>
      <c r="AB67" s="213"/>
      <c r="AC67" s="213"/>
      <c r="AD67" s="213"/>
      <c r="AE67" s="213"/>
      <c r="AF67" s="213"/>
      <c r="AG67" s="213" t="s">
        <v>135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34">
        <v>29</v>
      </c>
      <c r="B68" s="235" t="s">
        <v>237</v>
      </c>
      <c r="C68" s="244" t="s">
        <v>238</v>
      </c>
      <c r="D68" s="236" t="s">
        <v>162</v>
      </c>
      <c r="E68" s="237">
        <v>1</v>
      </c>
      <c r="F68" s="238"/>
      <c r="G68" s="239">
        <f>ROUND(E68*F68,2)</f>
        <v>0</v>
      </c>
      <c r="H68" s="238"/>
      <c r="I68" s="239">
        <f>ROUND(E68*H68,2)</f>
        <v>0</v>
      </c>
      <c r="J68" s="238"/>
      <c r="K68" s="239">
        <f>ROUND(E68*J68,2)</f>
        <v>0</v>
      </c>
      <c r="L68" s="239">
        <v>21</v>
      </c>
      <c r="M68" s="239">
        <f>G68*(1+L68/100)</f>
        <v>0</v>
      </c>
      <c r="N68" s="237">
        <v>0</v>
      </c>
      <c r="O68" s="237">
        <f>ROUND(E68*N68,2)</f>
        <v>0</v>
      </c>
      <c r="P68" s="237">
        <v>0</v>
      </c>
      <c r="Q68" s="237">
        <f>ROUND(E68*P68,2)</f>
        <v>0</v>
      </c>
      <c r="R68" s="239"/>
      <c r="S68" s="239" t="s">
        <v>163</v>
      </c>
      <c r="T68" s="240" t="s">
        <v>130</v>
      </c>
      <c r="U68" s="223">
        <v>0</v>
      </c>
      <c r="V68" s="223">
        <f>ROUND(E68*U68,2)</f>
        <v>0</v>
      </c>
      <c r="W68" s="223"/>
      <c r="X68" s="223" t="s">
        <v>164</v>
      </c>
      <c r="Y68" s="223" t="s">
        <v>132</v>
      </c>
      <c r="Z68" s="213"/>
      <c r="AA68" s="213"/>
      <c r="AB68" s="213"/>
      <c r="AC68" s="213"/>
      <c r="AD68" s="213"/>
      <c r="AE68" s="213"/>
      <c r="AF68" s="213"/>
      <c r="AG68" s="213" t="s">
        <v>165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ht="22.5" outlineLevel="2" x14ac:dyDescent="0.2">
      <c r="A69" s="220"/>
      <c r="B69" s="221"/>
      <c r="C69" s="245" t="s">
        <v>239</v>
      </c>
      <c r="D69" s="242"/>
      <c r="E69" s="242"/>
      <c r="F69" s="242"/>
      <c r="G69" s="242"/>
      <c r="H69" s="223"/>
      <c r="I69" s="223"/>
      <c r="J69" s="223"/>
      <c r="K69" s="223"/>
      <c r="L69" s="223"/>
      <c r="M69" s="223"/>
      <c r="N69" s="222"/>
      <c r="O69" s="222"/>
      <c r="P69" s="222"/>
      <c r="Q69" s="222"/>
      <c r="R69" s="223"/>
      <c r="S69" s="223"/>
      <c r="T69" s="223"/>
      <c r="U69" s="223"/>
      <c r="V69" s="223"/>
      <c r="W69" s="223"/>
      <c r="X69" s="223"/>
      <c r="Y69" s="223"/>
      <c r="Z69" s="213"/>
      <c r="AA69" s="213"/>
      <c r="AB69" s="213"/>
      <c r="AC69" s="213"/>
      <c r="AD69" s="213"/>
      <c r="AE69" s="213"/>
      <c r="AF69" s="213"/>
      <c r="AG69" s="213" t="s">
        <v>135</v>
      </c>
      <c r="AH69" s="213"/>
      <c r="AI69" s="213"/>
      <c r="AJ69" s="213"/>
      <c r="AK69" s="213"/>
      <c r="AL69" s="213"/>
      <c r="AM69" s="213"/>
      <c r="AN69" s="213"/>
      <c r="AO69" s="213"/>
      <c r="AP69" s="213"/>
      <c r="AQ69" s="213"/>
      <c r="AR69" s="213"/>
      <c r="AS69" s="213"/>
      <c r="AT69" s="213"/>
      <c r="AU69" s="213"/>
      <c r="AV69" s="213"/>
      <c r="AW69" s="213"/>
      <c r="AX69" s="213"/>
      <c r="AY69" s="213"/>
      <c r="AZ69" s="213"/>
      <c r="BA69" s="241" t="str">
        <f>C69</f>
        <v>nerezové provedení, energetická třída A, klimatická třída 5, izolace 83-60 mm, ventilované chlazení, výparník umístěn mimo chladicí komoru, automatické odtávání, 20 vlisovaných vsunů na GN2/1, LED displej, chladico R290, 4 ks roštů součástí</v>
      </c>
      <c r="BB69" s="213"/>
      <c r="BC69" s="213"/>
      <c r="BD69" s="213"/>
      <c r="BE69" s="213"/>
      <c r="BF69" s="213"/>
      <c r="BG69" s="213"/>
      <c r="BH69" s="213"/>
    </row>
    <row r="70" spans="1:60" outlineLevel="1" x14ac:dyDescent="0.2">
      <c r="A70" s="234">
        <v>30</v>
      </c>
      <c r="B70" s="235" t="s">
        <v>240</v>
      </c>
      <c r="C70" s="244" t="s">
        <v>241</v>
      </c>
      <c r="D70" s="236" t="s">
        <v>162</v>
      </c>
      <c r="E70" s="237">
        <v>1</v>
      </c>
      <c r="F70" s="238"/>
      <c r="G70" s="239">
        <f>ROUND(E70*F70,2)</f>
        <v>0</v>
      </c>
      <c r="H70" s="238"/>
      <c r="I70" s="239">
        <f>ROUND(E70*H70,2)</f>
        <v>0</v>
      </c>
      <c r="J70" s="238"/>
      <c r="K70" s="239">
        <f>ROUND(E70*J70,2)</f>
        <v>0</v>
      </c>
      <c r="L70" s="239">
        <v>21</v>
      </c>
      <c r="M70" s="239">
        <f>G70*(1+L70/100)</f>
        <v>0</v>
      </c>
      <c r="N70" s="237">
        <v>0</v>
      </c>
      <c r="O70" s="237">
        <f>ROUND(E70*N70,2)</f>
        <v>0</v>
      </c>
      <c r="P70" s="237">
        <v>0</v>
      </c>
      <c r="Q70" s="237">
        <f>ROUND(E70*P70,2)</f>
        <v>0</v>
      </c>
      <c r="R70" s="239"/>
      <c r="S70" s="239" t="s">
        <v>163</v>
      </c>
      <c r="T70" s="240" t="s">
        <v>130</v>
      </c>
      <c r="U70" s="223">
        <v>0</v>
      </c>
      <c r="V70" s="223">
        <f>ROUND(E70*U70,2)</f>
        <v>0</v>
      </c>
      <c r="W70" s="223"/>
      <c r="X70" s="223" t="s">
        <v>178</v>
      </c>
      <c r="Y70" s="223" t="s">
        <v>132</v>
      </c>
      <c r="Z70" s="213"/>
      <c r="AA70" s="213"/>
      <c r="AB70" s="213"/>
      <c r="AC70" s="213"/>
      <c r="AD70" s="213"/>
      <c r="AE70" s="213"/>
      <c r="AF70" s="213"/>
      <c r="AG70" s="213" t="s">
        <v>179</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45" t="s">
        <v>217</v>
      </c>
      <c r="D71" s="242"/>
      <c r="E71" s="242"/>
      <c r="F71" s="242"/>
      <c r="G71" s="242"/>
      <c r="H71" s="223"/>
      <c r="I71" s="223"/>
      <c r="J71" s="223"/>
      <c r="K71" s="223"/>
      <c r="L71" s="223"/>
      <c r="M71" s="223"/>
      <c r="N71" s="222"/>
      <c r="O71" s="222"/>
      <c r="P71" s="222"/>
      <c r="Q71" s="222"/>
      <c r="R71" s="223"/>
      <c r="S71" s="223"/>
      <c r="T71" s="223"/>
      <c r="U71" s="223"/>
      <c r="V71" s="223"/>
      <c r="W71" s="223"/>
      <c r="X71" s="223"/>
      <c r="Y71" s="223"/>
      <c r="Z71" s="213"/>
      <c r="AA71" s="213"/>
      <c r="AB71" s="213"/>
      <c r="AC71" s="213"/>
      <c r="AD71" s="213"/>
      <c r="AE71" s="213"/>
      <c r="AF71" s="213"/>
      <c r="AG71" s="213" t="s">
        <v>135</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
      <c r="A72" s="234">
        <v>31</v>
      </c>
      <c r="B72" s="235" t="s">
        <v>242</v>
      </c>
      <c r="C72" s="244" t="s">
        <v>243</v>
      </c>
      <c r="D72" s="236" t="s">
        <v>162</v>
      </c>
      <c r="E72" s="237">
        <v>1</v>
      </c>
      <c r="F72" s="238"/>
      <c r="G72" s="239">
        <f>ROUND(E72*F72,2)</f>
        <v>0</v>
      </c>
      <c r="H72" s="238"/>
      <c r="I72" s="239">
        <f>ROUND(E72*H72,2)</f>
        <v>0</v>
      </c>
      <c r="J72" s="238"/>
      <c r="K72" s="239">
        <f>ROUND(E72*J72,2)</f>
        <v>0</v>
      </c>
      <c r="L72" s="239">
        <v>21</v>
      </c>
      <c r="M72" s="239">
        <f>G72*(1+L72/100)</f>
        <v>0</v>
      </c>
      <c r="N72" s="237">
        <v>0</v>
      </c>
      <c r="O72" s="237">
        <f>ROUND(E72*N72,2)</f>
        <v>0</v>
      </c>
      <c r="P72" s="237">
        <v>0</v>
      </c>
      <c r="Q72" s="237">
        <f>ROUND(E72*P72,2)</f>
        <v>0</v>
      </c>
      <c r="R72" s="239"/>
      <c r="S72" s="239" t="s">
        <v>163</v>
      </c>
      <c r="T72" s="240" t="s">
        <v>130</v>
      </c>
      <c r="U72" s="223">
        <v>0</v>
      </c>
      <c r="V72" s="223">
        <f>ROUND(E72*U72,2)</f>
        <v>0</v>
      </c>
      <c r="W72" s="223"/>
      <c r="X72" s="223" t="s">
        <v>178</v>
      </c>
      <c r="Y72" s="223" t="s">
        <v>132</v>
      </c>
      <c r="Z72" s="213"/>
      <c r="AA72" s="213"/>
      <c r="AB72" s="213"/>
      <c r="AC72" s="213"/>
      <c r="AD72" s="213"/>
      <c r="AE72" s="213"/>
      <c r="AF72" s="213"/>
      <c r="AG72" s="213" t="s">
        <v>179</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2" x14ac:dyDescent="0.2">
      <c r="A73" s="220"/>
      <c r="B73" s="221"/>
      <c r="C73" s="245" t="s">
        <v>244</v>
      </c>
      <c r="D73" s="242"/>
      <c r="E73" s="242"/>
      <c r="F73" s="242"/>
      <c r="G73" s="242"/>
      <c r="H73" s="223"/>
      <c r="I73" s="223"/>
      <c r="J73" s="223"/>
      <c r="K73" s="223"/>
      <c r="L73" s="223"/>
      <c r="M73" s="223"/>
      <c r="N73" s="222"/>
      <c r="O73" s="222"/>
      <c r="P73" s="222"/>
      <c r="Q73" s="222"/>
      <c r="R73" s="223"/>
      <c r="S73" s="223"/>
      <c r="T73" s="223"/>
      <c r="U73" s="223"/>
      <c r="V73" s="223"/>
      <c r="W73" s="223"/>
      <c r="X73" s="223"/>
      <c r="Y73" s="223"/>
      <c r="Z73" s="213"/>
      <c r="AA73" s="213"/>
      <c r="AB73" s="213"/>
      <c r="AC73" s="213"/>
      <c r="AD73" s="213"/>
      <c r="AE73" s="213"/>
      <c r="AF73" s="213"/>
      <c r="AG73" s="213" t="s">
        <v>135</v>
      </c>
      <c r="AH73" s="213"/>
      <c r="AI73" s="213"/>
      <c r="AJ73" s="213"/>
      <c r="AK73" s="213"/>
      <c r="AL73" s="213"/>
      <c r="AM73" s="213"/>
      <c r="AN73" s="213"/>
      <c r="AO73" s="213"/>
      <c r="AP73" s="213"/>
      <c r="AQ73" s="213"/>
      <c r="AR73" s="213"/>
      <c r="AS73" s="213"/>
      <c r="AT73" s="213"/>
      <c r="AU73" s="213"/>
      <c r="AV73" s="213"/>
      <c r="AW73" s="213"/>
      <c r="AX73" s="213"/>
      <c r="AY73" s="213"/>
      <c r="AZ73" s="213"/>
      <c r="BA73" s="241" t="str">
        <f>C73</f>
        <v>celonerezové provedení, 7 zásuvů GN1/1, oboustranné zabezpečení proti vypadnutí GN, 4 otočná kolečka z toho 2 s brzdou, nosnost 200kg</v>
      </c>
      <c r="BB73" s="213"/>
      <c r="BC73" s="213"/>
      <c r="BD73" s="213"/>
      <c r="BE73" s="213"/>
      <c r="BF73" s="213"/>
      <c r="BG73" s="213"/>
      <c r="BH73" s="213"/>
    </row>
    <row r="74" spans="1:60" x14ac:dyDescent="0.2">
      <c r="A74" s="227" t="s">
        <v>124</v>
      </c>
      <c r="B74" s="228" t="s">
        <v>83</v>
      </c>
      <c r="C74" s="243" t="s">
        <v>84</v>
      </c>
      <c r="D74" s="229"/>
      <c r="E74" s="230"/>
      <c r="F74" s="231"/>
      <c r="G74" s="231">
        <f>SUMIF(AG75:AG94,"&lt;&gt;NOR",G75:G94)</f>
        <v>0</v>
      </c>
      <c r="H74" s="231"/>
      <c r="I74" s="231">
        <f>SUM(I75:I94)</f>
        <v>0</v>
      </c>
      <c r="J74" s="231"/>
      <c r="K74" s="231">
        <f>SUM(K75:K94)</f>
        <v>0</v>
      </c>
      <c r="L74" s="231"/>
      <c r="M74" s="231">
        <f>SUM(M75:M94)</f>
        <v>0</v>
      </c>
      <c r="N74" s="230"/>
      <c r="O74" s="230">
        <f>SUM(O75:O94)</f>
        <v>0</v>
      </c>
      <c r="P74" s="230"/>
      <c r="Q74" s="230">
        <f>SUM(Q75:Q94)</f>
        <v>0</v>
      </c>
      <c r="R74" s="231"/>
      <c r="S74" s="231"/>
      <c r="T74" s="232"/>
      <c r="U74" s="226"/>
      <c r="V74" s="226">
        <f>SUM(V75:V94)</f>
        <v>0</v>
      </c>
      <c r="W74" s="226"/>
      <c r="X74" s="226"/>
      <c r="Y74" s="226"/>
      <c r="AG74" t="s">
        <v>125</v>
      </c>
    </row>
    <row r="75" spans="1:60" outlineLevel="1" x14ac:dyDescent="0.2">
      <c r="A75" s="234">
        <v>32</v>
      </c>
      <c r="B75" s="235" t="s">
        <v>245</v>
      </c>
      <c r="C75" s="244" t="s">
        <v>246</v>
      </c>
      <c r="D75" s="236" t="s">
        <v>162</v>
      </c>
      <c r="E75" s="237">
        <v>1</v>
      </c>
      <c r="F75" s="238"/>
      <c r="G75" s="239">
        <f>ROUND(E75*F75,2)</f>
        <v>0</v>
      </c>
      <c r="H75" s="238"/>
      <c r="I75" s="239">
        <f>ROUND(E75*H75,2)</f>
        <v>0</v>
      </c>
      <c r="J75" s="238"/>
      <c r="K75" s="239">
        <f>ROUND(E75*J75,2)</f>
        <v>0</v>
      </c>
      <c r="L75" s="239">
        <v>21</v>
      </c>
      <c r="M75" s="239">
        <f>G75*(1+L75/100)</f>
        <v>0</v>
      </c>
      <c r="N75" s="237">
        <v>0</v>
      </c>
      <c r="O75" s="237">
        <f>ROUND(E75*N75,2)</f>
        <v>0</v>
      </c>
      <c r="P75" s="237">
        <v>0</v>
      </c>
      <c r="Q75" s="237">
        <f>ROUND(E75*P75,2)</f>
        <v>0</v>
      </c>
      <c r="R75" s="239"/>
      <c r="S75" s="239" t="s">
        <v>163</v>
      </c>
      <c r="T75" s="240" t="s">
        <v>130</v>
      </c>
      <c r="U75" s="223">
        <v>0</v>
      </c>
      <c r="V75" s="223">
        <f>ROUND(E75*U75,2)</f>
        <v>0</v>
      </c>
      <c r="W75" s="223"/>
      <c r="X75" s="223" t="s">
        <v>164</v>
      </c>
      <c r="Y75" s="223" t="s">
        <v>132</v>
      </c>
      <c r="Z75" s="213"/>
      <c r="AA75" s="213"/>
      <c r="AB75" s="213"/>
      <c r="AC75" s="213"/>
      <c r="AD75" s="213"/>
      <c r="AE75" s="213"/>
      <c r="AF75" s="213"/>
      <c r="AG75" s="213" t="s">
        <v>165</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45" t="s">
        <v>217</v>
      </c>
      <c r="D76" s="242"/>
      <c r="E76" s="242"/>
      <c r="F76" s="242"/>
      <c r="G76" s="242"/>
      <c r="H76" s="223"/>
      <c r="I76" s="223"/>
      <c r="J76" s="223"/>
      <c r="K76" s="223"/>
      <c r="L76" s="223"/>
      <c r="M76" s="223"/>
      <c r="N76" s="222"/>
      <c r="O76" s="222"/>
      <c r="P76" s="222"/>
      <c r="Q76" s="222"/>
      <c r="R76" s="223"/>
      <c r="S76" s="223"/>
      <c r="T76" s="223"/>
      <c r="U76" s="223"/>
      <c r="V76" s="223"/>
      <c r="W76" s="223"/>
      <c r="X76" s="223"/>
      <c r="Y76" s="223"/>
      <c r="Z76" s="213"/>
      <c r="AA76" s="213"/>
      <c r="AB76" s="213"/>
      <c r="AC76" s="213"/>
      <c r="AD76" s="213"/>
      <c r="AE76" s="213"/>
      <c r="AF76" s="213"/>
      <c r="AG76" s="213" t="s">
        <v>135</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34">
        <v>33</v>
      </c>
      <c r="B77" s="235" t="s">
        <v>247</v>
      </c>
      <c r="C77" s="244" t="s">
        <v>248</v>
      </c>
      <c r="D77" s="236" t="s">
        <v>162</v>
      </c>
      <c r="E77" s="237">
        <v>1</v>
      </c>
      <c r="F77" s="238"/>
      <c r="G77" s="239">
        <f>ROUND(E77*F77,2)</f>
        <v>0</v>
      </c>
      <c r="H77" s="238"/>
      <c r="I77" s="239">
        <f>ROUND(E77*H77,2)</f>
        <v>0</v>
      </c>
      <c r="J77" s="238"/>
      <c r="K77" s="239">
        <f>ROUND(E77*J77,2)</f>
        <v>0</v>
      </c>
      <c r="L77" s="239">
        <v>21</v>
      </c>
      <c r="M77" s="239">
        <f>G77*(1+L77/100)</f>
        <v>0</v>
      </c>
      <c r="N77" s="237">
        <v>0</v>
      </c>
      <c r="O77" s="237">
        <f>ROUND(E77*N77,2)</f>
        <v>0</v>
      </c>
      <c r="P77" s="237">
        <v>0</v>
      </c>
      <c r="Q77" s="237">
        <f>ROUND(E77*P77,2)</f>
        <v>0</v>
      </c>
      <c r="R77" s="239"/>
      <c r="S77" s="239" t="s">
        <v>163</v>
      </c>
      <c r="T77" s="240" t="s">
        <v>130</v>
      </c>
      <c r="U77" s="223">
        <v>0</v>
      </c>
      <c r="V77" s="223">
        <f>ROUND(E77*U77,2)</f>
        <v>0</v>
      </c>
      <c r="W77" s="223"/>
      <c r="X77" s="223" t="s">
        <v>164</v>
      </c>
      <c r="Y77" s="223" t="s">
        <v>132</v>
      </c>
      <c r="Z77" s="213"/>
      <c r="AA77" s="213"/>
      <c r="AB77" s="213"/>
      <c r="AC77" s="213"/>
      <c r="AD77" s="213"/>
      <c r="AE77" s="213"/>
      <c r="AF77" s="213"/>
      <c r="AG77" s="213" t="s">
        <v>165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45" t="s">
        <v>217</v>
      </c>
      <c r="D78" s="242"/>
      <c r="E78" s="242"/>
      <c r="F78" s="242"/>
      <c r="G78" s="242"/>
      <c r="H78" s="223"/>
      <c r="I78" s="223"/>
      <c r="J78" s="223"/>
      <c r="K78" s="223"/>
      <c r="L78" s="223"/>
      <c r="M78" s="223"/>
      <c r="N78" s="222"/>
      <c r="O78" s="222"/>
      <c r="P78" s="222"/>
      <c r="Q78" s="222"/>
      <c r="R78" s="223"/>
      <c r="S78" s="223"/>
      <c r="T78" s="223"/>
      <c r="U78" s="223"/>
      <c r="V78" s="223"/>
      <c r="W78" s="223"/>
      <c r="X78" s="223"/>
      <c r="Y78" s="223"/>
      <c r="Z78" s="213"/>
      <c r="AA78" s="213"/>
      <c r="AB78" s="213"/>
      <c r="AC78" s="213"/>
      <c r="AD78" s="213"/>
      <c r="AE78" s="213"/>
      <c r="AF78" s="213"/>
      <c r="AG78" s="213" t="s">
        <v>135</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34">
        <v>34</v>
      </c>
      <c r="B79" s="235" t="s">
        <v>249</v>
      </c>
      <c r="C79" s="244" t="s">
        <v>250</v>
      </c>
      <c r="D79" s="236" t="s">
        <v>162</v>
      </c>
      <c r="E79" s="237">
        <v>1</v>
      </c>
      <c r="F79" s="238"/>
      <c r="G79" s="239">
        <f>ROUND(E79*F79,2)</f>
        <v>0</v>
      </c>
      <c r="H79" s="238"/>
      <c r="I79" s="239">
        <f>ROUND(E79*H79,2)</f>
        <v>0</v>
      </c>
      <c r="J79" s="238"/>
      <c r="K79" s="239">
        <f>ROUND(E79*J79,2)</f>
        <v>0</v>
      </c>
      <c r="L79" s="239">
        <v>21</v>
      </c>
      <c r="M79" s="239">
        <f>G79*(1+L79/100)</f>
        <v>0</v>
      </c>
      <c r="N79" s="237">
        <v>0</v>
      </c>
      <c r="O79" s="237">
        <f>ROUND(E79*N79,2)</f>
        <v>0</v>
      </c>
      <c r="P79" s="237">
        <v>0</v>
      </c>
      <c r="Q79" s="237">
        <f>ROUND(E79*P79,2)</f>
        <v>0</v>
      </c>
      <c r="R79" s="239"/>
      <c r="S79" s="239" t="s">
        <v>163</v>
      </c>
      <c r="T79" s="240" t="s">
        <v>130</v>
      </c>
      <c r="U79" s="223">
        <v>0</v>
      </c>
      <c r="V79" s="223">
        <f>ROUND(E79*U79,2)</f>
        <v>0</v>
      </c>
      <c r="W79" s="223"/>
      <c r="X79" s="223" t="s">
        <v>164</v>
      </c>
      <c r="Y79" s="223" t="s">
        <v>132</v>
      </c>
      <c r="Z79" s="213"/>
      <c r="AA79" s="213"/>
      <c r="AB79" s="213"/>
      <c r="AC79" s="213"/>
      <c r="AD79" s="213"/>
      <c r="AE79" s="213"/>
      <c r="AF79" s="213"/>
      <c r="AG79" s="213" t="s">
        <v>165</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45" t="s">
        <v>251</v>
      </c>
      <c r="D80" s="242"/>
      <c r="E80" s="242"/>
      <c r="F80" s="242"/>
      <c r="G80" s="242"/>
      <c r="H80" s="223"/>
      <c r="I80" s="223"/>
      <c r="J80" s="223"/>
      <c r="K80" s="223"/>
      <c r="L80" s="223"/>
      <c r="M80" s="223"/>
      <c r="N80" s="222"/>
      <c r="O80" s="222"/>
      <c r="P80" s="222"/>
      <c r="Q80" s="222"/>
      <c r="R80" s="223"/>
      <c r="S80" s="223"/>
      <c r="T80" s="223"/>
      <c r="U80" s="223"/>
      <c r="V80" s="223"/>
      <c r="W80" s="223"/>
      <c r="X80" s="223"/>
      <c r="Y80" s="223"/>
      <c r="Z80" s="213"/>
      <c r="AA80" s="213"/>
      <c r="AB80" s="213"/>
      <c r="AC80" s="213"/>
      <c r="AD80" s="213"/>
      <c r="AE80" s="213"/>
      <c r="AF80" s="213"/>
      <c r="AG80" s="213" t="s">
        <v>135</v>
      </c>
      <c r="AH80" s="213"/>
      <c r="AI80" s="213"/>
      <c r="AJ80" s="213"/>
      <c r="AK80" s="213"/>
      <c r="AL80" s="213"/>
      <c r="AM80" s="213"/>
      <c r="AN80" s="213"/>
      <c r="AO80" s="213"/>
      <c r="AP80" s="213"/>
      <c r="AQ80" s="213"/>
      <c r="AR80" s="213"/>
      <c r="AS80" s="213"/>
      <c r="AT80" s="213"/>
      <c r="AU80" s="213"/>
      <c r="AV80" s="213"/>
      <c r="AW80" s="213"/>
      <c r="AX80" s="213"/>
      <c r="AY80" s="213"/>
      <c r="AZ80" s="213"/>
      <c r="BA80" s="241" t="str">
        <f>C80</f>
        <v>1 etáž, bližší specifikace viz. samostatný technický standard nerezového nábytku - příloha výkazu výměr</v>
      </c>
      <c r="BB80" s="213"/>
      <c r="BC80" s="213"/>
      <c r="BD80" s="213"/>
      <c r="BE80" s="213"/>
      <c r="BF80" s="213"/>
      <c r="BG80" s="213"/>
      <c r="BH80" s="213"/>
    </row>
    <row r="81" spans="1:60" outlineLevel="1" x14ac:dyDescent="0.2">
      <c r="A81" s="234">
        <v>35</v>
      </c>
      <c r="B81" s="235" t="s">
        <v>252</v>
      </c>
      <c r="C81" s="244" t="s">
        <v>253</v>
      </c>
      <c r="D81" s="236" t="s">
        <v>162</v>
      </c>
      <c r="E81" s="237">
        <v>1</v>
      </c>
      <c r="F81" s="238"/>
      <c r="G81" s="239">
        <f>ROUND(E81*F81,2)</f>
        <v>0</v>
      </c>
      <c r="H81" s="238"/>
      <c r="I81" s="239">
        <f>ROUND(E81*H81,2)</f>
        <v>0</v>
      </c>
      <c r="J81" s="238"/>
      <c r="K81" s="239">
        <f>ROUND(E81*J81,2)</f>
        <v>0</v>
      </c>
      <c r="L81" s="239">
        <v>21</v>
      </c>
      <c r="M81" s="239">
        <f>G81*(1+L81/100)</f>
        <v>0</v>
      </c>
      <c r="N81" s="237">
        <v>0</v>
      </c>
      <c r="O81" s="237">
        <f>ROUND(E81*N81,2)</f>
        <v>0</v>
      </c>
      <c r="P81" s="237">
        <v>0</v>
      </c>
      <c r="Q81" s="237">
        <f>ROUND(E81*P81,2)</f>
        <v>0</v>
      </c>
      <c r="R81" s="239"/>
      <c r="S81" s="239" t="s">
        <v>163</v>
      </c>
      <c r="T81" s="240" t="s">
        <v>130</v>
      </c>
      <c r="U81" s="223">
        <v>0</v>
      </c>
      <c r="V81" s="223">
        <f>ROUND(E81*U81,2)</f>
        <v>0</v>
      </c>
      <c r="W81" s="223"/>
      <c r="X81" s="223" t="s">
        <v>164</v>
      </c>
      <c r="Y81" s="223" t="s">
        <v>132</v>
      </c>
      <c r="Z81" s="213"/>
      <c r="AA81" s="213"/>
      <c r="AB81" s="213"/>
      <c r="AC81" s="213"/>
      <c r="AD81" s="213"/>
      <c r="AE81" s="213"/>
      <c r="AF81" s="213"/>
      <c r="AG81" s="213" t="s">
        <v>165</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33.75" outlineLevel="2" x14ac:dyDescent="0.2">
      <c r="A82" s="220"/>
      <c r="B82" s="221"/>
      <c r="C82" s="245" t="s">
        <v>254</v>
      </c>
      <c r="D82" s="242"/>
      <c r="E82" s="242"/>
      <c r="F82" s="242"/>
      <c r="G82" s="242"/>
      <c r="H82" s="223"/>
      <c r="I82" s="223"/>
      <c r="J82" s="223"/>
      <c r="K82" s="223"/>
      <c r="L82" s="223"/>
      <c r="M82" s="223"/>
      <c r="N82" s="222"/>
      <c r="O82" s="222"/>
      <c r="P82" s="222"/>
      <c r="Q82" s="222"/>
      <c r="R82" s="223"/>
      <c r="S82" s="223"/>
      <c r="T82" s="223"/>
      <c r="U82" s="223"/>
      <c r="V82" s="223"/>
      <c r="W82" s="223"/>
      <c r="X82" s="223"/>
      <c r="Y82" s="223"/>
      <c r="Z82" s="213"/>
      <c r="AA82" s="213"/>
      <c r="AB82" s="213"/>
      <c r="AC82" s="213"/>
      <c r="AD82" s="213"/>
      <c r="AE82" s="213"/>
      <c r="AF82" s="213"/>
      <c r="AG82" s="213" t="s">
        <v>135</v>
      </c>
      <c r="AH82" s="213"/>
      <c r="AI82" s="213"/>
      <c r="AJ82" s="213"/>
      <c r="AK82" s="213"/>
      <c r="AL82" s="213"/>
      <c r="AM82" s="213"/>
      <c r="AN82" s="213"/>
      <c r="AO82" s="213"/>
      <c r="AP82" s="213"/>
      <c r="AQ82" s="213"/>
      <c r="AR82" s="213"/>
      <c r="AS82" s="213"/>
      <c r="AT82" s="213"/>
      <c r="AU82" s="213"/>
      <c r="AV82" s="213"/>
      <c r="AW82" s="213"/>
      <c r="AX82" s="213"/>
      <c r="AY82" s="213"/>
      <c r="AZ82" s="213"/>
      <c r="BA82" s="241" t="str">
        <f>C82</f>
        <v>agregát vlevo, 2x šuplík vedle agregátu, soulad s normou DIN EN 60335 o bezpečnosti spotřebičů, energetická třída C, klimaticka třída 4, chlazení cirkulujícím vzduchem, chladivo R290, teplotní rozsah -2°C/+8°C, plášť a interiér z nerezové oceli, digitální teplotní displej, nohy s nastavitelnou výškou</v>
      </c>
      <c r="BB82" s="213"/>
      <c r="BC82" s="213"/>
      <c r="BD82" s="213"/>
      <c r="BE82" s="213"/>
      <c r="BF82" s="213"/>
      <c r="BG82" s="213"/>
      <c r="BH82" s="213"/>
    </row>
    <row r="83" spans="1:60" outlineLevel="1" x14ac:dyDescent="0.2">
      <c r="A83" s="234">
        <v>36</v>
      </c>
      <c r="B83" s="235" t="s">
        <v>255</v>
      </c>
      <c r="C83" s="244" t="s">
        <v>250</v>
      </c>
      <c r="D83" s="236" t="s">
        <v>162</v>
      </c>
      <c r="E83" s="237">
        <v>1</v>
      </c>
      <c r="F83" s="238"/>
      <c r="G83" s="239">
        <f>ROUND(E83*F83,2)</f>
        <v>0</v>
      </c>
      <c r="H83" s="238"/>
      <c r="I83" s="239">
        <f>ROUND(E83*H83,2)</f>
        <v>0</v>
      </c>
      <c r="J83" s="238"/>
      <c r="K83" s="239">
        <f>ROUND(E83*J83,2)</f>
        <v>0</v>
      </c>
      <c r="L83" s="239">
        <v>21</v>
      </c>
      <c r="M83" s="239">
        <f>G83*(1+L83/100)</f>
        <v>0</v>
      </c>
      <c r="N83" s="237">
        <v>0</v>
      </c>
      <c r="O83" s="237">
        <f>ROUND(E83*N83,2)</f>
        <v>0</v>
      </c>
      <c r="P83" s="237">
        <v>0</v>
      </c>
      <c r="Q83" s="237">
        <f>ROUND(E83*P83,2)</f>
        <v>0</v>
      </c>
      <c r="R83" s="239"/>
      <c r="S83" s="239" t="s">
        <v>163</v>
      </c>
      <c r="T83" s="240" t="s">
        <v>130</v>
      </c>
      <c r="U83" s="223">
        <v>0</v>
      </c>
      <c r="V83" s="223">
        <f>ROUND(E83*U83,2)</f>
        <v>0</v>
      </c>
      <c r="W83" s="223"/>
      <c r="X83" s="223" t="s">
        <v>164</v>
      </c>
      <c r="Y83" s="223" t="s">
        <v>132</v>
      </c>
      <c r="Z83" s="213"/>
      <c r="AA83" s="213"/>
      <c r="AB83" s="213"/>
      <c r="AC83" s="213"/>
      <c r="AD83" s="213"/>
      <c r="AE83" s="213"/>
      <c r="AF83" s="213"/>
      <c r="AG83" s="213" t="s">
        <v>165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45" t="s">
        <v>251</v>
      </c>
      <c r="D84" s="242"/>
      <c r="E84" s="242"/>
      <c r="F84" s="242"/>
      <c r="G84" s="242"/>
      <c r="H84" s="223"/>
      <c r="I84" s="223"/>
      <c r="J84" s="223"/>
      <c r="K84" s="223"/>
      <c r="L84" s="223"/>
      <c r="M84" s="223"/>
      <c r="N84" s="222"/>
      <c r="O84" s="222"/>
      <c r="P84" s="222"/>
      <c r="Q84" s="222"/>
      <c r="R84" s="223"/>
      <c r="S84" s="223"/>
      <c r="T84" s="223"/>
      <c r="U84" s="223"/>
      <c r="V84" s="223"/>
      <c r="W84" s="223"/>
      <c r="X84" s="223"/>
      <c r="Y84" s="223"/>
      <c r="Z84" s="213"/>
      <c r="AA84" s="213"/>
      <c r="AB84" s="213"/>
      <c r="AC84" s="213"/>
      <c r="AD84" s="213"/>
      <c r="AE84" s="213"/>
      <c r="AF84" s="213"/>
      <c r="AG84" s="213" t="s">
        <v>135</v>
      </c>
      <c r="AH84" s="213"/>
      <c r="AI84" s="213"/>
      <c r="AJ84" s="213"/>
      <c r="AK84" s="213"/>
      <c r="AL84" s="213"/>
      <c r="AM84" s="213"/>
      <c r="AN84" s="213"/>
      <c r="AO84" s="213"/>
      <c r="AP84" s="213"/>
      <c r="AQ84" s="213"/>
      <c r="AR84" s="213"/>
      <c r="AS84" s="213"/>
      <c r="AT84" s="213"/>
      <c r="AU84" s="213"/>
      <c r="AV84" s="213"/>
      <c r="AW84" s="213"/>
      <c r="AX84" s="213"/>
      <c r="AY84" s="213"/>
      <c r="AZ84" s="213"/>
      <c r="BA84" s="241" t="str">
        <f>C84</f>
        <v>1 etáž, bližší specifikace viz. samostatný technický standard nerezového nábytku - příloha výkazu výměr</v>
      </c>
      <c r="BB84" s="213"/>
      <c r="BC84" s="213"/>
      <c r="BD84" s="213"/>
      <c r="BE84" s="213"/>
      <c r="BF84" s="213"/>
      <c r="BG84" s="213"/>
      <c r="BH84" s="213"/>
    </row>
    <row r="85" spans="1:60" outlineLevel="1" x14ac:dyDescent="0.2">
      <c r="A85" s="234">
        <v>37</v>
      </c>
      <c r="B85" s="235" t="s">
        <v>256</v>
      </c>
      <c r="C85" s="244" t="s">
        <v>257</v>
      </c>
      <c r="D85" s="236" t="s">
        <v>162</v>
      </c>
      <c r="E85" s="237">
        <v>1</v>
      </c>
      <c r="F85" s="238"/>
      <c r="G85" s="239">
        <f>ROUND(E85*F85,2)</f>
        <v>0</v>
      </c>
      <c r="H85" s="238"/>
      <c r="I85" s="239">
        <f>ROUND(E85*H85,2)</f>
        <v>0</v>
      </c>
      <c r="J85" s="238"/>
      <c r="K85" s="239">
        <f>ROUND(E85*J85,2)</f>
        <v>0</v>
      </c>
      <c r="L85" s="239">
        <v>21</v>
      </c>
      <c r="M85" s="239">
        <f>G85*(1+L85/100)</f>
        <v>0</v>
      </c>
      <c r="N85" s="237">
        <v>0</v>
      </c>
      <c r="O85" s="237">
        <f>ROUND(E85*N85,2)</f>
        <v>0</v>
      </c>
      <c r="P85" s="237">
        <v>0</v>
      </c>
      <c r="Q85" s="237">
        <f>ROUND(E85*P85,2)</f>
        <v>0</v>
      </c>
      <c r="R85" s="239"/>
      <c r="S85" s="239" t="s">
        <v>163</v>
      </c>
      <c r="T85" s="240" t="s">
        <v>130</v>
      </c>
      <c r="U85" s="223">
        <v>0</v>
      </c>
      <c r="V85" s="223">
        <f>ROUND(E85*U85,2)</f>
        <v>0</v>
      </c>
      <c r="W85" s="223"/>
      <c r="X85" s="223" t="s">
        <v>164</v>
      </c>
      <c r="Y85" s="223" t="s">
        <v>132</v>
      </c>
      <c r="Z85" s="213"/>
      <c r="AA85" s="213"/>
      <c r="AB85" s="213"/>
      <c r="AC85" s="213"/>
      <c r="AD85" s="213"/>
      <c r="AE85" s="213"/>
      <c r="AF85" s="213"/>
      <c r="AG85" s="213" t="s">
        <v>165</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45" t="s">
        <v>208</v>
      </c>
      <c r="D86" s="242"/>
      <c r="E86" s="242"/>
      <c r="F86" s="242"/>
      <c r="G86" s="242"/>
      <c r="H86" s="223"/>
      <c r="I86" s="223"/>
      <c r="J86" s="223"/>
      <c r="K86" s="223"/>
      <c r="L86" s="223"/>
      <c r="M86" s="223"/>
      <c r="N86" s="222"/>
      <c r="O86" s="222"/>
      <c r="P86" s="222"/>
      <c r="Q86" s="222"/>
      <c r="R86" s="223"/>
      <c r="S86" s="223"/>
      <c r="T86" s="223"/>
      <c r="U86" s="223"/>
      <c r="V86" s="223"/>
      <c r="W86" s="223"/>
      <c r="X86" s="223"/>
      <c r="Y86" s="223"/>
      <c r="Z86" s="213"/>
      <c r="AA86" s="213"/>
      <c r="AB86" s="213"/>
      <c r="AC86" s="213"/>
      <c r="AD86" s="213"/>
      <c r="AE86" s="213"/>
      <c r="AF86" s="213"/>
      <c r="AG86" s="213" t="s">
        <v>135</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34">
        <v>38</v>
      </c>
      <c r="B87" s="235" t="s">
        <v>258</v>
      </c>
      <c r="C87" s="244" t="s">
        <v>259</v>
      </c>
      <c r="D87" s="236" t="s">
        <v>162</v>
      </c>
      <c r="E87" s="237">
        <v>1</v>
      </c>
      <c r="F87" s="238"/>
      <c r="G87" s="239">
        <f>ROUND(E87*F87,2)</f>
        <v>0</v>
      </c>
      <c r="H87" s="238"/>
      <c r="I87" s="239">
        <f>ROUND(E87*H87,2)</f>
        <v>0</v>
      </c>
      <c r="J87" s="238"/>
      <c r="K87" s="239">
        <f>ROUND(E87*J87,2)</f>
        <v>0</v>
      </c>
      <c r="L87" s="239">
        <v>21</v>
      </c>
      <c r="M87" s="239">
        <f>G87*(1+L87/100)</f>
        <v>0</v>
      </c>
      <c r="N87" s="237">
        <v>0</v>
      </c>
      <c r="O87" s="237">
        <f>ROUND(E87*N87,2)</f>
        <v>0</v>
      </c>
      <c r="P87" s="237">
        <v>0</v>
      </c>
      <c r="Q87" s="237">
        <f>ROUND(E87*P87,2)</f>
        <v>0</v>
      </c>
      <c r="R87" s="239"/>
      <c r="S87" s="239" t="s">
        <v>163</v>
      </c>
      <c r="T87" s="240" t="s">
        <v>130</v>
      </c>
      <c r="U87" s="223">
        <v>0</v>
      </c>
      <c r="V87" s="223">
        <f>ROUND(E87*U87,2)</f>
        <v>0</v>
      </c>
      <c r="W87" s="223"/>
      <c r="X87" s="223" t="s">
        <v>164</v>
      </c>
      <c r="Y87" s="223" t="s">
        <v>132</v>
      </c>
      <c r="Z87" s="213"/>
      <c r="AA87" s="213"/>
      <c r="AB87" s="213"/>
      <c r="AC87" s="213"/>
      <c r="AD87" s="213"/>
      <c r="AE87" s="213"/>
      <c r="AF87" s="213"/>
      <c r="AG87" s="213" t="s">
        <v>165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45" t="s">
        <v>260</v>
      </c>
      <c r="D88" s="242"/>
      <c r="E88" s="242"/>
      <c r="F88" s="242"/>
      <c r="G88" s="242"/>
      <c r="H88" s="223"/>
      <c r="I88" s="223"/>
      <c r="J88" s="223"/>
      <c r="K88" s="223"/>
      <c r="L88" s="223"/>
      <c r="M88" s="223"/>
      <c r="N88" s="222"/>
      <c r="O88" s="222"/>
      <c r="P88" s="222"/>
      <c r="Q88" s="222"/>
      <c r="R88" s="223"/>
      <c r="S88" s="223"/>
      <c r="T88" s="223"/>
      <c r="U88" s="223"/>
      <c r="V88" s="223"/>
      <c r="W88" s="223"/>
      <c r="X88" s="223"/>
      <c r="Y88" s="223"/>
      <c r="Z88" s="213"/>
      <c r="AA88" s="213"/>
      <c r="AB88" s="213"/>
      <c r="AC88" s="213"/>
      <c r="AD88" s="213"/>
      <c r="AE88" s="213"/>
      <c r="AF88" s="213"/>
      <c r="AG88" s="213" t="s">
        <v>135</v>
      </c>
      <c r="AH88" s="213"/>
      <c r="AI88" s="213"/>
      <c r="AJ88" s="213"/>
      <c r="AK88" s="213"/>
      <c r="AL88" s="213"/>
      <c r="AM88" s="213"/>
      <c r="AN88" s="213"/>
      <c r="AO88" s="213"/>
      <c r="AP88" s="213"/>
      <c r="AQ88" s="213"/>
      <c r="AR88" s="213"/>
      <c r="AS88" s="213"/>
      <c r="AT88" s="213"/>
      <c r="AU88" s="213"/>
      <c r="AV88" s="213"/>
      <c r="AW88" s="213"/>
      <c r="AX88" s="213"/>
      <c r="AY88" s="213"/>
      <c r="AZ88" s="213"/>
      <c r="BA88" s="241" t="str">
        <f>C88</f>
        <v>zásuvkový blok vpravo, bližší specifikace viz. samostatný technický standard nerezového nábytku - příloha výkazu výměr</v>
      </c>
      <c r="BB88" s="213"/>
      <c r="BC88" s="213"/>
      <c r="BD88" s="213"/>
      <c r="BE88" s="213"/>
      <c r="BF88" s="213"/>
      <c r="BG88" s="213"/>
      <c r="BH88" s="213"/>
    </row>
    <row r="89" spans="1:60" outlineLevel="1" x14ac:dyDescent="0.2">
      <c r="A89" s="234">
        <v>39</v>
      </c>
      <c r="B89" s="235" t="s">
        <v>261</v>
      </c>
      <c r="C89" s="244" t="s">
        <v>262</v>
      </c>
      <c r="D89" s="236" t="s">
        <v>162</v>
      </c>
      <c r="E89" s="237">
        <v>1</v>
      </c>
      <c r="F89" s="238"/>
      <c r="G89" s="239">
        <f>ROUND(E89*F89,2)</f>
        <v>0</v>
      </c>
      <c r="H89" s="238"/>
      <c r="I89" s="239">
        <f>ROUND(E89*H89,2)</f>
        <v>0</v>
      </c>
      <c r="J89" s="238"/>
      <c r="K89" s="239">
        <f>ROUND(E89*J89,2)</f>
        <v>0</v>
      </c>
      <c r="L89" s="239">
        <v>21</v>
      </c>
      <c r="M89" s="239">
        <f>G89*(1+L89/100)</f>
        <v>0</v>
      </c>
      <c r="N89" s="237">
        <v>0</v>
      </c>
      <c r="O89" s="237">
        <f>ROUND(E89*N89,2)</f>
        <v>0</v>
      </c>
      <c r="P89" s="237">
        <v>0</v>
      </c>
      <c r="Q89" s="237">
        <f>ROUND(E89*P89,2)</f>
        <v>0</v>
      </c>
      <c r="R89" s="239"/>
      <c r="S89" s="239" t="s">
        <v>163</v>
      </c>
      <c r="T89" s="240" t="s">
        <v>130</v>
      </c>
      <c r="U89" s="223">
        <v>0</v>
      </c>
      <c r="V89" s="223">
        <f>ROUND(E89*U89,2)</f>
        <v>0</v>
      </c>
      <c r="W89" s="223"/>
      <c r="X89" s="223" t="s">
        <v>164</v>
      </c>
      <c r="Y89" s="223" t="s">
        <v>132</v>
      </c>
      <c r="Z89" s="213"/>
      <c r="AA89" s="213"/>
      <c r="AB89" s="213"/>
      <c r="AC89" s="213"/>
      <c r="AD89" s="213"/>
      <c r="AE89" s="213"/>
      <c r="AF89" s="213"/>
      <c r="AG89" s="213" t="s">
        <v>165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2" x14ac:dyDescent="0.2">
      <c r="A90" s="220"/>
      <c r="B90" s="221"/>
      <c r="C90" s="245" t="s">
        <v>263</v>
      </c>
      <c r="D90" s="242"/>
      <c r="E90" s="242"/>
      <c r="F90" s="242"/>
      <c r="G90" s="242"/>
      <c r="H90" s="223"/>
      <c r="I90" s="223"/>
      <c r="J90" s="223"/>
      <c r="K90" s="223"/>
      <c r="L90" s="223"/>
      <c r="M90" s="223"/>
      <c r="N90" s="222"/>
      <c r="O90" s="222"/>
      <c r="P90" s="222"/>
      <c r="Q90" s="222"/>
      <c r="R90" s="223"/>
      <c r="S90" s="223"/>
      <c r="T90" s="223"/>
      <c r="U90" s="223"/>
      <c r="V90" s="223"/>
      <c r="W90" s="223"/>
      <c r="X90" s="223"/>
      <c r="Y90" s="223"/>
      <c r="Z90" s="213"/>
      <c r="AA90" s="213"/>
      <c r="AB90" s="213"/>
      <c r="AC90" s="213"/>
      <c r="AD90" s="213"/>
      <c r="AE90" s="213"/>
      <c r="AF90" s="213"/>
      <c r="AG90" s="213" t="s">
        <v>135</v>
      </c>
      <c r="AH90" s="213"/>
      <c r="AI90" s="213"/>
      <c r="AJ90" s="213"/>
      <c r="AK90" s="213"/>
      <c r="AL90" s="213"/>
      <c r="AM90" s="213"/>
      <c r="AN90" s="213"/>
      <c r="AO90" s="213"/>
      <c r="AP90" s="213"/>
      <c r="AQ90" s="213"/>
      <c r="AR90" s="213"/>
      <c r="AS90" s="213"/>
      <c r="AT90" s="213"/>
      <c r="AU90" s="213"/>
      <c r="AV90" s="213"/>
      <c r="AW90" s="213"/>
      <c r="AX90" s="213"/>
      <c r="AY90" s="213"/>
      <c r="AZ90" s="213"/>
      <c r="BA90" s="241" t="str">
        <f>C90</f>
        <v>z potravinářské hliníkové slitiny a nerezu, regulace tloušťky plátku, úhel nože 38°, mezera mezi nožem a motorem 41 mm, průměr kotouče 300 mm, ventilovaný motor, řemínkový pohon</v>
      </c>
      <c r="BB90" s="213"/>
      <c r="BC90" s="213"/>
      <c r="BD90" s="213"/>
      <c r="BE90" s="213"/>
      <c r="BF90" s="213"/>
      <c r="BG90" s="213"/>
      <c r="BH90" s="213"/>
    </row>
    <row r="91" spans="1:60" outlineLevel="1" x14ac:dyDescent="0.2">
      <c r="A91" s="234">
        <v>40</v>
      </c>
      <c r="B91" s="235" t="s">
        <v>264</v>
      </c>
      <c r="C91" s="244" t="s">
        <v>223</v>
      </c>
      <c r="D91" s="236" t="s">
        <v>162</v>
      </c>
      <c r="E91" s="237">
        <v>1</v>
      </c>
      <c r="F91" s="238"/>
      <c r="G91" s="239">
        <f>ROUND(E91*F91,2)</f>
        <v>0</v>
      </c>
      <c r="H91" s="238"/>
      <c r="I91" s="239">
        <f>ROUND(E91*H91,2)</f>
        <v>0</v>
      </c>
      <c r="J91" s="238"/>
      <c r="K91" s="239">
        <f>ROUND(E91*J91,2)</f>
        <v>0</v>
      </c>
      <c r="L91" s="239">
        <v>21</v>
      </c>
      <c r="M91" s="239">
        <f>G91*(1+L91/100)</f>
        <v>0</v>
      </c>
      <c r="N91" s="237">
        <v>0</v>
      </c>
      <c r="O91" s="237">
        <f>ROUND(E91*N91,2)</f>
        <v>0</v>
      </c>
      <c r="P91" s="237">
        <v>0</v>
      </c>
      <c r="Q91" s="237">
        <f>ROUND(E91*P91,2)</f>
        <v>0</v>
      </c>
      <c r="R91" s="239"/>
      <c r="S91" s="239" t="s">
        <v>163</v>
      </c>
      <c r="T91" s="240" t="s">
        <v>130</v>
      </c>
      <c r="U91" s="223">
        <v>0</v>
      </c>
      <c r="V91" s="223">
        <f>ROUND(E91*U91,2)</f>
        <v>0</v>
      </c>
      <c r="W91" s="223"/>
      <c r="X91" s="223" t="s">
        <v>164</v>
      </c>
      <c r="Y91" s="223" t="s">
        <v>132</v>
      </c>
      <c r="Z91" s="213"/>
      <c r="AA91" s="213"/>
      <c r="AB91" s="213"/>
      <c r="AC91" s="213"/>
      <c r="AD91" s="213"/>
      <c r="AE91" s="213"/>
      <c r="AF91" s="213"/>
      <c r="AG91" s="213" t="s">
        <v>165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45" t="s">
        <v>224</v>
      </c>
      <c r="D92" s="242"/>
      <c r="E92" s="242"/>
      <c r="F92" s="242"/>
      <c r="G92" s="242"/>
      <c r="H92" s="223"/>
      <c r="I92" s="223"/>
      <c r="J92" s="223"/>
      <c r="K92" s="223"/>
      <c r="L92" s="223"/>
      <c r="M92" s="223"/>
      <c r="N92" s="222"/>
      <c r="O92" s="222"/>
      <c r="P92" s="222"/>
      <c r="Q92" s="222"/>
      <c r="R92" s="223"/>
      <c r="S92" s="223"/>
      <c r="T92" s="223"/>
      <c r="U92" s="223"/>
      <c r="V92" s="223"/>
      <c r="W92" s="223"/>
      <c r="X92" s="223"/>
      <c r="Y92" s="223"/>
      <c r="Z92" s="213"/>
      <c r="AA92" s="213"/>
      <c r="AB92" s="213"/>
      <c r="AC92" s="213"/>
      <c r="AD92" s="213"/>
      <c r="AE92" s="213"/>
      <c r="AF92" s="213"/>
      <c r="AG92" s="213" t="s">
        <v>135</v>
      </c>
      <c r="AH92" s="213"/>
      <c r="AI92" s="213"/>
      <c r="AJ92" s="213"/>
      <c r="AK92" s="213"/>
      <c r="AL92" s="213"/>
      <c r="AM92" s="213"/>
      <c r="AN92" s="213"/>
      <c r="AO92" s="213"/>
      <c r="AP92" s="213"/>
      <c r="AQ92" s="213"/>
      <c r="AR92" s="213"/>
      <c r="AS92" s="213"/>
      <c r="AT92" s="213"/>
      <c r="AU92" s="213"/>
      <c r="AV92" s="213"/>
      <c r="AW92" s="213"/>
      <c r="AX92" s="213"/>
      <c r="AY92" s="213"/>
      <c r="AZ92" s="213"/>
      <c r="BA92" s="241" t="str">
        <f>C92</f>
        <v>opláštěný nerezový výlisek, páka kolenového spouštění, kolínko výtokové, vanička 340x250x110 mm, síla plechu 1,2 mm</v>
      </c>
      <c r="BB92" s="213"/>
      <c r="BC92" s="213"/>
      <c r="BD92" s="213"/>
      <c r="BE92" s="213"/>
      <c r="BF92" s="213"/>
      <c r="BG92" s="213"/>
      <c r="BH92" s="213"/>
    </row>
    <row r="93" spans="1:60" outlineLevel="1" x14ac:dyDescent="0.2">
      <c r="A93" s="234">
        <v>41</v>
      </c>
      <c r="B93" s="235" t="s">
        <v>265</v>
      </c>
      <c r="C93" s="244" t="s">
        <v>266</v>
      </c>
      <c r="D93" s="236" t="s">
        <v>162</v>
      </c>
      <c r="E93" s="237">
        <v>1</v>
      </c>
      <c r="F93" s="238"/>
      <c r="G93" s="239">
        <f>ROUND(E93*F93,2)</f>
        <v>0</v>
      </c>
      <c r="H93" s="238"/>
      <c r="I93" s="239">
        <f>ROUND(E93*H93,2)</f>
        <v>0</v>
      </c>
      <c r="J93" s="238"/>
      <c r="K93" s="239">
        <f>ROUND(E93*J93,2)</f>
        <v>0</v>
      </c>
      <c r="L93" s="239">
        <v>21</v>
      </c>
      <c r="M93" s="239">
        <f>G93*(1+L93/100)</f>
        <v>0</v>
      </c>
      <c r="N93" s="237">
        <v>0</v>
      </c>
      <c r="O93" s="237">
        <f>ROUND(E93*N93,2)</f>
        <v>0</v>
      </c>
      <c r="P93" s="237">
        <v>0</v>
      </c>
      <c r="Q93" s="237">
        <f>ROUND(E93*P93,2)</f>
        <v>0</v>
      </c>
      <c r="R93" s="239"/>
      <c r="S93" s="239" t="s">
        <v>163</v>
      </c>
      <c r="T93" s="240" t="s">
        <v>130</v>
      </c>
      <c r="U93" s="223">
        <v>0</v>
      </c>
      <c r="V93" s="223">
        <f>ROUND(E93*U93,2)</f>
        <v>0</v>
      </c>
      <c r="W93" s="223"/>
      <c r="X93" s="223" t="s">
        <v>164</v>
      </c>
      <c r="Y93" s="223" t="s">
        <v>132</v>
      </c>
      <c r="Z93" s="213"/>
      <c r="AA93" s="213"/>
      <c r="AB93" s="213"/>
      <c r="AC93" s="213"/>
      <c r="AD93" s="213"/>
      <c r="AE93" s="213"/>
      <c r="AF93" s="213"/>
      <c r="AG93" s="213" t="s">
        <v>165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33.75" outlineLevel="2" x14ac:dyDescent="0.2">
      <c r="A94" s="220"/>
      <c r="B94" s="221"/>
      <c r="C94" s="245" t="s">
        <v>267</v>
      </c>
      <c r="D94" s="242"/>
      <c r="E94" s="242"/>
      <c r="F94" s="242"/>
      <c r="G94" s="242"/>
      <c r="H94" s="223"/>
      <c r="I94" s="223"/>
      <c r="J94" s="223"/>
      <c r="K94" s="223"/>
      <c r="L94" s="223"/>
      <c r="M94" s="223"/>
      <c r="N94" s="222"/>
      <c r="O94" s="222"/>
      <c r="P94" s="222"/>
      <c r="Q94" s="222"/>
      <c r="R94" s="223"/>
      <c r="S94" s="223"/>
      <c r="T94" s="223"/>
      <c r="U94" s="223"/>
      <c r="V94" s="223"/>
      <c r="W94" s="223"/>
      <c r="X94" s="223"/>
      <c r="Y94" s="223"/>
      <c r="Z94" s="213"/>
      <c r="AA94" s="213"/>
      <c r="AB94" s="213"/>
      <c r="AC94" s="213"/>
      <c r="AD94" s="213"/>
      <c r="AE94" s="213"/>
      <c r="AF94" s="213"/>
      <c r="AG94" s="213" t="s">
        <v>135</v>
      </c>
      <c r="AH94" s="213"/>
      <c r="AI94" s="213"/>
      <c r="AJ94" s="213"/>
      <c r="AK94" s="213"/>
      <c r="AL94" s="213"/>
      <c r="AM94" s="213"/>
      <c r="AN94" s="213"/>
      <c r="AO94" s="213"/>
      <c r="AP94" s="213"/>
      <c r="AQ94" s="213"/>
      <c r="AR94" s="213"/>
      <c r="AS94" s="213"/>
      <c r="AT94" s="213"/>
      <c r="AU94" s="213"/>
      <c r="AV94" s="213"/>
      <c r="AW94" s="213"/>
      <c r="AX94" s="213"/>
      <c r="AY94" s="213"/>
      <c r="AZ94" s="213"/>
      <c r="BA94" s="241" t="str">
        <f>C94</f>
        <v>indukční motor, nerezová hřídel, magnetický bezpečnostní systém, automatický restart, kryt motorového bloku z polykarbonátu, 1 regulace rychlosti, krouhací hlava v celokovovém provedení, odnímatelné víko, 2 násypné otvory, výkon až 250kg/hod., 375 otáček za min., lze plátkovat, strouhat, nudličkovat, kostičkovat a hranolkovat</v>
      </c>
      <c r="BB94" s="213"/>
      <c r="BC94" s="213"/>
      <c r="BD94" s="213"/>
      <c r="BE94" s="213"/>
      <c r="BF94" s="213"/>
      <c r="BG94" s="213"/>
      <c r="BH94" s="213"/>
    </row>
    <row r="95" spans="1:60" x14ac:dyDescent="0.2">
      <c r="A95" s="227" t="s">
        <v>124</v>
      </c>
      <c r="B95" s="228" t="s">
        <v>85</v>
      </c>
      <c r="C95" s="243" t="s">
        <v>86</v>
      </c>
      <c r="D95" s="229"/>
      <c r="E95" s="230"/>
      <c r="F95" s="231"/>
      <c r="G95" s="231">
        <f>SUMIF(AG96:AG115,"&lt;&gt;NOR",G96:G115)</f>
        <v>0</v>
      </c>
      <c r="H95" s="231"/>
      <c r="I95" s="231">
        <f>SUM(I96:I115)</f>
        <v>0</v>
      </c>
      <c r="J95" s="231"/>
      <c r="K95" s="231">
        <f>SUM(K96:K115)</f>
        <v>0</v>
      </c>
      <c r="L95" s="231"/>
      <c r="M95" s="231">
        <f>SUM(M96:M115)</f>
        <v>0</v>
      </c>
      <c r="N95" s="230"/>
      <c r="O95" s="230">
        <f>SUM(O96:O115)</f>
        <v>0</v>
      </c>
      <c r="P95" s="230"/>
      <c r="Q95" s="230">
        <f>SUM(Q96:Q115)</f>
        <v>0</v>
      </c>
      <c r="R95" s="231"/>
      <c r="S95" s="231"/>
      <c r="T95" s="232"/>
      <c r="U95" s="226"/>
      <c r="V95" s="226">
        <f>SUM(V96:V115)</f>
        <v>0</v>
      </c>
      <c r="W95" s="226"/>
      <c r="X95" s="226"/>
      <c r="Y95" s="226"/>
      <c r="AG95" t="s">
        <v>125</v>
      </c>
    </row>
    <row r="96" spans="1:60" outlineLevel="1" x14ac:dyDescent="0.2">
      <c r="A96" s="234">
        <v>42</v>
      </c>
      <c r="B96" s="235" t="s">
        <v>268</v>
      </c>
      <c r="C96" s="244" t="s">
        <v>223</v>
      </c>
      <c r="D96" s="236" t="s">
        <v>162</v>
      </c>
      <c r="E96" s="237">
        <v>1</v>
      </c>
      <c r="F96" s="238"/>
      <c r="G96" s="239">
        <f>ROUND(E96*F96,2)</f>
        <v>0</v>
      </c>
      <c r="H96" s="238"/>
      <c r="I96" s="239">
        <f>ROUND(E96*H96,2)</f>
        <v>0</v>
      </c>
      <c r="J96" s="238"/>
      <c r="K96" s="239">
        <f>ROUND(E96*J96,2)</f>
        <v>0</v>
      </c>
      <c r="L96" s="239">
        <v>21</v>
      </c>
      <c r="M96" s="239">
        <f>G96*(1+L96/100)</f>
        <v>0</v>
      </c>
      <c r="N96" s="237">
        <v>0</v>
      </c>
      <c r="O96" s="237">
        <f>ROUND(E96*N96,2)</f>
        <v>0</v>
      </c>
      <c r="P96" s="237">
        <v>0</v>
      </c>
      <c r="Q96" s="237">
        <f>ROUND(E96*P96,2)</f>
        <v>0</v>
      </c>
      <c r="R96" s="239"/>
      <c r="S96" s="239" t="s">
        <v>163</v>
      </c>
      <c r="T96" s="240" t="s">
        <v>130</v>
      </c>
      <c r="U96" s="223">
        <v>0</v>
      </c>
      <c r="V96" s="223">
        <f>ROUND(E96*U96,2)</f>
        <v>0</v>
      </c>
      <c r="W96" s="223"/>
      <c r="X96" s="223" t="s">
        <v>164</v>
      </c>
      <c r="Y96" s="223" t="s">
        <v>132</v>
      </c>
      <c r="Z96" s="213"/>
      <c r="AA96" s="213"/>
      <c r="AB96" s="213"/>
      <c r="AC96" s="213"/>
      <c r="AD96" s="213"/>
      <c r="AE96" s="213"/>
      <c r="AF96" s="213"/>
      <c r="AG96" s="213" t="s">
        <v>165</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45" t="s">
        <v>224</v>
      </c>
      <c r="D97" s="242"/>
      <c r="E97" s="242"/>
      <c r="F97" s="242"/>
      <c r="G97" s="242"/>
      <c r="H97" s="223"/>
      <c r="I97" s="223"/>
      <c r="J97" s="223"/>
      <c r="K97" s="223"/>
      <c r="L97" s="223"/>
      <c r="M97" s="223"/>
      <c r="N97" s="222"/>
      <c r="O97" s="222"/>
      <c r="P97" s="222"/>
      <c r="Q97" s="222"/>
      <c r="R97" s="223"/>
      <c r="S97" s="223"/>
      <c r="T97" s="223"/>
      <c r="U97" s="223"/>
      <c r="V97" s="223"/>
      <c r="W97" s="223"/>
      <c r="X97" s="223"/>
      <c r="Y97" s="223"/>
      <c r="Z97" s="213"/>
      <c r="AA97" s="213"/>
      <c r="AB97" s="213"/>
      <c r="AC97" s="213"/>
      <c r="AD97" s="213"/>
      <c r="AE97" s="213"/>
      <c r="AF97" s="213"/>
      <c r="AG97" s="213" t="s">
        <v>135</v>
      </c>
      <c r="AH97" s="213"/>
      <c r="AI97" s="213"/>
      <c r="AJ97" s="213"/>
      <c r="AK97" s="213"/>
      <c r="AL97" s="213"/>
      <c r="AM97" s="213"/>
      <c r="AN97" s="213"/>
      <c r="AO97" s="213"/>
      <c r="AP97" s="213"/>
      <c r="AQ97" s="213"/>
      <c r="AR97" s="213"/>
      <c r="AS97" s="213"/>
      <c r="AT97" s="213"/>
      <c r="AU97" s="213"/>
      <c r="AV97" s="213"/>
      <c r="AW97" s="213"/>
      <c r="AX97" s="213"/>
      <c r="AY97" s="213"/>
      <c r="AZ97" s="213"/>
      <c r="BA97" s="241" t="str">
        <f>C97</f>
        <v>opláštěný nerezový výlisek, páka kolenového spouštění, kolínko výtokové, vanička 340x250x110 mm, síla plechu 1,2 mm</v>
      </c>
      <c r="BB97" s="213"/>
      <c r="BC97" s="213"/>
      <c r="BD97" s="213"/>
      <c r="BE97" s="213"/>
      <c r="BF97" s="213"/>
      <c r="BG97" s="213"/>
      <c r="BH97" s="213"/>
    </row>
    <row r="98" spans="1:60" outlineLevel="1" x14ac:dyDescent="0.2">
      <c r="A98" s="234">
        <v>43</v>
      </c>
      <c r="B98" s="235" t="s">
        <v>269</v>
      </c>
      <c r="C98" s="244" t="s">
        <v>270</v>
      </c>
      <c r="D98" s="236" t="s">
        <v>162</v>
      </c>
      <c r="E98" s="237">
        <v>1</v>
      </c>
      <c r="F98" s="238"/>
      <c r="G98" s="239">
        <f>ROUND(E98*F98,2)</f>
        <v>0</v>
      </c>
      <c r="H98" s="238"/>
      <c r="I98" s="239">
        <f>ROUND(E98*H98,2)</f>
        <v>0</v>
      </c>
      <c r="J98" s="238"/>
      <c r="K98" s="239">
        <f>ROUND(E98*J98,2)</f>
        <v>0</v>
      </c>
      <c r="L98" s="239">
        <v>21</v>
      </c>
      <c r="M98" s="239">
        <f>G98*(1+L98/100)</f>
        <v>0</v>
      </c>
      <c r="N98" s="237">
        <v>0</v>
      </c>
      <c r="O98" s="237">
        <f>ROUND(E98*N98,2)</f>
        <v>0</v>
      </c>
      <c r="P98" s="237">
        <v>0</v>
      </c>
      <c r="Q98" s="237">
        <f>ROUND(E98*P98,2)</f>
        <v>0</v>
      </c>
      <c r="R98" s="239"/>
      <c r="S98" s="239" t="s">
        <v>163</v>
      </c>
      <c r="T98" s="240" t="s">
        <v>130</v>
      </c>
      <c r="U98" s="223">
        <v>0</v>
      </c>
      <c r="V98" s="223">
        <f>ROUND(E98*U98,2)</f>
        <v>0</v>
      </c>
      <c r="W98" s="223"/>
      <c r="X98" s="223" t="s">
        <v>164</v>
      </c>
      <c r="Y98" s="223" t="s">
        <v>132</v>
      </c>
      <c r="Z98" s="213"/>
      <c r="AA98" s="213"/>
      <c r="AB98" s="213"/>
      <c r="AC98" s="213"/>
      <c r="AD98" s="213"/>
      <c r="AE98" s="213"/>
      <c r="AF98" s="213"/>
      <c r="AG98" s="213" t="s">
        <v>165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2" x14ac:dyDescent="0.2">
      <c r="A99" s="220"/>
      <c r="B99" s="221"/>
      <c r="C99" s="245" t="s">
        <v>271</v>
      </c>
      <c r="D99" s="242"/>
      <c r="E99" s="242"/>
      <c r="F99" s="242"/>
      <c r="G99" s="242"/>
      <c r="H99" s="223"/>
      <c r="I99" s="223"/>
      <c r="J99" s="223"/>
      <c r="K99" s="223"/>
      <c r="L99" s="223"/>
      <c r="M99" s="223"/>
      <c r="N99" s="222"/>
      <c r="O99" s="222"/>
      <c r="P99" s="222"/>
      <c r="Q99" s="222"/>
      <c r="R99" s="223"/>
      <c r="S99" s="223"/>
      <c r="T99" s="223"/>
      <c r="U99" s="223"/>
      <c r="V99" s="223"/>
      <c r="W99" s="223"/>
      <c r="X99" s="223"/>
      <c r="Y99" s="223"/>
      <c r="Z99" s="213"/>
      <c r="AA99" s="213"/>
      <c r="AB99" s="213"/>
      <c r="AC99" s="213"/>
      <c r="AD99" s="213"/>
      <c r="AE99" s="213"/>
      <c r="AF99" s="213"/>
      <c r="AG99" s="213" t="s">
        <v>135</v>
      </c>
      <c r="AH99" s="213"/>
      <c r="AI99" s="213"/>
      <c r="AJ99" s="213"/>
      <c r="AK99" s="213"/>
      <c r="AL99" s="213"/>
      <c r="AM99" s="213"/>
      <c r="AN99" s="213"/>
      <c r="AO99" s="213"/>
      <c r="AP99" s="213"/>
      <c r="AQ99" s="213"/>
      <c r="AR99" s="213"/>
      <c r="AS99" s="213"/>
      <c r="AT99" s="213"/>
      <c r="AU99" s="213"/>
      <c r="AV99" s="213"/>
      <c r="AW99" s="213"/>
      <c r="AX99" s="213"/>
      <c r="AY99" s="213"/>
      <c r="AZ99" s="213"/>
      <c r="BA99" s="241" t="str">
        <f>C99</f>
        <v>dřez 500x500x250 mm vlevo, prolis desky délky 1000 mm u dřezu, zásuvkový blok vpravo, bližší specifikace viz. technický standard nerezového nábytku - příloha výkazu výměr</v>
      </c>
      <c r="BB99" s="213"/>
      <c r="BC99" s="213"/>
      <c r="BD99" s="213"/>
      <c r="BE99" s="213"/>
      <c r="BF99" s="213"/>
      <c r="BG99" s="213"/>
      <c r="BH99" s="213"/>
    </row>
    <row r="100" spans="1:60" outlineLevel="1" x14ac:dyDescent="0.2">
      <c r="A100" s="234">
        <v>44</v>
      </c>
      <c r="B100" s="235" t="s">
        <v>272</v>
      </c>
      <c r="C100" s="244" t="s">
        <v>228</v>
      </c>
      <c r="D100" s="236" t="s">
        <v>162</v>
      </c>
      <c r="E100" s="237">
        <v>1</v>
      </c>
      <c r="F100" s="238"/>
      <c r="G100" s="239">
        <f>ROUND(E100*F100,2)</f>
        <v>0</v>
      </c>
      <c r="H100" s="238"/>
      <c r="I100" s="239">
        <f>ROUND(E100*H100,2)</f>
        <v>0</v>
      </c>
      <c r="J100" s="238"/>
      <c r="K100" s="239">
        <f>ROUND(E100*J100,2)</f>
        <v>0</v>
      </c>
      <c r="L100" s="239">
        <v>21</v>
      </c>
      <c r="M100" s="239">
        <f>G100*(1+L100/100)</f>
        <v>0</v>
      </c>
      <c r="N100" s="237">
        <v>0</v>
      </c>
      <c r="O100" s="237">
        <f>ROUND(E100*N100,2)</f>
        <v>0</v>
      </c>
      <c r="P100" s="237">
        <v>0</v>
      </c>
      <c r="Q100" s="237">
        <f>ROUND(E100*P100,2)</f>
        <v>0</v>
      </c>
      <c r="R100" s="239"/>
      <c r="S100" s="239" t="s">
        <v>163</v>
      </c>
      <c r="T100" s="240" t="s">
        <v>130</v>
      </c>
      <c r="U100" s="223">
        <v>0</v>
      </c>
      <c r="V100" s="223">
        <f>ROUND(E100*U100,2)</f>
        <v>0</v>
      </c>
      <c r="W100" s="223"/>
      <c r="X100" s="223" t="s">
        <v>164</v>
      </c>
      <c r="Y100" s="223" t="s">
        <v>132</v>
      </c>
      <c r="Z100" s="213"/>
      <c r="AA100" s="213"/>
      <c r="AB100" s="213"/>
      <c r="AC100" s="213"/>
      <c r="AD100" s="213"/>
      <c r="AE100" s="213"/>
      <c r="AF100" s="213"/>
      <c r="AG100" s="213" t="s">
        <v>165</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2" x14ac:dyDescent="0.2">
      <c r="A101" s="220"/>
      <c r="B101" s="221"/>
      <c r="C101" s="245" t="s">
        <v>273</v>
      </c>
      <c r="D101" s="242"/>
      <c r="E101" s="242"/>
      <c r="F101" s="242"/>
      <c r="G101" s="242"/>
      <c r="H101" s="223"/>
      <c r="I101" s="223"/>
      <c r="J101" s="223"/>
      <c r="K101" s="223"/>
      <c r="L101" s="223"/>
      <c r="M101" s="223"/>
      <c r="N101" s="222"/>
      <c r="O101" s="222"/>
      <c r="P101" s="222"/>
      <c r="Q101" s="222"/>
      <c r="R101" s="223"/>
      <c r="S101" s="223"/>
      <c r="T101" s="223"/>
      <c r="U101" s="223"/>
      <c r="V101" s="223"/>
      <c r="W101" s="223"/>
      <c r="X101" s="223"/>
      <c r="Y101" s="223"/>
      <c r="Z101" s="213"/>
      <c r="AA101" s="213"/>
      <c r="AB101" s="213"/>
      <c r="AC101" s="213"/>
      <c r="AD101" s="213"/>
      <c r="AE101" s="213"/>
      <c r="AF101" s="213"/>
      <c r="AG101" s="213" t="s">
        <v>135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
      <c r="A102" s="234">
        <v>45</v>
      </c>
      <c r="B102" s="235" t="s">
        <v>274</v>
      </c>
      <c r="C102" s="244" t="s">
        <v>275</v>
      </c>
      <c r="D102" s="236" t="s">
        <v>162</v>
      </c>
      <c r="E102" s="237">
        <v>1</v>
      </c>
      <c r="F102" s="238"/>
      <c r="G102" s="239">
        <f>ROUND(E102*F102,2)</f>
        <v>0</v>
      </c>
      <c r="H102" s="238"/>
      <c r="I102" s="239">
        <f>ROUND(E102*H102,2)</f>
        <v>0</v>
      </c>
      <c r="J102" s="238"/>
      <c r="K102" s="239">
        <f>ROUND(E102*J102,2)</f>
        <v>0</v>
      </c>
      <c r="L102" s="239">
        <v>21</v>
      </c>
      <c r="M102" s="239">
        <f>G102*(1+L102/100)</f>
        <v>0</v>
      </c>
      <c r="N102" s="237">
        <v>0</v>
      </c>
      <c r="O102" s="237">
        <f>ROUND(E102*N102,2)</f>
        <v>0</v>
      </c>
      <c r="P102" s="237">
        <v>0</v>
      </c>
      <c r="Q102" s="237">
        <f>ROUND(E102*P102,2)</f>
        <v>0</v>
      </c>
      <c r="R102" s="239"/>
      <c r="S102" s="239" t="s">
        <v>163</v>
      </c>
      <c r="T102" s="240" t="s">
        <v>130</v>
      </c>
      <c r="U102" s="223">
        <v>0</v>
      </c>
      <c r="V102" s="223">
        <f>ROUND(E102*U102,2)</f>
        <v>0</v>
      </c>
      <c r="W102" s="223"/>
      <c r="X102" s="223" t="s">
        <v>164</v>
      </c>
      <c r="Y102" s="223" t="s">
        <v>132</v>
      </c>
      <c r="Z102" s="213"/>
      <c r="AA102" s="213"/>
      <c r="AB102" s="213"/>
      <c r="AC102" s="213"/>
      <c r="AD102" s="213"/>
      <c r="AE102" s="213"/>
      <c r="AF102" s="213"/>
      <c r="AG102" s="213" t="s">
        <v>165</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45" t="s">
        <v>276</v>
      </c>
      <c r="D103" s="242"/>
      <c r="E103" s="242"/>
      <c r="F103" s="242"/>
      <c r="G103" s="242"/>
      <c r="H103" s="223"/>
      <c r="I103" s="223"/>
      <c r="J103" s="223"/>
      <c r="K103" s="223"/>
      <c r="L103" s="223"/>
      <c r="M103" s="223"/>
      <c r="N103" s="222"/>
      <c r="O103" s="222"/>
      <c r="P103" s="222"/>
      <c r="Q103" s="222"/>
      <c r="R103" s="223"/>
      <c r="S103" s="223"/>
      <c r="T103" s="223"/>
      <c r="U103" s="223"/>
      <c r="V103" s="223"/>
      <c r="W103" s="223"/>
      <c r="X103" s="223"/>
      <c r="Y103" s="223"/>
      <c r="Z103" s="213"/>
      <c r="AA103" s="213"/>
      <c r="AB103" s="213"/>
      <c r="AC103" s="213"/>
      <c r="AD103" s="213"/>
      <c r="AE103" s="213"/>
      <c r="AF103" s="213"/>
      <c r="AG103" s="213" t="s">
        <v>135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34">
        <v>46</v>
      </c>
      <c r="B104" s="235" t="s">
        <v>277</v>
      </c>
      <c r="C104" s="244" t="s">
        <v>278</v>
      </c>
      <c r="D104" s="236" t="s">
        <v>162</v>
      </c>
      <c r="E104" s="237">
        <v>1</v>
      </c>
      <c r="F104" s="238"/>
      <c r="G104" s="239">
        <f>ROUND(E104*F104,2)</f>
        <v>0</v>
      </c>
      <c r="H104" s="238"/>
      <c r="I104" s="239">
        <f>ROUND(E104*H104,2)</f>
        <v>0</v>
      </c>
      <c r="J104" s="238"/>
      <c r="K104" s="239">
        <f>ROUND(E104*J104,2)</f>
        <v>0</v>
      </c>
      <c r="L104" s="239">
        <v>21</v>
      </c>
      <c r="M104" s="239">
        <f>G104*(1+L104/100)</f>
        <v>0</v>
      </c>
      <c r="N104" s="237">
        <v>0</v>
      </c>
      <c r="O104" s="237">
        <f>ROUND(E104*N104,2)</f>
        <v>0</v>
      </c>
      <c r="P104" s="237">
        <v>0</v>
      </c>
      <c r="Q104" s="237">
        <f>ROUND(E104*P104,2)</f>
        <v>0</v>
      </c>
      <c r="R104" s="239"/>
      <c r="S104" s="239" t="s">
        <v>163</v>
      </c>
      <c r="T104" s="240" t="s">
        <v>130</v>
      </c>
      <c r="U104" s="223">
        <v>0</v>
      </c>
      <c r="V104" s="223">
        <f>ROUND(E104*U104,2)</f>
        <v>0</v>
      </c>
      <c r="W104" s="223"/>
      <c r="X104" s="223" t="s">
        <v>164</v>
      </c>
      <c r="Y104" s="223" t="s">
        <v>132</v>
      </c>
      <c r="Z104" s="213"/>
      <c r="AA104" s="213"/>
      <c r="AB104" s="213"/>
      <c r="AC104" s="213"/>
      <c r="AD104" s="213"/>
      <c r="AE104" s="213"/>
      <c r="AF104" s="213"/>
      <c r="AG104" s="213" t="s">
        <v>165</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45" t="s">
        <v>208</v>
      </c>
      <c r="D105" s="242"/>
      <c r="E105" s="242"/>
      <c r="F105" s="242"/>
      <c r="G105" s="242"/>
      <c r="H105" s="223"/>
      <c r="I105" s="223"/>
      <c r="J105" s="223"/>
      <c r="K105" s="223"/>
      <c r="L105" s="223"/>
      <c r="M105" s="223"/>
      <c r="N105" s="222"/>
      <c r="O105" s="222"/>
      <c r="P105" s="222"/>
      <c r="Q105" s="222"/>
      <c r="R105" s="223"/>
      <c r="S105" s="223"/>
      <c r="T105" s="223"/>
      <c r="U105" s="223"/>
      <c r="V105" s="223"/>
      <c r="W105" s="223"/>
      <c r="X105" s="223"/>
      <c r="Y105" s="223"/>
      <c r="Z105" s="213"/>
      <c r="AA105" s="213"/>
      <c r="AB105" s="213"/>
      <c r="AC105" s="213"/>
      <c r="AD105" s="213"/>
      <c r="AE105" s="213"/>
      <c r="AF105" s="213"/>
      <c r="AG105" s="213" t="s">
        <v>135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
      <c r="A106" s="234">
        <v>47</v>
      </c>
      <c r="B106" s="235" t="s">
        <v>279</v>
      </c>
      <c r="C106" s="244" t="s">
        <v>280</v>
      </c>
      <c r="D106" s="236" t="s">
        <v>162</v>
      </c>
      <c r="E106" s="237">
        <v>1</v>
      </c>
      <c r="F106" s="238"/>
      <c r="G106" s="239">
        <f>ROUND(E106*F106,2)</f>
        <v>0</v>
      </c>
      <c r="H106" s="238"/>
      <c r="I106" s="239">
        <f>ROUND(E106*H106,2)</f>
        <v>0</v>
      </c>
      <c r="J106" s="238"/>
      <c r="K106" s="239">
        <f>ROUND(E106*J106,2)</f>
        <v>0</v>
      </c>
      <c r="L106" s="239">
        <v>21</v>
      </c>
      <c r="M106" s="239">
        <f>G106*(1+L106/100)</f>
        <v>0</v>
      </c>
      <c r="N106" s="237">
        <v>0</v>
      </c>
      <c r="O106" s="237">
        <f>ROUND(E106*N106,2)</f>
        <v>0</v>
      </c>
      <c r="P106" s="237">
        <v>0</v>
      </c>
      <c r="Q106" s="237">
        <f>ROUND(E106*P106,2)</f>
        <v>0</v>
      </c>
      <c r="R106" s="239"/>
      <c r="S106" s="239" t="s">
        <v>163</v>
      </c>
      <c r="T106" s="240" t="s">
        <v>130</v>
      </c>
      <c r="U106" s="223">
        <v>0</v>
      </c>
      <c r="V106" s="223">
        <f>ROUND(E106*U106,2)</f>
        <v>0</v>
      </c>
      <c r="W106" s="223"/>
      <c r="X106" s="223" t="s">
        <v>164</v>
      </c>
      <c r="Y106" s="223" t="s">
        <v>132</v>
      </c>
      <c r="Z106" s="213"/>
      <c r="AA106" s="213"/>
      <c r="AB106" s="213"/>
      <c r="AC106" s="213"/>
      <c r="AD106" s="213"/>
      <c r="AE106" s="213"/>
      <c r="AF106" s="213"/>
      <c r="AG106" s="213" t="s">
        <v>165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2" x14ac:dyDescent="0.2">
      <c r="A107" s="220"/>
      <c r="B107" s="221"/>
      <c r="C107" s="245" t="s">
        <v>281</v>
      </c>
      <c r="D107" s="242"/>
      <c r="E107" s="242"/>
      <c r="F107" s="242"/>
      <c r="G107" s="242"/>
      <c r="H107" s="223"/>
      <c r="I107" s="223"/>
      <c r="J107" s="223"/>
      <c r="K107" s="223"/>
      <c r="L107" s="223"/>
      <c r="M107" s="223"/>
      <c r="N107" s="222"/>
      <c r="O107" s="222"/>
      <c r="P107" s="222"/>
      <c r="Q107" s="222"/>
      <c r="R107" s="223"/>
      <c r="S107" s="223"/>
      <c r="T107" s="223"/>
      <c r="U107" s="223"/>
      <c r="V107" s="223"/>
      <c r="W107" s="223"/>
      <c r="X107" s="223"/>
      <c r="Y107" s="223"/>
      <c r="Z107" s="213"/>
      <c r="AA107" s="213"/>
      <c r="AB107" s="213"/>
      <c r="AC107" s="213"/>
      <c r="AD107" s="213"/>
      <c r="AE107" s="213"/>
      <c r="AF107" s="213"/>
      <c r="AG107" s="213" t="s">
        <v>135</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41" t="str">
        <f>C107</f>
        <v>dřez 400x400x200 mm vlevo, prolis desky délky 550 mm u dřezu, bližší specifikace viz. technický standard nerezového nábytku - příloha výkazu výměr</v>
      </c>
      <c r="BB107" s="213"/>
      <c r="BC107" s="213"/>
      <c r="BD107" s="213"/>
      <c r="BE107" s="213"/>
      <c r="BF107" s="213"/>
      <c r="BG107" s="213"/>
      <c r="BH107" s="213"/>
    </row>
    <row r="108" spans="1:60" outlineLevel="1" x14ac:dyDescent="0.2">
      <c r="A108" s="234">
        <v>48</v>
      </c>
      <c r="B108" s="235" t="s">
        <v>282</v>
      </c>
      <c r="C108" s="244" t="s">
        <v>228</v>
      </c>
      <c r="D108" s="236" t="s">
        <v>162</v>
      </c>
      <c r="E108" s="237">
        <v>1</v>
      </c>
      <c r="F108" s="238"/>
      <c r="G108" s="239">
        <f>ROUND(E108*F108,2)</f>
        <v>0</v>
      </c>
      <c r="H108" s="238"/>
      <c r="I108" s="239">
        <f>ROUND(E108*H108,2)</f>
        <v>0</v>
      </c>
      <c r="J108" s="238"/>
      <c r="K108" s="239">
        <f>ROUND(E108*J108,2)</f>
        <v>0</v>
      </c>
      <c r="L108" s="239">
        <v>21</v>
      </c>
      <c r="M108" s="239">
        <f>G108*(1+L108/100)</f>
        <v>0</v>
      </c>
      <c r="N108" s="237">
        <v>0</v>
      </c>
      <c r="O108" s="237">
        <f>ROUND(E108*N108,2)</f>
        <v>0</v>
      </c>
      <c r="P108" s="237">
        <v>0</v>
      </c>
      <c r="Q108" s="237">
        <f>ROUND(E108*P108,2)</f>
        <v>0</v>
      </c>
      <c r="R108" s="239"/>
      <c r="S108" s="239" t="s">
        <v>163</v>
      </c>
      <c r="T108" s="240" t="s">
        <v>130</v>
      </c>
      <c r="U108" s="223">
        <v>0</v>
      </c>
      <c r="V108" s="223">
        <f>ROUND(E108*U108,2)</f>
        <v>0</v>
      </c>
      <c r="W108" s="223"/>
      <c r="X108" s="223" t="s">
        <v>164</v>
      </c>
      <c r="Y108" s="223" t="s">
        <v>132</v>
      </c>
      <c r="Z108" s="213"/>
      <c r="AA108" s="213"/>
      <c r="AB108" s="213"/>
      <c r="AC108" s="213"/>
      <c r="AD108" s="213"/>
      <c r="AE108" s="213"/>
      <c r="AF108" s="213"/>
      <c r="AG108" s="213" t="s">
        <v>165</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45" t="s">
        <v>273</v>
      </c>
      <c r="D109" s="242"/>
      <c r="E109" s="242"/>
      <c r="F109" s="242"/>
      <c r="G109" s="242"/>
      <c r="H109" s="223"/>
      <c r="I109" s="223"/>
      <c r="J109" s="223"/>
      <c r="K109" s="223"/>
      <c r="L109" s="223"/>
      <c r="M109" s="223"/>
      <c r="N109" s="222"/>
      <c r="O109" s="222"/>
      <c r="P109" s="222"/>
      <c r="Q109" s="222"/>
      <c r="R109" s="223"/>
      <c r="S109" s="223"/>
      <c r="T109" s="223"/>
      <c r="U109" s="223"/>
      <c r="V109" s="223"/>
      <c r="W109" s="223"/>
      <c r="X109" s="223"/>
      <c r="Y109" s="223"/>
      <c r="Z109" s="213"/>
      <c r="AA109" s="213"/>
      <c r="AB109" s="213"/>
      <c r="AC109" s="213"/>
      <c r="AD109" s="213"/>
      <c r="AE109" s="213"/>
      <c r="AF109" s="213"/>
      <c r="AG109" s="213" t="s">
        <v>135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
      <c r="A110" s="234">
        <v>49</v>
      </c>
      <c r="B110" s="235" t="s">
        <v>283</v>
      </c>
      <c r="C110" s="244" t="s">
        <v>284</v>
      </c>
      <c r="D110" s="236" t="s">
        <v>162</v>
      </c>
      <c r="E110" s="237">
        <v>1</v>
      </c>
      <c r="F110" s="238"/>
      <c r="G110" s="239">
        <f>ROUND(E110*F110,2)</f>
        <v>0</v>
      </c>
      <c r="H110" s="238"/>
      <c r="I110" s="239">
        <f>ROUND(E110*H110,2)</f>
        <v>0</v>
      </c>
      <c r="J110" s="238"/>
      <c r="K110" s="239">
        <f>ROUND(E110*J110,2)</f>
        <v>0</v>
      </c>
      <c r="L110" s="239">
        <v>21</v>
      </c>
      <c r="M110" s="239">
        <f>G110*(1+L110/100)</f>
        <v>0</v>
      </c>
      <c r="N110" s="237">
        <v>0</v>
      </c>
      <c r="O110" s="237">
        <f>ROUND(E110*N110,2)</f>
        <v>0</v>
      </c>
      <c r="P110" s="237">
        <v>0</v>
      </c>
      <c r="Q110" s="237">
        <f>ROUND(E110*P110,2)</f>
        <v>0</v>
      </c>
      <c r="R110" s="239"/>
      <c r="S110" s="239" t="s">
        <v>163</v>
      </c>
      <c r="T110" s="240" t="s">
        <v>130</v>
      </c>
      <c r="U110" s="223">
        <v>0</v>
      </c>
      <c r="V110" s="223">
        <f>ROUND(E110*U110,2)</f>
        <v>0</v>
      </c>
      <c r="W110" s="223"/>
      <c r="X110" s="223" t="s">
        <v>164</v>
      </c>
      <c r="Y110" s="223" t="s">
        <v>132</v>
      </c>
      <c r="Z110" s="213"/>
      <c r="AA110" s="213"/>
      <c r="AB110" s="213"/>
      <c r="AC110" s="213"/>
      <c r="AD110" s="213"/>
      <c r="AE110" s="213"/>
      <c r="AF110" s="213"/>
      <c r="AG110" s="213" t="s">
        <v>165</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45" t="s">
        <v>175</v>
      </c>
      <c r="D111" s="242"/>
      <c r="E111" s="242"/>
      <c r="F111" s="242"/>
      <c r="G111" s="242"/>
      <c r="H111" s="223"/>
      <c r="I111" s="223"/>
      <c r="J111" s="223"/>
      <c r="K111" s="223"/>
      <c r="L111" s="223"/>
      <c r="M111" s="223"/>
      <c r="N111" s="222"/>
      <c r="O111" s="222"/>
      <c r="P111" s="222"/>
      <c r="Q111" s="222"/>
      <c r="R111" s="223"/>
      <c r="S111" s="223"/>
      <c r="T111" s="223"/>
      <c r="U111" s="223"/>
      <c r="V111" s="223"/>
      <c r="W111" s="223"/>
      <c r="X111" s="223"/>
      <c r="Y111" s="223"/>
      <c r="Z111" s="213"/>
      <c r="AA111" s="213"/>
      <c r="AB111" s="213"/>
      <c r="AC111" s="213"/>
      <c r="AD111" s="213"/>
      <c r="AE111" s="213"/>
      <c r="AF111" s="213"/>
      <c r="AG111" s="213" t="s">
        <v>135</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
      <c r="A112" s="234">
        <v>50</v>
      </c>
      <c r="B112" s="235" t="s">
        <v>285</v>
      </c>
      <c r="C112" s="244" t="s">
        <v>286</v>
      </c>
      <c r="D112" s="236" t="s">
        <v>162</v>
      </c>
      <c r="E112" s="237">
        <v>1</v>
      </c>
      <c r="F112" s="238"/>
      <c r="G112" s="239">
        <f>ROUND(E112*F112,2)</f>
        <v>0</v>
      </c>
      <c r="H112" s="238"/>
      <c r="I112" s="239">
        <f>ROUND(E112*H112,2)</f>
        <v>0</v>
      </c>
      <c r="J112" s="238"/>
      <c r="K112" s="239">
        <f>ROUND(E112*J112,2)</f>
        <v>0</v>
      </c>
      <c r="L112" s="239">
        <v>21</v>
      </c>
      <c r="M112" s="239">
        <f>G112*(1+L112/100)</f>
        <v>0</v>
      </c>
      <c r="N112" s="237">
        <v>0</v>
      </c>
      <c r="O112" s="237">
        <f>ROUND(E112*N112,2)</f>
        <v>0</v>
      </c>
      <c r="P112" s="237">
        <v>0</v>
      </c>
      <c r="Q112" s="237">
        <f>ROUND(E112*P112,2)</f>
        <v>0</v>
      </c>
      <c r="R112" s="239"/>
      <c r="S112" s="239" t="s">
        <v>163</v>
      </c>
      <c r="T112" s="240" t="s">
        <v>130</v>
      </c>
      <c r="U112" s="223">
        <v>0</v>
      </c>
      <c r="V112" s="223">
        <f>ROUND(E112*U112,2)</f>
        <v>0</v>
      </c>
      <c r="W112" s="223"/>
      <c r="X112" s="223" t="s">
        <v>164</v>
      </c>
      <c r="Y112" s="223" t="s">
        <v>132</v>
      </c>
      <c r="Z112" s="213"/>
      <c r="AA112" s="213"/>
      <c r="AB112" s="213"/>
      <c r="AC112" s="213"/>
      <c r="AD112" s="213"/>
      <c r="AE112" s="213"/>
      <c r="AF112" s="213"/>
      <c r="AG112" s="213" t="s">
        <v>165</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ht="22.5" outlineLevel="2" x14ac:dyDescent="0.2">
      <c r="A113" s="220"/>
      <c r="B113" s="221"/>
      <c r="C113" s="245" t="s">
        <v>287</v>
      </c>
      <c r="D113" s="242"/>
      <c r="E113" s="242"/>
      <c r="F113" s="242"/>
      <c r="G113" s="242"/>
      <c r="H113" s="223"/>
      <c r="I113" s="223"/>
      <c r="J113" s="223"/>
      <c r="K113" s="223"/>
      <c r="L113" s="223"/>
      <c r="M113" s="223"/>
      <c r="N113" s="222"/>
      <c r="O113" s="222"/>
      <c r="P113" s="222"/>
      <c r="Q113" s="222"/>
      <c r="R113" s="223"/>
      <c r="S113" s="223"/>
      <c r="T113" s="223"/>
      <c r="U113" s="223"/>
      <c r="V113" s="223"/>
      <c r="W113" s="223"/>
      <c r="X113" s="223"/>
      <c r="Y113" s="223"/>
      <c r="Z113" s="213"/>
      <c r="AA113" s="213"/>
      <c r="AB113" s="213"/>
      <c r="AC113" s="213"/>
      <c r="AD113" s="213"/>
      <c r="AE113" s="213"/>
      <c r="AF113" s="213"/>
      <c r="AG113" s="213" t="s">
        <v>135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41" t="str">
        <f>C113</f>
        <v>nerezové provedení, plné dveře, energetická třída C, klimatická třída 5, chladivo R600a, automatické odtávání, užitný objem 130l, 3 roštové nastavitelné police, zámek, samozavírací dveře, LED displej s tlačítky</v>
      </c>
      <c r="BB113" s="213"/>
      <c r="BC113" s="213"/>
      <c r="BD113" s="213"/>
      <c r="BE113" s="213"/>
      <c r="BF113" s="213"/>
      <c r="BG113" s="213"/>
      <c r="BH113" s="213"/>
    </row>
    <row r="114" spans="1:60" outlineLevel="1" x14ac:dyDescent="0.2">
      <c r="A114" s="234">
        <v>51</v>
      </c>
      <c r="B114" s="235" t="s">
        <v>288</v>
      </c>
      <c r="C114" s="244" t="s">
        <v>238</v>
      </c>
      <c r="D114" s="236" t="s">
        <v>162</v>
      </c>
      <c r="E114" s="237">
        <v>1</v>
      </c>
      <c r="F114" s="238"/>
      <c r="G114" s="239">
        <f>ROUND(E114*F114,2)</f>
        <v>0</v>
      </c>
      <c r="H114" s="238"/>
      <c r="I114" s="239">
        <f>ROUND(E114*H114,2)</f>
        <v>0</v>
      </c>
      <c r="J114" s="238"/>
      <c r="K114" s="239">
        <f>ROUND(E114*J114,2)</f>
        <v>0</v>
      </c>
      <c r="L114" s="239">
        <v>21</v>
      </c>
      <c r="M114" s="239">
        <f>G114*(1+L114/100)</f>
        <v>0</v>
      </c>
      <c r="N114" s="237">
        <v>0</v>
      </c>
      <c r="O114" s="237">
        <f>ROUND(E114*N114,2)</f>
        <v>0</v>
      </c>
      <c r="P114" s="237">
        <v>0</v>
      </c>
      <c r="Q114" s="237">
        <f>ROUND(E114*P114,2)</f>
        <v>0</v>
      </c>
      <c r="R114" s="239"/>
      <c r="S114" s="239" t="s">
        <v>163</v>
      </c>
      <c r="T114" s="240" t="s">
        <v>130</v>
      </c>
      <c r="U114" s="223">
        <v>0</v>
      </c>
      <c r="V114" s="223">
        <f>ROUND(E114*U114,2)</f>
        <v>0</v>
      </c>
      <c r="W114" s="223"/>
      <c r="X114" s="223" t="s">
        <v>164</v>
      </c>
      <c r="Y114" s="223" t="s">
        <v>132</v>
      </c>
      <c r="Z114" s="213"/>
      <c r="AA114" s="213"/>
      <c r="AB114" s="213"/>
      <c r="AC114" s="213"/>
      <c r="AD114" s="213"/>
      <c r="AE114" s="213"/>
      <c r="AF114" s="213"/>
      <c r="AG114" s="213" t="s">
        <v>165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2" x14ac:dyDescent="0.2">
      <c r="A115" s="220"/>
      <c r="B115" s="221"/>
      <c r="C115" s="245" t="s">
        <v>239</v>
      </c>
      <c r="D115" s="242"/>
      <c r="E115" s="242"/>
      <c r="F115" s="242"/>
      <c r="G115" s="242"/>
      <c r="H115" s="223"/>
      <c r="I115" s="223"/>
      <c r="J115" s="223"/>
      <c r="K115" s="223"/>
      <c r="L115" s="223"/>
      <c r="M115" s="223"/>
      <c r="N115" s="222"/>
      <c r="O115" s="222"/>
      <c r="P115" s="222"/>
      <c r="Q115" s="222"/>
      <c r="R115" s="223"/>
      <c r="S115" s="223"/>
      <c r="T115" s="223"/>
      <c r="U115" s="223"/>
      <c r="V115" s="223"/>
      <c r="W115" s="223"/>
      <c r="X115" s="223"/>
      <c r="Y115" s="223"/>
      <c r="Z115" s="213"/>
      <c r="AA115" s="213"/>
      <c r="AB115" s="213"/>
      <c r="AC115" s="213"/>
      <c r="AD115" s="213"/>
      <c r="AE115" s="213"/>
      <c r="AF115" s="213"/>
      <c r="AG115" s="213" t="s">
        <v>135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1" t="str">
        <f>C115</f>
        <v>nerezové provedení, energetická třída A, klimatická třída 5, izolace 83-60 mm, ventilované chlazení, výparník umístěn mimo chladicí komoru, automatické odtávání, 20 vlisovaných vsunů na GN2/1, LED displej, chladico R290, 4 ks roštů součástí</v>
      </c>
      <c r="BB115" s="213"/>
      <c r="BC115" s="213"/>
      <c r="BD115" s="213"/>
      <c r="BE115" s="213"/>
      <c r="BF115" s="213"/>
      <c r="BG115" s="213"/>
      <c r="BH115" s="213"/>
    </row>
    <row r="116" spans="1:60" x14ac:dyDescent="0.2">
      <c r="A116" s="227" t="s">
        <v>124</v>
      </c>
      <c r="B116" s="228" t="s">
        <v>87</v>
      </c>
      <c r="C116" s="243" t="s">
        <v>88</v>
      </c>
      <c r="D116" s="229"/>
      <c r="E116" s="230"/>
      <c r="F116" s="231"/>
      <c r="G116" s="231">
        <f>SUMIF(AG117:AG130,"&lt;&gt;NOR",G117:G130)</f>
        <v>0</v>
      </c>
      <c r="H116" s="231"/>
      <c r="I116" s="231">
        <f>SUM(I117:I130)</f>
        <v>0</v>
      </c>
      <c r="J116" s="231"/>
      <c r="K116" s="231">
        <f>SUM(K117:K130)</f>
        <v>0</v>
      </c>
      <c r="L116" s="231"/>
      <c r="M116" s="231">
        <f>SUM(M117:M130)</f>
        <v>0</v>
      </c>
      <c r="N116" s="230"/>
      <c r="O116" s="230">
        <f>SUM(O117:O130)</f>
        <v>0</v>
      </c>
      <c r="P116" s="230"/>
      <c r="Q116" s="230">
        <f>SUM(Q117:Q130)</f>
        <v>0</v>
      </c>
      <c r="R116" s="231"/>
      <c r="S116" s="231"/>
      <c r="T116" s="232"/>
      <c r="U116" s="226"/>
      <c r="V116" s="226">
        <f>SUM(V117:V130)</f>
        <v>0</v>
      </c>
      <c r="W116" s="226"/>
      <c r="X116" s="226"/>
      <c r="Y116" s="226"/>
      <c r="AG116" t="s">
        <v>125</v>
      </c>
    </row>
    <row r="117" spans="1:60" outlineLevel="1" x14ac:dyDescent="0.2">
      <c r="A117" s="234">
        <v>52</v>
      </c>
      <c r="B117" s="235" t="s">
        <v>289</v>
      </c>
      <c r="C117" s="244" t="s">
        <v>290</v>
      </c>
      <c r="D117" s="236" t="s">
        <v>162</v>
      </c>
      <c r="E117" s="237">
        <v>1</v>
      </c>
      <c r="F117" s="238"/>
      <c r="G117" s="239">
        <f>ROUND(E117*F117,2)</f>
        <v>0</v>
      </c>
      <c r="H117" s="238"/>
      <c r="I117" s="239">
        <f>ROUND(E117*H117,2)</f>
        <v>0</v>
      </c>
      <c r="J117" s="238"/>
      <c r="K117" s="239">
        <f>ROUND(E117*J117,2)</f>
        <v>0</v>
      </c>
      <c r="L117" s="239">
        <v>21</v>
      </c>
      <c r="M117" s="239">
        <f>G117*(1+L117/100)</f>
        <v>0</v>
      </c>
      <c r="N117" s="237">
        <v>0</v>
      </c>
      <c r="O117" s="237">
        <f>ROUND(E117*N117,2)</f>
        <v>0</v>
      </c>
      <c r="P117" s="237">
        <v>0</v>
      </c>
      <c r="Q117" s="237">
        <f>ROUND(E117*P117,2)</f>
        <v>0</v>
      </c>
      <c r="R117" s="239"/>
      <c r="S117" s="239" t="s">
        <v>163</v>
      </c>
      <c r="T117" s="240" t="s">
        <v>130</v>
      </c>
      <c r="U117" s="223">
        <v>0</v>
      </c>
      <c r="V117" s="223">
        <f>ROUND(E117*U117,2)</f>
        <v>0</v>
      </c>
      <c r="W117" s="223"/>
      <c r="X117" s="223" t="s">
        <v>164</v>
      </c>
      <c r="Y117" s="223" t="s">
        <v>132</v>
      </c>
      <c r="Z117" s="213"/>
      <c r="AA117" s="213"/>
      <c r="AB117" s="213"/>
      <c r="AC117" s="213"/>
      <c r="AD117" s="213"/>
      <c r="AE117" s="213"/>
      <c r="AF117" s="213"/>
      <c r="AG117" s="213" t="s">
        <v>165</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2" x14ac:dyDescent="0.2">
      <c r="A118" s="220"/>
      <c r="B118" s="221"/>
      <c r="C118" s="245" t="s">
        <v>291</v>
      </c>
      <c r="D118" s="242"/>
      <c r="E118" s="242"/>
      <c r="F118" s="242"/>
      <c r="G118" s="242"/>
      <c r="H118" s="223"/>
      <c r="I118" s="223"/>
      <c r="J118" s="223"/>
      <c r="K118" s="223"/>
      <c r="L118" s="223"/>
      <c r="M118" s="223"/>
      <c r="N118" s="222"/>
      <c r="O118" s="222"/>
      <c r="P118" s="222"/>
      <c r="Q118" s="222"/>
      <c r="R118" s="223"/>
      <c r="S118" s="223"/>
      <c r="T118" s="223"/>
      <c r="U118" s="223"/>
      <c r="V118" s="223"/>
      <c r="W118" s="223"/>
      <c r="X118" s="223"/>
      <c r="Y118" s="223"/>
      <c r="Z118" s="213"/>
      <c r="AA118" s="213"/>
      <c r="AB118" s="213"/>
      <c r="AC118" s="213"/>
      <c r="AD118" s="213"/>
      <c r="AE118" s="213"/>
      <c r="AF118" s="213"/>
      <c r="AG118" s="213" t="s">
        <v>135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41" t="str">
        <f>C118</f>
        <v>3 volitelné rychlosti, planetové uložení nástavců, dokonalé promísení nádoby bez její rotace, odnímatelná nerezová nádoba, total stop, snadno vyměnitelné nástroje, bezpečnostní mikrospínač, nerezový kryt pracovního prostoru, mechanický zdvih nádoby</v>
      </c>
      <c r="BB118" s="213"/>
      <c r="BC118" s="213"/>
      <c r="BD118" s="213"/>
      <c r="BE118" s="213"/>
      <c r="BF118" s="213"/>
      <c r="BG118" s="213"/>
      <c r="BH118" s="213"/>
    </row>
    <row r="119" spans="1:60" outlineLevel="1" x14ac:dyDescent="0.2">
      <c r="A119" s="234">
        <v>53</v>
      </c>
      <c r="B119" s="235" t="s">
        <v>292</v>
      </c>
      <c r="C119" s="244" t="s">
        <v>293</v>
      </c>
      <c r="D119" s="236" t="s">
        <v>162</v>
      </c>
      <c r="E119" s="237">
        <v>1</v>
      </c>
      <c r="F119" s="238"/>
      <c r="G119" s="239">
        <f>ROUND(E119*F119,2)</f>
        <v>0</v>
      </c>
      <c r="H119" s="238"/>
      <c r="I119" s="239">
        <f>ROUND(E119*H119,2)</f>
        <v>0</v>
      </c>
      <c r="J119" s="238"/>
      <c r="K119" s="239">
        <f>ROUND(E119*J119,2)</f>
        <v>0</v>
      </c>
      <c r="L119" s="239">
        <v>21</v>
      </c>
      <c r="M119" s="239">
        <f>G119*(1+L119/100)</f>
        <v>0</v>
      </c>
      <c r="N119" s="237">
        <v>0</v>
      </c>
      <c r="O119" s="237">
        <f>ROUND(E119*N119,2)</f>
        <v>0</v>
      </c>
      <c r="P119" s="237">
        <v>0</v>
      </c>
      <c r="Q119" s="237">
        <f>ROUND(E119*P119,2)</f>
        <v>0</v>
      </c>
      <c r="R119" s="239"/>
      <c r="S119" s="239" t="s">
        <v>163</v>
      </c>
      <c r="T119" s="240" t="s">
        <v>130</v>
      </c>
      <c r="U119" s="223">
        <v>0</v>
      </c>
      <c r="V119" s="223">
        <f>ROUND(E119*U119,2)</f>
        <v>0</v>
      </c>
      <c r="W119" s="223"/>
      <c r="X119" s="223" t="s">
        <v>164</v>
      </c>
      <c r="Y119" s="223" t="s">
        <v>132</v>
      </c>
      <c r="Z119" s="213"/>
      <c r="AA119" s="213"/>
      <c r="AB119" s="213"/>
      <c r="AC119" s="213"/>
      <c r="AD119" s="213"/>
      <c r="AE119" s="213"/>
      <c r="AF119" s="213"/>
      <c r="AG119" s="213" t="s">
        <v>165</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45" t="s">
        <v>294</v>
      </c>
      <c r="D120" s="242"/>
      <c r="E120" s="242"/>
      <c r="F120" s="242"/>
      <c r="G120" s="242"/>
      <c r="H120" s="223"/>
      <c r="I120" s="223"/>
      <c r="J120" s="223"/>
      <c r="K120" s="223"/>
      <c r="L120" s="223"/>
      <c r="M120" s="223"/>
      <c r="N120" s="222"/>
      <c r="O120" s="222"/>
      <c r="P120" s="222"/>
      <c r="Q120" s="222"/>
      <c r="R120" s="223"/>
      <c r="S120" s="223"/>
      <c r="T120" s="223"/>
      <c r="U120" s="223"/>
      <c r="V120" s="223"/>
      <c r="W120" s="223"/>
      <c r="X120" s="223"/>
      <c r="Y120" s="223"/>
      <c r="Z120" s="213"/>
      <c r="AA120" s="213"/>
      <c r="AB120" s="213"/>
      <c r="AC120" s="213"/>
      <c r="AD120" s="213"/>
      <c r="AE120" s="213"/>
      <c r="AF120" s="213"/>
      <c r="AG120" s="213" t="s">
        <v>135</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x14ac:dyDescent="0.2">
      <c r="A121" s="234">
        <v>54</v>
      </c>
      <c r="B121" s="235" t="s">
        <v>295</v>
      </c>
      <c r="C121" s="244" t="s">
        <v>296</v>
      </c>
      <c r="D121" s="236" t="s">
        <v>162</v>
      </c>
      <c r="E121" s="237">
        <v>1</v>
      </c>
      <c r="F121" s="238"/>
      <c r="G121" s="239">
        <f>ROUND(E121*F121,2)</f>
        <v>0</v>
      </c>
      <c r="H121" s="238"/>
      <c r="I121" s="239">
        <f>ROUND(E121*H121,2)</f>
        <v>0</v>
      </c>
      <c r="J121" s="238"/>
      <c r="K121" s="239">
        <f>ROUND(E121*J121,2)</f>
        <v>0</v>
      </c>
      <c r="L121" s="239">
        <v>21</v>
      </c>
      <c r="M121" s="239">
        <f>G121*(1+L121/100)</f>
        <v>0</v>
      </c>
      <c r="N121" s="237">
        <v>0</v>
      </c>
      <c r="O121" s="237">
        <f>ROUND(E121*N121,2)</f>
        <v>0</v>
      </c>
      <c r="P121" s="237">
        <v>0</v>
      </c>
      <c r="Q121" s="237">
        <f>ROUND(E121*P121,2)</f>
        <v>0</v>
      </c>
      <c r="R121" s="239"/>
      <c r="S121" s="239" t="s">
        <v>163</v>
      </c>
      <c r="T121" s="240" t="s">
        <v>130</v>
      </c>
      <c r="U121" s="223">
        <v>0</v>
      </c>
      <c r="V121" s="223">
        <f>ROUND(E121*U121,2)</f>
        <v>0</v>
      </c>
      <c r="W121" s="223"/>
      <c r="X121" s="223" t="s">
        <v>164</v>
      </c>
      <c r="Y121" s="223" t="s">
        <v>132</v>
      </c>
      <c r="Z121" s="213"/>
      <c r="AA121" s="213"/>
      <c r="AB121" s="213"/>
      <c r="AC121" s="213"/>
      <c r="AD121" s="213"/>
      <c r="AE121" s="213"/>
      <c r="AF121" s="213"/>
      <c r="AG121" s="213" t="s">
        <v>165</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45" t="s">
        <v>297</v>
      </c>
      <c r="D122" s="242"/>
      <c r="E122" s="242"/>
      <c r="F122" s="242"/>
      <c r="G122" s="242"/>
      <c r="H122" s="223"/>
      <c r="I122" s="223"/>
      <c r="J122" s="223"/>
      <c r="K122" s="223"/>
      <c r="L122" s="223"/>
      <c r="M122" s="223"/>
      <c r="N122" s="222"/>
      <c r="O122" s="222"/>
      <c r="P122" s="222"/>
      <c r="Q122" s="222"/>
      <c r="R122" s="223"/>
      <c r="S122" s="223"/>
      <c r="T122" s="223"/>
      <c r="U122" s="223"/>
      <c r="V122" s="223"/>
      <c r="W122" s="223"/>
      <c r="X122" s="223"/>
      <c r="Y122" s="223"/>
      <c r="Z122" s="213"/>
      <c r="AA122" s="213"/>
      <c r="AB122" s="213"/>
      <c r="AC122" s="213"/>
      <c r="AD122" s="213"/>
      <c r="AE122" s="213"/>
      <c r="AF122" s="213"/>
      <c r="AG122" s="213" t="s">
        <v>135</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41" t="str">
        <f>C122</f>
        <v>zásuvkový blok vpravo, bližší specifikace viz. technický standard nerezového nábytku - příloha výkazu výměr</v>
      </c>
      <c r="BB122" s="213"/>
      <c r="BC122" s="213"/>
      <c r="BD122" s="213"/>
      <c r="BE122" s="213"/>
      <c r="BF122" s="213"/>
      <c r="BG122" s="213"/>
      <c r="BH122" s="213"/>
    </row>
    <row r="123" spans="1:60" outlineLevel="1" x14ac:dyDescent="0.2">
      <c r="A123" s="234">
        <v>55</v>
      </c>
      <c r="B123" s="235" t="s">
        <v>298</v>
      </c>
      <c r="C123" s="244" t="s">
        <v>284</v>
      </c>
      <c r="D123" s="236" t="s">
        <v>162</v>
      </c>
      <c r="E123" s="237">
        <v>1</v>
      </c>
      <c r="F123" s="238"/>
      <c r="G123" s="239">
        <f>ROUND(E123*F123,2)</f>
        <v>0</v>
      </c>
      <c r="H123" s="238"/>
      <c r="I123" s="239">
        <f>ROUND(E123*H123,2)</f>
        <v>0</v>
      </c>
      <c r="J123" s="238"/>
      <c r="K123" s="239">
        <f>ROUND(E123*J123,2)</f>
        <v>0</v>
      </c>
      <c r="L123" s="239">
        <v>21</v>
      </c>
      <c r="M123" s="239">
        <f>G123*(1+L123/100)</f>
        <v>0</v>
      </c>
      <c r="N123" s="237">
        <v>0</v>
      </c>
      <c r="O123" s="237">
        <f>ROUND(E123*N123,2)</f>
        <v>0</v>
      </c>
      <c r="P123" s="237">
        <v>0</v>
      </c>
      <c r="Q123" s="237">
        <f>ROUND(E123*P123,2)</f>
        <v>0</v>
      </c>
      <c r="R123" s="239"/>
      <c r="S123" s="239" t="s">
        <v>163</v>
      </c>
      <c r="T123" s="240" t="s">
        <v>130</v>
      </c>
      <c r="U123" s="223">
        <v>0</v>
      </c>
      <c r="V123" s="223">
        <f>ROUND(E123*U123,2)</f>
        <v>0</v>
      </c>
      <c r="W123" s="223"/>
      <c r="X123" s="223" t="s">
        <v>164</v>
      </c>
      <c r="Y123" s="223" t="s">
        <v>132</v>
      </c>
      <c r="Z123" s="213"/>
      <c r="AA123" s="213"/>
      <c r="AB123" s="213"/>
      <c r="AC123" s="213"/>
      <c r="AD123" s="213"/>
      <c r="AE123" s="213"/>
      <c r="AF123" s="213"/>
      <c r="AG123" s="213" t="s">
        <v>165</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2" x14ac:dyDescent="0.2">
      <c r="A124" s="220"/>
      <c r="B124" s="221"/>
      <c r="C124" s="245" t="s">
        <v>175</v>
      </c>
      <c r="D124" s="242"/>
      <c r="E124" s="242"/>
      <c r="F124" s="242"/>
      <c r="G124" s="242"/>
      <c r="H124" s="223"/>
      <c r="I124" s="223"/>
      <c r="J124" s="223"/>
      <c r="K124" s="223"/>
      <c r="L124" s="223"/>
      <c r="M124" s="223"/>
      <c r="N124" s="222"/>
      <c r="O124" s="222"/>
      <c r="P124" s="222"/>
      <c r="Q124" s="222"/>
      <c r="R124" s="223"/>
      <c r="S124" s="223"/>
      <c r="T124" s="223"/>
      <c r="U124" s="223"/>
      <c r="V124" s="223"/>
      <c r="W124" s="223"/>
      <c r="X124" s="223"/>
      <c r="Y124" s="223"/>
      <c r="Z124" s="213"/>
      <c r="AA124" s="213"/>
      <c r="AB124" s="213"/>
      <c r="AC124" s="213"/>
      <c r="AD124" s="213"/>
      <c r="AE124" s="213"/>
      <c r="AF124" s="213"/>
      <c r="AG124" s="213" t="s">
        <v>135</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34">
        <v>56</v>
      </c>
      <c r="B125" s="235" t="s">
        <v>299</v>
      </c>
      <c r="C125" s="244" t="s">
        <v>250</v>
      </c>
      <c r="D125" s="236" t="s">
        <v>162</v>
      </c>
      <c r="E125" s="237">
        <v>1</v>
      </c>
      <c r="F125" s="238"/>
      <c r="G125" s="239">
        <f>ROUND(E125*F125,2)</f>
        <v>0</v>
      </c>
      <c r="H125" s="238"/>
      <c r="I125" s="239">
        <f>ROUND(E125*H125,2)</f>
        <v>0</v>
      </c>
      <c r="J125" s="238"/>
      <c r="K125" s="239">
        <f>ROUND(E125*J125,2)</f>
        <v>0</v>
      </c>
      <c r="L125" s="239">
        <v>21</v>
      </c>
      <c r="M125" s="239">
        <f>G125*(1+L125/100)</f>
        <v>0</v>
      </c>
      <c r="N125" s="237">
        <v>0</v>
      </c>
      <c r="O125" s="237">
        <f>ROUND(E125*N125,2)</f>
        <v>0</v>
      </c>
      <c r="P125" s="237">
        <v>0</v>
      </c>
      <c r="Q125" s="237">
        <f>ROUND(E125*P125,2)</f>
        <v>0</v>
      </c>
      <c r="R125" s="239"/>
      <c r="S125" s="239" t="s">
        <v>163</v>
      </c>
      <c r="T125" s="240" t="s">
        <v>130</v>
      </c>
      <c r="U125" s="223">
        <v>0</v>
      </c>
      <c r="V125" s="223">
        <f>ROUND(E125*U125,2)</f>
        <v>0</v>
      </c>
      <c r="W125" s="223"/>
      <c r="X125" s="223" t="s">
        <v>164</v>
      </c>
      <c r="Y125" s="223" t="s">
        <v>132</v>
      </c>
      <c r="Z125" s="213"/>
      <c r="AA125" s="213"/>
      <c r="AB125" s="213"/>
      <c r="AC125" s="213"/>
      <c r="AD125" s="213"/>
      <c r="AE125" s="213"/>
      <c r="AF125" s="213"/>
      <c r="AG125" s="213" t="s">
        <v>165</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45" t="s">
        <v>251</v>
      </c>
      <c r="D126" s="242"/>
      <c r="E126" s="242"/>
      <c r="F126" s="242"/>
      <c r="G126" s="242"/>
      <c r="H126" s="223"/>
      <c r="I126" s="223"/>
      <c r="J126" s="223"/>
      <c r="K126" s="223"/>
      <c r="L126" s="223"/>
      <c r="M126" s="223"/>
      <c r="N126" s="222"/>
      <c r="O126" s="222"/>
      <c r="P126" s="222"/>
      <c r="Q126" s="222"/>
      <c r="R126" s="223"/>
      <c r="S126" s="223"/>
      <c r="T126" s="223"/>
      <c r="U126" s="223"/>
      <c r="V126" s="223"/>
      <c r="W126" s="223"/>
      <c r="X126" s="223"/>
      <c r="Y126" s="223"/>
      <c r="Z126" s="213"/>
      <c r="AA126" s="213"/>
      <c r="AB126" s="213"/>
      <c r="AC126" s="213"/>
      <c r="AD126" s="213"/>
      <c r="AE126" s="213"/>
      <c r="AF126" s="213"/>
      <c r="AG126" s="213" t="s">
        <v>135</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41" t="str">
        <f>C126</f>
        <v>1 etáž, bližší specifikace viz. samostatný technický standard nerezového nábytku - příloha výkazu výměr</v>
      </c>
      <c r="BB126" s="213"/>
      <c r="BC126" s="213"/>
      <c r="BD126" s="213"/>
      <c r="BE126" s="213"/>
      <c r="BF126" s="213"/>
      <c r="BG126" s="213"/>
      <c r="BH126" s="213"/>
    </row>
    <row r="127" spans="1:60" outlineLevel="1" x14ac:dyDescent="0.2">
      <c r="A127" s="234">
        <v>57</v>
      </c>
      <c r="B127" s="235" t="s">
        <v>300</v>
      </c>
      <c r="C127" s="244" t="s">
        <v>301</v>
      </c>
      <c r="D127" s="236" t="s">
        <v>162</v>
      </c>
      <c r="E127" s="237">
        <v>1</v>
      </c>
      <c r="F127" s="238"/>
      <c r="G127" s="239">
        <f>ROUND(E127*F127,2)</f>
        <v>0</v>
      </c>
      <c r="H127" s="238"/>
      <c r="I127" s="239">
        <f>ROUND(E127*H127,2)</f>
        <v>0</v>
      </c>
      <c r="J127" s="238"/>
      <c r="K127" s="239">
        <f>ROUND(E127*J127,2)</f>
        <v>0</v>
      </c>
      <c r="L127" s="239">
        <v>21</v>
      </c>
      <c r="M127" s="239">
        <f>G127*(1+L127/100)</f>
        <v>0</v>
      </c>
      <c r="N127" s="237">
        <v>0</v>
      </c>
      <c r="O127" s="237">
        <f>ROUND(E127*N127,2)</f>
        <v>0</v>
      </c>
      <c r="P127" s="237">
        <v>0</v>
      </c>
      <c r="Q127" s="237">
        <f>ROUND(E127*P127,2)</f>
        <v>0</v>
      </c>
      <c r="R127" s="239"/>
      <c r="S127" s="239" t="s">
        <v>163</v>
      </c>
      <c r="T127" s="240" t="s">
        <v>130</v>
      </c>
      <c r="U127" s="223">
        <v>0</v>
      </c>
      <c r="V127" s="223">
        <f>ROUND(E127*U127,2)</f>
        <v>0</v>
      </c>
      <c r="W127" s="223"/>
      <c r="X127" s="223" t="s">
        <v>164</v>
      </c>
      <c r="Y127" s="223" t="s">
        <v>132</v>
      </c>
      <c r="Z127" s="213"/>
      <c r="AA127" s="213"/>
      <c r="AB127" s="213"/>
      <c r="AC127" s="213"/>
      <c r="AD127" s="213"/>
      <c r="AE127" s="213"/>
      <c r="AF127" s="213"/>
      <c r="AG127" s="213" t="s">
        <v>165</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2" x14ac:dyDescent="0.2">
      <c r="A128" s="220"/>
      <c r="B128" s="221"/>
      <c r="C128" s="245" t="s">
        <v>302</v>
      </c>
      <c r="D128" s="242"/>
      <c r="E128" s="242"/>
      <c r="F128" s="242"/>
      <c r="G128" s="242"/>
      <c r="H128" s="223"/>
      <c r="I128" s="223"/>
      <c r="J128" s="223"/>
      <c r="K128" s="223"/>
      <c r="L128" s="223"/>
      <c r="M128" s="223"/>
      <c r="N128" s="222"/>
      <c r="O128" s="222"/>
      <c r="P128" s="222"/>
      <c r="Q128" s="222"/>
      <c r="R128" s="223"/>
      <c r="S128" s="223"/>
      <c r="T128" s="223"/>
      <c r="U128" s="223"/>
      <c r="V128" s="223"/>
      <c r="W128" s="223"/>
      <c r="X128" s="223"/>
      <c r="Y128" s="223"/>
      <c r="Z128" s="213"/>
      <c r="AA128" s="213"/>
      <c r="AB128" s="213"/>
      <c r="AC128" s="213"/>
      <c r="AD128" s="213"/>
      <c r="AE128" s="213"/>
      <c r="AF128" s="213"/>
      <c r="AG128" s="213" t="s">
        <v>135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41" t="str">
        <f>C128</f>
        <v>dřez 400x400x200 mm, bližší specifikace viz. samostatný technický standard nerezového nábytku - příloha výkazu výměr</v>
      </c>
      <c r="BB128" s="213"/>
      <c r="BC128" s="213"/>
      <c r="BD128" s="213"/>
      <c r="BE128" s="213"/>
      <c r="BF128" s="213"/>
      <c r="BG128" s="213"/>
      <c r="BH128" s="213"/>
    </row>
    <row r="129" spans="1:60" outlineLevel="1" x14ac:dyDescent="0.2">
      <c r="A129" s="234">
        <v>58</v>
      </c>
      <c r="B129" s="235" t="s">
        <v>303</v>
      </c>
      <c r="C129" s="244" t="s">
        <v>228</v>
      </c>
      <c r="D129" s="236" t="s">
        <v>162</v>
      </c>
      <c r="E129" s="237">
        <v>1</v>
      </c>
      <c r="F129" s="238"/>
      <c r="G129" s="239">
        <f>ROUND(E129*F129,2)</f>
        <v>0</v>
      </c>
      <c r="H129" s="238"/>
      <c r="I129" s="239">
        <f>ROUND(E129*H129,2)</f>
        <v>0</v>
      </c>
      <c r="J129" s="238"/>
      <c r="K129" s="239">
        <f>ROUND(E129*J129,2)</f>
        <v>0</v>
      </c>
      <c r="L129" s="239">
        <v>21</v>
      </c>
      <c r="M129" s="239">
        <f>G129*(1+L129/100)</f>
        <v>0</v>
      </c>
      <c r="N129" s="237">
        <v>0</v>
      </c>
      <c r="O129" s="237">
        <f>ROUND(E129*N129,2)</f>
        <v>0</v>
      </c>
      <c r="P129" s="237">
        <v>0</v>
      </c>
      <c r="Q129" s="237">
        <f>ROUND(E129*P129,2)</f>
        <v>0</v>
      </c>
      <c r="R129" s="239"/>
      <c r="S129" s="239" t="s">
        <v>163</v>
      </c>
      <c r="T129" s="240" t="s">
        <v>130</v>
      </c>
      <c r="U129" s="223">
        <v>0</v>
      </c>
      <c r="V129" s="223">
        <f>ROUND(E129*U129,2)</f>
        <v>0</v>
      </c>
      <c r="W129" s="223"/>
      <c r="X129" s="223" t="s">
        <v>164</v>
      </c>
      <c r="Y129" s="223" t="s">
        <v>132</v>
      </c>
      <c r="Z129" s="213"/>
      <c r="AA129" s="213"/>
      <c r="AB129" s="213"/>
      <c r="AC129" s="213"/>
      <c r="AD129" s="213"/>
      <c r="AE129" s="213"/>
      <c r="AF129" s="213"/>
      <c r="AG129" s="213" t="s">
        <v>165</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45" t="s">
        <v>273</v>
      </c>
      <c r="D130" s="242"/>
      <c r="E130" s="242"/>
      <c r="F130" s="242"/>
      <c r="G130" s="242"/>
      <c r="H130" s="223"/>
      <c r="I130" s="223"/>
      <c r="J130" s="223"/>
      <c r="K130" s="223"/>
      <c r="L130" s="223"/>
      <c r="M130" s="223"/>
      <c r="N130" s="222"/>
      <c r="O130" s="222"/>
      <c r="P130" s="222"/>
      <c r="Q130" s="222"/>
      <c r="R130" s="223"/>
      <c r="S130" s="223"/>
      <c r="T130" s="223"/>
      <c r="U130" s="223"/>
      <c r="V130" s="223"/>
      <c r="W130" s="223"/>
      <c r="X130" s="223"/>
      <c r="Y130" s="223"/>
      <c r="Z130" s="213"/>
      <c r="AA130" s="213"/>
      <c r="AB130" s="213"/>
      <c r="AC130" s="213"/>
      <c r="AD130" s="213"/>
      <c r="AE130" s="213"/>
      <c r="AF130" s="213"/>
      <c r="AG130" s="213" t="s">
        <v>135</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x14ac:dyDescent="0.2">
      <c r="A131" s="227" t="s">
        <v>124</v>
      </c>
      <c r="B131" s="228" t="s">
        <v>89</v>
      </c>
      <c r="C131" s="243" t="s">
        <v>90</v>
      </c>
      <c r="D131" s="229"/>
      <c r="E131" s="230"/>
      <c r="F131" s="231"/>
      <c r="G131" s="231">
        <f>SUMIF(AG132:AG159,"&lt;&gt;NOR",G132:G159)</f>
        <v>0</v>
      </c>
      <c r="H131" s="231"/>
      <c r="I131" s="231">
        <f>SUM(I132:I159)</f>
        <v>0</v>
      </c>
      <c r="J131" s="231"/>
      <c r="K131" s="231">
        <f>SUM(K132:K159)</f>
        <v>0</v>
      </c>
      <c r="L131" s="231"/>
      <c r="M131" s="231">
        <f>SUM(M132:M159)</f>
        <v>0</v>
      </c>
      <c r="N131" s="230"/>
      <c r="O131" s="230">
        <f>SUM(O132:O159)</f>
        <v>0</v>
      </c>
      <c r="P131" s="230"/>
      <c r="Q131" s="230">
        <f>SUM(Q132:Q159)</f>
        <v>0</v>
      </c>
      <c r="R131" s="231"/>
      <c r="S131" s="231"/>
      <c r="T131" s="232"/>
      <c r="U131" s="226"/>
      <c r="V131" s="226">
        <f>SUM(V132:V159)</f>
        <v>0</v>
      </c>
      <c r="W131" s="226"/>
      <c r="X131" s="226"/>
      <c r="Y131" s="226"/>
      <c r="AG131" t="s">
        <v>125</v>
      </c>
    </row>
    <row r="132" spans="1:60" outlineLevel="1" x14ac:dyDescent="0.2">
      <c r="A132" s="234">
        <v>59</v>
      </c>
      <c r="B132" s="235" t="s">
        <v>304</v>
      </c>
      <c r="C132" s="244" t="s">
        <v>305</v>
      </c>
      <c r="D132" s="236" t="s">
        <v>162</v>
      </c>
      <c r="E132" s="237">
        <v>1</v>
      </c>
      <c r="F132" s="238"/>
      <c r="G132" s="239">
        <f>ROUND(E132*F132,2)</f>
        <v>0</v>
      </c>
      <c r="H132" s="238"/>
      <c r="I132" s="239">
        <f>ROUND(E132*H132,2)</f>
        <v>0</v>
      </c>
      <c r="J132" s="238"/>
      <c r="K132" s="239">
        <f>ROUND(E132*J132,2)</f>
        <v>0</v>
      </c>
      <c r="L132" s="239">
        <v>21</v>
      </c>
      <c r="M132" s="239">
        <f>G132*(1+L132/100)</f>
        <v>0</v>
      </c>
      <c r="N132" s="237">
        <v>0</v>
      </c>
      <c r="O132" s="237">
        <f>ROUND(E132*N132,2)</f>
        <v>0</v>
      </c>
      <c r="P132" s="237">
        <v>0</v>
      </c>
      <c r="Q132" s="237">
        <f>ROUND(E132*P132,2)</f>
        <v>0</v>
      </c>
      <c r="R132" s="239"/>
      <c r="S132" s="239" t="s">
        <v>163</v>
      </c>
      <c r="T132" s="240" t="s">
        <v>130</v>
      </c>
      <c r="U132" s="223">
        <v>0</v>
      </c>
      <c r="V132" s="223">
        <f>ROUND(E132*U132,2)</f>
        <v>0</v>
      </c>
      <c r="W132" s="223"/>
      <c r="X132" s="223" t="s">
        <v>178</v>
      </c>
      <c r="Y132" s="223" t="s">
        <v>132</v>
      </c>
      <c r="Z132" s="213"/>
      <c r="AA132" s="213"/>
      <c r="AB132" s="213"/>
      <c r="AC132" s="213"/>
      <c r="AD132" s="213"/>
      <c r="AE132" s="213"/>
      <c r="AF132" s="213"/>
      <c r="AG132" s="213" t="s">
        <v>179</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2" x14ac:dyDescent="0.2">
      <c r="A133" s="220"/>
      <c r="B133" s="221"/>
      <c r="C133" s="245" t="s">
        <v>306</v>
      </c>
      <c r="D133" s="242"/>
      <c r="E133" s="242"/>
      <c r="F133" s="242"/>
      <c r="G133" s="242"/>
      <c r="H133" s="223"/>
      <c r="I133" s="223"/>
      <c r="J133" s="223"/>
      <c r="K133" s="223"/>
      <c r="L133" s="223"/>
      <c r="M133" s="223"/>
      <c r="N133" s="222"/>
      <c r="O133" s="222"/>
      <c r="P133" s="222"/>
      <c r="Q133" s="222"/>
      <c r="R133" s="223"/>
      <c r="S133" s="223"/>
      <c r="T133" s="223"/>
      <c r="U133" s="223"/>
      <c r="V133" s="223"/>
      <c r="W133" s="223"/>
      <c r="X133" s="223"/>
      <c r="Y133" s="223"/>
      <c r="Z133" s="213"/>
      <c r="AA133" s="213"/>
      <c r="AB133" s="213"/>
      <c r="AC133" s="213"/>
      <c r="AD133" s="213"/>
      <c r="AE133" s="213"/>
      <c r="AF133" s="213"/>
      <c r="AG133" s="213" t="s">
        <v>135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41" t="str">
        <f>C133</f>
        <v>nerezové provedení, 4 kolečka z toho 2 s brzdou, pro bezpečné vyprazdňování porkmů bez námahy a k přepravě v nádobách GN1/1, výškově nastavitelní</v>
      </c>
      <c r="BB133" s="213"/>
      <c r="BC133" s="213"/>
      <c r="BD133" s="213"/>
      <c r="BE133" s="213"/>
      <c r="BF133" s="213"/>
      <c r="BG133" s="213"/>
      <c r="BH133" s="213"/>
    </row>
    <row r="134" spans="1:60" outlineLevel="1" x14ac:dyDescent="0.2">
      <c r="A134" s="234">
        <v>60</v>
      </c>
      <c r="B134" s="235" t="s">
        <v>307</v>
      </c>
      <c r="C134" s="244" t="s">
        <v>308</v>
      </c>
      <c r="D134" s="236" t="s">
        <v>162</v>
      </c>
      <c r="E134" s="237">
        <v>1</v>
      </c>
      <c r="F134" s="238"/>
      <c r="G134" s="239">
        <f>ROUND(E134*F134,2)</f>
        <v>0</v>
      </c>
      <c r="H134" s="238"/>
      <c r="I134" s="239">
        <f>ROUND(E134*H134,2)</f>
        <v>0</v>
      </c>
      <c r="J134" s="238"/>
      <c r="K134" s="239">
        <f>ROUND(E134*J134,2)</f>
        <v>0</v>
      </c>
      <c r="L134" s="239">
        <v>21</v>
      </c>
      <c r="M134" s="239">
        <f>G134*(1+L134/100)</f>
        <v>0</v>
      </c>
      <c r="N134" s="237">
        <v>0</v>
      </c>
      <c r="O134" s="237">
        <f>ROUND(E134*N134,2)</f>
        <v>0</v>
      </c>
      <c r="P134" s="237">
        <v>0</v>
      </c>
      <c r="Q134" s="237">
        <f>ROUND(E134*P134,2)</f>
        <v>0</v>
      </c>
      <c r="R134" s="239"/>
      <c r="S134" s="239" t="s">
        <v>163</v>
      </c>
      <c r="T134" s="240" t="s">
        <v>130</v>
      </c>
      <c r="U134" s="223">
        <v>0</v>
      </c>
      <c r="V134" s="223">
        <f>ROUND(E134*U134,2)</f>
        <v>0</v>
      </c>
      <c r="W134" s="223"/>
      <c r="X134" s="223" t="s">
        <v>164</v>
      </c>
      <c r="Y134" s="223" t="s">
        <v>132</v>
      </c>
      <c r="Z134" s="213"/>
      <c r="AA134" s="213"/>
      <c r="AB134" s="213"/>
      <c r="AC134" s="213"/>
      <c r="AD134" s="213"/>
      <c r="AE134" s="213"/>
      <c r="AF134" s="213"/>
      <c r="AG134" s="213" t="s">
        <v>165</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33.75" outlineLevel="2" x14ac:dyDescent="0.2">
      <c r="A135" s="220"/>
      <c r="B135" s="221"/>
      <c r="C135" s="245" t="s">
        <v>309</v>
      </c>
      <c r="D135" s="242"/>
      <c r="E135" s="242"/>
      <c r="F135" s="242"/>
      <c r="G135" s="242"/>
      <c r="H135" s="223"/>
      <c r="I135" s="223"/>
      <c r="J135" s="223"/>
      <c r="K135" s="223"/>
      <c r="L135" s="223"/>
      <c r="M135" s="223"/>
      <c r="N135" s="222"/>
      <c r="O135" s="222"/>
      <c r="P135" s="222"/>
      <c r="Q135" s="222"/>
      <c r="R135" s="223"/>
      <c r="S135" s="223"/>
      <c r="T135" s="223"/>
      <c r="U135" s="223"/>
      <c r="V135" s="223"/>
      <c r="W135" s="223"/>
      <c r="X135" s="223"/>
      <c r="Y135" s="223"/>
      <c r="Z135" s="213"/>
      <c r="AA135" s="213"/>
      <c r="AB135" s="213"/>
      <c r="AC135" s="213"/>
      <c r="AD135" s="213"/>
      <c r="AE135" s="213"/>
      <c r="AF135" s="213"/>
      <c r="AG135" s="213" t="s">
        <v>135</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1" t="str">
        <f>C135</f>
        <v>celonerezové provedení, izolace z polyuretanové pěny, regulace teploty +20°C až -40°C, vzduchem chlazená kondenzační jednotka, dotykový 5" ovládací panel, USB připojení, 12 vsunů, uzpůsobené pro GN i kepařské plechy, teplotní sonda, přednastavené programy. Zchladí 65kg z +90°C na +3°C za 90 minut, Zmrazí 45 kg +90°C na -18°C za 240 minut.</v>
      </c>
      <c r="BB135" s="213"/>
      <c r="BC135" s="213"/>
      <c r="BD135" s="213"/>
      <c r="BE135" s="213"/>
      <c r="BF135" s="213"/>
      <c r="BG135" s="213"/>
      <c r="BH135" s="213"/>
    </row>
    <row r="136" spans="1:60" outlineLevel="1" x14ac:dyDescent="0.2">
      <c r="A136" s="234">
        <v>61</v>
      </c>
      <c r="B136" s="235" t="s">
        <v>310</v>
      </c>
      <c r="C136" s="244" t="s">
        <v>311</v>
      </c>
      <c r="D136" s="236" t="s">
        <v>162</v>
      </c>
      <c r="E136" s="237">
        <v>1</v>
      </c>
      <c r="F136" s="238"/>
      <c r="G136" s="239">
        <f>ROUND(E136*F136,2)</f>
        <v>0</v>
      </c>
      <c r="H136" s="238"/>
      <c r="I136" s="239">
        <f>ROUND(E136*H136,2)</f>
        <v>0</v>
      </c>
      <c r="J136" s="238"/>
      <c r="K136" s="239">
        <f>ROUND(E136*J136,2)</f>
        <v>0</v>
      </c>
      <c r="L136" s="239">
        <v>21</v>
      </c>
      <c r="M136" s="239">
        <f>G136*(1+L136/100)</f>
        <v>0</v>
      </c>
      <c r="N136" s="237">
        <v>0</v>
      </c>
      <c r="O136" s="237">
        <f>ROUND(E136*N136,2)</f>
        <v>0</v>
      </c>
      <c r="P136" s="237">
        <v>0</v>
      </c>
      <c r="Q136" s="237">
        <f>ROUND(E136*P136,2)</f>
        <v>0</v>
      </c>
      <c r="R136" s="239"/>
      <c r="S136" s="239" t="s">
        <v>163</v>
      </c>
      <c r="T136" s="240" t="s">
        <v>130</v>
      </c>
      <c r="U136" s="223">
        <v>0</v>
      </c>
      <c r="V136" s="223">
        <f>ROUND(E136*U136,2)</f>
        <v>0</v>
      </c>
      <c r="W136" s="223"/>
      <c r="X136" s="223" t="s">
        <v>164</v>
      </c>
      <c r="Y136" s="223" t="s">
        <v>132</v>
      </c>
      <c r="Z136" s="213"/>
      <c r="AA136" s="213"/>
      <c r="AB136" s="213"/>
      <c r="AC136" s="213"/>
      <c r="AD136" s="213"/>
      <c r="AE136" s="213"/>
      <c r="AF136" s="213"/>
      <c r="AG136" s="213" t="s">
        <v>165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45" t="s">
        <v>200</v>
      </c>
      <c r="D137" s="242"/>
      <c r="E137" s="242"/>
      <c r="F137" s="242"/>
      <c r="G137" s="242"/>
      <c r="H137" s="223"/>
      <c r="I137" s="223"/>
      <c r="J137" s="223"/>
      <c r="K137" s="223"/>
      <c r="L137" s="223"/>
      <c r="M137" s="223"/>
      <c r="N137" s="222"/>
      <c r="O137" s="222"/>
      <c r="P137" s="222"/>
      <c r="Q137" s="222"/>
      <c r="R137" s="223"/>
      <c r="S137" s="223"/>
      <c r="T137" s="223"/>
      <c r="U137" s="223"/>
      <c r="V137" s="223"/>
      <c r="W137" s="223"/>
      <c r="X137" s="223"/>
      <c r="Y137" s="223"/>
      <c r="Z137" s="213"/>
      <c r="AA137" s="213"/>
      <c r="AB137" s="213"/>
      <c r="AC137" s="213"/>
      <c r="AD137" s="213"/>
      <c r="AE137" s="213"/>
      <c r="AF137" s="213"/>
      <c r="AG137" s="213" t="s">
        <v>135</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
      <c r="A138" s="234">
        <v>62</v>
      </c>
      <c r="B138" s="235" t="s">
        <v>312</v>
      </c>
      <c r="C138" s="244" t="s">
        <v>313</v>
      </c>
      <c r="D138" s="236" t="s">
        <v>162</v>
      </c>
      <c r="E138" s="237">
        <v>1</v>
      </c>
      <c r="F138" s="238"/>
      <c r="G138" s="239">
        <f>ROUND(E138*F138,2)</f>
        <v>0</v>
      </c>
      <c r="H138" s="238"/>
      <c r="I138" s="239">
        <f>ROUND(E138*H138,2)</f>
        <v>0</v>
      </c>
      <c r="J138" s="238"/>
      <c r="K138" s="239">
        <f>ROUND(E138*J138,2)</f>
        <v>0</v>
      </c>
      <c r="L138" s="239">
        <v>21</v>
      </c>
      <c r="M138" s="239">
        <f>G138*(1+L138/100)</f>
        <v>0</v>
      </c>
      <c r="N138" s="237">
        <v>0</v>
      </c>
      <c r="O138" s="237">
        <f>ROUND(E138*N138,2)</f>
        <v>0</v>
      </c>
      <c r="P138" s="237">
        <v>0</v>
      </c>
      <c r="Q138" s="237">
        <f>ROUND(E138*P138,2)</f>
        <v>0</v>
      </c>
      <c r="R138" s="239"/>
      <c r="S138" s="239" t="s">
        <v>163</v>
      </c>
      <c r="T138" s="240" t="s">
        <v>130</v>
      </c>
      <c r="U138" s="223">
        <v>0</v>
      </c>
      <c r="V138" s="223">
        <f>ROUND(E138*U138,2)</f>
        <v>0</v>
      </c>
      <c r="W138" s="223"/>
      <c r="X138" s="223" t="s">
        <v>164</v>
      </c>
      <c r="Y138" s="223" t="s">
        <v>132</v>
      </c>
      <c r="Z138" s="213"/>
      <c r="AA138" s="213"/>
      <c r="AB138" s="213"/>
      <c r="AC138" s="213"/>
      <c r="AD138" s="213"/>
      <c r="AE138" s="213"/>
      <c r="AF138" s="213"/>
      <c r="AG138" s="213" t="s">
        <v>165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45" t="s">
        <v>194</v>
      </c>
      <c r="D139" s="242"/>
      <c r="E139" s="242"/>
      <c r="F139" s="242"/>
      <c r="G139" s="242"/>
      <c r="H139" s="223"/>
      <c r="I139" s="223"/>
      <c r="J139" s="223"/>
      <c r="K139" s="223"/>
      <c r="L139" s="223"/>
      <c r="M139" s="223"/>
      <c r="N139" s="222"/>
      <c r="O139" s="222"/>
      <c r="P139" s="222"/>
      <c r="Q139" s="222"/>
      <c r="R139" s="223"/>
      <c r="S139" s="223"/>
      <c r="T139" s="223"/>
      <c r="U139" s="223"/>
      <c r="V139" s="223"/>
      <c r="W139" s="223"/>
      <c r="X139" s="223"/>
      <c r="Y139" s="223"/>
      <c r="Z139" s="213"/>
      <c r="AA139" s="213"/>
      <c r="AB139" s="213"/>
      <c r="AC139" s="213"/>
      <c r="AD139" s="213"/>
      <c r="AE139" s="213"/>
      <c r="AF139" s="213"/>
      <c r="AG139" s="213" t="s">
        <v>135</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34">
        <v>63</v>
      </c>
      <c r="B140" s="235" t="s">
        <v>314</v>
      </c>
      <c r="C140" s="244" t="s">
        <v>315</v>
      </c>
      <c r="D140" s="236" t="s">
        <v>162</v>
      </c>
      <c r="E140" s="237">
        <v>1</v>
      </c>
      <c r="F140" s="238"/>
      <c r="G140" s="239">
        <f>ROUND(E140*F140,2)</f>
        <v>0</v>
      </c>
      <c r="H140" s="238"/>
      <c r="I140" s="239">
        <f>ROUND(E140*H140,2)</f>
        <v>0</v>
      </c>
      <c r="J140" s="238"/>
      <c r="K140" s="239">
        <f>ROUND(E140*J140,2)</f>
        <v>0</v>
      </c>
      <c r="L140" s="239">
        <v>21</v>
      </c>
      <c r="M140" s="239">
        <f>G140*(1+L140/100)</f>
        <v>0</v>
      </c>
      <c r="N140" s="237">
        <v>0</v>
      </c>
      <c r="O140" s="237">
        <f>ROUND(E140*N140,2)</f>
        <v>0</v>
      </c>
      <c r="P140" s="237">
        <v>0</v>
      </c>
      <c r="Q140" s="237">
        <f>ROUND(E140*P140,2)</f>
        <v>0</v>
      </c>
      <c r="R140" s="239"/>
      <c r="S140" s="239" t="s">
        <v>163</v>
      </c>
      <c r="T140" s="240" t="s">
        <v>130</v>
      </c>
      <c r="U140" s="223">
        <v>0</v>
      </c>
      <c r="V140" s="223">
        <f>ROUND(E140*U140,2)</f>
        <v>0</v>
      </c>
      <c r="W140" s="223"/>
      <c r="X140" s="223" t="s">
        <v>178</v>
      </c>
      <c r="Y140" s="223" t="s">
        <v>132</v>
      </c>
      <c r="Z140" s="213"/>
      <c r="AA140" s="213"/>
      <c r="AB140" s="213"/>
      <c r="AC140" s="213"/>
      <c r="AD140" s="213"/>
      <c r="AE140" s="213"/>
      <c r="AF140" s="213"/>
      <c r="AG140" s="213" t="s">
        <v>179</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45" t="s">
        <v>208</v>
      </c>
      <c r="D141" s="242"/>
      <c r="E141" s="242"/>
      <c r="F141" s="242"/>
      <c r="G141" s="242"/>
      <c r="H141" s="223"/>
      <c r="I141" s="223"/>
      <c r="J141" s="223"/>
      <c r="K141" s="223"/>
      <c r="L141" s="223"/>
      <c r="M141" s="223"/>
      <c r="N141" s="222"/>
      <c r="O141" s="222"/>
      <c r="P141" s="222"/>
      <c r="Q141" s="222"/>
      <c r="R141" s="223"/>
      <c r="S141" s="223"/>
      <c r="T141" s="223"/>
      <c r="U141" s="223"/>
      <c r="V141" s="223"/>
      <c r="W141" s="223"/>
      <c r="X141" s="223"/>
      <c r="Y141" s="223"/>
      <c r="Z141" s="213"/>
      <c r="AA141" s="213"/>
      <c r="AB141" s="213"/>
      <c r="AC141" s="213"/>
      <c r="AD141" s="213"/>
      <c r="AE141" s="213"/>
      <c r="AF141" s="213"/>
      <c r="AG141" s="213" t="s">
        <v>135</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34">
        <v>64</v>
      </c>
      <c r="B142" s="235" t="s">
        <v>316</v>
      </c>
      <c r="C142" s="244" t="s">
        <v>317</v>
      </c>
      <c r="D142" s="236" t="s">
        <v>162</v>
      </c>
      <c r="E142" s="237">
        <v>1</v>
      </c>
      <c r="F142" s="238"/>
      <c r="G142" s="239">
        <f>ROUND(E142*F142,2)</f>
        <v>0</v>
      </c>
      <c r="H142" s="238"/>
      <c r="I142" s="239">
        <f>ROUND(E142*H142,2)</f>
        <v>0</v>
      </c>
      <c r="J142" s="238"/>
      <c r="K142" s="239">
        <f>ROUND(E142*J142,2)</f>
        <v>0</v>
      </c>
      <c r="L142" s="239">
        <v>21</v>
      </c>
      <c r="M142" s="239">
        <f>G142*(1+L142/100)</f>
        <v>0</v>
      </c>
      <c r="N142" s="237">
        <v>0</v>
      </c>
      <c r="O142" s="237">
        <f>ROUND(E142*N142,2)</f>
        <v>0</v>
      </c>
      <c r="P142" s="237">
        <v>0</v>
      </c>
      <c r="Q142" s="237">
        <f>ROUND(E142*P142,2)</f>
        <v>0</v>
      </c>
      <c r="R142" s="239"/>
      <c r="S142" s="239" t="s">
        <v>163</v>
      </c>
      <c r="T142" s="240" t="s">
        <v>130</v>
      </c>
      <c r="U142" s="223">
        <v>0</v>
      </c>
      <c r="V142" s="223">
        <f>ROUND(E142*U142,2)</f>
        <v>0</v>
      </c>
      <c r="W142" s="223"/>
      <c r="X142" s="223" t="s">
        <v>164</v>
      </c>
      <c r="Y142" s="223" t="s">
        <v>132</v>
      </c>
      <c r="Z142" s="213"/>
      <c r="AA142" s="213"/>
      <c r="AB142" s="213"/>
      <c r="AC142" s="213"/>
      <c r="AD142" s="213"/>
      <c r="AE142" s="213"/>
      <c r="AF142" s="213"/>
      <c r="AG142" s="213" t="s">
        <v>165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45" t="s">
        <v>194</v>
      </c>
      <c r="D143" s="242"/>
      <c r="E143" s="242"/>
      <c r="F143" s="242"/>
      <c r="G143" s="242"/>
      <c r="H143" s="223"/>
      <c r="I143" s="223"/>
      <c r="J143" s="223"/>
      <c r="K143" s="223"/>
      <c r="L143" s="223"/>
      <c r="M143" s="223"/>
      <c r="N143" s="222"/>
      <c r="O143" s="222"/>
      <c r="P143" s="222"/>
      <c r="Q143" s="222"/>
      <c r="R143" s="223"/>
      <c r="S143" s="223"/>
      <c r="T143" s="223"/>
      <c r="U143" s="223"/>
      <c r="V143" s="223"/>
      <c r="W143" s="223"/>
      <c r="X143" s="223"/>
      <c r="Y143" s="223"/>
      <c r="Z143" s="213"/>
      <c r="AA143" s="213"/>
      <c r="AB143" s="213"/>
      <c r="AC143" s="213"/>
      <c r="AD143" s="213"/>
      <c r="AE143" s="213"/>
      <c r="AF143" s="213"/>
      <c r="AG143" s="213" t="s">
        <v>135</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34">
        <v>65</v>
      </c>
      <c r="B144" s="235" t="s">
        <v>318</v>
      </c>
      <c r="C144" s="244" t="s">
        <v>315</v>
      </c>
      <c r="D144" s="236" t="s">
        <v>162</v>
      </c>
      <c r="E144" s="237">
        <v>1</v>
      </c>
      <c r="F144" s="238"/>
      <c r="G144" s="239">
        <f>ROUND(E144*F144,2)</f>
        <v>0</v>
      </c>
      <c r="H144" s="238"/>
      <c r="I144" s="239">
        <f>ROUND(E144*H144,2)</f>
        <v>0</v>
      </c>
      <c r="J144" s="238"/>
      <c r="K144" s="239">
        <f>ROUND(E144*J144,2)</f>
        <v>0</v>
      </c>
      <c r="L144" s="239">
        <v>21</v>
      </c>
      <c r="M144" s="239">
        <f>G144*(1+L144/100)</f>
        <v>0</v>
      </c>
      <c r="N144" s="237">
        <v>0</v>
      </c>
      <c r="O144" s="237">
        <f>ROUND(E144*N144,2)</f>
        <v>0</v>
      </c>
      <c r="P144" s="237">
        <v>0</v>
      </c>
      <c r="Q144" s="237">
        <f>ROUND(E144*P144,2)</f>
        <v>0</v>
      </c>
      <c r="R144" s="239"/>
      <c r="S144" s="239" t="s">
        <v>163</v>
      </c>
      <c r="T144" s="240" t="s">
        <v>130</v>
      </c>
      <c r="U144" s="223">
        <v>0</v>
      </c>
      <c r="V144" s="223">
        <f>ROUND(E144*U144,2)</f>
        <v>0</v>
      </c>
      <c r="W144" s="223"/>
      <c r="X144" s="223" t="s">
        <v>178</v>
      </c>
      <c r="Y144" s="223" t="s">
        <v>132</v>
      </c>
      <c r="Z144" s="213"/>
      <c r="AA144" s="213"/>
      <c r="AB144" s="213"/>
      <c r="AC144" s="213"/>
      <c r="AD144" s="213"/>
      <c r="AE144" s="213"/>
      <c r="AF144" s="213"/>
      <c r="AG144" s="213" t="s">
        <v>179</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45" t="s">
        <v>208</v>
      </c>
      <c r="D145" s="242"/>
      <c r="E145" s="242"/>
      <c r="F145" s="242"/>
      <c r="G145" s="242"/>
      <c r="H145" s="223"/>
      <c r="I145" s="223"/>
      <c r="J145" s="223"/>
      <c r="K145" s="223"/>
      <c r="L145" s="223"/>
      <c r="M145" s="223"/>
      <c r="N145" s="222"/>
      <c r="O145" s="222"/>
      <c r="P145" s="222"/>
      <c r="Q145" s="222"/>
      <c r="R145" s="223"/>
      <c r="S145" s="223"/>
      <c r="T145" s="223"/>
      <c r="U145" s="223"/>
      <c r="V145" s="223"/>
      <c r="W145" s="223"/>
      <c r="X145" s="223"/>
      <c r="Y145" s="223"/>
      <c r="Z145" s="213"/>
      <c r="AA145" s="213"/>
      <c r="AB145" s="213"/>
      <c r="AC145" s="213"/>
      <c r="AD145" s="213"/>
      <c r="AE145" s="213"/>
      <c r="AF145" s="213"/>
      <c r="AG145" s="213" t="s">
        <v>135</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x14ac:dyDescent="0.2">
      <c r="A146" s="234">
        <v>66</v>
      </c>
      <c r="B146" s="235" t="s">
        <v>319</v>
      </c>
      <c r="C146" s="244" t="s">
        <v>320</v>
      </c>
      <c r="D146" s="236" t="s">
        <v>162</v>
      </c>
      <c r="E146" s="237">
        <v>1</v>
      </c>
      <c r="F146" s="238"/>
      <c r="G146" s="239">
        <f>ROUND(E146*F146,2)</f>
        <v>0</v>
      </c>
      <c r="H146" s="238"/>
      <c r="I146" s="239">
        <f>ROUND(E146*H146,2)</f>
        <v>0</v>
      </c>
      <c r="J146" s="238"/>
      <c r="K146" s="239">
        <f>ROUND(E146*J146,2)</f>
        <v>0</v>
      </c>
      <c r="L146" s="239">
        <v>21</v>
      </c>
      <c r="M146" s="239">
        <f>G146*(1+L146/100)</f>
        <v>0</v>
      </c>
      <c r="N146" s="237">
        <v>0</v>
      </c>
      <c r="O146" s="237">
        <f>ROUND(E146*N146,2)</f>
        <v>0</v>
      </c>
      <c r="P146" s="237">
        <v>0</v>
      </c>
      <c r="Q146" s="237">
        <f>ROUND(E146*P146,2)</f>
        <v>0</v>
      </c>
      <c r="R146" s="239"/>
      <c r="S146" s="239" t="s">
        <v>163</v>
      </c>
      <c r="T146" s="240" t="s">
        <v>130</v>
      </c>
      <c r="U146" s="223">
        <v>0</v>
      </c>
      <c r="V146" s="223">
        <f>ROUND(E146*U146,2)</f>
        <v>0</v>
      </c>
      <c r="W146" s="223"/>
      <c r="X146" s="223" t="s">
        <v>164</v>
      </c>
      <c r="Y146" s="223" t="s">
        <v>132</v>
      </c>
      <c r="Z146" s="213"/>
      <c r="AA146" s="213"/>
      <c r="AB146" s="213"/>
      <c r="AC146" s="213"/>
      <c r="AD146" s="213"/>
      <c r="AE146" s="213"/>
      <c r="AF146" s="213"/>
      <c r="AG146" s="213" t="s">
        <v>165</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2" x14ac:dyDescent="0.2">
      <c r="A147" s="220"/>
      <c r="B147" s="221"/>
      <c r="C147" s="245" t="s">
        <v>175</v>
      </c>
      <c r="D147" s="242"/>
      <c r="E147" s="242"/>
      <c r="F147" s="242"/>
      <c r="G147" s="242"/>
      <c r="H147" s="223"/>
      <c r="I147" s="223"/>
      <c r="J147" s="223"/>
      <c r="K147" s="223"/>
      <c r="L147" s="223"/>
      <c r="M147" s="223"/>
      <c r="N147" s="222"/>
      <c r="O147" s="222"/>
      <c r="P147" s="222"/>
      <c r="Q147" s="222"/>
      <c r="R147" s="223"/>
      <c r="S147" s="223"/>
      <c r="T147" s="223"/>
      <c r="U147" s="223"/>
      <c r="V147" s="223"/>
      <c r="W147" s="223"/>
      <c r="X147" s="223"/>
      <c r="Y147" s="223"/>
      <c r="Z147" s="213"/>
      <c r="AA147" s="213"/>
      <c r="AB147" s="213"/>
      <c r="AC147" s="213"/>
      <c r="AD147" s="213"/>
      <c r="AE147" s="213"/>
      <c r="AF147" s="213"/>
      <c r="AG147" s="213" t="s">
        <v>135</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x14ac:dyDescent="0.2">
      <c r="A148" s="234">
        <v>67</v>
      </c>
      <c r="B148" s="235" t="s">
        <v>321</v>
      </c>
      <c r="C148" s="244" t="s">
        <v>322</v>
      </c>
      <c r="D148" s="236" t="s">
        <v>162</v>
      </c>
      <c r="E148" s="237">
        <v>1</v>
      </c>
      <c r="F148" s="238"/>
      <c r="G148" s="239">
        <f>ROUND(E148*F148,2)</f>
        <v>0</v>
      </c>
      <c r="H148" s="238"/>
      <c r="I148" s="239">
        <f>ROUND(E148*H148,2)</f>
        <v>0</v>
      </c>
      <c r="J148" s="238"/>
      <c r="K148" s="239">
        <f>ROUND(E148*J148,2)</f>
        <v>0</v>
      </c>
      <c r="L148" s="239">
        <v>21</v>
      </c>
      <c r="M148" s="239">
        <f>G148*(1+L148/100)</f>
        <v>0</v>
      </c>
      <c r="N148" s="237">
        <v>0</v>
      </c>
      <c r="O148" s="237">
        <f>ROUND(E148*N148,2)</f>
        <v>0</v>
      </c>
      <c r="P148" s="237">
        <v>0</v>
      </c>
      <c r="Q148" s="237">
        <f>ROUND(E148*P148,2)</f>
        <v>0</v>
      </c>
      <c r="R148" s="239"/>
      <c r="S148" s="239" t="s">
        <v>163</v>
      </c>
      <c r="T148" s="240" t="s">
        <v>130</v>
      </c>
      <c r="U148" s="223">
        <v>0</v>
      </c>
      <c r="V148" s="223">
        <f>ROUND(E148*U148,2)</f>
        <v>0</v>
      </c>
      <c r="W148" s="223"/>
      <c r="X148" s="223" t="s">
        <v>164</v>
      </c>
      <c r="Y148" s="223" t="s">
        <v>132</v>
      </c>
      <c r="Z148" s="213"/>
      <c r="AA148" s="213"/>
      <c r="AB148" s="213"/>
      <c r="AC148" s="213"/>
      <c r="AD148" s="213"/>
      <c r="AE148" s="213"/>
      <c r="AF148" s="213"/>
      <c r="AG148" s="213" t="s">
        <v>165</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2" x14ac:dyDescent="0.2">
      <c r="A149" s="220"/>
      <c r="B149" s="221"/>
      <c r="C149" s="245" t="s">
        <v>175</v>
      </c>
      <c r="D149" s="242"/>
      <c r="E149" s="242"/>
      <c r="F149" s="242"/>
      <c r="G149" s="242"/>
      <c r="H149" s="223"/>
      <c r="I149" s="223"/>
      <c r="J149" s="223"/>
      <c r="K149" s="223"/>
      <c r="L149" s="223"/>
      <c r="M149" s="223"/>
      <c r="N149" s="222"/>
      <c r="O149" s="222"/>
      <c r="P149" s="222"/>
      <c r="Q149" s="222"/>
      <c r="R149" s="223"/>
      <c r="S149" s="223"/>
      <c r="T149" s="223"/>
      <c r="U149" s="223"/>
      <c r="V149" s="223"/>
      <c r="W149" s="223"/>
      <c r="X149" s="223"/>
      <c r="Y149" s="223"/>
      <c r="Z149" s="213"/>
      <c r="AA149" s="213"/>
      <c r="AB149" s="213"/>
      <c r="AC149" s="213"/>
      <c r="AD149" s="213"/>
      <c r="AE149" s="213"/>
      <c r="AF149" s="213"/>
      <c r="AG149" s="213" t="s">
        <v>135</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34">
        <v>68</v>
      </c>
      <c r="B150" s="235" t="s">
        <v>323</v>
      </c>
      <c r="C150" s="244" t="s">
        <v>324</v>
      </c>
      <c r="D150" s="236" t="s">
        <v>162</v>
      </c>
      <c r="E150" s="237">
        <v>1</v>
      </c>
      <c r="F150" s="238"/>
      <c r="G150" s="239">
        <f>ROUND(E150*F150,2)</f>
        <v>0</v>
      </c>
      <c r="H150" s="238"/>
      <c r="I150" s="239">
        <f>ROUND(E150*H150,2)</f>
        <v>0</v>
      </c>
      <c r="J150" s="238"/>
      <c r="K150" s="239">
        <f>ROUND(E150*J150,2)</f>
        <v>0</v>
      </c>
      <c r="L150" s="239">
        <v>21</v>
      </c>
      <c r="M150" s="239">
        <f>G150*(1+L150/100)</f>
        <v>0</v>
      </c>
      <c r="N150" s="237">
        <v>0</v>
      </c>
      <c r="O150" s="237">
        <f>ROUND(E150*N150,2)</f>
        <v>0</v>
      </c>
      <c r="P150" s="237">
        <v>0</v>
      </c>
      <c r="Q150" s="237">
        <f>ROUND(E150*P150,2)</f>
        <v>0</v>
      </c>
      <c r="R150" s="239"/>
      <c r="S150" s="239" t="s">
        <v>163</v>
      </c>
      <c r="T150" s="240" t="s">
        <v>130</v>
      </c>
      <c r="U150" s="223">
        <v>0</v>
      </c>
      <c r="V150" s="223">
        <f>ROUND(E150*U150,2)</f>
        <v>0</v>
      </c>
      <c r="W150" s="223"/>
      <c r="X150" s="223" t="s">
        <v>164</v>
      </c>
      <c r="Y150" s="223" t="s">
        <v>132</v>
      </c>
      <c r="Z150" s="213"/>
      <c r="AA150" s="213"/>
      <c r="AB150" s="213"/>
      <c r="AC150" s="213"/>
      <c r="AD150" s="213"/>
      <c r="AE150" s="213"/>
      <c r="AF150" s="213"/>
      <c r="AG150" s="213" t="s">
        <v>165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45" t="s">
        <v>194</v>
      </c>
      <c r="D151" s="242"/>
      <c r="E151" s="242"/>
      <c r="F151" s="242"/>
      <c r="G151" s="242"/>
      <c r="H151" s="223"/>
      <c r="I151" s="223"/>
      <c r="J151" s="223"/>
      <c r="K151" s="223"/>
      <c r="L151" s="223"/>
      <c r="M151" s="223"/>
      <c r="N151" s="222"/>
      <c r="O151" s="222"/>
      <c r="P151" s="222"/>
      <c r="Q151" s="222"/>
      <c r="R151" s="223"/>
      <c r="S151" s="223"/>
      <c r="T151" s="223"/>
      <c r="U151" s="223"/>
      <c r="V151" s="223"/>
      <c r="W151" s="223"/>
      <c r="X151" s="223"/>
      <c r="Y151" s="223"/>
      <c r="Z151" s="213"/>
      <c r="AA151" s="213"/>
      <c r="AB151" s="213"/>
      <c r="AC151" s="213"/>
      <c r="AD151" s="213"/>
      <c r="AE151" s="213"/>
      <c r="AF151" s="213"/>
      <c r="AG151" s="213" t="s">
        <v>135</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x14ac:dyDescent="0.2">
      <c r="A152" s="234">
        <v>69</v>
      </c>
      <c r="B152" s="235" t="s">
        <v>325</v>
      </c>
      <c r="C152" s="244" t="s">
        <v>236</v>
      </c>
      <c r="D152" s="236" t="s">
        <v>162</v>
      </c>
      <c r="E152" s="237">
        <v>1</v>
      </c>
      <c r="F152" s="238"/>
      <c r="G152" s="239">
        <f>ROUND(E152*F152,2)</f>
        <v>0</v>
      </c>
      <c r="H152" s="238"/>
      <c r="I152" s="239">
        <f>ROUND(E152*H152,2)</f>
        <v>0</v>
      </c>
      <c r="J152" s="238"/>
      <c r="K152" s="239">
        <f>ROUND(E152*J152,2)</f>
        <v>0</v>
      </c>
      <c r="L152" s="239">
        <v>21</v>
      </c>
      <c r="M152" s="239">
        <f>G152*(1+L152/100)</f>
        <v>0</v>
      </c>
      <c r="N152" s="237">
        <v>0</v>
      </c>
      <c r="O152" s="237">
        <f>ROUND(E152*N152,2)</f>
        <v>0</v>
      </c>
      <c r="P152" s="237">
        <v>0</v>
      </c>
      <c r="Q152" s="237">
        <f>ROUND(E152*P152,2)</f>
        <v>0</v>
      </c>
      <c r="R152" s="239"/>
      <c r="S152" s="239" t="s">
        <v>163</v>
      </c>
      <c r="T152" s="240" t="s">
        <v>130</v>
      </c>
      <c r="U152" s="223">
        <v>0</v>
      </c>
      <c r="V152" s="223">
        <f>ROUND(E152*U152,2)</f>
        <v>0</v>
      </c>
      <c r="W152" s="223"/>
      <c r="X152" s="223" t="s">
        <v>178</v>
      </c>
      <c r="Y152" s="223" t="s">
        <v>132</v>
      </c>
      <c r="Z152" s="213"/>
      <c r="AA152" s="213"/>
      <c r="AB152" s="213"/>
      <c r="AC152" s="213"/>
      <c r="AD152" s="213"/>
      <c r="AE152" s="213"/>
      <c r="AF152" s="213"/>
      <c r="AG152" s="213" t="s">
        <v>179</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2" x14ac:dyDescent="0.2">
      <c r="A153" s="220"/>
      <c r="B153" s="221"/>
      <c r="C153" s="245" t="s">
        <v>208</v>
      </c>
      <c r="D153" s="242"/>
      <c r="E153" s="242"/>
      <c r="F153" s="242"/>
      <c r="G153" s="242"/>
      <c r="H153" s="223"/>
      <c r="I153" s="223"/>
      <c r="J153" s="223"/>
      <c r="K153" s="223"/>
      <c r="L153" s="223"/>
      <c r="M153" s="223"/>
      <c r="N153" s="222"/>
      <c r="O153" s="222"/>
      <c r="P153" s="222"/>
      <c r="Q153" s="222"/>
      <c r="R153" s="223"/>
      <c r="S153" s="223"/>
      <c r="T153" s="223"/>
      <c r="U153" s="223"/>
      <c r="V153" s="223"/>
      <c r="W153" s="223"/>
      <c r="X153" s="223"/>
      <c r="Y153" s="223"/>
      <c r="Z153" s="213"/>
      <c r="AA153" s="213"/>
      <c r="AB153" s="213"/>
      <c r="AC153" s="213"/>
      <c r="AD153" s="213"/>
      <c r="AE153" s="213"/>
      <c r="AF153" s="213"/>
      <c r="AG153" s="213" t="s">
        <v>135</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x14ac:dyDescent="0.2">
      <c r="A154" s="234">
        <v>70</v>
      </c>
      <c r="B154" s="235" t="s">
        <v>326</v>
      </c>
      <c r="C154" s="244" t="s">
        <v>327</v>
      </c>
      <c r="D154" s="236" t="s">
        <v>162</v>
      </c>
      <c r="E154" s="237">
        <v>1</v>
      </c>
      <c r="F154" s="238"/>
      <c r="G154" s="239">
        <f>ROUND(E154*F154,2)</f>
        <v>0</v>
      </c>
      <c r="H154" s="238"/>
      <c r="I154" s="239">
        <f>ROUND(E154*H154,2)</f>
        <v>0</v>
      </c>
      <c r="J154" s="238"/>
      <c r="K154" s="239">
        <f>ROUND(E154*J154,2)</f>
        <v>0</v>
      </c>
      <c r="L154" s="239">
        <v>21</v>
      </c>
      <c r="M154" s="239">
        <f>G154*(1+L154/100)</f>
        <v>0</v>
      </c>
      <c r="N154" s="237">
        <v>0</v>
      </c>
      <c r="O154" s="237">
        <f>ROUND(E154*N154,2)</f>
        <v>0</v>
      </c>
      <c r="P154" s="237">
        <v>0</v>
      </c>
      <c r="Q154" s="237">
        <f>ROUND(E154*P154,2)</f>
        <v>0</v>
      </c>
      <c r="R154" s="239"/>
      <c r="S154" s="239" t="s">
        <v>163</v>
      </c>
      <c r="T154" s="240" t="s">
        <v>130</v>
      </c>
      <c r="U154" s="223">
        <v>0</v>
      </c>
      <c r="V154" s="223">
        <f>ROUND(E154*U154,2)</f>
        <v>0</v>
      </c>
      <c r="W154" s="223"/>
      <c r="X154" s="223" t="s">
        <v>164</v>
      </c>
      <c r="Y154" s="223" t="s">
        <v>132</v>
      </c>
      <c r="Z154" s="213"/>
      <c r="AA154" s="213"/>
      <c r="AB154" s="213"/>
      <c r="AC154" s="213"/>
      <c r="AD154" s="213"/>
      <c r="AE154" s="213"/>
      <c r="AF154" s="213"/>
      <c r="AG154" s="213" t="s">
        <v>165</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56.25" outlineLevel="2" x14ac:dyDescent="0.2">
      <c r="A155" s="220"/>
      <c r="B155" s="221"/>
      <c r="C155" s="245" t="s">
        <v>328</v>
      </c>
      <c r="D155" s="242"/>
      <c r="E155" s="242"/>
      <c r="F155" s="242"/>
      <c r="G155" s="242"/>
      <c r="H155" s="223"/>
      <c r="I155" s="223"/>
      <c r="J155" s="223"/>
      <c r="K155" s="223"/>
      <c r="L155" s="223"/>
      <c r="M155" s="223"/>
      <c r="N155" s="222"/>
      <c r="O155" s="222"/>
      <c r="P155" s="222"/>
      <c r="Q155" s="222"/>
      <c r="R155" s="223"/>
      <c r="S155" s="223"/>
      <c r="T155" s="223"/>
      <c r="U155" s="223"/>
      <c r="V155" s="223"/>
      <c r="W155" s="223"/>
      <c r="X155" s="223"/>
      <c r="Y155" s="223"/>
      <c r="Z155" s="213"/>
      <c r="AA155" s="213"/>
      <c r="AB155" s="213"/>
      <c r="AC155" s="213"/>
      <c r="AD155" s="213"/>
      <c r="AE155" s="213"/>
      <c r="AF155" s="213"/>
      <c r="AG155" s="213" t="s">
        <v>135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41" t="str">
        <f>C155</f>
        <v>varný modul s nerezovou konstrukcí, 4 samostatné indukční zóny o výkonu 3 kW každá, 10 nastavitelných úrovní výkonu + 5 úrovní udržování teploty, ovládání pomocí elektronického panelu s displejem, nerez materiál AISI 304, minimální tloušťka plechu horní desky 2mm, minimální tloušťka krycích skel indukčních zón 3 mm, integrované ramínko pro napuštění vody, integrovaná zásuvka na 230V k připojení ručních spotřebičů, hlavní vypínač přímo na zařízení, odkapový žlab kolem odvodu krycí desky s napojením na odpadní potrubí, součástí eterní sonda pro měření teploty pokrmu pro 1 plotnu</v>
      </c>
      <c r="BB155" s="213"/>
      <c r="BC155" s="213"/>
      <c r="BD155" s="213"/>
      <c r="BE155" s="213"/>
      <c r="BF155" s="213"/>
      <c r="BG155" s="213"/>
      <c r="BH155" s="213"/>
    </row>
    <row r="156" spans="1:60" outlineLevel="1" x14ac:dyDescent="0.2">
      <c r="A156" s="234">
        <v>71</v>
      </c>
      <c r="B156" s="235" t="s">
        <v>329</v>
      </c>
      <c r="C156" s="244" t="s">
        <v>330</v>
      </c>
      <c r="D156" s="236" t="s">
        <v>162</v>
      </c>
      <c r="E156" s="237">
        <v>1</v>
      </c>
      <c r="F156" s="238"/>
      <c r="G156" s="239">
        <f>ROUND(E156*F156,2)</f>
        <v>0</v>
      </c>
      <c r="H156" s="238"/>
      <c r="I156" s="239">
        <f>ROUND(E156*H156,2)</f>
        <v>0</v>
      </c>
      <c r="J156" s="238"/>
      <c r="K156" s="239">
        <f>ROUND(E156*J156,2)</f>
        <v>0</v>
      </c>
      <c r="L156" s="239">
        <v>21</v>
      </c>
      <c r="M156" s="239">
        <f>G156*(1+L156/100)</f>
        <v>0</v>
      </c>
      <c r="N156" s="237">
        <v>0</v>
      </c>
      <c r="O156" s="237">
        <f>ROUND(E156*N156,2)</f>
        <v>0</v>
      </c>
      <c r="P156" s="237">
        <v>0</v>
      </c>
      <c r="Q156" s="237">
        <f>ROUND(E156*P156,2)</f>
        <v>0</v>
      </c>
      <c r="R156" s="239"/>
      <c r="S156" s="239" t="s">
        <v>163</v>
      </c>
      <c r="T156" s="240" t="s">
        <v>130</v>
      </c>
      <c r="U156" s="223">
        <v>0</v>
      </c>
      <c r="V156" s="223">
        <f>ROUND(E156*U156,2)</f>
        <v>0</v>
      </c>
      <c r="W156" s="223"/>
      <c r="X156" s="223" t="s">
        <v>164</v>
      </c>
      <c r="Y156" s="223" t="s">
        <v>132</v>
      </c>
      <c r="Z156" s="213"/>
      <c r="AA156" s="213"/>
      <c r="AB156" s="213"/>
      <c r="AC156" s="213"/>
      <c r="AD156" s="213"/>
      <c r="AE156" s="213"/>
      <c r="AF156" s="213"/>
      <c r="AG156" s="213" t="s">
        <v>165</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45" t="s">
        <v>331</v>
      </c>
      <c r="D157" s="242"/>
      <c r="E157" s="242"/>
      <c r="F157" s="242"/>
      <c r="G157" s="242"/>
      <c r="H157" s="223"/>
      <c r="I157" s="223"/>
      <c r="J157" s="223"/>
      <c r="K157" s="223"/>
      <c r="L157" s="223"/>
      <c r="M157" s="223"/>
      <c r="N157" s="222"/>
      <c r="O157" s="222"/>
      <c r="P157" s="222"/>
      <c r="Q157" s="222"/>
      <c r="R157" s="223"/>
      <c r="S157" s="223"/>
      <c r="T157" s="223"/>
      <c r="U157" s="223"/>
      <c r="V157" s="223"/>
      <c r="W157" s="223"/>
      <c r="X157" s="223"/>
      <c r="Y157" s="223"/>
      <c r="Z157" s="213"/>
      <c r="AA157" s="213"/>
      <c r="AB157" s="213"/>
      <c r="AC157" s="213"/>
      <c r="AD157" s="213"/>
      <c r="AE157" s="213"/>
      <c r="AF157" s="213"/>
      <c r="AG157" s="213" t="s">
        <v>135</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34">
        <v>72</v>
      </c>
      <c r="B158" s="235" t="s">
        <v>332</v>
      </c>
      <c r="C158" s="244" t="s">
        <v>333</v>
      </c>
      <c r="D158" s="236" t="s">
        <v>162</v>
      </c>
      <c r="E158" s="237">
        <v>1</v>
      </c>
      <c r="F158" s="238"/>
      <c r="G158" s="239">
        <f>ROUND(E158*F158,2)</f>
        <v>0</v>
      </c>
      <c r="H158" s="238"/>
      <c r="I158" s="239">
        <f>ROUND(E158*H158,2)</f>
        <v>0</v>
      </c>
      <c r="J158" s="238"/>
      <c r="K158" s="239">
        <f>ROUND(E158*J158,2)</f>
        <v>0</v>
      </c>
      <c r="L158" s="239">
        <v>21</v>
      </c>
      <c r="M158" s="239">
        <f>G158*(1+L158/100)</f>
        <v>0</v>
      </c>
      <c r="N158" s="237">
        <v>0</v>
      </c>
      <c r="O158" s="237">
        <f>ROUND(E158*N158,2)</f>
        <v>0</v>
      </c>
      <c r="P158" s="237">
        <v>0</v>
      </c>
      <c r="Q158" s="237">
        <f>ROUND(E158*P158,2)</f>
        <v>0</v>
      </c>
      <c r="R158" s="239"/>
      <c r="S158" s="239" t="s">
        <v>163</v>
      </c>
      <c r="T158" s="240" t="s">
        <v>130</v>
      </c>
      <c r="U158" s="223">
        <v>0</v>
      </c>
      <c r="V158" s="223">
        <f>ROUND(E158*U158,2)</f>
        <v>0</v>
      </c>
      <c r="W158" s="223"/>
      <c r="X158" s="223" t="s">
        <v>164</v>
      </c>
      <c r="Y158" s="223" t="s">
        <v>132</v>
      </c>
      <c r="Z158" s="213"/>
      <c r="AA158" s="213"/>
      <c r="AB158" s="213"/>
      <c r="AC158" s="213"/>
      <c r="AD158" s="213"/>
      <c r="AE158" s="213"/>
      <c r="AF158" s="213"/>
      <c r="AG158" s="213" t="s">
        <v>165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45" t="s">
        <v>200</v>
      </c>
      <c r="D159" s="242"/>
      <c r="E159" s="242"/>
      <c r="F159" s="242"/>
      <c r="G159" s="242"/>
      <c r="H159" s="223"/>
      <c r="I159" s="223"/>
      <c r="J159" s="223"/>
      <c r="K159" s="223"/>
      <c r="L159" s="223"/>
      <c r="M159" s="223"/>
      <c r="N159" s="222"/>
      <c r="O159" s="222"/>
      <c r="P159" s="222"/>
      <c r="Q159" s="222"/>
      <c r="R159" s="223"/>
      <c r="S159" s="223"/>
      <c r="T159" s="223"/>
      <c r="U159" s="223"/>
      <c r="V159" s="223"/>
      <c r="W159" s="223"/>
      <c r="X159" s="223"/>
      <c r="Y159" s="223"/>
      <c r="Z159" s="213"/>
      <c r="AA159" s="213"/>
      <c r="AB159" s="213"/>
      <c r="AC159" s="213"/>
      <c r="AD159" s="213"/>
      <c r="AE159" s="213"/>
      <c r="AF159" s="213"/>
      <c r="AG159" s="213" t="s">
        <v>135</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x14ac:dyDescent="0.2">
      <c r="A160" s="227" t="s">
        <v>124</v>
      </c>
      <c r="B160" s="228" t="s">
        <v>91</v>
      </c>
      <c r="C160" s="243" t="s">
        <v>92</v>
      </c>
      <c r="D160" s="229"/>
      <c r="E160" s="230"/>
      <c r="F160" s="231"/>
      <c r="G160" s="231">
        <f>SUMIF(AG161:AG172,"&lt;&gt;NOR",G161:G172)</f>
        <v>0</v>
      </c>
      <c r="H160" s="231"/>
      <c r="I160" s="231">
        <f>SUM(I161:I172)</f>
        <v>0</v>
      </c>
      <c r="J160" s="231"/>
      <c r="K160" s="231">
        <f>SUM(K161:K172)</f>
        <v>0</v>
      </c>
      <c r="L160" s="231"/>
      <c r="M160" s="231">
        <f>SUM(M161:M172)</f>
        <v>0</v>
      </c>
      <c r="N160" s="230"/>
      <c r="O160" s="230">
        <f>SUM(O161:O172)</f>
        <v>0</v>
      </c>
      <c r="P160" s="230"/>
      <c r="Q160" s="230">
        <f>SUM(Q161:Q172)</f>
        <v>0</v>
      </c>
      <c r="R160" s="231"/>
      <c r="S160" s="231"/>
      <c r="T160" s="232"/>
      <c r="U160" s="226"/>
      <c r="V160" s="226">
        <f>SUM(V161:V172)</f>
        <v>0</v>
      </c>
      <c r="W160" s="226"/>
      <c r="X160" s="226"/>
      <c r="Y160" s="226"/>
      <c r="AG160" t="s">
        <v>125</v>
      </c>
    </row>
    <row r="161" spans="1:60" outlineLevel="1" x14ac:dyDescent="0.2">
      <c r="A161" s="234">
        <v>73</v>
      </c>
      <c r="B161" s="235" t="s">
        <v>334</v>
      </c>
      <c r="C161" s="244" t="s">
        <v>223</v>
      </c>
      <c r="D161" s="236" t="s">
        <v>162</v>
      </c>
      <c r="E161" s="237">
        <v>1</v>
      </c>
      <c r="F161" s="238"/>
      <c r="G161" s="239">
        <f>ROUND(E161*F161,2)</f>
        <v>0</v>
      </c>
      <c r="H161" s="238"/>
      <c r="I161" s="239">
        <f>ROUND(E161*H161,2)</f>
        <v>0</v>
      </c>
      <c r="J161" s="238"/>
      <c r="K161" s="239">
        <f>ROUND(E161*J161,2)</f>
        <v>0</v>
      </c>
      <c r="L161" s="239">
        <v>21</v>
      </c>
      <c r="M161" s="239">
        <f>G161*(1+L161/100)</f>
        <v>0</v>
      </c>
      <c r="N161" s="237">
        <v>0</v>
      </c>
      <c r="O161" s="237">
        <f>ROUND(E161*N161,2)</f>
        <v>0</v>
      </c>
      <c r="P161" s="237">
        <v>0</v>
      </c>
      <c r="Q161" s="237">
        <f>ROUND(E161*P161,2)</f>
        <v>0</v>
      </c>
      <c r="R161" s="239"/>
      <c r="S161" s="239" t="s">
        <v>163</v>
      </c>
      <c r="T161" s="240" t="s">
        <v>130</v>
      </c>
      <c r="U161" s="223">
        <v>0</v>
      </c>
      <c r="V161" s="223">
        <f>ROUND(E161*U161,2)</f>
        <v>0</v>
      </c>
      <c r="W161" s="223"/>
      <c r="X161" s="223" t="s">
        <v>164</v>
      </c>
      <c r="Y161" s="223" t="s">
        <v>132</v>
      </c>
      <c r="Z161" s="213"/>
      <c r="AA161" s="213"/>
      <c r="AB161" s="213"/>
      <c r="AC161" s="213"/>
      <c r="AD161" s="213"/>
      <c r="AE161" s="213"/>
      <c r="AF161" s="213"/>
      <c r="AG161" s="213" t="s">
        <v>165</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2" x14ac:dyDescent="0.2">
      <c r="A162" s="220"/>
      <c r="B162" s="221"/>
      <c r="C162" s="245" t="s">
        <v>224</v>
      </c>
      <c r="D162" s="242"/>
      <c r="E162" s="242"/>
      <c r="F162" s="242"/>
      <c r="G162" s="242"/>
      <c r="H162" s="223"/>
      <c r="I162" s="223"/>
      <c r="J162" s="223"/>
      <c r="K162" s="223"/>
      <c r="L162" s="223"/>
      <c r="M162" s="223"/>
      <c r="N162" s="222"/>
      <c r="O162" s="222"/>
      <c r="P162" s="222"/>
      <c r="Q162" s="222"/>
      <c r="R162" s="223"/>
      <c r="S162" s="223"/>
      <c r="T162" s="223"/>
      <c r="U162" s="223"/>
      <c r="V162" s="223"/>
      <c r="W162" s="223"/>
      <c r="X162" s="223"/>
      <c r="Y162" s="223"/>
      <c r="Z162" s="213"/>
      <c r="AA162" s="213"/>
      <c r="AB162" s="213"/>
      <c r="AC162" s="213"/>
      <c r="AD162" s="213"/>
      <c r="AE162" s="213"/>
      <c r="AF162" s="213"/>
      <c r="AG162" s="213" t="s">
        <v>135</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41" t="str">
        <f>C162</f>
        <v>opláštěný nerezový výlisek, páka kolenového spouštění, kolínko výtokové, vanička 340x250x110 mm, síla plechu 1,2 mm</v>
      </c>
      <c r="BB162" s="213"/>
      <c r="BC162" s="213"/>
      <c r="BD162" s="213"/>
      <c r="BE162" s="213"/>
      <c r="BF162" s="213"/>
      <c r="BG162" s="213"/>
      <c r="BH162" s="213"/>
    </row>
    <row r="163" spans="1:60" outlineLevel="1" x14ac:dyDescent="0.2">
      <c r="A163" s="234">
        <v>74</v>
      </c>
      <c r="B163" s="235" t="s">
        <v>335</v>
      </c>
      <c r="C163" s="244" t="s">
        <v>336</v>
      </c>
      <c r="D163" s="236" t="s">
        <v>162</v>
      </c>
      <c r="E163" s="237">
        <v>1</v>
      </c>
      <c r="F163" s="238"/>
      <c r="G163" s="239">
        <f>ROUND(E163*F163,2)</f>
        <v>0</v>
      </c>
      <c r="H163" s="238"/>
      <c r="I163" s="239">
        <f>ROUND(E163*H163,2)</f>
        <v>0</v>
      </c>
      <c r="J163" s="238"/>
      <c r="K163" s="239">
        <f>ROUND(E163*J163,2)</f>
        <v>0</v>
      </c>
      <c r="L163" s="239">
        <v>21</v>
      </c>
      <c r="M163" s="239">
        <f>G163*(1+L163/100)</f>
        <v>0</v>
      </c>
      <c r="N163" s="237">
        <v>0</v>
      </c>
      <c r="O163" s="237">
        <f>ROUND(E163*N163,2)</f>
        <v>0</v>
      </c>
      <c r="P163" s="237">
        <v>0</v>
      </c>
      <c r="Q163" s="237">
        <f>ROUND(E163*P163,2)</f>
        <v>0</v>
      </c>
      <c r="R163" s="239"/>
      <c r="S163" s="239" t="s">
        <v>163</v>
      </c>
      <c r="T163" s="240" t="s">
        <v>130</v>
      </c>
      <c r="U163" s="223">
        <v>0</v>
      </c>
      <c r="V163" s="223">
        <f>ROUND(E163*U163,2)</f>
        <v>0</v>
      </c>
      <c r="W163" s="223"/>
      <c r="X163" s="223" t="s">
        <v>164</v>
      </c>
      <c r="Y163" s="223" t="s">
        <v>132</v>
      </c>
      <c r="Z163" s="213"/>
      <c r="AA163" s="213"/>
      <c r="AB163" s="213"/>
      <c r="AC163" s="213"/>
      <c r="AD163" s="213"/>
      <c r="AE163" s="213"/>
      <c r="AF163" s="213"/>
      <c r="AG163" s="213" t="s">
        <v>165</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2" x14ac:dyDescent="0.2">
      <c r="A164" s="220"/>
      <c r="B164" s="221"/>
      <c r="C164" s="245" t="s">
        <v>200</v>
      </c>
      <c r="D164" s="242"/>
      <c r="E164" s="242"/>
      <c r="F164" s="242"/>
      <c r="G164" s="242"/>
      <c r="H164" s="223"/>
      <c r="I164" s="223"/>
      <c r="J164" s="223"/>
      <c r="K164" s="223"/>
      <c r="L164" s="223"/>
      <c r="M164" s="223"/>
      <c r="N164" s="222"/>
      <c r="O164" s="222"/>
      <c r="P164" s="222"/>
      <c r="Q164" s="222"/>
      <c r="R164" s="223"/>
      <c r="S164" s="223"/>
      <c r="T164" s="223"/>
      <c r="U164" s="223"/>
      <c r="V164" s="223"/>
      <c r="W164" s="223"/>
      <c r="X164" s="223"/>
      <c r="Y164" s="223"/>
      <c r="Z164" s="213"/>
      <c r="AA164" s="213"/>
      <c r="AB164" s="213"/>
      <c r="AC164" s="213"/>
      <c r="AD164" s="213"/>
      <c r="AE164" s="213"/>
      <c r="AF164" s="213"/>
      <c r="AG164" s="213" t="s">
        <v>135</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
      <c r="A165" s="234">
        <v>75</v>
      </c>
      <c r="B165" s="235" t="s">
        <v>337</v>
      </c>
      <c r="C165" s="244" t="s">
        <v>338</v>
      </c>
      <c r="D165" s="236" t="s">
        <v>162</v>
      </c>
      <c r="E165" s="237">
        <v>1</v>
      </c>
      <c r="F165" s="238"/>
      <c r="G165" s="239">
        <f>ROUND(E165*F165,2)</f>
        <v>0</v>
      </c>
      <c r="H165" s="238"/>
      <c r="I165" s="239">
        <f>ROUND(E165*H165,2)</f>
        <v>0</v>
      </c>
      <c r="J165" s="238"/>
      <c r="K165" s="239">
        <f>ROUND(E165*J165,2)</f>
        <v>0</v>
      </c>
      <c r="L165" s="239">
        <v>21</v>
      </c>
      <c r="M165" s="239">
        <f>G165*(1+L165/100)</f>
        <v>0</v>
      </c>
      <c r="N165" s="237">
        <v>0</v>
      </c>
      <c r="O165" s="237">
        <f>ROUND(E165*N165,2)</f>
        <v>0</v>
      </c>
      <c r="P165" s="237">
        <v>0</v>
      </c>
      <c r="Q165" s="237">
        <f>ROUND(E165*P165,2)</f>
        <v>0</v>
      </c>
      <c r="R165" s="239"/>
      <c r="S165" s="239" t="s">
        <v>163</v>
      </c>
      <c r="T165" s="240" t="s">
        <v>130</v>
      </c>
      <c r="U165" s="223">
        <v>0</v>
      </c>
      <c r="V165" s="223">
        <f>ROUND(E165*U165,2)</f>
        <v>0</v>
      </c>
      <c r="W165" s="223"/>
      <c r="X165" s="223" t="s">
        <v>164</v>
      </c>
      <c r="Y165" s="223" t="s">
        <v>132</v>
      </c>
      <c r="Z165" s="213"/>
      <c r="AA165" s="213"/>
      <c r="AB165" s="213"/>
      <c r="AC165" s="213"/>
      <c r="AD165" s="213"/>
      <c r="AE165" s="213"/>
      <c r="AF165" s="213"/>
      <c r="AG165" s="213" t="s">
        <v>165</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45" t="s">
        <v>194</v>
      </c>
      <c r="D166" s="242"/>
      <c r="E166" s="242"/>
      <c r="F166" s="242"/>
      <c r="G166" s="242"/>
      <c r="H166" s="223"/>
      <c r="I166" s="223"/>
      <c r="J166" s="223"/>
      <c r="K166" s="223"/>
      <c r="L166" s="223"/>
      <c r="M166" s="223"/>
      <c r="N166" s="222"/>
      <c r="O166" s="222"/>
      <c r="P166" s="222"/>
      <c r="Q166" s="222"/>
      <c r="R166" s="223"/>
      <c r="S166" s="223"/>
      <c r="T166" s="223"/>
      <c r="U166" s="223"/>
      <c r="V166" s="223"/>
      <c r="W166" s="223"/>
      <c r="X166" s="223"/>
      <c r="Y166" s="223"/>
      <c r="Z166" s="213"/>
      <c r="AA166" s="213"/>
      <c r="AB166" s="213"/>
      <c r="AC166" s="213"/>
      <c r="AD166" s="213"/>
      <c r="AE166" s="213"/>
      <c r="AF166" s="213"/>
      <c r="AG166" s="213" t="s">
        <v>135</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34">
        <v>76</v>
      </c>
      <c r="B167" s="235" t="s">
        <v>339</v>
      </c>
      <c r="C167" s="244" t="s">
        <v>340</v>
      </c>
      <c r="D167" s="236" t="s">
        <v>162</v>
      </c>
      <c r="E167" s="237">
        <v>1</v>
      </c>
      <c r="F167" s="238"/>
      <c r="G167" s="239">
        <f>ROUND(E167*F167,2)</f>
        <v>0</v>
      </c>
      <c r="H167" s="238"/>
      <c r="I167" s="239">
        <f>ROUND(E167*H167,2)</f>
        <v>0</v>
      </c>
      <c r="J167" s="238"/>
      <c r="K167" s="239">
        <f>ROUND(E167*J167,2)</f>
        <v>0</v>
      </c>
      <c r="L167" s="239">
        <v>21</v>
      </c>
      <c r="M167" s="239">
        <f>G167*(1+L167/100)</f>
        <v>0</v>
      </c>
      <c r="N167" s="237">
        <v>0</v>
      </c>
      <c r="O167" s="237">
        <f>ROUND(E167*N167,2)</f>
        <v>0</v>
      </c>
      <c r="P167" s="237">
        <v>0</v>
      </c>
      <c r="Q167" s="237">
        <f>ROUND(E167*P167,2)</f>
        <v>0</v>
      </c>
      <c r="R167" s="239"/>
      <c r="S167" s="239" t="s">
        <v>163</v>
      </c>
      <c r="T167" s="240" t="s">
        <v>130</v>
      </c>
      <c r="U167" s="223">
        <v>0</v>
      </c>
      <c r="V167" s="223">
        <f>ROUND(E167*U167,2)</f>
        <v>0</v>
      </c>
      <c r="W167" s="223"/>
      <c r="X167" s="223" t="s">
        <v>164</v>
      </c>
      <c r="Y167" s="223" t="s">
        <v>132</v>
      </c>
      <c r="Z167" s="213"/>
      <c r="AA167" s="213"/>
      <c r="AB167" s="213"/>
      <c r="AC167" s="213"/>
      <c r="AD167" s="213"/>
      <c r="AE167" s="213"/>
      <c r="AF167" s="213"/>
      <c r="AG167" s="213" t="s">
        <v>165</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45" t="s">
        <v>194</v>
      </c>
      <c r="D168" s="242"/>
      <c r="E168" s="242"/>
      <c r="F168" s="242"/>
      <c r="G168" s="242"/>
      <c r="H168" s="223"/>
      <c r="I168" s="223"/>
      <c r="J168" s="223"/>
      <c r="K168" s="223"/>
      <c r="L168" s="223"/>
      <c r="M168" s="223"/>
      <c r="N168" s="222"/>
      <c r="O168" s="222"/>
      <c r="P168" s="222"/>
      <c r="Q168" s="222"/>
      <c r="R168" s="223"/>
      <c r="S168" s="223"/>
      <c r="T168" s="223"/>
      <c r="U168" s="223"/>
      <c r="V168" s="223"/>
      <c r="W168" s="223"/>
      <c r="X168" s="223"/>
      <c r="Y168" s="223"/>
      <c r="Z168" s="213"/>
      <c r="AA168" s="213"/>
      <c r="AB168" s="213"/>
      <c r="AC168" s="213"/>
      <c r="AD168" s="213"/>
      <c r="AE168" s="213"/>
      <c r="AF168" s="213"/>
      <c r="AG168" s="213" t="s">
        <v>135</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34">
        <v>77</v>
      </c>
      <c r="B169" s="235" t="s">
        <v>341</v>
      </c>
      <c r="C169" s="244" t="s">
        <v>342</v>
      </c>
      <c r="D169" s="236" t="s">
        <v>162</v>
      </c>
      <c r="E169" s="237">
        <v>1</v>
      </c>
      <c r="F169" s="238"/>
      <c r="G169" s="239">
        <f>ROUND(E169*F169,2)</f>
        <v>0</v>
      </c>
      <c r="H169" s="238"/>
      <c r="I169" s="239">
        <f>ROUND(E169*H169,2)</f>
        <v>0</v>
      </c>
      <c r="J169" s="238"/>
      <c r="K169" s="239">
        <f>ROUND(E169*J169,2)</f>
        <v>0</v>
      </c>
      <c r="L169" s="239">
        <v>21</v>
      </c>
      <c r="M169" s="239">
        <f>G169*(1+L169/100)</f>
        <v>0</v>
      </c>
      <c r="N169" s="237">
        <v>0</v>
      </c>
      <c r="O169" s="237">
        <f>ROUND(E169*N169,2)</f>
        <v>0</v>
      </c>
      <c r="P169" s="237">
        <v>0</v>
      </c>
      <c r="Q169" s="237">
        <f>ROUND(E169*P169,2)</f>
        <v>0</v>
      </c>
      <c r="R169" s="239"/>
      <c r="S169" s="239" t="s">
        <v>163</v>
      </c>
      <c r="T169" s="240" t="s">
        <v>130</v>
      </c>
      <c r="U169" s="223">
        <v>0</v>
      </c>
      <c r="V169" s="223">
        <f>ROUND(E169*U169,2)</f>
        <v>0</v>
      </c>
      <c r="W169" s="223"/>
      <c r="X169" s="223" t="s">
        <v>164</v>
      </c>
      <c r="Y169" s="223" t="s">
        <v>132</v>
      </c>
      <c r="Z169" s="213"/>
      <c r="AA169" s="213"/>
      <c r="AB169" s="213"/>
      <c r="AC169" s="213"/>
      <c r="AD169" s="213"/>
      <c r="AE169" s="213"/>
      <c r="AF169" s="213"/>
      <c r="AG169" s="213" t="s">
        <v>165</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45" t="s">
        <v>343</v>
      </c>
      <c r="D170" s="242"/>
      <c r="E170" s="242"/>
      <c r="F170" s="242"/>
      <c r="G170" s="242"/>
      <c r="H170" s="223"/>
      <c r="I170" s="223"/>
      <c r="J170" s="223"/>
      <c r="K170" s="223"/>
      <c r="L170" s="223"/>
      <c r="M170" s="223"/>
      <c r="N170" s="222"/>
      <c r="O170" s="222"/>
      <c r="P170" s="222"/>
      <c r="Q170" s="222"/>
      <c r="R170" s="223"/>
      <c r="S170" s="223"/>
      <c r="T170" s="223"/>
      <c r="U170" s="223"/>
      <c r="V170" s="223"/>
      <c r="W170" s="223"/>
      <c r="X170" s="223"/>
      <c r="Y170" s="223"/>
      <c r="Z170" s="213"/>
      <c r="AA170" s="213"/>
      <c r="AB170" s="213"/>
      <c r="AC170" s="213"/>
      <c r="AD170" s="213"/>
      <c r="AE170" s="213"/>
      <c r="AF170" s="213"/>
      <c r="AG170" s="213" t="s">
        <v>135</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x14ac:dyDescent="0.2">
      <c r="A171" s="234">
        <v>78</v>
      </c>
      <c r="B171" s="235" t="s">
        <v>344</v>
      </c>
      <c r="C171" s="244" t="s">
        <v>345</v>
      </c>
      <c r="D171" s="236" t="s">
        <v>162</v>
      </c>
      <c r="E171" s="237">
        <v>1</v>
      </c>
      <c r="F171" s="238"/>
      <c r="G171" s="239">
        <f>ROUND(E171*F171,2)</f>
        <v>0</v>
      </c>
      <c r="H171" s="238"/>
      <c r="I171" s="239">
        <f>ROUND(E171*H171,2)</f>
        <v>0</v>
      </c>
      <c r="J171" s="238"/>
      <c r="K171" s="239">
        <f>ROUND(E171*J171,2)</f>
        <v>0</v>
      </c>
      <c r="L171" s="239">
        <v>21</v>
      </c>
      <c r="M171" s="239">
        <f>G171*(1+L171/100)</f>
        <v>0</v>
      </c>
      <c r="N171" s="237">
        <v>0</v>
      </c>
      <c r="O171" s="237">
        <f>ROUND(E171*N171,2)</f>
        <v>0</v>
      </c>
      <c r="P171" s="237">
        <v>0</v>
      </c>
      <c r="Q171" s="237">
        <f>ROUND(E171*P171,2)</f>
        <v>0</v>
      </c>
      <c r="R171" s="239"/>
      <c r="S171" s="239" t="s">
        <v>163</v>
      </c>
      <c r="T171" s="240" t="s">
        <v>130</v>
      </c>
      <c r="U171" s="223">
        <v>0</v>
      </c>
      <c r="V171" s="223">
        <f>ROUND(E171*U171,2)</f>
        <v>0</v>
      </c>
      <c r="W171" s="223"/>
      <c r="X171" s="223" t="s">
        <v>178</v>
      </c>
      <c r="Y171" s="223" t="s">
        <v>132</v>
      </c>
      <c r="Z171" s="213"/>
      <c r="AA171" s="213"/>
      <c r="AB171" s="213"/>
      <c r="AC171" s="213"/>
      <c r="AD171" s="213"/>
      <c r="AE171" s="213"/>
      <c r="AF171" s="213"/>
      <c r="AG171" s="213" t="s">
        <v>179</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2" x14ac:dyDescent="0.2">
      <c r="A172" s="220"/>
      <c r="B172" s="221"/>
      <c r="C172" s="245" t="s">
        <v>217</v>
      </c>
      <c r="D172" s="242"/>
      <c r="E172" s="242"/>
      <c r="F172" s="242"/>
      <c r="G172" s="242"/>
      <c r="H172" s="223"/>
      <c r="I172" s="223"/>
      <c r="J172" s="223"/>
      <c r="K172" s="223"/>
      <c r="L172" s="223"/>
      <c r="M172" s="223"/>
      <c r="N172" s="222"/>
      <c r="O172" s="222"/>
      <c r="P172" s="222"/>
      <c r="Q172" s="222"/>
      <c r="R172" s="223"/>
      <c r="S172" s="223"/>
      <c r="T172" s="223"/>
      <c r="U172" s="223"/>
      <c r="V172" s="223"/>
      <c r="W172" s="223"/>
      <c r="X172" s="223"/>
      <c r="Y172" s="223"/>
      <c r="Z172" s="213"/>
      <c r="AA172" s="213"/>
      <c r="AB172" s="213"/>
      <c r="AC172" s="213"/>
      <c r="AD172" s="213"/>
      <c r="AE172" s="213"/>
      <c r="AF172" s="213"/>
      <c r="AG172" s="213" t="s">
        <v>135</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x14ac:dyDescent="0.2">
      <c r="A173" s="227" t="s">
        <v>124</v>
      </c>
      <c r="B173" s="228" t="s">
        <v>65</v>
      </c>
      <c r="C173" s="243" t="s">
        <v>66</v>
      </c>
      <c r="D173" s="229"/>
      <c r="E173" s="230"/>
      <c r="F173" s="231"/>
      <c r="G173" s="231">
        <f>SUMIF(AG174:AG181,"&lt;&gt;NOR",G174:G181)</f>
        <v>0</v>
      </c>
      <c r="H173" s="231"/>
      <c r="I173" s="231">
        <f>SUM(I174:I181)</f>
        <v>0</v>
      </c>
      <c r="J173" s="231"/>
      <c r="K173" s="231">
        <f>SUM(K174:K181)</f>
        <v>0</v>
      </c>
      <c r="L173" s="231"/>
      <c r="M173" s="231">
        <f>SUM(M174:M181)</f>
        <v>0</v>
      </c>
      <c r="N173" s="230"/>
      <c r="O173" s="230">
        <f>SUM(O174:O181)</f>
        <v>0</v>
      </c>
      <c r="P173" s="230"/>
      <c r="Q173" s="230">
        <f>SUM(Q174:Q181)</f>
        <v>0</v>
      </c>
      <c r="R173" s="231"/>
      <c r="S173" s="231"/>
      <c r="T173" s="232"/>
      <c r="U173" s="226"/>
      <c r="V173" s="226">
        <f>SUM(V174:V181)</f>
        <v>0</v>
      </c>
      <c r="W173" s="226"/>
      <c r="X173" s="226"/>
      <c r="Y173" s="226"/>
      <c r="AG173" t="s">
        <v>125</v>
      </c>
    </row>
    <row r="174" spans="1:60" outlineLevel="1" x14ac:dyDescent="0.2">
      <c r="A174" s="234">
        <v>79</v>
      </c>
      <c r="B174" s="235" t="s">
        <v>346</v>
      </c>
      <c r="C174" s="244" t="s">
        <v>347</v>
      </c>
      <c r="D174" s="236" t="s">
        <v>162</v>
      </c>
      <c r="E174" s="237">
        <v>3</v>
      </c>
      <c r="F174" s="238"/>
      <c r="G174" s="239">
        <f>ROUND(E174*F174,2)</f>
        <v>0</v>
      </c>
      <c r="H174" s="238"/>
      <c r="I174" s="239">
        <f>ROUND(E174*H174,2)</f>
        <v>0</v>
      </c>
      <c r="J174" s="238"/>
      <c r="K174" s="239">
        <f>ROUND(E174*J174,2)</f>
        <v>0</v>
      </c>
      <c r="L174" s="239">
        <v>21</v>
      </c>
      <c r="M174" s="239">
        <f>G174*(1+L174/100)</f>
        <v>0</v>
      </c>
      <c r="N174" s="237">
        <v>0</v>
      </c>
      <c r="O174" s="237">
        <f>ROUND(E174*N174,2)</f>
        <v>0</v>
      </c>
      <c r="P174" s="237">
        <v>0</v>
      </c>
      <c r="Q174" s="237">
        <f>ROUND(E174*P174,2)</f>
        <v>0</v>
      </c>
      <c r="R174" s="239"/>
      <c r="S174" s="239" t="s">
        <v>163</v>
      </c>
      <c r="T174" s="240" t="s">
        <v>130</v>
      </c>
      <c r="U174" s="223">
        <v>0</v>
      </c>
      <c r="V174" s="223">
        <f>ROUND(E174*U174,2)</f>
        <v>0</v>
      </c>
      <c r="W174" s="223"/>
      <c r="X174" s="223" t="s">
        <v>178</v>
      </c>
      <c r="Y174" s="223" t="s">
        <v>132</v>
      </c>
      <c r="Z174" s="213"/>
      <c r="AA174" s="213"/>
      <c r="AB174" s="213"/>
      <c r="AC174" s="213"/>
      <c r="AD174" s="213"/>
      <c r="AE174" s="213"/>
      <c r="AF174" s="213"/>
      <c r="AG174" s="213" t="s">
        <v>179</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2" x14ac:dyDescent="0.2">
      <c r="A175" s="220"/>
      <c r="B175" s="221"/>
      <c r="C175" s="245" t="s">
        <v>348</v>
      </c>
      <c r="D175" s="242"/>
      <c r="E175" s="242"/>
      <c r="F175" s="242"/>
      <c r="G175" s="242"/>
      <c r="H175" s="223"/>
      <c r="I175" s="223"/>
      <c r="J175" s="223"/>
      <c r="K175" s="223"/>
      <c r="L175" s="223"/>
      <c r="M175" s="223"/>
      <c r="N175" s="222"/>
      <c r="O175" s="222"/>
      <c r="P175" s="222"/>
      <c r="Q175" s="222"/>
      <c r="R175" s="223"/>
      <c r="S175" s="223"/>
      <c r="T175" s="223"/>
      <c r="U175" s="223"/>
      <c r="V175" s="223"/>
      <c r="W175" s="223"/>
      <c r="X175" s="223"/>
      <c r="Y175" s="223"/>
      <c r="Z175" s="213"/>
      <c r="AA175" s="213"/>
      <c r="AB175" s="213"/>
      <c r="AC175" s="213"/>
      <c r="AD175" s="213"/>
      <c r="AE175" s="213"/>
      <c r="AF175" s="213"/>
      <c r="AG175" s="213" t="s">
        <v>135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1" t="str">
        <f>C175</f>
        <v>konstrukce z chromniklové oceli 18/10, 4 otočná kolečka z toho 2 s brzdou, 1 šachta, kapacita 50 talířů, přívodní kabel 2m, trubkové madlo, odkládací zásuvka, regulovaný termostat pro nastavení teploty</v>
      </c>
      <c r="BB175" s="213"/>
      <c r="BC175" s="213"/>
      <c r="BD175" s="213"/>
      <c r="BE175" s="213"/>
      <c r="BF175" s="213"/>
      <c r="BG175" s="213"/>
      <c r="BH175" s="213"/>
    </row>
    <row r="176" spans="1:60" outlineLevel="1" x14ac:dyDescent="0.2">
      <c r="A176" s="234">
        <v>80</v>
      </c>
      <c r="B176" s="235" t="s">
        <v>349</v>
      </c>
      <c r="C176" s="244" t="s">
        <v>350</v>
      </c>
      <c r="D176" s="236" t="s">
        <v>162</v>
      </c>
      <c r="E176" s="237">
        <v>3</v>
      </c>
      <c r="F176" s="238"/>
      <c r="G176" s="239">
        <f>ROUND(E176*F176,2)</f>
        <v>0</v>
      </c>
      <c r="H176" s="238"/>
      <c r="I176" s="239">
        <f>ROUND(E176*H176,2)</f>
        <v>0</v>
      </c>
      <c r="J176" s="238"/>
      <c r="K176" s="239">
        <f>ROUND(E176*J176,2)</f>
        <v>0</v>
      </c>
      <c r="L176" s="239">
        <v>21</v>
      </c>
      <c r="M176" s="239">
        <f>G176*(1+L176/100)</f>
        <v>0</v>
      </c>
      <c r="N176" s="237">
        <v>0</v>
      </c>
      <c r="O176" s="237">
        <f>ROUND(E176*N176,2)</f>
        <v>0</v>
      </c>
      <c r="P176" s="237">
        <v>0</v>
      </c>
      <c r="Q176" s="237">
        <f>ROUND(E176*P176,2)</f>
        <v>0</v>
      </c>
      <c r="R176" s="239"/>
      <c r="S176" s="239" t="s">
        <v>163</v>
      </c>
      <c r="T176" s="240" t="s">
        <v>130</v>
      </c>
      <c r="U176" s="223">
        <v>0</v>
      </c>
      <c r="V176" s="223">
        <f>ROUND(E176*U176,2)</f>
        <v>0</v>
      </c>
      <c r="W176" s="223"/>
      <c r="X176" s="223" t="s">
        <v>164</v>
      </c>
      <c r="Y176" s="223" t="s">
        <v>132</v>
      </c>
      <c r="Z176" s="213"/>
      <c r="AA176" s="213"/>
      <c r="AB176" s="213"/>
      <c r="AC176" s="213"/>
      <c r="AD176" s="213"/>
      <c r="AE176" s="213"/>
      <c r="AF176" s="213"/>
      <c r="AG176" s="213" t="s">
        <v>165</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2" x14ac:dyDescent="0.2">
      <c r="A177" s="220"/>
      <c r="B177" s="221"/>
      <c r="C177" s="245" t="s">
        <v>351</v>
      </c>
      <c r="D177" s="242"/>
      <c r="E177" s="242"/>
      <c r="F177" s="242"/>
      <c r="G177" s="242"/>
      <c r="H177" s="223"/>
      <c r="I177" s="223"/>
      <c r="J177" s="223"/>
      <c r="K177" s="223"/>
      <c r="L177" s="223"/>
      <c r="M177" s="223"/>
      <c r="N177" s="222"/>
      <c r="O177" s="222"/>
      <c r="P177" s="222"/>
      <c r="Q177" s="222"/>
      <c r="R177" s="223"/>
      <c r="S177" s="223"/>
      <c r="T177" s="223"/>
      <c r="U177" s="223"/>
      <c r="V177" s="223"/>
      <c r="W177" s="223"/>
      <c r="X177" s="223"/>
      <c r="Y177" s="223"/>
      <c r="Z177" s="213"/>
      <c r="AA177" s="213"/>
      <c r="AB177" s="213"/>
      <c r="AC177" s="213"/>
      <c r="AD177" s="213"/>
      <c r="AE177" s="213"/>
      <c r="AF177" s="213"/>
      <c r="AG177" s="213" t="s">
        <v>135</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41" t="str">
        <f>C177</f>
        <v>konstrukce z chromniklové oceli 18/10, každá vana disponuje samostatným topným tělesem a samostatným termostatem pro regulaci teploty od +30°C do +90°C</v>
      </c>
      <c r="BB177" s="213"/>
      <c r="BC177" s="213"/>
      <c r="BD177" s="213"/>
      <c r="BE177" s="213"/>
      <c r="BF177" s="213"/>
      <c r="BG177" s="213"/>
      <c r="BH177" s="213"/>
    </row>
    <row r="178" spans="1:60" outlineLevel="1" x14ac:dyDescent="0.2">
      <c r="A178" s="234">
        <v>81</v>
      </c>
      <c r="B178" s="235" t="s">
        <v>352</v>
      </c>
      <c r="C178" s="244" t="s">
        <v>353</v>
      </c>
      <c r="D178" s="236" t="s">
        <v>162</v>
      </c>
      <c r="E178" s="237">
        <v>1</v>
      </c>
      <c r="F178" s="238"/>
      <c r="G178" s="239">
        <f>ROUND(E178*F178,2)</f>
        <v>0</v>
      </c>
      <c r="H178" s="238"/>
      <c r="I178" s="239">
        <f>ROUND(E178*H178,2)</f>
        <v>0</v>
      </c>
      <c r="J178" s="238"/>
      <c r="K178" s="239">
        <f>ROUND(E178*J178,2)</f>
        <v>0</v>
      </c>
      <c r="L178" s="239">
        <v>21</v>
      </c>
      <c r="M178" s="239">
        <f>G178*(1+L178/100)</f>
        <v>0</v>
      </c>
      <c r="N178" s="237">
        <v>0</v>
      </c>
      <c r="O178" s="237">
        <f>ROUND(E178*N178,2)</f>
        <v>0</v>
      </c>
      <c r="P178" s="237">
        <v>0</v>
      </c>
      <c r="Q178" s="237">
        <f>ROUND(E178*P178,2)</f>
        <v>0</v>
      </c>
      <c r="R178" s="239"/>
      <c r="S178" s="239" t="s">
        <v>163</v>
      </c>
      <c r="T178" s="240" t="s">
        <v>130</v>
      </c>
      <c r="U178" s="223">
        <v>0</v>
      </c>
      <c r="V178" s="223">
        <f>ROUND(E178*U178,2)</f>
        <v>0</v>
      </c>
      <c r="W178" s="223"/>
      <c r="X178" s="223" t="s">
        <v>178</v>
      </c>
      <c r="Y178" s="223" t="s">
        <v>132</v>
      </c>
      <c r="Z178" s="213"/>
      <c r="AA178" s="213"/>
      <c r="AB178" s="213"/>
      <c r="AC178" s="213"/>
      <c r="AD178" s="213"/>
      <c r="AE178" s="213"/>
      <c r="AF178" s="213"/>
      <c r="AG178" s="213" t="s">
        <v>179</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2" x14ac:dyDescent="0.2">
      <c r="A179" s="220"/>
      <c r="B179" s="221"/>
      <c r="C179" s="245" t="s">
        <v>354</v>
      </c>
      <c r="D179" s="242"/>
      <c r="E179" s="242"/>
      <c r="F179" s="242"/>
      <c r="G179" s="242"/>
      <c r="H179" s="223"/>
      <c r="I179" s="223"/>
      <c r="J179" s="223"/>
      <c r="K179" s="223"/>
      <c r="L179" s="223"/>
      <c r="M179" s="223"/>
      <c r="N179" s="222"/>
      <c r="O179" s="222"/>
      <c r="P179" s="222"/>
      <c r="Q179" s="222"/>
      <c r="R179" s="223"/>
      <c r="S179" s="223"/>
      <c r="T179" s="223"/>
      <c r="U179" s="223"/>
      <c r="V179" s="223"/>
      <c r="W179" s="223"/>
      <c r="X179" s="223"/>
      <c r="Y179" s="223"/>
      <c r="Z179" s="213"/>
      <c r="AA179" s="213"/>
      <c r="AB179" s="213"/>
      <c r="AC179" s="213"/>
      <c r="AD179" s="213"/>
      <c r="AE179" s="213"/>
      <c r="AF179" s="213"/>
      <c r="AG179" s="213" t="s">
        <v>135</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41" t="str">
        <f>C179</f>
        <v>konstrukce z chromniklové oceli 18/10, 4 otočná kolečka z toho 2 s brzdou, 1 šachta k podávání misek, kapacita 76 misek, přívodní kabel 2m, trubkové madlo, odkládací zásuvka, regulovaný termostat pro nastavení teploty</v>
      </c>
      <c r="BB179" s="213"/>
      <c r="BC179" s="213"/>
      <c r="BD179" s="213"/>
      <c r="BE179" s="213"/>
      <c r="BF179" s="213"/>
      <c r="BG179" s="213"/>
      <c r="BH179" s="213"/>
    </row>
    <row r="180" spans="1:60" outlineLevel="1" x14ac:dyDescent="0.2">
      <c r="A180" s="234">
        <v>82</v>
      </c>
      <c r="B180" s="235" t="s">
        <v>355</v>
      </c>
      <c r="C180" s="244" t="s">
        <v>207</v>
      </c>
      <c r="D180" s="236" t="s">
        <v>162</v>
      </c>
      <c r="E180" s="237">
        <v>1</v>
      </c>
      <c r="F180" s="238"/>
      <c r="G180" s="239">
        <f>ROUND(E180*F180,2)</f>
        <v>0</v>
      </c>
      <c r="H180" s="238"/>
      <c r="I180" s="239">
        <f>ROUND(E180*H180,2)</f>
        <v>0</v>
      </c>
      <c r="J180" s="238"/>
      <c r="K180" s="239">
        <f>ROUND(E180*J180,2)</f>
        <v>0</v>
      </c>
      <c r="L180" s="239">
        <v>21</v>
      </c>
      <c r="M180" s="239">
        <f>G180*(1+L180/100)</f>
        <v>0</v>
      </c>
      <c r="N180" s="237">
        <v>0</v>
      </c>
      <c r="O180" s="237">
        <f>ROUND(E180*N180,2)</f>
        <v>0</v>
      </c>
      <c r="P180" s="237">
        <v>0</v>
      </c>
      <c r="Q180" s="237">
        <f>ROUND(E180*P180,2)</f>
        <v>0</v>
      </c>
      <c r="R180" s="239"/>
      <c r="S180" s="239" t="s">
        <v>163</v>
      </c>
      <c r="T180" s="240" t="s">
        <v>130</v>
      </c>
      <c r="U180" s="223">
        <v>0</v>
      </c>
      <c r="V180" s="223">
        <f>ROUND(E180*U180,2)</f>
        <v>0</v>
      </c>
      <c r="W180" s="223"/>
      <c r="X180" s="223" t="s">
        <v>164</v>
      </c>
      <c r="Y180" s="223" t="s">
        <v>132</v>
      </c>
      <c r="Z180" s="213"/>
      <c r="AA180" s="213"/>
      <c r="AB180" s="213"/>
      <c r="AC180" s="213"/>
      <c r="AD180" s="213"/>
      <c r="AE180" s="213"/>
      <c r="AF180" s="213"/>
      <c r="AG180" s="213" t="s">
        <v>165</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45" t="s">
        <v>208</v>
      </c>
      <c r="D181" s="242"/>
      <c r="E181" s="242"/>
      <c r="F181" s="242"/>
      <c r="G181" s="242"/>
      <c r="H181" s="223"/>
      <c r="I181" s="223"/>
      <c r="J181" s="223"/>
      <c r="K181" s="223"/>
      <c r="L181" s="223"/>
      <c r="M181" s="223"/>
      <c r="N181" s="222"/>
      <c r="O181" s="222"/>
      <c r="P181" s="222"/>
      <c r="Q181" s="222"/>
      <c r="R181" s="223"/>
      <c r="S181" s="223"/>
      <c r="T181" s="223"/>
      <c r="U181" s="223"/>
      <c r="V181" s="223"/>
      <c r="W181" s="223"/>
      <c r="X181" s="223"/>
      <c r="Y181" s="223"/>
      <c r="Z181" s="213"/>
      <c r="AA181" s="213"/>
      <c r="AB181" s="213"/>
      <c r="AC181" s="213"/>
      <c r="AD181" s="213"/>
      <c r="AE181" s="213"/>
      <c r="AF181" s="213"/>
      <c r="AG181" s="213" t="s">
        <v>135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x14ac:dyDescent="0.2">
      <c r="A182" s="227" t="s">
        <v>124</v>
      </c>
      <c r="B182" s="228" t="s">
        <v>94</v>
      </c>
      <c r="C182" s="243" t="s">
        <v>28</v>
      </c>
      <c r="D182" s="229"/>
      <c r="E182" s="230"/>
      <c r="F182" s="231"/>
      <c r="G182" s="231">
        <f>SUMIF(AG183:AG184,"&lt;&gt;NOR",G183:G184)</f>
        <v>0</v>
      </c>
      <c r="H182" s="231"/>
      <c r="I182" s="231">
        <f>SUM(I183:I184)</f>
        <v>0</v>
      </c>
      <c r="J182" s="231"/>
      <c r="K182" s="231">
        <f>SUM(K183:K184)</f>
        <v>0</v>
      </c>
      <c r="L182" s="231"/>
      <c r="M182" s="231">
        <f>SUM(M183:M184)</f>
        <v>0</v>
      </c>
      <c r="N182" s="230"/>
      <c r="O182" s="230">
        <f>SUM(O183:O184)</f>
        <v>0</v>
      </c>
      <c r="P182" s="230"/>
      <c r="Q182" s="230">
        <f>SUM(Q183:Q184)</f>
        <v>0</v>
      </c>
      <c r="R182" s="231"/>
      <c r="S182" s="231"/>
      <c r="T182" s="232"/>
      <c r="U182" s="226"/>
      <c r="V182" s="226">
        <f>SUM(V183:V184)</f>
        <v>0</v>
      </c>
      <c r="W182" s="226"/>
      <c r="X182" s="226"/>
      <c r="Y182" s="226"/>
      <c r="AG182" t="s">
        <v>125</v>
      </c>
    </row>
    <row r="183" spans="1:60" outlineLevel="1" x14ac:dyDescent="0.2">
      <c r="A183" s="234">
        <v>83</v>
      </c>
      <c r="B183" s="235" t="s">
        <v>356</v>
      </c>
      <c r="C183" s="244" t="s">
        <v>357</v>
      </c>
      <c r="D183" s="236" t="s">
        <v>128</v>
      </c>
      <c r="E183" s="237">
        <v>1</v>
      </c>
      <c r="F183" s="238"/>
      <c r="G183" s="239">
        <f>ROUND(E183*F183,2)</f>
        <v>0</v>
      </c>
      <c r="H183" s="238"/>
      <c r="I183" s="239">
        <f>ROUND(E183*H183,2)</f>
        <v>0</v>
      </c>
      <c r="J183" s="238"/>
      <c r="K183" s="239">
        <f>ROUND(E183*J183,2)</f>
        <v>0</v>
      </c>
      <c r="L183" s="239">
        <v>21</v>
      </c>
      <c r="M183" s="239">
        <f>G183*(1+L183/100)</f>
        <v>0</v>
      </c>
      <c r="N183" s="237">
        <v>0</v>
      </c>
      <c r="O183" s="237">
        <f>ROUND(E183*N183,2)</f>
        <v>0</v>
      </c>
      <c r="P183" s="237">
        <v>0</v>
      </c>
      <c r="Q183" s="237">
        <f>ROUND(E183*P183,2)</f>
        <v>0</v>
      </c>
      <c r="R183" s="239"/>
      <c r="S183" s="239" t="s">
        <v>129</v>
      </c>
      <c r="T183" s="240" t="s">
        <v>130</v>
      </c>
      <c r="U183" s="223">
        <v>0</v>
      </c>
      <c r="V183" s="223">
        <f>ROUND(E183*U183,2)</f>
        <v>0</v>
      </c>
      <c r="W183" s="223"/>
      <c r="X183" s="223" t="s">
        <v>131</v>
      </c>
      <c r="Y183" s="223" t="s">
        <v>132</v>
      </c>
      <c r="Z183" s="213"/>
      <c r="AA183" s="213"/>
      <c r="AB183" s="213"/>
      <c r="AC183" s="213"/>
      <c r="AD183" s="213"/>
      <c r="AE183" s="213"/>
      <c r="AF183" s="213"/>
      <c r="AG183" s="213" t="s">
        <v>133</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45" t="s">
        <v>358</v>
      </c>
      <c r="D184" s="242"/>
      <c r="E184" s="242"/>
      <c r="F184" s="242"/>
      <c r="G184" s="242"/>
      <c r="H184" s="223"/>
      <c r="I184" s="223"/>
      <c r="J184" s="223"/>
      <c r="K184" s="223"/>
      <c r="L184" s="223"/>
      <c r="M184" s="223"/>
      <c r="N184" s="222"/>
      <c r="O184" s="222"/>
      <c r="P184" s="222"/>
      <c r="Q184" s="222"/>
      <c r="R184" s="223"/>
      <c r="S184" s="223"/>
      <c r="T184" s="223"/>
      <c r="U184" s="223"/>
      <c r="V184" s="223"/>
      <c r="W184" s="223"/>
      <c r="X184" s="223"/>
      <c r="Y184" s="223"/>
      <c r="Z184" s="213"/>
      <c r="AA184" s="213"/>
      <c r="AB184" s="213"/>
      <c r="AC184" s="213"/>
      <c r="AD184" s="213"/>
      <c r="AE184" s="213"/>
      <c r="AF184" s="213"/>
      <c r="AG184" s="213" t="s">
        <v>135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41" t="str">
        <f>C184</f>
        <v>Náklady na vyhotovení dokumentace skutečného provedení stavby a její předání objednateli v požadované formě a požadovaném počtu.</v>
      </c>
      <c r="BB184" s="213"/>
      <c r="BC184" s="213"/>
      <c r="BD184" s="213"/>
      <c r="BE184" s="213"/>
      <c r="BF184" s="213"/>
      <c r="BG184" s="213"/>
      <c r="BH184" s="213"/>
    </row>
    <row r="185" spans="1:60" x14ac:dyDescent="0.2">
      <c r="A185" s="227" t="s">
        <v>124</v>
      </c>
      <c r="B185" s="228" t="s">
        <v>65</v>
      </c>
      <c r="C185" s="243" t="s">
        <v>66</v>
      </c>
      <c r="D185" s="229"/>
      <c r="E185" s="230"/>
      <c r="F185" s="231"/>
      <c r="G185" s="231">
        <f>SUMIF(AG186:AG187,"&lt;&gt;NOR",G186:G187)</f>
        <v>0</v>
      </c>
      <c r="H185" s="231"/>
      <c r="I185" s="231">
        <f>SUM(I186:I187)</f>
        <v>0</v>
      </c>
      <c r="J185" s="231"/>
      <c r="K185" s="231">
        <f>SUM(K186:K187)</f>
        <v>0</v>
      </c>
      <c r="L185" s="231"/>
      <c r="M185" s="231">
        <f>SUM(M186:M187)</f>
        <v>0</v>
      </c>
      <c r="N185" s="230"/>
      <c r="O185" s="230">
        <f>SUM(O186:O187)</f>
        <v>0</v>
      </c>
      <c r="P185" s="230"/>
      <c r="Q185" s="230">
        <f>SUM(Q186:Q187)</f>
        <v>0</v>
      </c>
      <c r="R185" s="231"/>
      <c r="S185" s="231"/>
      <c r="T185" s="232"/>
      <c r="U185" s="226"/>
      <c r="V185" s="226">
        <f>SUM(V186:V187)</f>
        <v>0</v>
      </c>
      <c r="W185" s="226"/>
      <c r="X185" s="226"/>
      <c r="Y185" s="226"/>
      <c r="AG185" t="s">
        <v>125</v>
      </c>
    </row>
    <row r="186" spans="1:60" outlineLevel="1" x14ac:dyDescent="0.2">
      <c r="A186" s="234">
        <v>84</v>
      </c>
      <c r="B186" s="235" t="s">
        <v>359</v>
      </c>
      <c r="C186" s="244" t="s">
        <v>182</v>
      </c>
      <c r="D186" s="236" t="s">
        <v>162</v>
      </c>
      <c r="E186" s="237">
        <v>2</v>
      </c>
      <c r="F186" s="238"/>
      <c r="G186" s="239">
        <f>ROUND(E186*F186,2)</f>
        <v>0</v>
      </c>
      <c r="H186" s="238"/>
      <c r="I186" s="239">
        <f>ROUND(E186*H186,2)</f>
        <v>0</v>
      </c>
      <c r="J186" s="238"/>
      <c r="K186" s="239">
        <f>ROUND(E186*J186,2)</f>
        <v>0</v>
      </c>
      <c r="L186" s="239">
        <v>21</v>
      </c>
      <c r="M186" s="239">
        <f>G186*(1+L186/100)</f>
        <v>0</v>
      </c>
      <c r="N186" s="237">
        <v>0</v>
      </c>
      <c r="O186" s="237">
        <f>ROUND(E186*N186,2)</f>
        <v>0</v>
      </c>
      <c r="P186" s="237">
        <v>0</v>
      </c>
      <c r="Q186" s="237">
        <f>ROUND(E186*P186,2)</f>
        <v>0</v>
      </c>
      <c r="R186" s="239"/>
      <c r="S186" s="239" t="s">
        <v>163</v>
      </c>
      <c r="T186" s="240" t="s">
        <v>130</v>
      </c>
      <c r="U186" s="223">
        <v>0</v>
      </c>
      <c r="V186" s="223">
        <f>ROUND(E186*U186,2)</f>
        <v>0</v>
      </c>
      <c r="W186" s="223"/>
      <c r="X186" s="223" t="s">
        <v>164</v>
      </c>
      <c r="Y186" s="223" t="s">
        <v>132</v>
      </c>
      <c r="Z186" s="213"/>
      <c r="AA186" s="213"/>
      <c r="AB186" s="213"/>
      <c r="AC186" s="213"/>
      <c r="AD186" s="213"/>
      <c r="AE186" s="213"/>
      <c r="AF186" s="213"/>
      <c r="AG186" s="213" t="s">
        <v>165</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2" x14ac:dyDescent="0.2">
      <c r="A187" s="220"/>
      <c r="B187" s="221"/>
      <c r="C187" s="245" t="s">
        <v>175</v>
      </c>
      <c r="D187" s="242"/>
      <c r="E187" s="242"/>
      <c r="F187" s="242"/>
      <c r="G187" s="242"/>
      <c r="H187" s="223"/>
      <c r="I187" s="223"/>
      <c r="J187" s="223"/>
      <c r="K187" s="223"/>
      <c r="L187" s="223"/>
      <c r="M187" s="223"/>
      <c r="N187" s="222"/>
      <c r="O187" s="222"/>
      <c r="P187" s="222"/>
      <c r="Q187" s="222"/>
      <c r="R187" s="223"/>
      <c r="S187" s="223"/>
      <c r="T187" s="223"/>
      <c r="U187" s="223"/>
      <c r="V187" s="223"/>
      <c r="W187" s="223"/>
      <c r="X187" s="223"/>
      <c r="Y187" s="223"/>
      <c r="Z187" s="213"/>
      <c r="AA187" s="213"/>
      <c r="AB187" s="213"/>
      <c r="AC187" s="213"/>
      <c r="AD187" s="213"/>
      <c r="AE187" s="213"/>
      <c r="AF187" s="213"/>
      <c r="AG187" s="213" t="s">
        <v>135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x14ac:dyDescent="0.2">
      <c r="A188" s="227" t="s">
        <v>124</v>
      </c>
      <c r="B188" s="228" t="s">
        <v>67</v>
      </c>
      <c r="C188" s="243" t="s">
        <v>68</v>
      </c>
      <c r="D188" s="229"/>
      <c r="E188" s="230"/>
      <c r="F188" s="231"/>
      <c r="G188" s="231">
        <f>SUMIF(AG189:AG194,"&lt;&gt;NOR",G189:G194)</f>
        <v>0</v>
      </c>
      <c r="H188" s="231"/>
      <c r="I188" s="231">
        <f>SUM(I189:I194)</f>
        <v>0</v>
      </c>
      <c r="J188" s="231"/>
      <c r="K188" s="231">
        <f>SUM(K189:K194)</f>
        <v>0</v>
      </c>
      <c r="L188" s="231"/>
      <c r="M188" s="231">
        <f>SUM(M189:M194)</f>
        <v>0</v>
      </c>
      <c r="N188" s="230"/>
      <c r="O188" s="230">
        <f>SUM(O189:O194)</f>
        <v>0</v>
      </c>
      <c r="P188" s="230"/>
      <c r="Q188" s="230">
        <f>SUM(Q189:Q194)</f>
        <v>0</v>
      </c>
      <c r="R188" s="231"/>
      <c r="S188" s="231"/>
      <c r="T188" s="232"/>
      <c r="U188" s="226"/>
      <c r="V188" s="226">
        <f>SUM(V189:V194)</f>
        <v>0</v>
      </c>
      <c r="W188" s="226"/>
      <c r="X188" s="226"/>
      <c r="Y188" s="226"/>
      <c r="AG188" t="s">
        <v>125</v>
      </c>
    </row>
    <row r="189" spans="1:60" outlineLevel="1" x14ac:dyDescent="0.2">
      <c r="A189" s="234">
        <v>85</v>
      </c>
      <c r="B189" s="235" t="s">
        <v>360</v>
      </c>
      <c r="C189" s="244" t="s">
        <v>182</v>
      </c>
      <c r="D189" s="236" t="s">
        <v>162</v>
      </c>
      <c r="E189" s="237">
        <v>1</v>
      </c>
      <c r="F189" s="238"/>
      <c r="G189" s="239">
        <f>ROUND(E189*F189,2)</f>
        <v>0</v>
      </c>
      <c r="H189" s="238"/>
      <c r="I189" s="239">
        <f>ROUND(E189*H189,2)</f>
        <v>0</v>
      </c>
      <c r="J189" s="238"/>
      <c r="K189" s="239">
        <f>ROUND(E189*J189,2)</f>
        <v>0</v>
      </c>
      <c r="L189" s="239">
        <v>21</v>
      </c>
      <c r="M189" s="239">
        <f>G189*(1+L189/100)</f>
        <v>0</v>
      </c>
      <c r="N189" s="237">
        <v>0</v>
      </c>
      <c r="O189" s="237">
        <f>ROUND(E189*N189,2)</f>
        <v>0</v>
      </c>
      <c r="P189" s="237">
        <v>0</v>
      </c>
      <c r="Q189" s="237">
        <f>ROUND(E189*P189,2)</f>
        <v>0</v>
      </c>
      <c r="R189" s="239"/>
      <c r="S189" s="239" t="s">
        <v>163</v>
      </c>
      <c r="T189" s="240" t="s">
        <v>130</v>
      </c>
      <c r="U189" s="223">
        <v>0</v>
      </c>
      <c r="V189" s="223">
        <f>ROUND(E189*U189,2)</f>
        <v>0</v>
      </c>
      <c r="W189" s="223"/>
      <c r="X189" s="223" t="s">
        <v>164</v>
      </c>
      <c r="Y189" s="223" t="s">
        <v>132</v>
      </c>
      <c r="Z189" s="213"/>
      <c r="AA189" s="213"/>
      <c r="AB189" s="213"/>
      <c r="AC189" s="213"/>
      <c r="AD189" s="213"/>
      <c r="AE189" s="213"/>
      <c r="AF189" s="213"/>
      <c r="AG189" s="213" t="s">
        <v>165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45" t="s">
        <v>175</v>
      </c>
      <c r="D190" s="242"/>
      <c r="E190" s="242"/>
      <c r="F190" s="242"/>
      <c r="G190" s="242"/>
      <c r="H190" s="223"/>
      <c r="I190" s="223"/>
      <c r="J190" s="223"/>
      <c r="K190" s="223"/>
      <c r="L190" s="223"/>
      <c r="M190" s="223"/>
      <c r="N190" s="222"/>
      <c r="O190" s="222"/>
      <c r="P190" s="222"/>
      <c r="Q190" s="222"/>
      <c r="R190" s="223"/>
      <c r="S190" s="223"/>
      <c r="T190" s="223"/>
      <c r="U190" s="223"/>
      <c r="V190" s="223"/>
      <c r="W190" s="223"/>
      <c r="X190" s="223"/>
      <c r="Y190" s="223"/>
      <c r="Z190" s="213"/>
      <c r="AA190" s="213"/>
      <c r="AB190" s="213"/>
      <c r="AC190" s="213"/>
      <c r="AD190" s="213"/>
      <c r="AE190" s="213"/>
      <c r="AF190" s="213"/>
      <c r="AG190" s="213" t="s">
        <v>135</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x14ac:dyDescent="0.2">
      <c r="A191" s="234">
        <v>86</v>
      </c>
      <c r="B191" s="235" t="s">
        <v>361</v>
      </c>
      <c r="C191" s="244" t="s">
        <v>350</v>
      </c>
      <c r="D191" s="236" t="s">
        <v>162</v>
      </c>
      <c r="E191" s="237">
        <v>1</v>
      </c>
      <c r="F191" s="238"/>
      <c r="G191" s="239">
        <f>ROUND(E191*F191,2)</f>
        <v>0</v>
      </c>
      <c r="H191" s="238"/>
      <c r="I191" s="239">
        <f>ROUND(E191*H191,2)</f>
        <v>0</v>
      </c>
      <c r="J191" s="238"/>
      <c r="K191" s="239">
        <f>ROUND(E191*J191,2)</f>
        <v>0</v>
      </c>
      <c r="L191" s="239">
        <v>21</v>
      </c>
      <c r="M191" s="239">
        <f>G191*(1+L191/100)</f>
        <v>0</v>
      </c>
      <c r="N191" s="237">
        <v>0</v>
      </c>
      <c r="O191" s="237">
        <f>ROUND(E191*N191,2)</f>
        <v>0</v>
      </c>
      <c r="P191" s="237">
        <v>0</v>
      </c>
      <c r="Q191" s="237">
        <f>ROUND(E191*P191,2)</f>
        <v>0</v>
      </c>
      <c r="R191" s="239"/>
      <c r="S191" s="239" t="s">
        <v>163</v>
      </c>
      <c r="T191" s="240" t="s">
        <v>130</v>
      </c>
      <c r="U191" s="223">
        <v>0</v>
      </c>
      <c r="V191" s="223">
        <f>ROUND(E191*U191,2)</f>
        <v>0</v>
      </c>
      <c r="W191" s="223"/>
      <c r="X191" s="223" t="s">
        <v>164</v>
      </c>
      <c r="Y191" s="223" t="s">
        <v>132</v>
      </c>
      <c r="Z191" s="213"/>
      <c r="AA191" s="213"/>
      <c r="AB191" s="213"/>
      <c r="AC191" s="213"/>
      <c r="AD191" s="213"/>
      <c r="AE191" s="213"/>
      <c r="AF191" s="213"/>
      <c r="AG191" s="213" t="s">
        <v>165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ht="22.5" outlineLevel="2" x14ac:dyDescent="0.2">
      <c r="A192" s="220"/>
      <c r="B192" s="221"/>
      <c r="C192" s="245" t="s">
        <v>351</v>
      </c>
      <c r="D192" s="242"/>
      <c r="E192" s="242"/>
      <c r="F192" s="242"/>
      <c r="G192" s="242"/>
      <c r="H192" s="223"/>
      <c r="I192" s="223"/>
      <c r="J192" s="223"/>
      <c r="K192" s="223"/>
      <c r="L192" s="223"/>
      <c r="M192" s="223"/>
      <c r="N192" s="222"/>
      <c r="O192" s="222"/>
      <c r="P192" s="222"/>
      <c r="Q192" s="222"/>
      <c r="R192" s="223"/>
      <c r="S192" s="223"/>
      <c r="T192" s="223"/>
      <c r="U192" s="223"/>
      <c r="V192" s="223"/>
      <c r="W192" s="223"/>
      <c r="X192" s="223"/>
      <c r="Y192" s="223"/>
      <c r="Z192" s="213"/>
      <c r="AA192" s="213"/>
      <c r="AB192" s="213"/>
      <c r="AC192" s="213"/>
      <c r="AD192" s="213"/>
      <c r="AE192" s="213"/>
      <c r="AF192" s="213"/>
      <c r="AG192" s="213" t="s">
        <v>135</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41" t="str">
        <f>C192</f>
        <v>konstrukce z chromniklové oceli 18/10, každá vana disponuje samostatným topným tělesem a samostatným termostatem pro regulaci teploty od +30°C do +90°C</v>
      </c>
      <c r="BB192" s="213"/>
      <c r="BC192" s="213"/>
      <c r="BD192" s="213"/>
      <c r="BE192" s="213"/>
      <c r="BF192" s="213"/>
      <c r="BG192" s="213"/>
      <c r="BH192" s="213"/>
    </row>
    <row r="193" spans="1:60" outlineLevel="1" x14ac:dyDescent="0.2">
      <c r="A193" s="234">
        <v>87</v>
      </c>
      <c r="B193" s="235" t="s">
        <v>362</v>
      </c>
      <c r="C193" s="244" t="s">
        <v>320</v>
      </c>
      <c r="D193" s="236" t="s">
        <v>162</v>
      </c>
      <c r="E193" s="237">
        <v>1</v>
      </c>
      <c r="F193" s="238"/>
      <c r="G193" s="239">
        <f>ROUND(E193*F193,2)</f>
        <v>0</v>
      </c>
      <c r="H193" s="238"/>
      <c r="I193" s="239">
        <f>ROUND(E193*H193,2)</f>
        <v>0</v>
      </c>
      <c r="J193" s="238"/>
      <c r="K193" s="239">
        <f>ROUND(E193*J193,2)</f>
        <v>0</v>
      </c>
      <c r="L193" s="239">
        <v>21</v>
      </c>
      <c r="M193" s="239">
        <f>G193*(1+L193/100)</f>
        <v>0</v>
      </c>
      <c r="N193" s="237">
        <v>0</v>
      </c>
      <c r="O193" s="237">
        <f>ROUND(E193*N193,2)</f>
        <v>0</v>
      </c>
      <c r="P193" s="237">
        <v>0</v>
      </c>
      <c r="Q193" s="237">
        <f>ROUND(E193*P193,2)</f>
        <v>0</v>
      </c>
      <c r="R193" s="239"/>
      <c r="S193" s="239" t="s">
        <v>163</v>
      </c>
      <c r="T193" s="240" t="s">
        <v>130</v>
      </c>
      <c r="U193" s="223">
        <v>0</v>
      </c>
      <c r="V193" s="223">
        <f>ROUND(E193*U193,2)</f>
        <v>0</v>
      </c>
      <c r="W193" s="223"/>
      <c r="X193" s="223" t="s">
        <v>164</v>
      </c>
      <c r="Y193" s="223" t="s">
        <v>132</v>
      </c>
      <c r="Z193" s="213"/>
      <c r="AA193" s="213"/>
      <c r="AB193" s="213"/>
      <c r="AC193" s="213"/>
      <c r="AD193" s="213"/>
      <c r="AE193" s="213"/>
      <c r="AF193" s="213"/>
      <c r="AG193" s="213" t="s">
        <v>165</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2" x14ac:dyDescent="0.2">
      <c r="A194" s="220"/>
      <c r="B194" s="221"/>
      <c r="C194" s="245" t="s">
        <v>175</v>
      </c>
      <c r="D194" s="242"/>
      <c r="E194" s="242"/>
      <c r="F194" s="242"/>
      <c r="G194" s="242"/>
      <c r="H194" s="223"/>
      <c r="I194" s="223"/>
      <c r="J194" s="223"/>
      <c r="K194" s="223"/>
      <c r="L194" s="223"/>
      <c r="M194" s="223"/>
      <c r="N194" s="222"/>
      <c r="O194" s="222"/>
      <c r="P194" s="222"/>
      <c r="Q194" s="222"/>
      <c r="R194" s="223"/>
      <c r="S194" s="223"/>
      <c r="T194" s="223"/>
      <c r="U194" s="223"/>
      <c r="V194" s="223"/>
      <c r="W194" s="223"/>
      <c r="X194" s="223"/>
      <c r="Y194" s="223"/>
      <c r="Z194" s="213"/>
      <c r="AA194" s="213"/>
      <c r="AB194" s="213"/>
      <c r="AC194" s="213"/>
      <c r="AD194" s="213"/>
      <c r="AE194" s="213"/>
      <c r="AF194" s="213"/>
      <c r="AG194" s="213" t="s">
        <v>135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x14ac:dyDescent="0.2">
      <c r="A195" s="227" t="s">
        <v>124</v>
      </c>
      <c r="B195" s="228" t="s">
        <v>69</v>
      </c>
      <c r="C195" s="243" t="s">
        <v>70</v>
      </c>
      <c r="D195" s="229"/>
      <c r="E195" s="230"/>
      <c r="F195" s="231"/>
      <c r="G195" s="231">
        <f>SUMIF(AG196:AG201,"&lt;&gt;NOR",G196:G201)</f>
        <v>0</v>
      </c>
      <c r="H195" s="231"/>
      <c r="I195" s="231">
        <f>SUM(I196:I201)</f>
        <v>0</v>
      </c>
      <c r="J195" s="231"/>
      <c r="K195" s="231">
        <f>SUM(K196:K201)</f>
        <v>0</v>
      </c>
      <c r="L195" s="231"/>
      <c r="M195" s="231">
        <f>SUM(M196:M201)</f>
        <v>0</v>
      </c>
      <c r="N195" s="230"/>
      <c r="O195" s="230">
        <f>SUM(O196:O201)</f>
        <v>0</v>
      </c>
      <c r="P195" s="230"/>
      <c r="Q195" s="230">
        <f>SUM(Q196:Q201)</f>
        <v>0</v>
      </c>
      <c r="R195" s="231"/>
      <c r="S195" s="231"/>
      <c r="T195" s="232"/>
      <c r="U195" s="226"/>
      <c r="V195" s="226">
        <f>SUM(V196:V201)</f>
        <v>0</v>
      </c>
      <c r="W195" s="226"/>
      <c r="X195" s="226"/>
      <c r="Y195" s="226"/>
      <c r="AG195" t="s">
        <v>125</v>
      </c>
    </row>
    <row r="196" spans="1:60" outlineLevel="1" x14ac:dyDescent="0.2">
      <c r="A196" s="234">
        <v>88</v>
      </c>
      <c r="B196" s="235" t="s">
        <v>363</v>
      </c>
      <c r="C196" s="244" t="s">
        <v>364</v>
      </c>
      <c r="D196" s="236" t="s">
        <v>162</v>
      </c>
      <c r="E196" s="237">
        <v>1</v>
      </c>
      <c r="F196" s="238"/>
      <c r="G196" s="239">
        <f>ROUND(E196*F196,2)</f>
        <v>0</v>
      </c>
      <c r="H196" s="238"/>
      <c r="I196" s="239">
        <f>ROUND(E196*H196,2)</f>
        <v>0</v>
      </c>
      <c r="J196" s="238"/>
      <c r="K196" s="239">
        <f>ROUND(E196*J196,2)</f>
        <v>0</v>
      </c>
      <c r="L196" s="239">
        <v>21</v>
      </c>
      <c r="M196" s="239">
        <f>G196*(1+L196/100)</f>
        <v>0</v>
      </c>
      <c r="N196" s="237">
        <v>0</v>
      </c>
      <c r="O196" s="237">
        <f>ROUND(E196*N196,2)</f>
        <v>0</v>
      </c>
      <c r="P196" s="237">
        <v>0</v>
      </c>
      <c r="Q196" s="237">
        <f>ROUND(E196*P196,2)</f>
        <v>0</v>
      </c>
      <c r="R196" s="239"/>
      <c r="S196" s="239" t="s">
        <v>163</v>
      </c>
      <c r="T196" s="240" t="s">
        <v>130</v>
      </c>
      <c r="U196" s="223">
        <v>0</v>
      </c>
      <c r="V196" s="223">
        <f>ROUND(E196*U196,2)</f>
        <v>0</v>
      </c>
      <c r="W196" s="223"/>
      <c r="X196" s="223" t="s">
        <v>178</v>
      </c>
      <c r="Y196" s="223" t="s">
        <v>132</v>
      </c>
      <c r="Z196" s="213"/>
      <c r="AA196" s="213"/>
      <c r="AB196" s="213"/>
      <c r="AC196" s="213"/>
      <c r="AD196" s="213"/>
      <c r="AE196" s="213"/>
      <c r="AF196" s="213"/>
      <c r="AG196" s="213" t="s">
        <v>179</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ht="33.75" outlineLevel="2" x14ac:dyDescent="0.2">
      <c r="A197" s="220"/>
      <c r="B197" s="221"/>
      <c r="C197" s="245" t="s">
        <v>365</v>
      </c>
      <c r="D197" s="242"/>
      <c r="E197" s="242"/>
      <c r="F197" s="242"/>
      <c r="G197" s="242"/>
      <c r="H197" s="223"/>
      <c r="I197" s="223"/>
      <c r="J197" s="223"/>
      <c r="K197" s="223"/>
      <c r="L197" s="223"/>
      <c r="M197" s="223"/>
      <c r="N197" s="222"/>
      <c r="O197" s="222"/>
      <c r="P197" s="222"/>
      <c r="Q197" s="222"/>
      <c r="R197" s="223"/>
      <c r="S197" s="223"/>
      <c r="T197" s="223"/>
      <c r="U197" s="223"/>
      <c r="V197" s="223"/>
      <c r="W197" s="223"/>
      <c r="X197" s="223"/>
      <c r="Y197" s="223"/>
      <c r="Z197" s="213"/>
      <c r="AA197" s="213"/>
      <c r="AB197" s="213"/>
      <c r="AC197" s="213"/>
      <c r="AD197" s="213"/>
      <c r="AE197" s="213"/>
      <c r="AF197" s="213"/>
      <c r="AG197" s="213" t="s">
        <v>135</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41" t="str">
        <f>C197</f>
        <v>konstrukce z polyuretanových panelů, umístění boxu na hotovou podlahu, tloušťka 60 mm, elektronické ovládání, vnitřní osvětlení zářivkové, vypínač osvětlení boxu, chladírenské dveře šířky 800 mm, venkovní chladicí agregát umístěn ve venkovním prostoru na nástěnnou konzoli</v>
      </c>
      <c r="BB197" s="213"/>
      <c r="BC197" s="213"/>
      <c r="BD197" s="213"/>
      <c r="BE197" s="213"/>
      <c r="BF197" s="213"/>
      <c r="BG197" s="213"/>
      <c r="BH197" s="213"/>
    </row>
    <row r="198" spans="1:60" outlineLevel="1" x14ac:dyDescent="0.2">
      <c r="A198" s="234">
        <v>89</v>
      </c>
      <c r="B198" s="235" t="s">
        <v>366</v>
      </c>
      <c r="C198" s="244" t="s">
        <v>221</v>
      </c>
      <c r="D198" s="236" t="s">
        <v>162</v>
      </c>
      <c r="E198" s="237">
        <v>2</v>
      </c>
      <c r="F198" s="238"/>
      <c r="G198" s="239">
        <f>ROUND(E198*F198,2)</f>
        <v>0</v>
      </c>
      <c r="H198" s="238"/>
      <c r="I198" s="239">
        <f>ROUND(E198*H198,2)</f>
        <v>0</v>
      </c>
      <c r="J198" s="238"/>
      <c r="K198" s="239">
        <f>ROUND(E198*J198,2)</f>
        <v>0</v>
      </c>
      <c r="L198" s="239">
        <v>21</v>
      </c>
      <c r="M198" s="239">
        <f>G198*(1+L198/100)</f>
        <v>0</v>
      </c>
      <c r="N198" s="237">
        <v>0</v>
      </c>
      <c r="O198" s="237">
        <f>ROUND(E198*N198,2)</f>
        <v>0</v>
      </c>
      <c r="P198" s="237">
        <v>0</v>
      </c>
      <c r="Q198" s="237">
        <f>ROUND(E198*P198,2)</f>
        <v>0</v>
      </c>
      <c r="R198" s="239"/>
      <c r="S198" s="239" t="s">
        <v>163</v>
      </c>
      <c r="T198" s="240" t="s">
        <v>130</v>
      </c>
      <c r="U198" s="223">
        <v>0</v>
      </c>
      <c r="V198" s="223">
        <f>ROUND(E198*U198,2)</f>
        <v>0</v>
      </c>
      <c r="W198" s="223"/>
      <c r="X198" s="223" t="s">
        <v>178</v>
      </c>
      <c r="Y198" s="223" t="s">
        <v>132</v>
      </c>
      <c r="Z198" s="213"/>
      <c r="AA198" s="213"/>
      <c r="AB198" s="213"/>
      <c r="AC198" s="213"/>
      <c r="AD198" s="213"/>
      <c r="AE198" s="213"/>
      <c r="AF198" s="213"/>
      <c r="AG198" s="213" t="s">
        <v>179</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45" t="s">
        <v>175</v>
      </c>
      <c r="D199" s="242"/>
      <c r="E199" s="242"/>
      <c r="F199" s="242"/>
      <c r="G199" s="242"/>
      <c r="H199" s="223"/>
      <c r="I199" s="223"/>
      <c r="J199" s="223"/>
      <c r="K199" s="223"/>
      <c r="L199" s="223"/>
      <c r="M199" s="223"/>
      <c r="N199" s="222"/>
      <c r="O199" s="222"/>
      <c r="P199" s="222"/>
      <c r="Q199" s="222"/>
      <c r="R199" s="223"/>
      <c r="S199" s="223"/>
      <c r="T199" s="223"/>
      <c r="U199" s="223"/>
      <c r="V199" s="223"/>
      <c r="W199" s="223"/>
      <c r="X199" s="223"/>
      <c r="Y199" s="223"/>
      <c r="Z199" s="213"/>
      <c r="AA199" s="213"/>
      <c r="AB199" s="213"/>
      <c r="AC199" s="213"/>
      <c r="AD199" s="213"/>
      <c r="AE199" s="213"/>
      <c r="AF199" s="213"/>
      <c r="AG199" s="213" t="s">
        <v>135</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x14ac:dyDescent="0.2">
      <c r="A200" s="234">
        <v>90</v>
      </c>
      <c r="B200" s="235" t="s">
        <v>367</v>
      </c>
      <c r="C200" s="244" t="s">
        <v>221</v>
      </c>
      <c r="D200" s="236" t="s">
        <v>162</v>
      </c>
      <c r="E200" s="237">
        <v>1</v>
      </c>
      <c r="F200" s="238"/>
      <c r="G200" s="239">
        <f>ROUND(E200*F200,2)</f>
        <v>0</v>
      </c>
      <c r="H200" s="238"/>
      <c r="I200" s="239">
        <f>ROUND(E200*H200,2)</f>
        <v>0</v>
      </c>
      <c r="J200" s="238"/>
      <c r="K200" s="239">
        <f>ROUND(E200*J200,2)</f>
        <v>0</v>
      </c>
      <c r="L200" s="239">
        <v>21</v>
      </c>
      <c r="M200" s="239">
        <f>G200*(1+L200/100)</f>
        <v>0</v>
      </c>
      <c r="N200" s="237">
        <v>0</v>
      </c>
      <c r="O200" s="237">
        <f>ROUND(E200*N200,2)</f>
        <v>0</v>
      </c>
      <c r="P200" s="237">
        <v>0</v>
      </c>
      <c r="Q200" s="237">
        <f>ROUND(E200*P200,2)</f>
        <v>0</v>
      </c>
      <c r="R200" s="239"/>
      <c r="S200" s="239" t="s">
        <v>163</v>
      </c>
      <c r="T200" s="240" t="s">
        <v>130</v>
      </c>
      <c r="U200" s="223">
        <v>0</v>
      </c>
      <c r="V200" s="223">
        <f>ROUND(E200*U200,2)</f>
        <v>0</v>
      </c>
      <c r="W200" s="223"/>
      <c r="X200" s="223" t="s">
        <v>178</v>
      </c>
      <c r="Y200" s="223" t="s">
        <v>132</v>
      </c>
      <c r="Z200" s="213"/>
      <c r="AA200" s="213"/>
      <c r="AB200" s="213"/>
      <c r="AC200" s="213"/>
      <c r="AD200" s="213"/>
      <c r="AE200" s="213"/>
      <c r="AF200" s="213"/>
      <c r="AG200" s="213" t="s">
        <v>179</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45" t="s">
        <v>175</v>
      </c>
      <c r="D201" s="242"/>
      <c r="E201" s="242"/>
      <c r="F201" s="242"/>
      <c r="G201" s="242"/>
      <c r="H201" s="223"/>
      <c r="I201" s="223"/>
      <c r="J201" s="223"/>
      <c r="K201" s="223"/>
      <c r="L201" s="223"/>
      <c r="M201" s="223"/>
      <c r="N201" s="222"/>
      <c r="O201" s="222"/>
      <c r="P201" s="222"/>
      <c r="Q201" s="222"/>
      <c r="R201" s="223"/>
      <c r="S201" s="223"/>
      <c r="T201" s="223"/>
      <c r="U201" s="223"/>
      <c r="V201" s="223"/>
      <c r="W201" s="223"/>
      <c r="X201" s="223"/>
      <c r="Y201" s="223"/>
      <c r="Z201" s="213"/>
      <c r="AA201" s="213"/>
      <c r="AB201" s="213"/>
      <c r="AC201" s="213"/>
      <c r="AD201" s="213"/>
      <c r="AE201" s="213"/>
      <c r="AF201" s="213"/>
      <c r="AG201" s="213" t="s">
        <v>135</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x14ac:dyDescent="0.2">
      <c r="A202" s="227" t="s">
        <v>124</v>
      </c>
      <c r="B202" s="228" t="s">
        <v>71</v>
      </c>
      <c r="C202" s="243" t="s">
        <v>72</v>
      </c>
      <c r="D202" s="229"/>
      <c r="E202" s="230"/>
      <c r="F202" s="231"/>
      <c r="G202" s="231">
        <f>SUMIF(AG203:AG206,"&lt;&gt;NOR",G203:G206)</f>
        <v>0</v>
      </c>
      <c r="H202" s="231"/>
      <c r="I202" s="231">
        <f>SUM(I203:I206)</f>
        <v>0</v>
      </c>
      <c r="J202" s="231"/>
      <c r="K202" s="231">
        <f>SUM(K203:K206)</f>
        <v>0</v>
      </c>
      <c r="L202" s="231"/>
      <c r="M202" s="231">
        <f>SUM(M203:M206)</f>
        <v>0</v>
      </c>
      <c r="N202" s="230"/>
      <c r="O202" s="230">
        <f>SUM(O203:O206)</f>
        <v>0</v>
      </c>
      <c r="P202" s="230"/>
      <c r="Q202" s="230">
        <f>SUM(Q203:Q206)</f>
        <v>0</v>
      </c>
      <c r="R202" s="231"/>
      <c r="S202" s="231"/>
      <c r="T202" s="232"/>
      <c r="U202" s="226"/>
      <c r="V202" s="226">
        <f>SUM(V203:V206)</f>
        <v>0</v>
      </c>
      <c r="W202" s="226"/>
      <c r="X202" s="226"/>
      <c r="Y202" s="226"/>
      <c r="AG202" t="s">
        <v>125</v>
      </c>
    </row>
    <row r="203" spans="1:60" outlineLevel="1" x14ac:dyDescent="0.2">
      <c r="A203" s="234">
        <v>91</v>
      </c>
      <c r="B203" s="235" t="s">
        <v>368</v>
      </c>
      <c r="C203" s="244" t="s">
        <v>221</v>
      </c>
      <c r="D203" s="236" t="s">
        <v>162</v>
      </c>
      <c r="E203" s="237">
        <v>2</v>
      </c>
      <c r="F203" s="238"/>
      <c r="G203" s="239">
        <f>ROUND(E203*F203,2)</f>
        <v>0</v>
      </c>
      <c r="H203" s="238"/>
      <c r="I203" s="239">
        <f>ROUND(E203*H203,2)</f>
        <v>0</v>
      </c>
      <c r="J203" s="238"/>
      <c r="K203" s="239">
        <f>ROUND(E203*J203,2)</f>
        <v>0</v>
      </c>
      <c r="L203" s="239">
        <v>21</v>
      </c>
      <c r="M203" s="239">
        <f>G203*(1+L203/100)</f>
        <v>0</v>
      </c>
      <c r="N203" s="237">
        <v>0</v>
      </c>
      <c r="O203" s="237">
        <f>ROUND(E203*N203,2)</f>
        <v>0</v>
      </c>
      <c r="P203" s="237">
        <v>0</v>
      </c>
      <c r="Q203" s="237">
        <f>ROUND(E203*P203,2)</f>
        <v>0</v>
      </c>
      <c r="R203" s="239"/>
      <c r="S203" s="239" t="s">
        <v>163</v>
      </c>
      <c r="T203" s="240" t="s">
        <v>130</v>
      </c>
      <c r="U203" s="223">
        <v>0</v>
      </c>
      <c r="V203" s="223">
        <f>ROUND(E203*U203,2)</f>
        <v>0</v>
      </c>
      <c r="W203" s="223"/>
      <c r="X203" s="223" t="s">
        <v>178</v>
      </c>
      <c r="Y203" s="223" t="s">
        <v>132</v>
      </c>
      <c r="Z203" s="213"/>
      <c r="AA203" s="213"/>
      <c r="AB203" s="213"/>
      <c r="AC203" s="213"/>
      <c r="AD203" s="213"/>
      <c r="AE203" s="213"/>
      <c r="AF203" s="213"/>
      <c r="AG203" s="213" t="s">
        <v>179</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45" t="s">
        <v>175</v>
      </c>
      <c r="D204" s="242"/>
      <c r="E204" s="242"/>
      <c r="F204" s="242"/>
      <c r="G204" s="242"/>
      <c r="H204" s="223"/>
      <c r="I204" s="223"/>
      <c r="J204" s="223"/>
      <c r="K204" s="223"/>
      <c r="L204" s="223"/>
      <c r="M204" s="223"/>
      <c r="N204" s="222"/>
      <c r="O204" s="222"/>
      <c r="P204" s="222"/>
      <c r="Q204" s="222"/>
      <c r="R204" s="223"/>
      <c r="S204" s="223"/>
      <c r="T204" s="223"/>
      <c r="U204" s="223"/>
      <c r="V204" s="223"/>
      <c r="W204" s="223"/>
      <c r="X204" s="223"/>
      <c r="Y204" s="223"/>
      <c r="Z204" s="213"/>
      <c r="AA204" s="213"/>
      <c r="AB204" s="213"/>
      <c r="AC204" s="213"/>
      <c r="AD204" s="213"/>
      <c r="AE204" s="213"/>
      <c r="AF204" s="213"/>
      <c r="AG204" s="213" t="s">
        <v>135</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
      <c r="A205" s="234">
        <v>92</v>
      </c>
      <c r="B205" s="235" t="s">
        <v>369</v>
      </c>
      <c r="C205" s="244" t="s">
        <v>221</v>
      </c>
      <c r="D205" s="236" t="s">
        <v>162</v>
      </c>
      <c r="E205" s="237">
        <v>2</v>
      </c>
      <c r="F205" s="238"/>
      <c r="G205" s="239">
        <f>ROUND(E205*F205,2)</f>
        <v>0</v>
      </c>
      <c r="H205" s="238"/>
      <c r="I205" s="239">
        <f>ROUND(E205*H205,2)</f>
        <v>0</v>
      </c>
      <c r="J205" s="238"/>
      <c r="K205" s="239">
        <f>ROUND(E205*J205,2)</f>
        <v>0</v>
      </c>
      <c r="L205" s="239">
        <v>21</v>
      </c>
      <c r="M205" s="239">
        <f>G205*(1+L205/100)</f>
        <v>0</v>
      </c>
      <c r="N205" s="237">
        <v>0</v>
      </c>
      <c r="O205" s="237">
        <f>ROUND(E205*N205,2)</f>
        <v>0</v>
      </c>
      <c r="P205" s="237">
        <v>0</v>
      </c>
      <c r="Q205" s="237">
        <f>ROUND(E205*P205,2)</f>
        <v>0</v>
      </c>
      <c r="R205" s="239"/>
      <c r="S205" s="239" t="s">
        <v>163</v>
      </c>
      <c r="T205" s="240" t="s">
        <v>130</v>
      </c>
      <c r="U205" s="223">
        <v>0</v>
      </c>
      <c r="V205" s="223">
        <f>ROUND(E205*U205,2)</f>
        <v>0</v>
      </c>
      <c r="W205" s="223"/>
      <c r="X205" s="223" t="s">
        <v>178</v>
      </c>
      <c r="Y205" s="223" t="s">
        <v>132</v>
      </c>
      <c r="Z205" s="213"/>
      <c r="AA205" s="213"/>
      <c r="AB205" s="213"/>
      <c r="AC205" s="213"/>
      <c r="AD205" s="213"/>
      <c r="AE205" s="213"/>
      <c r="AF205" s="213"/>
      <c r="AG205" s="213" t="s">
        <v>179</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45" t="s">
        <v>175</v>
      </c>
      <c r="D206" s="242"/>
      <c r="E206" s="242"/>
      <c r="F206" s="242"/>
      <c r="G206" s="242"/>
      <c r="H206" s="223"/>
      <c r="I206" s="223"/>
      <c r="J206" s="223"/>
      <c r="K206" s="223"/>
      <c r="L206" s="223"/>
      <c r="M206" s="223"/>
      <c r="N206" s="222"/>
      <c r="O206" s="222"/>
      <c r="P206" s="222"/>
      <c r="Q206" s="222"/>
      <c r="R206" s="223"/>
      <c r="S206" s="223"/>
      <c r="T206" s="223"/>
      <c r="U206" s="223"/>
      <c r="V206" s="223"/>
      <c r="W206" s="223"/>
      <c r="X206" s="223"/>
      <c r="Y206" s="223"/>
      <c r="Z206" s="213"/>
      <c r="AA206" s="213"/>
      <c r="AB206" s="213"/>
      <c r="AC206" s="213"/>
      <c r="AD206" s="213"/>
      <c r="AE206" s="213"/>
      <c r="AF206" s="213"/>
      <c r="AG206" s="213" t="s">
        <v>135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x14ac:dyDescent="0.2">
      <c r="A207" s="227" t="s">
        <v>124</v>
      </c>
      <c r="B207" s="228" t="s">
        <v>73</v>
      </c>
      <c r="C207" s="243" t="s">
        <v>74</v>
      </c>
      <c r="D207" s="229"/>
      <c r="E207" s="230"/>
      <c r="F207" s="231"/>
      <c r="G207" s="231">
        <f>SUMIF(AG208:AG213,"&lt;&gt;NOR",G208:G213)</f>
        <v>0</v>
      </c>
      <c r="H207" s="231"/>
      <c r="I207" s="231">
        <f>SUM(I208:I213)</f>
        <v>0</v>
      </c>
      <c r="J207" s="231"/>
      <c r="K207" s="231">
        <f>SUM(K208:K213)</f>
        <v>0</v>
      </c>
      <c r="L207" s="231"/>
      <c r="M207" s="231">
        <f>SUM(M208:M213)</f>
        <v>0</v>
      </c>
      <c r="N207" s="230"/>
      <c r="O207" s="230">
        <f>SUM(O208:O213)</f>
        <v>0</v>
      </c>
      <c r="P207" s="230"/>
      <c r="Q207" s="230">
        <f>SUM(Q208:Q213)</f>
        <v>0</v>
      </c>
      <c r="R207" s="231"/>
      <c r="S207" s="231"/>
      <c r="T207" s="232"/>
      <c r="U207" s="226"/>
      <c r="V207" s="226">
        <f>SUM(V208:V213)</f>
        <v>0</v>
      </c>
      <c r="W207" s="226"/>
      <c r="X207" s="226"/>
      <c r="Y207" s="226"/>
      <c r="AG207" t="s">
        <v>125</v>
      </c>
    </row>
    <row r="208" spans="1:60" outlineLevel="1" x14ac:dyDescent="0.2">
      <c r="A208" s="234">
        <v>93</v>
      </c>
      <c r="B208" s="235" t="s">
        <v>370</v>
      </c>
      <c r="C208" s="244" t="s">
        <v>371</v>
      </c>
      <c r="D208" s="236" t="s">
        <v>162</v>
      </c>
      <c r="E208" s="237">
        <v>1</v>
      </c>
      <c r="F208" s="238"/>
      <c r="G208" s="239">
        <f>ROUND(E208*F208,2)</f>
        <v>0</v>
      </c>
      <c r="H208" s="238"/>
      <c r="I208" s="239">
        <f>ROUND(E208*H208,2)</f>
        <v>0</v>
      </c>
      <c r="J208" s="238"/>
      <c r="K208" s="239">
        <f>ROUND(E208*J208,2)</f>
        <v>0</v>
      </c>
      <c r="L208" s="239">
        <v>21</v>
      </c>
      <c r="M208" s="239">
        <f>G208*(1+L208/100)</f>
        <v>0</v>
      </c>
      <c r="N208" s="237">
        <v>0</v>
      </c>
      <c r="O208" s="237">
        <f>ROUND(E208*N208,2)</f>
        <v>0</v>
      </c>
      <c r="P208" s="237">
        <v>0</v>
      </c>
      <c r="Q208" s="237">
        <f>ROUND(E208*P208,2)</f>
        <v>0</v>
      </c>
      <c r="R208" s="239"/>
      <c r="S208" s="239" t="s">
        <v>163</v>
      </c>
      <c r="T208" s="240" t="s">
        <v>130</v>
      </c>
      <c r="U208" s="223">
        <v>0</v>
      </c>
      <c r="V208" s="223">
        <f>ROUND(E208*U208,2)</f>
        <v>0</v>
      </c>
      <c r="W208" s="223"/>
      <c r="X208" s="223" t="s">
        <v>164</v>
      </c>
      <c r="Y208" s="223" t="s">
        <v>132</v>
      </c>
      <c r="Z208" s="213"/>
      <c r="AA208" s="213"/>
      <c r="AB208" s="213"/>
      <c r="AC208" s="213"/>
      <c r="AD208" s="213"/>
      <c r="AE208" s="213"/>
      <c r="AF208" s="213"/>
      <c r="AG208" s="213" t="s">
        <v>165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45" t="s">
        <v>217</v>
      </c>
      <c r="D209" s="242"/>
      <c r="E209" s="242"/>
      <c r="F209" s="242"/>
      <c r="G209" s="242"/>
      <c r="H209" s="223"/>
      <c r="I209" s="223"/>
      <c r="J209" s="223"/>
      <c r="K209" s="223"/>
      <c r="L209" s="223"/>
      <c r="M209" s="223"/>
      <c r="N209" s="222"/>
      <c r="O209" s="222"/>
      <c r="P209" s="222"/>
      <c r="Q209" s="222"/>
      <c r="R209" s="223"/>
      <c r="S209" s="223"/>
      <c r="T209" s="223"/>
      <c r="U209" s="223"/>
      <c r="V209" s="223"/>
      <c r="W209" s="223"/>
      <c r="X209" s="223"/>
      <c r="Y209" s="223"/>
      <c r="Z209" s="213"/>
      <c r="AA209" s="213"/>
      <c r="AB209" s="213"/>
      <c r="AC209" s="213"/>
      <c r="AD209" s="213"/>
      <c r="AE209" s="213"/>
      <c r="AF209" s="213"/>
      <c r="AG209" s="213" t="s">
        <v>135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
      <c r="A210" s="234">
        <v>94</v>
      </c>
      <c r="B210" s="235" t="s">
        <v>372</v>
      </c>
      <c r="C210" s="244" t="s">
        <v>373</v>
      </c>
      <c r="D210" s="236" t="s">
        <v>162</v>
      </c>
      <c r="E210" s="237">
        <v>1</v>
      </c>
      <c r="F210" s="238"/>
      <c r="G210" s="239">
        <f>ROUND(E210*F210,2)</f>
        <v>0</v>
      </c>
      <c r="H210" s="238"/>
      <c r="I210" s="239">
        <f>ROUND(E210*H210,2)</f>
        <v>0</v>
      </c>
      <c r="J210" s="238"/>
      <c r="K210" s="239">
        <f>ROUND(E210*J210,2)</f>
        <v>0</v>
      </c>
      <c r="L210" s="239">
        <v>21</v>
      </c>
      <c r="M210" s="239">
        <f>G210*(1+L210/100)</f>
        <v>0</v>
      </c>
      <c r="N210" s="237">
        <v>0</v>
      </c>
      <c r="O210" s="237">
        <f>ROUND(E210*N210,2)</f>
        <v>0</v>
      </c>
      <c r="P210" s="237">
        <v>0</v>
      </c>
      <c r="Q210" s="237">
        <f>ROUND(E210*P210,2)</f>
        <v>0</v>
      </c>
      <c r="R210" s="239"/>
      <c r="S210" s="239" t="s">
        <v>163</v>
      </c>
      <c r="T210" s="240" t="s">
        <v>130</v>
      </c>
      <c r="U210" s="223">
        <v>0</v>
      </c>
      <c r="V210" s="223">
        <f>ROUND(E210*U210,2)</f>
        <v>0</v>
      </c>
      <c r="W210" s="223"/>
      <c r="X210" s="223" t="s">
        <v>164</v>
      </c>
      <c r="Y210" s="223" t="s">
        <v>132</v>
      </c>
      <c r="Z210" s="213"/>
      <c r="AA210" s="213"/>
      <c r="AB210" s="213"/>
      <c r="AC210" s="213"/>
      <c r="AD210" s="213"/>
      <c r="AE210" s="213"/>
      <c r="AF210" s="213"/>
      <c r="AG210" s="213" t="s">
        <v>165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45" t="s">
        <v>217</v>
      </c>
      <c r="D211" s="242"/>
      <c r="E211" s="242"/>
      <c r="F211" s="242"/>
      <c r="G211" s="242"/>
      <c r="H211" s="223"/>
      <c r="I211" s="223"/>
      <c r="J211" s="223"/>
      <c r="K211" s="223"/>
      <c r="L211" s="223"/>
      <c r="M211" s="223"/>
      <c r="N211" s="222"/>
      <c r="O211" s="222"/>
      <c r="P211" s="222"/>
      <c r="Q211" s="222"/>
      <c r="R211" s="223"/>
      <c r="S211" s="223"/>
      <c r="T211" s="223"/>
      <c r="U211" s="223"/>
      <c r="V211" s="223"/>
      <c r="W211" s="223"/>
      <c r="X211" s="223"/>
      <c r="Y211" s="223"/>
      <c r="Z211" s="213"/>
      <c r="AA211" s="213"/>
      <c r="AB211" s="213"/>
      <c r="AC211" s="213"/>
      <c r="AD211" s="213"/>
      <c r="AE211" s="213"/>
      <c r="AF211" s="213"/>
      <c r="AG211" s="213" t="s">
        <v>135</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34">
        <v>95</v>
      </c>
      <c r="B212" s="235" t="s">
        <v>374</v>
      </c>
      <c r="C212" s="244" t="s">
        <v>375</v>
      </c>
      <c r="D212" s="236" t="s">
        <v>162</v>
      </c>
      <c r="E212" s="237">
        <v>1</v>
      </c>
      <c r="F212" s="238"/>
      <c r="G212" s="239">
        <f>ROUND(E212*F212,2)</f>
        <v>0</v>
      </c>
      <c r="H212" s="238"/>
      <c r="I212" s="239">
        <f>ROUND(E212*H212,2)</f>
        <v>0</v>
      </c>
      <c r="J212" s="238"/>
      <c r="K212" s="239">
        <f>ROUND(E212*J212,2)</f>
        <v>0</v>
      </c>
      <c r="L212" s="239">
        <v>21</v>
      </c>
      <c r="M212" s="239">
        <f>G212*(1+L212/100)</f>
        <v>0</v>
      </c>
      <c r="N212" s="237">
        <v>0</v>
      </c>
      <c r="O212" s="237">
        <f>ROUND(E212*N212,2)</f>
        <v>0</v>
      </c>
      <c r="P212" s="237">
        <v>0</v>
      </c>
      <c r="Q212" s="237">
        <f>ROUND(E212*P212,2)</f>
        <v>0</v>
      </c>
      <c r="R212" s="239"/>
      <c r="S212" s="239" t="s">
        <v>163</v>
      </c>
      <c r="T212" s="240" t="s">
        <v>130</v>
      </c>
      <c r="U212" s="223">
        <v>0</v>
      </c>
      <c r="V212" s="223">
        <f>ROUND(E212*U212,2)</f>
        <v>0</v>
      </c>
      <c r="W212" s="223"/>
      <c r="X212" s="223" t="s">
        <v>164</v>
      </c>
      <c r="Y212" s="223" t="s">
        <v>132</v>
      </c>
      <c r="Z212" s="213"/>
      <c r="AA212" s="213"/>
      <c r="AB212" s="213"/>
      <c r="AC212" s="213"/>
      <c r="AD212" s="213"/>
      <c r="AE212" s="213"/>
      <c r="AF212" s="213"/>
      <c r="AG212" s="213" t="s">
        <v>165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45" t="s">
        <v>217</v>
      </c>
      <c r="D213" s="242"/>
      <c r="E213" s="242"/>
      <c r="F213" s="242"/>
      <c r="G213" s="242"/>
      <c r="H213" s="223"/>
      <c r="I213" s="223"/>
      <c r="J213" s="223"/>
      <c r="K213" s="223"/>
      <c r="L213" s="223"/>
      <c r="M213" s="223"/>
      <c r="N213" s="222"/>
      <c r="O213" s="222"/>
      <c r="P213" s="222"/>
      <c r="Q213" s="222"/>
      <c r="R213" s="223"/>
      <c r="S213" s="223"/>
      <c r="T213" s="223"/>
      <c r="U213" s="223"/>
      <c r="V213" s="223"/>
      <c r="W213" s="223"/>
      <c r="X213" s="223"/>
      <c r="Y213" s="223"/>
      <c r="Z213" s="213"/>
      <c r="AA213" s="213"/>
      <c r="AB213" s="213"/>
      <c r="AC213" s="213"/>
      <c r="AD213" s="213"/>
      <c r="AE213" s="213"/>
      <c r="AF213" s="213"/>
      <c r="AG213" s="213" t="s">
        <v>135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x14ac:dyDescent="0.2">
      <c r="A214" s="227" t="s">
        <v>124</v>
      </c>
      <c r="B214" s="228" t="s">
        <v>75</v>
      </c>
      <c r="C214" s="243" t="s">
        <v>76</v>
      </c>
      <c r="D214" s="229"/>
      <c r="E214" s="230"/>
      <c r="F214" s="231"/>
      <c r="G214" s="231">
        <f>SUMIF(AG215:AG219,"&lt;&gt;NOR",G215:G219)</f>
        <v>0</v>
      </c>
      <c r="H214" s="231"/>
      <c r="I214" s="231">
        <f>SUM(I215:I219)</f>
        <v>0</v>
      </c>
      <c r="J214" s="231"/>
      <c r="K214" s="231">
        <f>SUM(K215:K219)</f>
        <v>0</v>
      </c>
      <c r="L214" s="231"/>
      <c r="M214" s="231">
        <f>SUM(M215:M219)</f>
        <v>0</v>
      </c>
      <c r="N214" s="230"/>
      <c r="O214" s="230">
        <f>SUM(O215:O219)</f>
        <v>0</v>
      </c>
      <c r="P214" s="230"/>
      <c r="Q214" s="230">
        <f>SUM(Q215:Q219)</f>
        <v>0</v>
      </c>
      <c r="R214" s="231"/>
      <c r="S214" s="231"/>
      <c r="T214" s="232"/>
      <c r="U214" s="226"/>
      <c r="V214" s="226">
        <f>SUM(V215:V219)</f>
        <v>0</v>
      </c>
      <c r="W214" s="226"/>
      <c r="X214" s="226"/>
      <c r="Y214" s="226"/>
      <c r="AG214" t="s">
        <v>125</v>
      </c>
    </row>
    <row r="215" spans="1:60" outlineLevel="1" x14ac:dyDescent="0.2">
      <c r="A215" s="250">
        <v>96</v>
      </c>
      <c r="B215" s="251" t="s">
        <v>376</v>
      </c>
      <c r="C215" s="257" t="s">
        <v>377</v>
      </c>
      <c r="D215" s="252" t="s">
        <v>162</v>
      </c>
      <c r="E215" s="253">
        <v>1</v>
      </c>
      <c r="F215" s="254"/>
      <c r="G215" s="255">
        <f>ROUND(E215*F215,2)</f>
        <v>0</v>
      </c>
      <c r="H215" s="254"/>
      <c r="I215" s="255">
        <f>ROUND(E215*H215,2)</f>
        <v>0</v>
      </c>
      <c r="J215" s="254"/>
      <c r="K215" s="255">
        <f>ROUND(E215*J215,2)</f>
        <v>0</v>
      </c>
      <c r="L215" s="255">
        <v>21</v>
      </c>
      <c r="M215" s="255">
        <f>G215*(1+L215/100)</f>
        <v>0</v>
      </c>
      <c r="N215" s="253">
        <v>0</v>
      </c>
      <c r="O215" s="253">
        <f>ROUND(E215*N215,2)</f>
        <v>0</v>
      </c>
      <c r="P215" s="253">
        <v>0</v>
      </c>
      <c r="Q215" s="253">
        <f>ROUND(E215*P215,2)</f>
        <v>0</v>
      </c>
      <c r="R215" s="255"/>
      <c r="S215" s="255" t="s">
        <v>163</v>
      </c>
      <c r="T215" s="256" t="s">
        <v>130</v>
      </c>
      <c r="U215" s="223">
        <v>0</v>
      </c>
      <c r="V215" s="223">
        <f>ROUND(E215*U215,2)</f>
        <v>0</v>
      </c>
      <c r="W215" s="223"/>
      <c r="X215" s="223" t="s">
        <v>178</v>
      </c>
      <c r="Y215" s="223" t="s">
        <v>132</v>
      </c>
      <c r="Z215" s="213"/>
      <c r="AA215" s="213"/>
      <c r="AB215" s="213"/>
      <c r="AC215" s="213"/>
      <c r="AD215" s="213"/>
      <c r="AE215" s="213"/>
      <c r="AF215" s="213"/>
      <c r="AG215" s="213" t="s">
        <v>179</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1" x14ac:dyDescent="0.2">
      <c r="A216" s="250">
        <v>97</v>
      </c>
      <c r="B216" s="251" t="s">
        <v>378</v>
      </c>
      <c r="C216" s="257" t="s">
        <v>379</v>
      </c>
      <c r="D216" s="252" t="s">
        <v>162</v>
      </c>
      <c r="E216" s="253">
        <v>1</v>
      </c>
      <c r="F216" s="254"/>
      <c r="G216" s="255">
        <f>ROUND(E216*F216,2)</f>
        <v>0</v>
      </c>
      <c r="H216" s="254"/>
      <c r="I216" s="255">
        <f>ROUND(E216*H216,2)</f>
        <v>0</v>
      </c>
      <c r="J216" s="254"/>
      <c r="K216" s="255">
        <f>ROUND(E216*J216,2)</f>
        <v>0</v>
      </c>
      <c r="L216" s="255">
        <v>21</v>
      </c>
      <c r="M216" s="255">
        <f>G216*(1+L216/100)</f>
        <v>0</v>
      </c>
      <c r="N216" s="253">
        <v>0</v>
      </c>
      <c r="O216" s="253">
        <f>ROUND(E216*N216,2)</f>
        <v>0</v>
      </c>
      <c r="P216" s="253">
        <v>0</v>
      </c>
      <c r="Q216" s="253">
        <f>ROUND(E216*P216,2)</f>
        <v>0</v>
      </c>
      <c r="R216" s="255"/>
      <c r="S216" s="255" t="s">
        <v>163</v>
      </c>
      <c r="T216" s="256" t="s">
        <v>130</v>
      </c>
      <c r="U216" s="223">
        <v>0</v>
      </c>
      <c r="V216" s="223">
        <f>ROUND(E216*U216,2)</f>
        <v>0</v>
      </c>
      <c r="W216" s="223"/>
      <c r="X216" s="223" t="s">
        <v>178</v>
      </c>
      <c r="Y216" s="223" t="s">
        <v>132</v>
      </c>
      <c r="Z216" s="213"/>
      <c r="AA216" s="213"/>
      <c r="AB216" s="213"/>
      <c r="AC216" s="213"/>
      <c r="AD216" s="213"/>
      <c r="AE216" s="213"/>
      <c r="AF216" s="213"/>
      <c r="AG216" s="213" t="s">
        <v>179</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x14ac:dyDescent="0.2">
      <c r="A217" s="250">
        <v>98</v>
      </c>
      <c r="B217" s="251" t="s">
        <v>380</v>
      </c>
      <c r="C217" s="257" t="s">
        <v>381</v>
      </c>
      <c r="D217" s="252" t="s">
        <v>162</v>
      </c>
      <c r="E217" s="253">
        <v>1</v>
      </c>
      <c r="F217" s="254"/>
      <c r="G217" s="255">
        <f>ROUND(E217*F217,2)</f>
        <v>0</v>
      </c>
      <c r="H217" s="254"/>
      <c r="I217" s="255">
        <f>ROUND(E217*H217,2)</f>
        <v>0</v>
      </c>
      <c r="J217" s="254"/>
      <c r="K217" s="255">
        <f>ROUND(E217*J217,2)</f>
        <v>0</v>
      </c>
      <c r="L217" s="255">
        <v>21</v>
      </c>
      <c r="M217" s="255">
        <f>G217*(1+L217/100)</f>
        <v>0</v>
      </c>
      <c r="N217" s="253">
        <v>0</v>
      </c>
      <c r="O217" s="253">
        <f>ROUND(E217*N217,2)</f>
        <v>0</v>
      </c>
      <c r="P217" s="253">
        <v>0</v>
      </c>
      <c r="Q217" s="253">
        <f>ROUND(E217*P217,2)</f>
        <v>0</v>
      </c>
      <c r="R217" s="255"/>
      <c r="S217" s="255" t="s">
        <v>163</v>
      </c>
      <c r="T217" s="256" t="s">
        <v>130</v>
      </c>
      <c r="U217" s="223">
        <v>0</v>
      </c>
      <c r="V217" s="223">
        <f>ROUND(E217*U217,2)</f>
        <v>0</v>
      </c>
      <c r="W217" s="223"/>
      <c r="X217" s="223" t="s">
        <v>164</v>
      </c>
      <c r="Y217" s="223" t="s">
        <v>132</v>
      </c>
      <c r="Z217" s="213"/>
      <c r="AA217" s="213"/>
      <c r="AB217" s="213"/>
      <c r="AC217" s="213"/>
      <c r="AD217" s="213"/>
      <c r="AE217" s="213"/>
      <c r="AF217" s="213"/>
      <c r="AG217" s="213" t="s">
        <v>165</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
      <c r="A218" s="250">
        <v>99</v>
      </c>
      <c r="B218" s="251" t="s">
        <v>382</v>
      </c>
      <c r="C218" s="257" t="s">
        <v>383</v>
      </c>
      <c r="D218" s="252" t="s">
        <v>162</v>
      </c>
      <c r="E218" s="253">
        <v>1</v>
      </c>
      <c r="F218" s="254"/>
      <c r="G218" s="255">
        <f>ROUND(E218*F218,2)</f>
        <v>0</v>
      </c>
      <c r="H218" s="254"/>
      <c r="I218" s="255">
        <f>ROUND(E218*H218,2)</f>
        <v>0</v>
      </c>
      <c r="J218" s="254"/>
      <c r="K218" s="255">
        <f>ROUND(E218*J218,2)</f>
        <v>0</v>
      </c>
      <c r="L218" s="255">
        <v>21</v>
      </c>
      <c r="M218" s="255">
        <f>G218*(1+L218/100)</f>
        <v>0</v>
      </c>
      <c r="N218" s="253">
        <v>0</v>
      </c>
      <c r="O218" s="253">
        <f>ROUND(E218*N218,2)</f>
        <v>0</v>
      </c>
      <c r="P218" s="253">
        <v>0</v>
      </c>
      <c r="Q218" s="253">
        <f>ROUND(E218*P218,2)</f>
        <v>0</v>
      </c>
      <c r="R218" s="255"/>
      <c r="S218" s="255" t="s">
        <v>163</v>
      </c>
      <c r="T218" s="256" t="s">
        <v>130</v>
      </c>
      <c r="U218" s="223">
        <v>0</v>
      </c>
      <c r="V218" s="223">
        <f>ROUND(E218*U218,2)</f>
        <v>0</v>
      </c>
      <c r="W218" s="223"/>
      <c r="X218" s="223" t="s">
        <v>178</v>
      </c>
      <c r="Y218" s="223" t="s">
        <v>132</v>
      </c>
      <c r="Z218" s="213"/>
      <c r="AA218" s="213"/>
      <c r="AB218" s="213"/>
      <c r="AC218" s="213"/>
      <c r="AD218" s="213"/>
      <c r="AE218" s="213"/>
      <c r="AF218" s="213"/>
      <c r="AG218" s="213" t="s">
        <v>179</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34">
        <v>100</v>
      </c>
      <c r="B219" s="235" t="s">
        <v>384</v>
      </c>
      <c r="C219" s="244" t="s">
        <v>385</v>
      </c>
      <c r="D219" s="236" t="s">
        <v>162</v>
      </c>
      <c r="E219" s="237">
        <v>1</v>
      </c>
      <c r="F219" s="238"/>
      <c r="G219" s="239">
        <f>ROUND(E219*F219,2)</f>
        <v>0</v>
      </c>
      <c r="H219" s="238"/>
      <c r="I219" s="239">
        <f>ROUND(E219*H219,2)</f>
        <v>0</v>
      </c>
      <c r="J219" s="238"/>
      <c r="K219" s="239">
        <f>ROUND(E219*J219,2)</f>
        <v>0</v>
      </c>
      <c r="L219" s="239">
        <v>21</v>
      </c>
      <c r="M219" s="239">
        <f>G219*(1+L219/100)</f>
        <v>0</v>
      </c>
      <c r="N219" s="237">
        <v>0</v>
      </c>
      <c r="O219" s="237">
        <f>ROUND(E219*N219,2)</f>
        <v>0</v>
      </c>
      <c r="P219" s="237">
        <v>0</v>
      </c>
      <c r="Q219" s="237">
        <f>ROUND(E219*P219,2)</f>
        <v>0</v>
      </c>
      <c r="R219" s="239"/>
      <c r="S219" s="239" t="s">
        <v>163</v>
      </c>
      <c r="T219" s="240" t="s">
        <v>130</v>
      </c>
      <c r="U219" s="223">
        <v>0</v>
      </c>
      <c r="V219" s="223">
        <f>ROUND(E219*U219,2)</f>
        <v>0</v>
      </c>
      <c r="W219" s="223"/>
      <c r="X219" s="223" t="s">
        <v>164</v>
      </c>
      <c r="Y219" s="223" t="s">
        <v>132</v>
      </c>
      <c r="Z219" s="213"/>
      <c r="AA219" s="213"/>
      <c r="AB219" s="213"/>
      <c r="AC219" s="213"/>
      <c r="AD219" s="213"/>
      <c r="AE219" s="213"/>
      <c r="AF219" s="213"/>
      <c r="AG219" s="213" t="s">
        <v>165</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x14ac:dyDescent="0.2">
      <c r="A220" s="3"/>
      <c r="B220" s="4"/>
      <c r="C220" s="247"/>
      <c r="D220" s="6"/>
      <c r="E220" s="3"/>
      <c r="F220" s="3"/>
      <c r="G220" s="3"/>
      <c r="H220" s="3"/>
      <c r="I220" s="3"/>
      <c r="J220" s="3"/>
      <c r="K220" s="3"/>
      <c r="L220" s="3"/>
      <c r="M220" s="3"/>
      <c r="N220" s="3"/>
      <c r="O220" s="3"/>
      <c r="P220" s="3"/>
      <c r="Q220" s="3"/>
      <c r="R220" s="3"/>
      <c r="S220" s="3"/>
      <c r="T220" s="3"/>
      <c r="U220" s="3"/>
      <c r="V220" s="3"/>
      <c r="W220" s="3"/>
      <c r="X220" s="3"/>
      <c r="Y220" s="3"/>
      <c r="AE220">
        <v>12</v>
      </c>
      <c r="AF220">
        <v>21</v>
      </c>
      <c r="AG220" t="s">
        <v>110</v>
      </c>
    </row>
    <row r="221" spans="1:60" x14ac:dyDescent="0.2">
      <c r="A221" s="216"/>
      <c r="B221" s="217" t="s">
        <v>29</v>
      </c>
      <c r="C221" s="248"/>
      <c r="D221" s="218"/>
      <c r="E221" s="219"/>
      <c r="F221" s="219"/>
      <c r="G221" s="233">
        <f>G8+G19+G42+G55+G74+G95+G116+G131+G160+G173+G182+G185+G188+G195+G202+G207+G214</f>
        <v>0</v>
      </c>
      <c r="H221" s="3"/>
      <c r="I221" s="3"/>
      <c r="J221" s="3"/>
      <c r="K221" s="3"/>
      <c r="L221" s="3"/>
      <c r="M221" s="3"/>
      <c r="N221" s="3"/>
      <c r="O221" s="3"/>
      <c r="P221" s="3"/>
      <c r="Q221" s="3"/>
      <c r="R221" s="3"/>
      <c r="S221" s="3"/>
      <c r="T221" s="3"/>
      <c r="U221" s="3"/>
      <c r="V221" s="3"/>
      <c r="W221" s="3"/>
      <c r="X221" s="3"/>
      <c r="Y221" s="3"/>
      <c r="AE221">
        <f>SUMIF(L7:L219,AE220,G7:G219)</f>
        <v>0</v>
      </c>
      <c r="AF221">
        <f>SUMIF(L7:L219,AF220,G7:G219)</f>
        <v>0</v>
      </c>
      <c r="AG221" t="s">
        <v>157</v>
      </c>
    </row>
    <row r="222" spans="1:60" x14ac:dyDescent="0.2">
      <c r="C222" s="249"/>
      <c r="D222" s="10"/>
      <c r="AG222" t="s">
        <v>158</v>
      </c>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Uph1MbjhqIzoQztiAxhab0pTizQe4q0u4ca8uchA9m/KGKEtU9dKVhrIyPJn1GYpGJcNK4QCdqvMvnMQCf+rw==" saltValue="wtZI1BcA8n88lO7p5dyoUg==" spinCount="100000" sheet="1" formatRows="0"/>
  <mergeCells count="99">
    <mergeCell ref="C209:G209"/>
    <mergeCell ref="C211:G211"/>
    <mergeCell ref="C213:G213"/>
    <mergeCell ref="C194:G194"/>
    <mergeCell ref="C197:G197"/>
    <mergeCell ref="C199:G199"/>
    <mergeCell ref="C201:G201"/>
    <mergeCell ref="C204:G204"/>
    <mergeCell ref="C206:G206"/>
    <mergeCell ref="C179:G179"/>
    <mergeCell ref="C181:G181"/>
    <mergeCell ref="C184:G184"/>
    <mergeCell ref="C187:G187"/>
    <mergeCell ref="C190:G190"/>
    <mergeCell ref="C192:G192"/>
    <mergeCell ref="C166:G166"/>
    <mergeCell ref="C168:G168"/>
    <mergeCell ref="C170:G170"/>
    <mergeCell ref="C172:G172"/>
    <mergeCell ref="C175:G175"/>
    <mergeCell ref="C177:G177"/>
    <mergeCell ref="C153:G153"/>
    <mergeCell ref="C155:G155"/>
    <mergeCell ref="C157:G157"/>
    <mergeCell ref="C159:G159"/>
    <mergeCell ref="C162:G162"/>
    <mergeCell ref="C164:G164"/>
    <mergeCell ref="C141:G141"/>
    <mergeCell ref="C143:G143"/>
    <mergeCell ref="C145:G145"/>
    <mergeCell ref="C147:G147"/>
    <mergeCell ref="C149:G149"/>
    <mergeCell ref="C151:G151"/>
    <mergeCell ref="C128:G128"/>
    <mergeCell ref="C130:G130"/>
    <mergeCell ref="C133:G133"/>
    <mergeCell ref="C135:G135"/>
    <mergeCell ref="C137:G137"/>
    <mergeCell ref="C139:G139"/>
    <mergeCell ref="C115:G115"/>
    <mergeCell ref="C118:G118"/>
    <mergeCell ref="C120:G120"/>
    <mergeCell ref="C122:G122"/>
    <mergeCell ref="C124:G124"/>
    <mergeCell ref="C126:G126"/>
    <mergeCell ref="C103:G103"/>
    <mergeCell ref="C105:G105"/>
    <mergeCell ref="C107:G107"/>
    <mergeCell ref="C109:G109"/>
    <mergeCell ref="C111:G111"/>
    <mergeCell ref="C113:G113"/>
    <mergeCell ref="C90:G90"/>
    <mergeCell ref="C92:G92"/>
    <mergeCell ref="C94:G94"/>
    <mergeCell ref="C97:G97"/>
    <mergeCell ref="C99:G99"/>
    <mergeCell ref="C101:G101"/>
    <mergeCell ref="C78:G78"/>
    <mergeCell ref="C80:G80"/>
    <mergeCell ref="C82:G82"/>
    <mergeCell ref="C84:G84"/>
    <mergeCell ref="C86:G86"/>
    <mergeCell ref="C88:G88"/>
    <mergeCell ref="C65:G65"/>
    <mergeCell ref="C67:G67"/>
    <mergeCell ref="C69:G69"/>
    <mergeCell ref="C71:G71"/>
    <mergeCell ref="C73:G73"/>
    <mergeCell ref="C76:G76"/>
    <mergeCell ref="C52:G52"/>
    <mergeCell ref="C54:G54"/>
    <mergeCell ref="C57:G57"/>
    <mergeCell ref="C59:G59"/>
    <mergeCell ref="C61:G61"/>
    <mergeCell ref="C63:G63"/>
    <mergeCell ref="C39:G39"/>
    <mergeCell ref="C41:G41"/>
    <mergeCell ref="C44:G44"/>
    <mergeCell ref="C46:G46"/>
    <mergeCell ref="C48:G48"/>
    <mergeCell ref="C50:G50"/>
    <mergeCell ref="C27:G27"/>
    <mergeCell ref="C29:G29"/>
    <mergeCell ref="C31:G31"/>
    <mergeCell ref="C33:G33"/>
    <mergeCell ref="C35:G35"/>
    <mergeCell ref="C37:G37"/>
    <mergeCell ref="C14:G14"/>
    <mergeCell ref="C16:G16"/>
    <mergeCell ref="C18:G18"/>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OVN ON_VN Naklady</vt:lpstr>
      <vt:lpstr>D.2 D.2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'D.2 D.2 Pol'!Názvy_tisku</vt:lpstr>
      <vt:lpstr>'OVN ON_VN Naklady'!Názvy_tisku</vt:lpstr>
      <vt:lpstr>oadresa</vt:lpstr>
      <vt:lpstr>Stavba!Objednatel</vt:lpstr>
      <vt:lpstr>Stavba!Objekt</vt:lpstr>
      <vt:lpstr>'D.2 D.2 Pol'!Oblast_tisku</vt:lpstr>
      <vt:lpstr>'OVN ON_VN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Patrik Hanáček</dc:creator>
  <cp:lastModifiedBy>Patrik Hanáček</cp:lastModifiedBy>
  <cp:lastPrinted>2019-03-19T12:27:02Z</cp:lastPrinted>
  <dcterms:created xsi:type="dcterms:W3CDTF">2009-04-08T07:15:50Z</dcterms:created>
  <dcterms:modified xsi:type="dcterms:W3CDTF">2024-04-15T08:18:49Z</dcterms:modified>
</cp:coreProperties>
</file>