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4\007_2024 MODERNIZACE ODBORNÝCH UČEBEN A BEZBARIÉROVOST, Vyškov\Rozpočty_export\Export_06_05_2024\"/>
    </mc:Choice>
  </mc:AlternateContent>
  <xr:revisionPtr revIDLastSave="0" documentId="13_ncr:11_{763AD3A6-9569-49D6-8FFD-980AA3E90F26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99 01 Naklady" sheetId="12" r:id="rId4"/>
    <sheet name="01 01 Pol" sheetId="13" r:id="rId5"/>
    <sheet name="01 02 Pol" sheetId="14" r:id="rId6"/>
    <sheet name="01 03 Pol" sheetId="15" r:id="rId7"/>
    <sheet name="01 04 Pol" sheetId="16" r:id="rId8"/>
    <sheet name="01 05 Pol" sheetId="17" r:id="rId9"/>
    <sheet name="01 06 Pol" sheetId="18" r:id="rId10"/>
    <sheet name="01 07 Pol" sheetId="19" r:id="rId11"/>
    <sheet name="01 08 Pol" sheetId="20" r:id="rId12"/>
    <sheet name="01 09 Pol" sheetId="21" r:id="rId13"/>
    <sheet name="01 10 Pol" sheetId="22" r:id="rId14"/>
    <sheet name="01 11 Pol" sheetId="23" r:id="rId15"/>
    <sheet name="01 12 Pol" sheetId="24" r:id="rId16"/>
  </sheets>
  <externalReferences>
    <externalReference r:id="rId17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8">'01 05 Pol'!$1:$7</definedName>
    <definedName name="_xlnm.Print_Titles" localSheetId="9">'01 06 Pol'!$1:$7</definedName>
    <definedName name="_xlnm.Print_Titles" localSheetId="10">'01 07 Pol'!$1:$7</definedName>
    <definedName name="_xlnm.Print_Titles" localSheetId="11">'01 08 Pol'!$1:$7</definedName>
    <definedName name="_xlnm.Print_Titles" localSheetId="12">'01 09 Pol'!$1:$7</definedName>
    <definedName name="_xlnm.Print_Titles" localSheetId="13">'01 10 Pol'!$1:$7</definedName>
    <definedName name="_xlnm.Print_Titles" localSheetId="14">'01 11 Pol'!$1:$7</definedName>
    <definedName name="_xlnm.Print_Titles" localSheetId="15">'01 12 Pol'!$1:$7</definedName>
    <definedName name="_xlnm.Print_Titles" localSheetId="3">'SO 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Pol'!$A$1:$Y$315</definedName>
    <definedName name="_xlnm.Print_Area" localSheetId="5">'01 02 Pol'!$A$1:$Y$315</definedName>
    <definedName name="_xlnm.Print_Area" localSheetId="6">'01 03 Pol'!$A$1:$Y$211</definedName>
    <definedName name="_xlnm.Print_Area" localSheetId="7">'01 04 Pol'!$A$1:$Y$185</definedName>
    <definedName name="_xlnm.Print_Area" localSheetId="8">'01 05 Pol'!$A$1:$Y$583</definedName>
    <definedName name="_xlnm.Print_Area" localSheetId="9">'01 06 Pol'!$A$1:$Y$243</definedName>
    <definedName name="_xlnm.Print_Area" localSheetId="10">'01 07 Pol'!$A$1:$Y$51</definedName>
    <definedName name="_xlnm.Print_Area" localSheetId="11">'01 08 Pol'!$A$1:$Y$27</definedName>
    <definedName name="_xlnm.Print_Area" localSheetId="12">'01 09 Pol'!$A$1:$Y$101</definedName>
    <definedName name="_xlnm.Print_Area" localSheetId="13">'01 10 Pol'!$A$1:$Y$99</definedName>
    <definedName name="_xlnm.Print_Area" localSheetId="14">'01 11 Pol'!$A$1:$Y$40</definedName>
    <definedName name="_xlnm.Print_Area" localSheetId="15">'01 12 Pol'!$A$1:$Y$49</definedName>
    <definedName name="_xlnm.Print_Area" localSheetId="3">'SO 99 01 Naklady'!$A$1:$Y$31</definedName>
    <definedName name="_xlnm.Print_Area" localSheetId="1">Stavba!$A$1:$J$148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7" i="1" l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48" i="24"/>
  <c r="BA27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O8" i="24" s="1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M25" i="24" s="1"/>
  <c r="I25" i="24"/>
  <c r="K25" i="24"/>
  <c r="O25" i="24"/>
  <c r="Q25" i="24"/>
  <c r="V25" i="24"/>
  <c r="G26" i="24"/>
  <c r="I26" i="24"/>
  <c r="K26" i="24"/>
  <c r="M26" i="24"/>
  <c r="O26" i="24"/>
  <c r="Q26" i="24"/>
  <c r="V26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1" i="24"/>
  <c r="I31" i="24"/>
  <c r="I30" i="24" s="1"/>
  <c r="K31" i="24"/>
  <c r="K30" i="24" s="1"/>
  <c r="M31" i="24"/>
  <c r="O31" i="24"/>
  <c r="Q31" i="24"/>
  <c r="Q30" i="24" s="1"/>
  <c r="V31" i="24"/>
  <c r="V30" i="24" s="1"/>
  <c r="G32" i="24"/>
  <c r="I32" i="24"/>
  <c r="K32" i="24"/>
  <c r="M32" i="24"/>
  <c r="O32" i="24"/>
  <c r="Q32" i="24"/>
  <c r="V32" i="24"/>
  <c r="G33" i="24"/>
  <c r="G30" i="24" s="1"/>
  <c r="I33" i="24"/>
  <c r="K33" i="24"/>
  <c r="M33" i="24"/>
  <c r="O33" i="24"/>
  <c r="O30" i="24" s="1"/>
  <c r="Q33" i="24"/>
  <c r="V33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6" i="24"/>
  <c r="I36" i="24"/>
  <c r="K36" i="24"/>
  <c r="M36" i="24"/>
  <c r="O36" i="24"/>
  <c r="Q36" i="24"/>
  <c r="V36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G40" i="24"/>
  <c r="I40" i="24"/>
  <c r="K40" i="24"/>
  <c r="M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3" i="24"/>
  <c r="I43" i="24"/>
  <c r="K43" i="24"/>
  <c r="M43" i="24"/>
  <c r="O43" i="24"/>
  <c r="Q43" i="24"/>
  <c r="V43" i="24"/>
  <c r="G44" i="24"/>
  <c r="I44" i="24"/>
  <c r="K44" i="24"/>
  <c r="M44" i="24"/>
  <c r="O44" i="24"/>
  <c r="Q44" i="24"/>
  <c r="V44" i="24"/>
  <c r="G45" i="24"/>
  <c r="I45" i="24"/>
  <c r="K45" i="24"/>
  <c r="M45" i="24"/>
  <c r="O45" i="24"/>
  <c r="Q45" i="24"/>
  <c r="V45" i="24"/>
  <c r="G46" i="24"/>
  <c r="M46" i="24" s="1"/>
  <c r="I46" i="24"/>
  <c r="K46" i="24"/>
  <c r="O46" i="24"/>
  <c r="Q46" i="24"/>
  <c r="V46" i="24"/>
  <c r="AE48" i="24"/>
  <c r="AF48" i="24"/>
  <c r="G39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9" i="23"/>
  <c r="I19" i="23"/>
  <c r="I18" i="23" s="1"/>
  <c r="K19" i="23"/>
  <c r="M19" i="23"/>
  <c r="O19" i="23"/>
  <c r="Q19" i="23"/>
  <c r="Q18" i="23" s="1"/>
  <c r="V19" i="23"/>
  <c r="G20" i="23"/>
  <c r="G18" i="23" s="1"/>
  <c r="I20" i="23"/>
  <c r="K20" i="23"/>
  <c r="O20" i="23"/>
  <c r="O18" i="23" s="1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K18" i="23" s="1"/>
  <c r="O22" i="23"/>
  <c r="Q22" i="23"/>
  <c r="V22" i="23"/>
  <c r="V18" i="23" s="1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8" i="23"/>
  <c r="G27" i="23" s="1"/>
  <c r="I28" i="23"/>
  <c r="I27" i="23" s="1"/>
  <c r="K28" i="23"/>
  <c r="K27" i="23" s="1"/>
  <c r="O28" i="23"/>
  <c r="O27" i="23" s="1"/>
  <c r="Q28" i="23"/>
  <c r="Q27" i="23" s="1"/>
  <c r="V28" i="23"/>
  <c r="V27" i="23" s="1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2" i="23"/>
  <c r="G31" i="23" s="1"/>
  <c r="I32" i="23"/>
  <c r="I31" i="23" s="1"/>
  <c r="K32" i="23"/>
  <c r="K31" i="23" s="1"/>
  <c r="O32" i="23"/>
  <c r="O31" i="23" s="1"/>
  <c r="Q32" i="23"/>
  <c r="Q31" i="23" s="1"/>
  <c r="V32" i="23"/>
  <c r="V31" i="23" s="1"/>
  <c r="G33" i="23"/>
  <c r="I33" i="23"/>
  <c r="K33" i="23"/>
  <c r="M33" i="23"/>
  <c r="O33" i="23"/>
  <c r="Q33" i="23"/>
  <c r="V33" i="23"/>
  <c r="G35" i="23"/>
  <c r="G34" i="23" s="1"/>
  <c r="I35" i="23"/>
  <c r="I34" i="23" s="1"/>
  <c r="K35" i="23"/>
  <c r="M35" i="23"/>
  <c r="O35" i="23"/>
  <c r="O34" i="23" s="1"/>
  <c r="Q35" i="23"/>
  <c r="Q34" i="23" s="1"/>
  <c r="V35" i="23"/>
  <c r="G36" i="23"/>
  <c r="M36" i="23" s="1"/>
  <c r="I36" i="23"/>
  <c r="K36" i="23"/>
  <c r="K34" i="23" s="1"/>
  <c r="O36" i="23"/>
  <c r="Q36" i="23"/>
  <c r="V36" i="23"/>
  <c r="V34" i="23" s="1"/>
  <c r="G37" i="23"/>
  <c r="I37" i="23"/>
  <c r="K37" i="23"/>
  <c r="M37" i="23"/>
  <c r="O37" i="23"/>
  <c r="Q37" i="23"/>
  <c r="V37" i="23"/>
  <c r="AE39" i="23"/>
  <c r="G98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O21" i="22"/>
  <c r="G22" i="22"/>
  <c r="I22" i="22"/>
  <c r="I21" i="22" s="1"/>
  <c r="K22" i="22"/>
  <c r="K21" i="22" s="1"/>
  <c r="M22" i="22"/>
  <c r="O22" i="22"/>
  <c r="Q22" i="22"/>
  <c r="Q21" i="22" s="1"/>
  <c r="V22" i="22"/>
  <c r="V21" i="22" s="1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7" i="22"/>
  <c r="M27" i="22" s="1"/>
  <c r="I27" i="22"/>
  <c r="K27" i="22"/>
  <c r="O27" i="22"/>
  <c r="Q27" i="22"/>
  <c r="V27" i="22"/>
  <c r="G28" i="22"/>
  <c r="I28" i="22"/>
  <c r="K28" i="22"/>
  <c r="M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M31" i="22" s="1"/>
  <c r="I31" i="22"/>
  <c r="K31" i="22"/>
  <c r="O31" i="22"/>
  <c r="Q31" i="22"/>
  <c r="V31" i="22"/>
  <c r="G32" i="22"/>
  <c r="I32" i="22"/>
  <c r="K32" i="22"/>
  <c r="M32" i="22"/>
  <c r="O32" i="22"/>
  <c r="Q32" i="22"/>
  <c r="V32" i="22"/>
  <c r="G34" i="22"/>
  <c r="I34" i="22"/>
  <c r="I33" i="22" s="1"/>
  <c r="K34" i="22"/>
  <c r="K33" i="22" s="1"/>
  <c r="M34" i="22"/>
  <c r="O34" i="22"/>
  <c r="Q34" i="22"/>
  <c r="Q33" i="22" s="1"/>
  <c r="V34" i="22"/>
  <c r="V33" i="22" s="1"/>
  <c r="G35" i="22"/>
  <c r="I35" i="22"/>
  <c r="K35" i="22"/>
  <c r="M35" i="22"/>
  <c r="O35" i="22"/>
  <c r="Q35" i="22"/>
  <c r="V35" i="22"/>
  <c r="G36" i="22"/>
  <c r="I36" i="22"/>
  <c r="K36" i="22"/>
  <c r="M36" i="22"/>
  <c r="O36" i="22"/>
  <c r="Q36" i="22"/>
  <c r="V36" i="22"/>
  <c r="G37" i="22"/>
  <c r="M37" i="22" s="1"/>
  <c r="I37" i="22"/>
  <c r="K37" i="22"/>
  <c r="O37" i="22"/>
  <c r="O33" i="22" s="1"/>
  <c r="Q37" i="22"/>
  <c r="V37" i="22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0" i="22"/>
  <c r="I40" i="22"/>
  <c r="K40" i="22"/>
  <c r="M40" i="22"/>
  <c r="O40" i="22"/>
  <c r="Q40" i="22"/>
  <c r="V40" i="22"/>
  <c r="G41" i="22"/>
  <c r="AF98" i="22" s="1"/>
  <c r="I41" i="22"/>
  <c r="K41" i="22"/>
  <c r="O41" i="22"/>
  <c r="Q41" i="22"/>
  <c r="V41" i="22"/>
  <c r="G42" i="22"/>
  <c r="I42" i="22"/>
  <c r="K42" i="22"/>
  <c r="M42" i="22"/>
  <c r="O42" i="22"/>
  <c r="Q42" i="22"/>
  <c r="V42" i="22"/>
  <c r="G43" i="22"/>
  <c r="I43" i="22"/>
  <c r="K43" i="22"/>
  <c r="M43" i="22"/>
  <c r="O43" i="22"/>
  <c r="Q43" i="22"/>
  <c r="V43" i="22"/>
  <c r="G44" i="22"/>
  <c r="I44" i="22"/>
  <c r="K44" i="22"/>
  <c r="M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G53" i="22"/>
  <c r="M53" i="22" s="1"/>
  <c r="I53" i="22"/>
  <c r="K53" i="22"/>
  <c r="O53" i="22"/>
  <c r="Q53" i="22"/>
  <c r="V53" i="22"/>
  <c r="G54" i="22"/>
  <c r="I54" i="22"/>
  <c r="K54" i="22"/>
  <c r="M54" i="22"/>
  <c r="O54" i="22"/>
  <c r="Q54" i="22"/>
  <c r="V54" i="22"/>
  <c r="G55" i="22"/>
  <c r="I55" i="22"/>
  <c r="K55" i="22"/>
  <c r="M55" i="22"/>
  <c r="O55" i="22"/>
  <c r="Q55" i="22"/>
  <c r="V55" i="22"/>
  <c r="G57" i="22"/>
  <c r="G56" i="22" s="1"/>
  <c r="I57" i="22"/>
  <c r="I56" i="22" s="1"/>
  <c r="K57" i="22"/>
  <c r="K56" i="22" s="1"/>
  <c r="O57" i="22"/>
  <c r="O56" i="22" s="1"/>
  <c r="Q57" i="22"/>
  <c r="Q56" i="22" s="1"/>
  <c r="V57" i="22"/>
  <c r="V56" i="22" s="1"/>
  <c r="G58" i="22"/>
  <c r="I58" i="22"/>
  <c r="K58" i="22"/>
  <c r="M58" i="22"/>
  <c r="O58" i="22"/>
  <c r="Q58" i="22"/>
  <c r="V58" i="22"/>
  <c r="G59" i="22"/>
  <c r="I59" i="22"/>
  <c r="K59" i="22"/>
  <c r="M59" i="22"/>
  <c r="O59" i="22"/>
  <c r="Q59" i="22"/>
  <c r="V59" i="22"/>
  <c r="G60" i="22"/>
  <c r="I60" i="22"/>
  <c r="K60" i="22"/>
  <c r="M60" i="22"/>
  <c r="O60" i="22"/>
  <c r="Q60" i="22"/>
  <c r="V60" i="22"/>
  <c r="G61" i="22"/>
  <c r="M61" i="22" s="1"/>
  <c r="I61" i="22"/>
  <c r="K61" i="22"/>
  <c r="O61" i="22"/>
  <c r="Q61" i="22"/>
  <c r="V61" i="22"/>
  <c r="G62" i="22"/>
  <c r="I62" i="22"/>
  <c r="K62" i="22"/>
  <c r="M62" i="22"/>
  <c r="O62" i="22"/>
  <c r="Q62" i="22"/>
  <c r="V62" i="22"/>
  <c r="G63" i="22"/>
  <c r="I63" i="22"/>
  <c r="K63" i="22"/>
  <c r="M63" i="22"/>
  <c r="O63" i="22"/>
  <c r="Q63" i="22"/>
  <c r="V63" i="22"/>
  <c r="G64" i="22"/>
  <c r="I64" i="22"/>
  <c r="K64" i="22"/>
  <c r="M64" i="22"/>
  <c r="O64" i="22"/>
  <c r="Q64" i="22"/>
  <c r="V64" i="22"/>
  <c r="G65" i="22"/>
  <c r="M65" i="22" s="1"/>
  <c r="I65" i="22"/>
  <c r="K65" i="22"/>
  <c r="O65" i="22"/>
  <c r="Q65" i="22"/>
  <c r="V65" i="22"/>
  <c r="G66" i="22"/>
  <c r="I66" i="22"/>
  <c r="K66" i="22"/>
  <c r="M66" i="22"/>
  <c r="O66" i="22"/>
  <c r="Q66" i="22"/>
  <c r="V66" i="22"/>
  <c r="G67" i="22"/>
  <c r="I67" i="22"/>
  <c r="K67" i="22"/>
  <c r="M67" i="22"/>
  <c r="O67" i="22"/>
  <c r="Q67" i="22"/>
  <c r="V67" i="22"/>
  <c r="G68" i="22"/>
  <c r="I68" i="22"/>
  <c r="K68" i="22"/>
  <c r="M68" i="22"/>
  <c r="O68" i="22"/>
  <c r="Q68" i="22"/>
  <c r="V68" i="22"/>
  <c r="G69" i="22"/>
  <c r="M69" i="22" s="1"/>
  <c r="I69" i="22"/>
  <c r="K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I75" i="22"/>
  <c r="K75" i="22"/>
  <c r="M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G78" i="22"/>
  <c r="I78" i="22"/>
  <c r="K78" i="22"/>
  <c r="M78" i="22"/>
  <c r="O78" i="22"/>
  <c r="Q78" i="22"/>
  <c r="V78" i="22"/>
  <c r="G80" i="22"/>
  <c r="G79" i="22" s="1"/>
  <c r="I80" i="22"/>
  <c r="I79" i="22" s="1"/>
  <c r="K80" i="22"/>
  <c r="M80" i="22"/>
  <c r="O80" i="22"/>
  <c r="O79" i="22" s="1"/>
  <c r="Q80" i="22"/>
  <c r="Q79" i="22" s="1"/>
  <c r="V80" i="22"/>
  <c r="G81" i="22"/>
  <c r="M81" i="22" s="1"/>
  <c r="I81" i="22"/>
  <c r="K81" i="22"/>
  <c r="O81" i="22"/>
  <c r="Q81" i="22"/>
  <c r="V81" i="22"/>
  <c r="G82" i="22"/>
  <c r="I82" i="22"/>
  <c r="K82" i="22"/>
  <c r="M82" i="22"/>
  <c r="O82" i="22"/>
  <c r="Q82" i="22"/>
  <c r="V82" i="22"/>
  <c r="G83" i="22"/>
  <c r="I83" i="22"/>
  <c r="K83" i="22"/>
  <c r="K79" i="22" s="1"/>
  <c r="M83" i="22"/>
  <c r="O83" i="22"/>
  <c r="Q83" i="22"/>
  <c r="V83" i="22"/>
  <c r="V79" i="22" s="1"/>
  <c r="G84" i="22"/>
  <c r="I84" i="22"/>
  <c r="K84" i="22"/>
  <c r="M84" i="22"/>
  <c r="O84" i="22"/>
  <c r="Q84" i="22"/>
  <c r="V84" i="22"/>
  <c r="G85" i="22"/>
  <c r="M85" i="22" s="1"/>
  <c r="I85" i="22"/>
  <c r="K85" i="22"/>
  <c r="O85" i="22"/>
  <c r="Q85" i="22"/>
  <c r="V85" i="22"/>
  <c r="G86" i="22"/>
  <c r="I86" i="22"/>
  <c r="K86" i="22"/>
  <c r="M86" i="22"/>
  <c r="O86" i="22"/>
  <c r="Q86" i="22"/>
  <c r="V86" i="22"/>
  <c r="G88" i="22"/>
  <c r="G87" i="22" s="1"/>
  <c r="I88" i="22"/>
  <c r="I87" i="22" s="1"/>
  <c r="K88" i="22"/>
  <c r="M88" i="22"/>
  <c r="O88" i="22"/>
  <c r="O87" i="22" s="1"/>
  <c r="Q88" i="22"/>
  <c r="Q87" i="22" s="1"/>
  <c r="V88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1" i="22"/>
  <c r="I91" i="22"/>
  <c r="K91" i="22"/>
  <c r="K87" i="22" s="1"/>
  <c r="M91" i="22"/>
  <c r="O91" i="22"/>
  <c r="Q91" i="22"/>
  <c r="V91" i="22"/>
  <c r="V87" i="22" s="1"/>
  <c r="G92" i="22"/>
  <c r="I92" i="22"/>
  <c r="K92" i="22"/>
  <c r="M92" i="22"/>
  <c r="O92" i="22"/>
  <c r="Q92" i="22"/>
  <c r="V92" i="22"/>
  <c r="G93" i="22"/>
  <c r="M93" i="22" s="1"/>
  <c r="I93" i="22"/>
  <c r="K93" i="22"/>
  <c r="O93" i="22"/>
  <c r="Q93" i="22"/>
  <c r="V93" i="22"/>
  <c r="I94" i="22"/>
  <c r="Q94" i="22"/>
  <c r="G95" i="22"/>
  <c r="G94" i="22" s="1"/>
  <c r="I95" i="22"/>
  <c r="K95" i="22"/>
  <c r="K94" i="22" s="1"/>
  <c r="M95" i="22"/>
  <c r="M94" i="22" s="1"/>
  <c r="O95" i="22"/>
  <c r="O94" i="22" s="1"/>
  <c r="Q95" i="22"/>
  <c r="V95" i="22"/>
  <c r="V94" i="22" s="1"/>
  <c r="G96" i="22"/>
  <c r="I96" i="22"/>
  <c r="K96" i="22"/>
  <c r="M96" i="22"/>
  <c r="O96" i="22"/>
  <c r="Q96" i="22"/>
  <c r="V96" i="22"/>
  <c r="AE98" i="22"/>
  <c r="G10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4" i="21"/>
  <c r="G23" i="21" s="1"/>
  <c r="I24" i="21"/>
  <c r="I23" i="21" s="1"/>
  <c r="K24" i="21"/>
  <c r="K23" i="21" s="1"/>
  <c r="O24" i="21"/>
  <c r="O23" i="21" s="1"/>
  <c r="Q24" i="21"/>
  <c r="Q23" i="21" s="1"/>
  <c r="V24" i="21"/>
  <c r="V23" i="21" s="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7" i="21"/>
  <c r="I37" i="21"/>
  <c r="I36" i="21" s="1"/>
  <c r="K37" i="21"/>
  <c r="K36" i="21" s="1"/>
  <c r="M37" i="21"/>
  <c r="O37" i="21"/>
  <c r="Q37" i="21"/>
  <c r="Q36" i="21" s="1"/>
  <c r="V37" i="21"/>
  <c r="V36" i="21" s="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G36" i="21" s="1"/>
  <c r="I40" i="21"/>
  <c r="K40" i="21"/>
  <c r="O40" i="21"/>
  <c r="O36" i="21" s="1"/>
  <c r="Q40" i="21"/>
  <c r="V40" i="21"/>
  <c r="G41" i="21"/>
  <c r="I41" i="21"/>
  <c r="K41" i="21"/>
  <c r="M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Q45" i="21"/>
  <c r="V45" i="21"/>
  <c r="G46" i="21"/>
  <c r="I46" i="21"/>
  <c r="K46" i="21"/>
  <c r="M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M49" i="21"/>
  <c r="O49" i="21"/>
  <c r="Q49" i="21"/>
  <c r="V49" i="21"/>
  <c r="G50" i="21"/>
  <c r="I50" i="21"/>
  <c r="K50" i="21"/>
  <c r="M50" i="21"/>
  <c r="O50" i="21"/>
  <c r="Q50" i="21"/>
  <c r="V50" i="21"/>
  <c r="G51" i="21"/>
  <c r="I51" i="21"/>
  <c r="K51" i="21"/>
  <c r="M51" i="21"/>
  <c r="O51" i="21"/>
  <c r="Q51" i="21"/>
  <c r="V51" i="21"/>
  <c r="G52" i="21"/>
  <c r="M52" i="21" s="1"/>
  <c r="I52" i="21"/>
  <c r="K52" i="21"/>
  <c r="O52" i="21"/>
  <c r="Q52" i="21"/>
  <c r="V52" i="21"/>
  <c r="G53" i="21"/>
  <c r="I53" i="21"/>
  <c r="K53" i="21"/>
  <c r="M53" i="21"/>
  <c r="O53" i="21"/>
  <c r="Q53" i="21"/>
  <c r="V53" i="21"/>
  <c r="G54" i="21"/>
  <c r="I54" i="21"/>
  <c r="K54" i="21"/>
  <c r="M54" i="21"/>
  <c r="O54" i="21"/>
  <c r="Q54" i="21"/>
  <c r="V54" i="21"/>
  <c r="G55" i="21"/>
  <c r="I55" i="21"/>
  <c r="K55" i="21"/>
  <c r="M55" i="21"/>
  <c r="O55" i="21"/>
  <c r="Q55" i="21"/>
  <c r="V55" i="21"/>
  <c r="G56" i="21"/>
  <c r="M56" i="21" s="1"/>
  <c r="I56" i="21"/>
  <c r="K56" i="21"/>
  <c r="O56" i="21"/>
  <c r="Q56" i="21"/>
  <c r="V56" i="21"/>
  <c r="G57" i="21"/>
  <c r="I57" i="21"/>
  <c r="K57" i="21"/>
  <c r="M57" i="21"/>
  <c r="O57" i="21"/>
  <c r="Q57" i="21"/>
  <c r="V57" i="21"/>
  <c r="G58" i="21"/>
  <c r="I58" i="21"/>
  <c r="K58" i="21"/>
  <c r="M58" i="21"/>
  <c r="O58" i="21"/>
  <c r="Q58" i="21"/>
  <c r="V58" i="21"/>
  <c r="G59" i="21"/>
  <c r="I59" i="21"/>
  <c r="K59" i="21"/>
  <c r="M59" i="21"/>
  <c r="O59" i="21"/>
  <c r="Q59" i="21"/>
  <c r="V59" i="21"/>
  <c r="G60" i="21"/>
  <c r="M60" i="21" s="1"/>
  <c r="I60" i="21"/>
  <c r="K60" i="21"/>
  <c r="O60" i="21"/>
  <c r="Q60" i="21"/>
  <c r="V60" i="21"/>
  <c r="G61" i="21"/>
  <c r="I61" i="21"/>
  <c r="K61" i="21"/>
  <c r="M61" i="21"/>
  <c r="O61" i="21"/>
  <c r="Q61" i="21"/>
  <c r="V61" i="21"/>
  <c r="G62" i="21"/>
  <c r="I62" i="21"/>
  <c r="K62" i="21"/>
  <c r="M62" i="21"/>
  <c r="O62" i="21"/>
  <c r="Q62" i="21"/>
  <c r="V62" i="21"/>
  <c r="G64" i="21"/>
  <c r="G63" i="21" s="1"/>
  <c r="I64" i="21"/>
  <c r="I63" i="21" s="1"/>
  <c r="K64" i="21"/>
  <c r="K63" i="21" s="1"/>
  <c r="O64" i="21"/>
  <c r="O63" i="21" s="1"/>
  <c r="Q64" i="21"/>
  <c r="Q63" i="21" s="1"/>
  <c r="V64" i="21"/>
  <c r="V63" i="21" s="1"/>
  <c r="G65" i="21"/>
  <c r="I65" i="21"/>
  <c r="K65" i="21"/>
  <c r="M65" i="21"/>
  <c r="O65" i="21"/>
  <c r="Q65" i="21"/>
  <c r="V65" i="21"/>
  <c r="G66" i="21"/>
  <c r="I66" i="21"/>
  <c r="K66" i="21"/>
  <c r="M66" i="21"/>
  <c r="O66" i="21"/>
  <c r="Q66" i="21"/>
  <c r="V66" i="21"/>
  <c r="G67" i="21"/>
  <c r="I67" i="21"/>
  <c r="K67" i="21"/>
  <c r="M67" i="21"/>
  <c r="O67" i="21"/>
  <c r="Q67" i="21"/>
  <c r="V67" i="21"/>
  <c r="G68" i="21"/>
  <c r="M68" i="21" s="1"/>
  <c r="I68" i="21"/>
  <c r="K68" i="21"/>
  <c r="O68" i="21"/>
  <c r="Q68" i="21"/>
  <c r="V68" i="21"/>
  <c r="G69" i="21"/>
  <c r="I69" i="21"/>
  <c r="K69" i="21"/>
  <c r="M69" i="21"/>
  <c r="O69" i="21"/>
  <c r="Q69" i="21"/>
  <c r="V69" i="21"/>
  <c r="G70" i="21"/>
  <c r="I70" i="21"/>
  <c r="K70" i="21"/>
  <c r="M70" i="21"/>
  <c r="O70" i="21"/>
  <c r="Q70" i="21"/>
  <c r="V70" i="21"/>
  <c r="G71" i="21"/>
  <c r="I71" i="21"/>
  <c r="K71" i="21"/>
  <c r="M71" i="21"/>
  <c r="O71" i="21"/>
  <c r="Q71" i="21"/>
  <c r="V71" i="21"/>
  <c r="G72" i="21"/>
  <c r="M72" i="21" s="1"/>
  <c r="I72" i="21"/>
  <c r="K72" i="21"/>
  <c r="O72" i="21"/>
  <c r="Q72" i="21"/>
  <c r="V72" i="21"/>
  <c r="G73" i="21"/>
  <c r="I73" i="21"/>
  <c r="K73" i="21"/>
  <c r="M73" i="21"/>
  <c r="O73" i="21"/>
  <c r="Q73" i="21"/>
  <c r="V73" i="21"/>
  <c r="G74" i="21"/>
  <c r="I74" i="21"/>
  <c r="K74" i="21"/>
  <c r="M74" i="21"/>
  <c r="O74" i="21"/>
  <c r="Q74" i="21"/>
  <c r="V74" i="21"/>
  <c r="G75" i="21"/>
  <c r="I75" i="21"/>
  <c r="K75" i="21"/>
  <c r="M75" i="21"/>
  <c r="O75" i="21"/>
  <c r="Q75" i="21"/>
  <c r="V75" i="21"/>
  <c r="G76" i="21"/>
  <c r="M76" i="21" s="1"/>
  <c r="I76" i="21"/>
  <c r="K76" i="21"/>
  <c r="O76" i="21"/>
  <c r="Q76" i="21"/>
  <c r="V76" i="21"/>
  <c r="G77" i="21"/>
  <c r="I77" i="21"/>
  <c r="K77" i="21"/>
  <c r="M77" i="21"/>
  <c r="O77" i="21"/>
  <c r="Q77" i="21"/>
  <c r="V77" i="21"/>
  <c r="G78" i="21"/>
  <c r="I78" i="21"/>
  <c r="K78" i="21"/>
  <c r="M78" i="21"/>
  <c r="O78" i="21"/>
  <c r="Q78" i="21"/>
  <c r="V78" i="21"/>
  <c r="G79" i="21"/>
  <c r="I79" i="21"/>
  <c r="K79" i="21"/>
  <c r="M79" i="21"/>
  <c r="O79" i="21"/>
  <c r="Q79" i="21"/>
  <c r="V79" i="21"/>
  <c r="G80" i="21"/>
  <c r="M80" i="21" s="1"/>
  <c r="I80" i="21"/>
  <c r="K80" i="21"/>
  <c r="O80" i="21"/>
  <c r="Q80" i="21"/>
  <c r="V80" i="21"/>
  <c r="G81" i="21"/>
  <c r="I81" i="21"/>
  <c r="K81" i="21"/>
  <c r="M81" i="21"/>
  <c r="O81" i="21"/>
  <c r="Q81" i="21"/>
  <c r="V81" i="21"/>
  <c r="G82" i="21"/>
  <c r="I82" i="21"/>
  <c r="K82" i="21"/>
  <c r="M82" i="21"/>
  <c r="O82" i="21"/>
  <c r="Q82" i="21"/>
  <c r="V82" i="21"/>
  <c r="G83" i="21"/>
  <c r="I83" i="21"/>
  <c r="K83" i="21"/>
  <c r="M83" i="21"/>
  <c r="O83" i="21"/>
  <c r="Q83" i="21"/>
  <c r="V83" i="21"/>
  <c r="G84" i="21"/>
  <c r="M84" i="21" s="1"/>
  <c r="I84" i="21"/>
  <c r="K84" i="21"/>
  <c r="O84" i="21"/>
  <c r="Q84" i="21"/>
  <c r="V84" i="21"/>
  <c r="G85" i="21"/>
  <c r="I85" i="21"/>
  <c r="K85" i="21"/>
  <c r="M85" i="21"/>
  <c r="O85" i="21"/>
  <c r="Q85" i="21"/>
  <c r="V85" i="21"/>
  <c r="G86" i="21"/>
  <c r="I86" i="21"/>
  <c r="K86" i="21"/>
  <c r="M86" i="21"/>
  <c r="O86" i="21"/>
  <c r="Q86" i="21"/>
  <c r="V86" i="21"/>
  <c r="G87" i="21"/>
  <c r="I87" i="21"/>
  <c r="K87" i="21"/>
  <c r="M87" i="21"/>
  <c r="O87" i="21"/>
  <c r="Q87" i="21"/>
  <c r="V87" i="21"/>
  <c r="G88" i="21"/>
  <c r="M88" i="21" s="1"/>
  <c r="I88" i="21"/>
  <c r="K88" i="21"/>
  <c r="O88" i="21"/>
  <c r="Q88" i="21"/>
  <c r="V88" i="21"/>
  <c r="G89" i="21"/>
  <c r="I89" i="21"/>
  <c r="K89" i="21"/>
  <c r="M89" i="21"/>
  <c r="O89" i="21"/>
  <c r="Q89" i="21"/>
  <c r="V89" i="21"/>
  <c r="G90" i="21"/>
  <c r="I90" i="21"/>
  <c r="K90" i="21"/>
  <c r="M90" i="21"/>
  <c r="O90" i="21"/>
  <c r="Q90" i="21"/>
  <c r="V90" i="21"/>
  <c r="G92" i="21"/>
  <c r="G91" i="21" s="1"/>
  <c r="I92" i="21"/>
  <c r="I91" i="21" s="1"/>
  <c r="K92" i="21"/>
  <c r="K91" i="21" s="1"/>
  <c r="O92" i="21"/>
  <c r="O91" i="21" s="1"/>
  <c r="Q92" i="21"/>
  <c r="Q91" i="21" s="1"/>
  <c r="V92" i="21"/>
  <c r="V91" i="21" s="1"/>
  <c r="G93" i="21"/>
  <c r="I93" i="21"/>
  <c r="K93" i="21"/>
  <c r="M93" i="21"/>
  <c r="O93" i="21"/>
  <c r="Q93" i="21"/>
  <c r="V93" i="21"/>
  <c r="G94" i="21"/>
  <c r="I94" i="21"/>
  <c r="K94" i="21"/>
  <c r="M94" i="21"/>
  <c r="O94" i="21"/>
  <c r="Q94" i="21"/>
  <c r="V94" i="21"/>
  <c r="G95" i="21"/>
  <c r="I95" i="21"/>
  <c r="K95" i="21"/>
  <c r="M95" i="21"/>
  <c r="O95" i="21"/>
  <c r="Q95" i="21"/>
  <c r="V95" i="21"/>
  <c r="G96" i="21"/>
  <c r="M96" i="21" s="1"/>
  <c r="I96" i="21"/>
  <c r="K96" i="21"/>
  <c r="O96" i="21"/>
  <c r="Q96" i="21"/>
  <c r="V96" i="21"/>
  <c r="G97" i="21"/>
  <c r="I97" i="21"/>
  <c r="K97" i="21"/>
  <c r="M97" i="21"/>
  <c r="O97" i="21"/>
  <c r="Q97" i="21"/>
  <c r="V97" i="21"/>
  <c r="G98" i="21"/>
  <c r="I98" i="21"/>
  <c r="K98" i="21"/>
  <c r="M98" i="21"/>
  <c r="O98" i="21"/>
  <c r="Q98" i="21"/>
  <c r="V98" i="21"/>
  <c r="AE100" i="21"/>
  <c r="AF100" i="21"/>
  <c r="G26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M13" i="20" s="1"/>
  <c r="I13" i="20"/>
  <c r="K13" i="20"/>
  <c r="O13" i="20"/>
  <c r="Q13" i="20"/>
  <c r="V13" i="20"/>
  <c r="G15" i="20"/>
  <c r="I15" i="20"/>
  <c r="I14" i="20" s="1"/>
  <c r="K15" i="20"/>
  <c r="M15" i="20"/>
  <c r="O15" i="20"/>
  <c r="Q15" i="20"/>
  <c r="Q14" i="20" s="1"/>
  <c r="V15" i="20"/>
  <c r="G16" i="20"/>
  <c r="G14" i="20" s="1"/>
  <c r="I16" i="20"/>
  <c r="K16" i="20"/>
  <c r="O16" i="20"/>
  <c r="O14" i="20" s="1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K14" i="20" s="1"/>
  <c r="O18" i="20"/>
  <c r="Q18" i="20"/>
  <c r="V18" i="20"/>
  <c r="V14" i="20" s="1"/>
  <c r="G19" i="20"/>
  <c r="I19" i="20"/>
  <c r="K19" i="20"/>
  <c r="M19" i="20"/>
  <c r="O19" i="20"/>
  <c r="Q19" i="20"/>
  <c r="V19" i="20"/>
  <c r="G20" i="20"/>
  <c r="O20" i="20"/>
  <c r="G21" i="20"/>
  <c r="I21" i="20"/>
  <c r="I20" i="20" s="1"/>
  <c r="K21" i="20"/>
  <c r="M21" i="20"/>
  <c r="O21" i="20"/>
  <c r="Q21" i="20"/>
  <c r="Q20" i="20" s="1"/>
  <c r="V21" i="20"/>
  <c r="G22" i="20"/>
  <c r="M22" i="20" s="1"/>
  <c r="I22" i="20"/>
  <c r="K22" i="20"/>
  <c r="K20" i="20" s="1"/>
  <c r="O22" i="20"/>
  <c r="Q22" i="20"/>
  <c r="V22" i="20"/>
  <c r="V20" i="20" s="1"/>
  <c r="G24" i="20"/>
  <c r="G23" i="20" s="1"/>
  <c r="I24" i="20"/>
  <c r="I23" i="20" s="1"/>
  <c r="K24" i="20"/>
  <c r="K23" i="20" s="1"/>
  <c r="O24" i="20"/>
  <c r="O23" i="20" s="1"/>
  <c r="Q24" i="20"/>
  <c r="Q23" i="20" s="1"/>
  <c r="V24" i="20"/>
  <c r="V23" i="20" s="1"/>
  <c r="AE26" i="20"/>
  <c r="AF26" i="20"/>
  <c r="G50" i="19"/>
  <c r="BA36" i="19"/>
  <c r="BA35" i="19"/>
  <c r="BA34" i="19"/>
  <c r="BA33" i="19"/>
  <c r="BA32" i="19"/>
  <c r="BA29" i="19"/>
  <c r="BA28" i="19"/>
  <c r="BA19" i="19"/>
  <c r="BA18" i="19"/>
  <c r="BA17" i="19"/>
  <c r="BA16" i="19"/>
  <c r="BA15" i="19"/>
  <c r="BA12" i="19"/>
  <c r="BA11" i="19"/>
  <c r="G9" i="19"/>
  <c r="M9" i="19" s="1"/>
  <c r="I9" i="19"/>
  <c r="K9" i="19"/>
  <c r="K8" i="19" s="1"/>
  <c r="O9" i="19"/>
  <c r="Q9" i="19"/>
  <c r="V9" i="19"/>
  <c r="V8" i="19" s="1"/>
  <c r="G21" i="19"/>
  <c r="I21" i="19"/>
  <c r="K21" i="19"/>
  <c r="M21" i="19"/>
  <c r="O21" i="19"/>
  <c r="Q21" i="19"/>
  <c r="V21" i="19"/>
  <c r="G22" i="19"/>
  <c r="AF50" i="19" s="1"/>
  <c r="I22" i="19"/>
  <c r="K22" i="19"/>
  <c r="O22" i="19"/>
  <c r="O8" i="19" s="1"/>
  <c r="Q22" i="19"/>
  <c r="V22" i="19"/>
  <c r="G23" i="19"/>
  <c r="M23" i="19" s="1"/>
  <c r="I23" i="19"/>
  <c r="I8" i="19" s="1"/>
  <c r="K23" i="19"/>
  <c r="O23" i="19"/>
  <c r="Q23" i="19"/>
  <c r="Q8" i="19" s="1"/>
  <c r="V23" i="19"/>
  <c r="G24" i="19"/>
  <c r="I24" i="19"/>
  <c r="K24" i="19"/>
  <c r="M24" i="19"/>
  <c r="O24" i="19"/>
  <c r="Q24" i="19"/>
  <c r="V24" i="19"/>
  <c r="G26" i="19"/>
  <c r="G25" i="19" s="1"/>
  <c r="I26" i="19"/>
  <c r="I25" i="19" s="1"/>
  <c r="K26" i="19"/>
  <c r="O26" i="19"/>
  <c r="O25" i="19" s="1"/>
  <c r="Q26" i="19"/>
  <c r="Q25" i="19" s="1"/>
  <c r="V26" i="19"/>
  <c r="G38" i="19"/>
  <c r="M38" i="19" s="1"/>
  <c r="I38" i="19"/>
  <c r="K38" i="19"/>
  <c r="O38" i="19"/>
  <c r="Q38" i="19"/>
  <c r="V38" i="19"/>
  <c r="G39" i="19"/>
  <c r="I39" i="19"/>
  <c r="K39" i="19"/>
  <c r="K25" i="19" s="1"/>
  <c r="M39" i="19"/>
  <c r="O39" i="19"/>
  <c r="Q39" i="19"/>
  <c r="V39" i="19"/>
  <c r="V25" i="19" s="1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I43" i="19"/>
  <c r="K43" i="19"/>
  <c r="Q43" i="19"/>
  <c r="V43" i="19"/>
  <c r="G44" i="19"/>
  <c r="G43" i="19" s="1"/>
  <c r="I44" i="19"/>
  <c r="K44" i="19"/>
  <c r="M44" i="19"/>
  <c r="O44" i="19"/>
  <c r="O43" i="19" s="1"/>
  <c r="Q44" i="19"/>
  <c r="V44" i="19"/>
  <c r="G45" i="19"/>
  <c r="M45" i="19" s="1"/>
  <c r="I45" i="19"/>
  <c r="K45" i="19"/>
  <c r="O45" i="19"/>
  <c r="Q45" i="19"/>
  <c r="V45" i="19"/>
  <c r="G46" i="19"/>
  <c r="I46" i="19"/>
  <c r="O46" i="19"/>
  <c r="Q46" i="19"/>
  <c r="G47" i="19"/>
  <c r="I47" i="19"/>
  <c r="K47" i="19"/>
  <c r="K46" i="19" s="1"/>
  <c r="M47" i="19"/>
  <c r="M46" i="19" s="1"/>
  <c r="O47" i="19"/>
  <c r="Q47" i="19"/>
  <c r="V47" i="19"/>
  <c r="V46" i="19" s="1"/>
  <c r="G48" i="19"/>
  <c r="I48" i="19"/>
  <c r="K48" i="19"/>
  <c r="M48" i="19"/>
  <c r="O48" i="19"/>
  <c r="Q48" i="19"/>
  <c r="V48" i="19"/>
  <c r="AE50" i="19"/>
  <c r="G242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4" i="18"/>
  <c r="I14" i="18"/>
  <c r="K14" i="18"/>
  <c r="M14" i="18"/>
  <c r="O14" i="18"/>
  <c r="Q14" i="18"/>
  <c r="V14" i="18"/>
  <c r="G18" i="18"/>
  <c r="I18" i="18"/>
  <c r="K18" i="18"/>
  <c r="M18" i="18"/>
  <c r="O18" i="18"/>
  <c r="Q18" i="18"/>
  <c r="V18" i="18"/>
  <c r="G22" i="18"/>
  <c r="G8" i="18" s="1"/>
  <c r="I22" i="18"/>
  <c r="K22" i="18"/>
  <c r="O22" i="18"/>
  <c r="O8" i="18" s="1"/>
  <c r="Q22" i="18"/>
  <c r="V22" i="18"/>
  <c r="G28" i="18"/>
  <c r="M28" i="18" s="1"/>
  <c r="I28" i="18"/>
  <c r="K28" i="18"/>
  <c r="O28" i="18"/>
  <c r="Q28" i="18"/>
  <c r="V28" i="18"/>
  <c r="G30" i="18"/>
  <c r="I30" i="18"/>
  <c r="K30" i="18"/>
  <c r="M30" i="18"/>
  <c r="O30" i="18"/>
  <c r="Q30" i="18"/>
  <c r="V30" i="18"/>
  <c r="G35" i="18"/>
  <c r="I35" i="18"/>
  <c r="K35" i="18"/>
  <c r="M35" i="18"/>
  <c r="O35" i="18"/>
  <c r="Q35" i="18"/>
  <c r="V35" i="18"/>
  <c r="G37" i="18"/>
  <c r="M37" i="18" s="1"/>
  <c r="I37" i="18"/>
  <c r="I36" i="18" s="1"/>
  <c r="K37" i="18"/>
  <c r="K36" i="18" s="1"/>
  <c r="O37" i="18"/>
  <c r="Q37" i="18"/>
  <c r="Q36" i="18" s="1"/>
  <c r="V37" i="18"/>
  <c r="V36" i="18" s="1"/>
  <c r="G39" i="18"/>
  <c r="I39" i="18"/>
  <c r="K39" i="18"/>
  <c r="M39" i="18"/>
  <c r="O39" i="18"/>
  <c r="Q39" i="18"/>
  <c r="V39" i="18"/>
  <c r="G41" i="18"/>
  <c r="I41" i="18"/>
  <c r="K41" i="18"/>
  <c r="M41" i="18"/>
  <c r="O41" i="18"/>
  <c r="Q41" i="18"/>
  <c r="V41" i="18"/>
  <c r="G45" i="18"/>
  <c r="G36" i="18" s="1"/>
  <c r="I45" i="18"/>
  <c r="K45" i="18"/>
  <c r="O45" i="18"/>
  <c r="O36" i="18" s="1"/>
  <c r="Q45" i="18"/>
  <c r="V45" i="18"/>
  <c r="G49" i="18"/>
  <c r="I49" i="18"/>
  <c r="K49" i="18"/>
  <c r="M49" i="18"/>
  <c r="O49" i="18"/>
  <c r="Q49" i="18"/>
  <c r="V49" i="18"/>
  <c r="G53" i="18"/>
  <c r="M53" i="18" s="1"/>
  <c r="I53" i="18"/>
  <c r="K53" i="18"/>
  <c r="O53" i="18"/>
  <c r="Q53" i="18"/>
  <c r="V53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3" i="18"/>
  <c r="I63" i="18"/>
  <c r="K63" i="18"/>
  <c r="M63" i="18"/>
  <c r="O63" i="18"/>
  <c r="Q63" i="18"/>
  <c r="V63" i="18"/>
  <c r="G66" i="18"/>
  <c r="I66" i="18"/>
  <c r="I65" i="18" s="1"/>
  <c r="K66" i="18"/>
  <c r="M66" i="18"/>
  <c r="O66" i="18"/>
  <c r="Q66" i="18"/>
  <c r="Q65" i="18" s="1"/>
  <c r="V66" i="18"/>
  <c r="G68" i="18"/>
  <c r="G65" i="18" s="1"/>
  <c r="I68" i="18"/>
  <c r="K68" i="18"/>
  <c r="O68" i="18"/>
  <c r="O65" i="18" s="1"/>
  <c r="Q68" i="18"/>
  <c r="V68" i="18"/>
  <c r="G70" i="18"/>
  <c r="I70" i="18"/>
  <c r="K70" i="18"/>
  <c r="M70" i="18"/>
  <c r="O70" i="18"/>
  <c r="Q70" i="18"/>
  <c r="V70" i="18"/>
  <c r="G76" i="18"/>
  <c r="M76" i="18" s="1"/>
  <c r="I76" i="18"/>
  <c r="K76" i="18"/>
  <c r="K65" i="18" s="1"/>
  <c r="O76" i="18"/>
  <c r="Q76" i="18"/>
  <c r="V76" i="18"/>
  <c r="V65" i="18" s="1"/>
  <c r="G79" i="18"/>
  <c r="G78" i="18" s="1"/>
  <c r="I79" i="18"/>
  <c r="K79" i="18"/>
  <c r="K78" i="18" s="1"/>
  <c r="O79" i="18"/>
  <c r="O78" i="18" s="1"/>
  <c r="Q79" i="18"/>
  <c r="V79" i="18"/>
  <c r="V78" i="18" s="1"/>
  <c r="G81" i="18"/>
  <c r="I81" i="18"/>
  <c r="I78" i="18" s="1"/>
  <c r="K81" i="18"/>
  <c r="M81" i="18"/>
  <c r="O81" i="18"/>
  <c r="Q81" i="18"/>
  <c r="Q78" i="18" s="1"/>
  <c r="V81" i="18"/>
  <c r="G85" i="18"/>
  <c r="M85" i="18" s="1"/>
  <c r="I85" i="18"/>
  <c r="K85" i="18"/>
  <c r="O85" i="18"/>
  <c r="Q85" i="18"/>
  <c r="V85" i="18"/>
  <c r="G87" i="18"/>
  <c r="I87" i="18"/>
  <c r="K87" i="18"/>
  <c r="M87" i="18"/>
  <c r="O87" i="18"/>
  <c r="Q87" i="18"/>
  <c r="V87" i="18"/>
  <c r="G91" i="18"/>
  <c r="M91" i="18" s="1"/>
  <c r="I91" i="18"/>
  <c r="K91" i="18"/>
  <c r="O91" i="18"/>
  <c r="Q91" i="18"/>
  <c r="V91" i="18"/>
  <c r="G97" i="18"/>
  <c r="I97" i="18"/>
  <c r="K97" i="18"/>
  <c r="M97" i="18"/>
  <c r="O97" i="18"/>
  <c r="Q97" i="18"/>
  <c r="V97" i="18"/>
  <c r="G101" i="18"/>
  <c r="M101" i="18" s="1"/>
  <c r="I101" i="18"/>
  <c r="K101" i="18"/>
  <c r="O101" i="18"/>
  <c r="Q101" i="18"/>
  <c r="V101" i="18"/>
  <c r="I102" i="18"/>
  <c r="Q102" i="18"/>
  <c r="G103" i="18"/>
  <c r="G102" i="18" s="1"/>
  <c r="I103" i="18"/>
  <c r="K103" i="18"/>
  <c r="K102" i="18" s="1"/>
  <c r="O103" i="18"/>
  <c r="O102" i="18" s="1"/>
  <c r="Q103" i="18"/>
  <c r="V103" i="18"/>
  <c r="V102" i="18" s="1"/>
  <c r="G106" i="18"/>
  <c r="M106" i="18" s="1"/>
  <c r="M105" i="18" s="1"/>
  <c r="I106" i="18"/>
  <c r="K106" i="18"/>
  <c r="K105" i="18" s="1"/>
  <c r="O106" i="18"/>
  <c r="O105" i="18" s="1"/>
  <c r="Q106" i="18"/>
  <c r="V106" i="18"/>
  <c r="V105" i="18" s="1"/>
  <c r="G112" i="18"/>
  <c r="I112" i="18"/>
  <c r="K112" i="18"/>
  <c r="M112" i="18"/>
  <c r="O112" i="18"/>
  <c r="Q112" i="18"/>
  <c r="V112" i="18"/>
  <c r="G116" i="18"/>
  <c r="M116" i="18" s="1"/>
  <c r="I116" i="18"/>
  <c r="K116" i="18"/>
  <c r="O116" i="18"/>
  <c r="Q116" i="18"/>
  <c r="V116" i="18"/>
  <c r="G120" i="18"/>
  <c r="I120" i="18"/>
  <c r="I105" i="18" s="1"/>
  <c r="K120" i="18"/>
  <c r="M120" i="18"/>
  <c r="O120" i="18"/>
  <c r="Q120" i="18"/>
  <c r="Q105" i="18" s="1"/>
  <c r="V120" i="18"/>
  <c r="G122" i="18"/>
  <c r="M122" i="18" s="1"/>
  <c r="I122" i="18"/>
  <c r="K122" i="18"/>
  <c r="O122" i="18"/>
  <c r="Q122" i="18"/>
  <c r="V122" i="18"/>
  <c r="G124" i="18"/>
  <c r="G123" i="18" s="1"/>
  <c r="I124" i="18"/>
  <c r="K124" i="18"/>
  <c r="K123" i="18" s="1"/>
  <c r="O124" i="18"/>
  <c r="O123" i="18" s="1"/>
  <c r="Q124" i="18"/>
  <c r="V124" i="18"/>
  <c r="V123" i="18" s="1"/>
  <c r="G128" i="18"/>
  <c r="I128" i="18"/>
  <c r="I123" i="18" s="1"/>
  <c r="K128" i="18"/>
  <c r="M128" i="18"/>
  <c r="O128" i="18"/>
  <c r="Q128" i="18"/>
  <c r="Q123" i="18" s="1"/>
  <c r="V128" i="18"/>
  <c r="G130" i="18"/>
  <c r="M130" i="18" s="1"/>
  <c r="I130" i="18"/>
  <c r="K130" i="18"/>
  <c r="O130" i="18"/>
  <c r="Q130" i="18"/>
  <c r="V130" i="18"/>
  <c r="G135" i="18"/>
  <c r="G134" i="18" s="1"/>
  <c r="I135" i="18"/>
  <c r="K135" i="18"/>
  <c r="K134" i="18" s="1"/>
  <c r="O135" i="18"/>
  <c r="O134" i="18" s="1"/>
  <c r="Q135" i="18"/>
  <c r="V135" i="18"/>
  <c r="V134" i="18" s="1"/>
  <c r="G137" i="18"/>
  <c r="I137" i="18"/>
  <c r="I134" i="18" s="1"/>
  <c r="K137" i="18"/>
  <c r="M137" i="18"/>
  <c r="O137" i="18"/>
  <c r="Q137" i="18"/>
  <c r="Q134" i="18" s="1"/>
  <c r="V137" i="18"/>
  <c r="G140" i="18"/>
  <c r="I140" i="18"/>
  <c r="I139" i="18" s="1"/>
  <c r="K140" i="18"/>
  <c r="M140" i="18"/>
  <c r="O140" i="18"/>
  <c r="Q140" i="18"/>
  <c r="Q139" i="18" s="1"/>
  <c r="V140" i="18"/>
  <c r="G142" i="18"/>
  <c r="G139" i="18" s="1"/>
  <c r="I142" i="18"/>
  <c r="K142" i="18"/>
  <c r="O142" i="18"/>
  <c r="O139" i="18" s="1"/>
  <c r="Q142" i="18"/>
  <c r="V142" i="18"/>
  <c r="G144" i="18"/>
  <c r="I144" i="18"/>
  <c r="K144" i="18"/>
  <c r="M144" i="18"/>
  <c r="O144" i="18"/>
  <c r="Q144" i="18"/>
  <c r="V144" i="18"/>
  <c r="G146" i="18"/>
  <c r="M146" i="18" s="1"/>
  <c r="I146" i="18"/>
  <c r="K146" i="18"/>
  <c r="K139" i="18" s="1"/>
  <c r="O146" i="18"/>
  <c r="Q146" i="18"/>
  <c r="V146" i="18"/>
  <c r="V139" i="18" s="1"/>
  <c r="G148" i="18"/>
  <c r="I148" i="18"/>
  <c r="K148" i="18"/>
  <c r="M148" i="18"/>
  <c r="O148" i="18"/>
  <c r="Q148" i="18"/>
  <c r="V148" i="18"/>
  <c r="G150" i="18"/>
  <c r="M150" i="18" s="1"/>
  <c r="I150" i="18"/>
  <c r="K150" i="18"/>
  <c r="O150" i="18"/>
  <c r="Q150" i="18"/>
  <c r="V150" i="18"/>
  <c r="G151" i="18"/>
  <c r="I151" i="18"/>
  <c r="K151" i="18"/>
  <c r="M151" i="18"/>
  <c r="O151" i="18"/>
  <c r="Q151" i="18"/>
  <c r="V151" i="18"/>
  <c r="G153" i="18"/>
  <c r="M153" i="18" s="1"/>
  <c r="I153" i="18"/>
  <c r="K153" i="18"/>
  <c r="O153" i="18"/>
  <c r="Q153" i="18"/>
  <c r="V153" i="18"/>
  <c r="G156" i="18"/>
  <c r="G155" i="18" s="1"/>
  <c r="I156" i="18"/>
  <c r="K156" i="18"/>
  <c r="K155" i="18" s="1"/>
  <c r="O156" i="18"/>
  <c r="O155" i="18" s="1"/>
  <c r="Q156" i="18"/>
  <c r="V156" i="18"/>
  <c r="V155" i="18" s="1"/>
  <c r="G158" i="18"/>
  <c r="I158" i="18"/>
  <c r="I155" i="18" s="1"/>
  <c r="K158" i="18"/>
  <c r="M158" i="18"/>
  <c r="O158" i="18"/>
  <c r="Q158" i="18"/>
  <c r="Q155" i="18" s="1"/>
  <c r="V158" i="18"/>
  <c r="G159" i="18"/>
  <c r="M159" i="18" s="1"/>
  <c r="I159" i="18"/>
  <c r="K159" i="18"/>
  <c r="O159" i="18"/>
  <c r="Q159" i="18"/>
  <c r="V159" i="18"/>
  <c r="G161" i="18"/>
  <c r="I161" i="18"/>
  <c r="K161" i="18"/>
  <c r="M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I163" i="18"/>
  <c r="K163" i="18"/>
  <c r="M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I166" i="18"/>
  <c r="K166" i="18"/>
  <c r="M166" i="18"/>
  <c r="O166" i="18"/>
  <c r="Q166" i="18"/>
  <c r="V166" i="18"/>
  <c r="G167" i="18"/>
  <c r="M167" i="18" s="1"/>
  <c r="I167" i="18"/>
  <c r="K167" i="18"/>
  <c r="O167" i="18"/>
  <c r="Q167" i="18"/>
  <c r="V167" i="18"/>
  <c r="G169" i="18"/>
  <c r="I169" i="18"/>
  <c r="K169" i="18"/>
  <c r="M169" i="18"/>
  <c r="O169" i="18"/>
  <c r="Q169" i="18"/>
  <c r="V169" i="18"/>
  <c r="G170" i="18"/>
  <c r="M170" i="18" s="1"/>
  <c r="I170" i="18"/>
  <c r="K170" i="18"/>
  <c r="O170" i="18"/>
  <c r="Q170" i="18"/>
  <c r="V170" i="18"/>
  <c r="G172" i="18"/>
  <c r="I172" i="18"/>
  <c r="K172" i="18"/>
  <c r="M172" i="18"/>
  <c r="O172" i="18"/>
  <c r="Q172" i="18"/>
  <c r="V172" i="18"/>
  <c r="G173" i="18"/>
  <c r="M173" i="18" s="1"/>
  <c r="I173" i="18"/>
  <c r="K173" i="18"/>
  <c r="O173" i="18"/>
  <c r="Q173" i="18"/>
  <c r="V173" i="18"/>
  <c r="G175" i="18"/>
  <c r="I175" i="18"/>
  <c r="K175" i="18"/>
  <c r="M175" i="18"/>
  <c r="O175" i="18"/>
  <c r="Q175" i="18"/>
  <c r="V175" i="18"/>
  <c r="G176" i="18"/>
  <c r="M176" i="18" s="1"/>
  <c r="I176" i="18"/>
  <c r="K176" i="18"/>
  <c r="O176" i="18"/>
  <c r="Q176" i="18"/>
  <c r="V176" i="18"/>
  <c r="G178" i="18"/>
  <c r="I178" i="18"/>
  <c r="K178" i="18"/>
  <c r="M178" i="18"/>
  <c r="O178" i="18"/>
  <c r="Q178" i="18"/>
  <c r="V178" i="18"/>
  <c r="G179" i="18"/>
  <c r="M179" i="18" s="1"/>
  <c r="I179" i="18"/>
  <c r="K179" i="18"/>
  <c r="O179" i="18"/>
  <c r="Q179" i="18"/>
  <c r="V179" i="18"/>
  <c r="G180" i="18"/>
  <c r="I180" i="18"/>
  <c r="K180" i="18"/>
  <c r="M180" i="18"/>
  <c r="O180" i="18"/>
  <c r="Q180" i="18"/>
  <c r="V180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5" i="18"/>
  <c r="M185" i="18" s="1"/>
  <c r="I185" i="18"/>
  <c r="K185" i="18"/>
  <c r="O185" i="18"/>
  <c r="Q185" i="18"/>
  <c r="V185" i="18"/>
  <c r="G186" i="18"/>
  <c r="I186" i="18"/>
  <c r="K186" i="18"/>
  <c r="M186" i="18"/>
  <c r="O186" i="18"/>
  <c r="Q186" i="18"/>
  <c r="V186" i="18"/>
  <c r="G188" i="18"/>
  <c r="M188" i="18" s="1"/>
  <c r="I188" i="18"/>
  <c r="K188" i="18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4" i="18"/>
  <c r="I194" i="18"/>
  <c r="K194" i="18"/>
  <c r="M194" i="18"/>
  <c r="O194" i="18"/>
  <c r="Q194" i="18"/>
  <c r="V194" i="18"/>
  <c r="G195" i="18"/>
  <c r="M195" i="18" s="1"/>
  <c r="I195" i="18"/>
  <c r="K195" i="18"/>
  <c r="O195" i="18"/>
  <c r="Q195" i="18"/>
  <c r="V195" i="18"/>
  <c r="G199" i="18"/>
  <c r="I199" i="18"/>
  <c r="K199" i="18"/>
  <c r="M199" i="18"/>
  <c r="O199" i="18"/>
  <c r="Q199" i="18"/>
  <c r="V199" i="18"/>
  <c r="G203" i="18"/>
  <c r="I203" i="18"/>
  <c r="I202" i="18" s="1"/>
  <c r="K203" i="18"/>
  <c r="M203" i="18"/>
  <c r="O203" i="18"/>
  <c r="Q203" i="18"/>
  <c r="Q202" i="18" s="1"/>
  <c r="V203" i="18"/>
  <c r="G205" i="18"/>
  <c r="G202" i="18" s="1"/>
  <c r="I205" i="18"/>
  <c r="K205" i="18"/>
  <c r="O205" i="18"/>
  <c r="O202" i="18" s="1"/>
  <c r="Q205" i="18"/>
  <c r="V205" i="18"/>
  <c r="G207" i="18"/>
  <c r="I207" i="18"/>
  <c r="K207" i="18"/>
  <c r="M207" i="18"/>
  <c r="O207" i="18"/>
  <c r="Q207" i="18"/>
  <c r="V207" i="18"/>
  <c r="G208" i="18"/>
  <c r="M208" i="18" s="1"/>
  <c r="I208" i="18"/>
  <c r="K208" i="18"/>
  <c r="K202" i="18" s="1"/>
  <c r="O208" i="18"/>
  <c r="Q208" i="18"/>
  <c r="V208" i="18"/>
  <c r="V202" i="18" s="1"/>
  <c r="G211" i="18"/>
  <c r="G210" i="18" s="1"/>
  <c r="I211" i="18"/>
  <c r="K211" i="18"/>
  <c r="K210" i="18" s="1"/>
  <c r="O211" i="18"/>
  <c r="O210" i="18" s="1"/>
  <c r="Q211" i="18"/>
  <c r="V211" i="18"/>
  <c r="V210" i="18" s="1"/>
  <c r="G213" i="18"/>
  <c r="I213" i="18"/>
  <c r="I210" i="18" s="1"/>
  <c r="K213" i="18"/>
  <c r="M213" i="18"/>
  <c r="O213" i="18"/>
  <c r="Q213" i="18"/>
  <c r="Q210" i="18" s="1"/>
  <c r="V213" i="18"/>
  <c r="G214" i="18"/>
  <c r="M214" i="18" s="1"/>
  <c r="I214" i="18"/>
  <c r="K214" i="18"/>
  <c r="O214" i="18"/>
  <c r="Q214" i="18"/>
  <c r="V214" i="18"/>
  <c r="G216" i="18"/>
  <c r="I216" i="18"/>
  <c r="K216" i="18"/>
  <c r="M216" i="18"/>
  <c r="O216" i="18"/>
  <c r="Q216" i="18"/>
  <c r="V216" i="18"/>
  <c r="G217" i="18"/>
  <c r="M217" i="18" s="1"/>
  <c r="I217" i="18"/>
  <c r="K217" i="18"/>
  <c r="O217" i="18"/>
  <c r="Q217" i="18"/>
  <c r="V217" i="18"/>
  <c r="G219" i="18"/>
  <c r="I219" i="18"/>
  <c r="K219" i="18"/>
  <c r="M219" i="18"/>
  <c r="O219" i="18"/>
  <c r="Q219" i="18"/>
  <c r="V219" i="18"/>
  <c r="G220" i="18"/>
  <c r="M220" i="18" s="1"/>
  <c r="I220" i="18"/>
  <c r="K220" i="18"/>
  <c r="O220" i="18"/>
  <c r="Q220" i="18"/>
  <c r="V220" i="18"/>
  <c r="G222" i="18"/>
  <c r="I222" i="18"/>
  <c r="K222" i="18"/>
  <c r="M222" i="18"/>
  <c r="O222" i="18"/>
  <c r="Q222" i="18"/>
  <c r="V222" i="18"/>
  <c r="G223" i="18"/>
  <c r="M223" i="18" s="1"/>
  <c r="I223" i="18"/>
  <c r="K223" i="18"/>
  <c r="O223" i="18"/>
  <c r="Q223" i="18"/>
  <c r="V223" i="18"/>
  <c r="G225" i="18"/>
  <c r="I225" i="18"/>
  <c r="K225" i="18"/>
  <c r="M225" i="18"/>
  <c r="O225" i="18"/>
  <c r="Q225" i="18"/>
  <c r="V225" i="18"/>
  <c r="G227" i="18"/>
  <c r="M227" i="18" s="1"/>
  <c r="I227" i="18"/>
  <c r="K227" i="18"/>
  <c r="O227" i="18"/>
  <c r="Q227" i="18"/>
  <c r="V227" i="18"/>
  <c r="G230" i="18"/>
  <c r="I230" i="18"/>
  <c r="K230" i="18"/>
  <c r="M230" i="18"/>
  <c r="O230" i="18"/>
  <c r="Q230" i="18"/>
  <c r="V230" i="18"/>
  <c r="G231" i="18"/>
  <c r="M231" i="18" s="1"/>
  <c r="I231" i="18"/>
  <c r="K231" i="18"/>
  <c r="O231" i="18"/>
  <c r="Q231" i="18"/>
  <c r="V231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8" i="18"/>
  <c r="I238" i="18"/>
  <c r="K238" i="18"/>
  <c r="M238" i="18"/>
  <c r="O238" i="18"/>
  <c r="Q238" i="18"/>
  <c r="V238" i="18"/>
  <c r="G239" i="18"/>
  <c r="M239" i="18" s="1"/>
  <c r="I239" i="18"/>
  <c r="K239" i="18"/>
  <c r="O239" i="18"/>
  <c r="Q239" i="18"/>
  <c r="V239" i="18"/>
  <c r="AE242" i="18"/>
  <c r="AF242" i="18"/>
  <c r="G582" i="17"/>
  <c r="BA538" i="17"/>
  <c r="BA366" i="17"/>
  <c r="BA307" i="17"/>
  <c r="BA226" i="17"/>
  <c r="BA198" i="17"/>
  <c r="BA141" i="17"/>
  <c r="BA131" i="17"/>
  <c r="BA125" i="17"/>
  <c r="BA83" i="17"/>
  <c r="BA77" i="17"/>
  <c r="BA68" i="17"/>
  <c r="BA65" i="17"/>
  <c r="BA55" i="17"/>
  <c r="BA52" i="17"/>
  <c r="G9" i="17"/>
  <c r="M9" i="17" s="1"/>
  <c r="I9" i="17"/>
  <c r="K9" i="17"/>
  <c r="O9" i="17"/>
  <c r="Q9" i="17"/>
  <c r="V9" i="17"/>
  <c r="V8" i="17" s="1"/>
  <c r="G12" i="17"/>
  <c r="I12" i="17"/>
  <c r="K12" i="17"/>
  <c r="M12" i="17"/>
  <c r="O12" i="17"/>
  <c r="Q12" i="17"/>
  <c r="V12" i="17"/>
  <c r="G15" i="17"/>
  <c r="I15" i="17"/>
  <c r="K15" i="17"/>
  <c r="O15" i="17"/>
  <c r="Q15" i="17"/>
  <c r="V15" i="17"/>
  <c r="G19" i="17"/>
  <c r="M19" i="17" s="1"/>
  <c r="I19" i="17"/>
  <c r="K19" i="17"/>
  <c r="O19" i="17"/>
  <c r="Q19" i="17"/>
  <c r="V19" i="17"/>
  <c r="G23" i="17"/>
  <c r="M23" i="17" s="1"/>
  <c r="I23" i="17"/>
  <c r="K23" i="17"/>
  <c r="O23" i="17"/>
  <c r="Q23" i="17"/>
  <c r="V23" i="17"/>
  <c r="G27" i="17"/>
  <c r="I27" i="17"/>
  <c r="K27" i="17"/>
  <c r="M27" i="17"/>
  <c r="O27" i="17"/>
  <c r="Q27" i="17"/>
  <c r="V27" i="17"/>
  <c r="G33" i="17"/>
  <c r="M33" i="17" s="1"/>
  <c r="I33" i="17"/>
  <c r="K33" i="17"/>
  <c r="O33" i="17"/>
  <c r="Q33" i="17"/>
  <c r="V33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8" i="17"/>
  <c r="I48" i="17"/>
  <c r="K48" i="17"/>
  <c r="O48" i="17"/>
  <c r="Q48" i="17"/>
  <c r="V48" i="17"/>
  <c r="G51" i="17"/>
  <c r="M51" i="17" s="1"/>
  <c r="I51" i="17"/>
  <c r="K51" i="17"/>
  <c r="O51" i="17"/>
  <c r="Q51" i="17"/>
  <c r="Q45" i="17" s="1"/>
  <c r="V51" i="17"/>
  <c r="G54" i="17"/>
  <c r="M54" i="17" s="1"/>
  <c r="I54" i="17"/>
  <c r="K54" i="17"/>
  <c r="K45" i="17" s="1"/>
  <c r="O54" i="17"/>
  <c r="Q54" i="17"/>
  <c r="V54" i="17"/>
  <c r="V45" i="17" s="1"/>
  <c r="G58" i="17"/>
  <c r="I58" i="17"/>
  <c r="K58" i="17"/>
  <c r="M58" i="17"/>
  <c r="O58" i="17"/>
  <c r="Q58" i="17"/>
  <c r="V58" i="17"/>
  <c r="G61" i="17"/>
  <c r="M61" i="17" s="1"/>
  <c r="I61" i="17"/>
  <c r="K61" i="17"/>
  <c r="O61" i="17"/>
  <c r="Q61" i="17"/>
  <c r="V61" i="17"/>
  <c r="G64" i="17"/>
  <c r="M64" i="17" s="1"/>
  <c r="I64" i="17"/>
  <c r="K64" i="17"/>
  <c r="O64" i="17"/>
  <c r="Q64" i="17"/>
  <c r="V64" i="17"/>
  <c r="G67" i="17"/>
  <c r="M67" i="17" s="1"/>
  <c r="I67" i="17"/>
  <c r="K67" i="17"/>
  <c r="O67" i="17"/>
  <c r="Q67" i="17"/>
  <c r="V67" i="17"/>
  <c r="G71" i="17"/>
  <c r="I71" i="17"/>
  <c r="K71" i="17"/>
  <c r="M71" i="17"/>
  <c r="O71" i="17"/>
  <c r="Q71" i="17"/>
  <c r="V71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G82" i="17"/>
  <c r="M82" i="17" s="1"/>
  <c r="I82" i="17"/>
  <c r="K82" i="17"/>
  <c r="O82" i="17"/>
  <c r="Q82" i="17"/>
  <c r="V82" i="17"/>
  <c r="G86" i="17"/>
  <c r="I86" i="17"/>
  <c r="K86" i="17"/>
  <c r="M86" i="17"/>
  <c r="O86" i="17"/>
  <c r="Q86" i="17"/>
  <c r="V86" i="17"/>
  <c r="G89" i="17"/>
  <c r="G90" i="17"/>
  <c r="M90" i="17" s="1"/>
  <c r="I90" i="17"/>
  <c r="I89" i="17" s="1"/>
  <c r="K90" i="17"/>
  <c r="O90" i="17"/>
  <c r="Q90" i="17"/>
  <c r="Q89" i="17" s="1"/>
  <c r="V90" i="17"/>
  <c r="G96" i="17"/>
  <c r="M96" i="17" s="1"/>
  <c r="I96" i="17"/>
  <c r="K96" i="17"/>
  <c r="K89" i="17" s="1"/>
  <c r="O96" i="17"/>
  <c r="Q96" i="17"/>
  <c r="V96" i="17"/>
  <c r="V89" i="17" s="1"/>
  <c r="G98" i="17"/>
  <c r="I98" i="17"/>
  <c r="K98" i="17"/>
  <c r="M98" i="17"/>
  <c r="O98" i="17"/>
  <c r="Q98" i="17"/>
  <c r="V98" i="17"/>
  <c r="G102" i="17"/>
  <c r="M102" i="17" s="1"/>
  <c r="I102" i="17"/>
  <c r="K102" i="17"/>
  <c r="O102" i="17"/>
  <c r="O89" i="17" s="1"/>
  <c r="Q102" i="17"/>
  <c r="V102" i="17"/>
  <c r="I106" i="17"/>
  <c r="G107" i="17"/>
  <c r="M107" i="17" s="1"/>
  <c r="I107" i="17"/>
  <c r="K107" i="17"/>
  <c r="K106" i="17" s="1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O111" i="17"/>
  <c r="O106" i="17" s="1"/>
  <c r="Q111" i="17"/>
  <c r="V111" i="17"/>
  <c r="G113" i="17"/>
  <c r="M113" i="17" s="1"/>
  <c r="I113" i="17"/>
  <c r="K113" i="17"/>
  <c r="O113" i="17"/>
  <c r="Q113" i="17"/>
  <c r="Q106" i="17" s="1"/>
  <c r="V113" i="17"/>
  <c r="G116" i="17"/>
  <c r="M116" i="17" s="1"/>
  <c r="I116" i="17"/>
  <c r="K116" i="17"/>
  <c r="O116" i="17"/>
  <c r="Q116" i="17"/>
  <c r="V116" i="17"/>
  <c r="G120" i="17"/>
  <c r="I120" i="17"/>
  <c r="K120" i="17"/>
  <c r="O120" i="17"/>
  <c r="O119" i="17" s="1"/>
  <c r="Q120" i="17"/>
  <c r="V120" i="17"/>
  <c r="G124" i="17"/>
  <c r="M124" i="17" s="1"/>
  <c r="I124" i="17"/>
  <c r="I119" i="17" s="1"/>
  <c r="K124" i="17"/>
  <c r="O124" i="17"/>
  <c r="Q124" i="17"/>
  <c r="Q119" i="17" s="1"/>
  <c r="V124" i="17"/>
  <c r="G127" i="17"/>
  <c r="M127" i="17" s="1"/>
  <c r="I127" i="17"/>
  <c r="K127" i="17"/>
  <c r="K119" i="17" s="1"/>
  <c r="O127" i="17"/>
  <c r="Q127" i="17"/>
  <c r="V127" i="17"/>
  <c r="V119" i="17" s="1"/>
  <c r="K129" i="17"/>
  <c r="V129" i="17"/>
  <c r="G130" i="17"/>
  <c r="I130" i="17"/>
  <c r="K130" i="17"/>
  <c r="O130" i="17"/>
  <c r="O129" i="17" s="1"/>
  <c r="Q130" i="17"/>
  <c r="V130" i="17"/>
  <c r="G140" i="17"/>
  <c r="M140" i="17" s="1"/>
  <c r="I140" i="17"/>
  <c r="I129" i="17" s="1"/>
  <c r="K140" i="17"/>
  <c r="O140" i="17"/>
  <c r="Q140" i="17"/>
  <c r="Q129" i="17" s="1"/>
  <c r="V140" i="17"/>
  <c r="K144" i="17"/>
  <c r="V144" i="17"/>
  <c r="G145" i="17"/>
  <c r="I145" i="17"/>
  <c r="K145" i="17"/>
  <c r="M145" i="17"/>
  <c r="O145" i="17"/>
  <c r="Q145" i="17"/>
  <c r="V145" i="17"/>
  <c r="G147" i="17"/>
  <c r="I147" i="17"/>
  <c r="K147" i="17"/>
  <c r="O147" i="17"/>
  <c r="O144" i="17" s="1"/>
  <c r="Q147" i="17"/>
  <c r="V147" i="17"/>
  <c r="G152" i="17"/>
  <c r="M152" i="17" s="1"/>
  <c r="I152" i="17"/>
  <c r="I144" i="17" s="1"/>
  <c r="K152" i="17"/>
  <c r="O152" i="17"/>
  <c r="Q152" i="17"/>
  <c r="Q144" i="17" s="1"/>
  <c r="V152" i="17"/>
  <c r="G157" i="17"/>
  <c r="K157" i="17"/>
  <c r="O157" i="17"/>
  <c r="V157" i="17"/>
  <c r="G158" i="17"/>
  <c r="I158" i="17"/>
  <c r="I157" i="17" s="1"/>
  <c r="K158" i="17"/>
  <c r="M158" i="17"/>
  <c r="M157" i="17" s="1"/>
  <c r="O158" i="17"/>
  <c r="Q158" i="17"/>
  <c r="Q157" i="17" s="1"/>
  <c r="V158" i="17"/>
  <c r="G165" i="17"/>
  <c r="I165" i="17"/>
  <c r="K165" i="17"/>
  <c r="M165" i="17"/>
  <c r="O165" i="17"/>
  <c r="Q165" i="17"/>
  <c r="V165" i="17"/>
  <c r="G170" i="17"/>
  <c r="M170" i="17" s="1"/>
  <c r="I170" i="17"/>
  <c r="K170" i="17"/>
  <c r="K164" i="17" s="1"/>
  <c r="O170" i="17"/>
  <c r="Q170" i="17"/>
  <c r="V170" i="17"/>
  <c r="V164" i="17" s="1"/>
  <c r="G173" i="17"/>
  <c r="I173" i="17"/>
  <c r="K173" i="17"/>
  <c r="M173" i="17"/>
  <c r="O173" i="17"/>
  <c r="Q173" i="17"/>
  <c r="V173" i="17"/>
  <c r="G175" i="17"/>
  <c r="M175" i="17" s="1"/>
  <c r="I175" i="17"/>
  <c r="K175" i="17"/>
  <c r="O175" i="17"/>
  <c r="O164" i="17" s="1"/>
  <c r="Q175" i="17"/>
  <c r="V175" i="17"/>
  <c r="G177" i="17"/>
  <c r="I177" i="17"/>
  <c r="K177" i="17"/>
  <c r="M177" i="17"/>
  <c r="O177" i="17"/>
  <c r="Q177" i="17"/>
  <c r="V177" i="17"/>
  <c r="G179" i="17"/>
  <c r="K179" i="17"/>
  <c r="O179" i="17"/>
  <c r="V179" i="17"/>
  <c r="G180" i="17"/>
  <c r="I180" i="17"/>
  <c r="I179" i="17" s="1"/>
  <c r="K180" i="17"/>
  <c r="M180" i="17"/>
  <c r="M179" i="17" s="1"/>
  <c r="O180" i="17"/>
  <c r="Q180" i="17"/>
  <c r="Q179" i="17" s="1"/>
  <c r="V180" i="17"/>
  <c r="G183" i="17"/>
  <c r="I183" i="17"/>
  <c r="K183" i="17"/>
  <c r="M183" i="17"/>
  <c r="O183" i="17"/>
  <c r="Q183" i="17"/>
  <c r="V183" i="17"/>
  <c r="G186" i="17"/>
  <c r="M186" i="17" s="1"/>
  <c r="I186" i="17"/>
  <c r="K186" i="17"/>
  <c r="O186" i="17"/>
  <c r="Q186" i="17"/>
  <c r="V186" i="17"/>
  <c r="G188" i="17"/>
  <c r="I188" i="17"/>
  <c r="K188" i="17"/>
  <c r="M188" i="17"/>
  <c r="O188" i="17"/>
  <c r="Q188" i="17"/>
  <c r="V188" i="17"/>
  <c r="G191" i="17"/>
  <c r="M191" i="17" s="1"/>
  <c r="I191" i="17"/>
  <c r="K191" i="17"/>
  <c r="O191" i="17"/>
  <c r="O182" i="17" s="1"/>
  <c r="Q191" i="17"/>
  <c r="V191" i="17"/>
  <c r="G194" i="17"/>
  <c r="I194" i="17"/>
  <c r="K194" i="17"/>
  <c r="M194" i="17"/>
  <c r="O194" i="17"/>
  <c r="Q194" i="17"/>
  <c r="V194" i="17"/>
  <c r="G197" i="17"/>
  <c r="M197" i="17" s="1"/>
  <c r="I197" i="17"/>
  <c r="K197" i="17"/>
  <c r="O197" i="17"/>
  <c r="Q197" i="17"/>
  <c r="V197" i="17"/>
  <c r="G200" i="17"/>
  <c r="I200" i="17"/>
  <c r="K200" i="17"/>
  <c r="M200" i="17"/>
  <c r="O200" i="17"/>
  <c r="Q200" i="17"/>
  <c r="V200" i="17"/>
  <c r="G205" i="17"/>
  <c r="M205" i="17" s="1"/>
  <c r="I205" i="17"/>
  <c r="K205" i="17"/>
  <c r="O205" i="17"/>
  <c r="Q205" i="17"/>
  <c r="V205" i="17"/>
  <c r="G209" i="17"/>
  <c r="I209" i="17"/>
  <c r="K209" i="17"/>
  <c r="M209" i="17"/>
  <c r="O209" i="17"/>
  <c r="Q209" i="17"/>
  <c r="V209" i="17"/>
  <c r="G213" i="17"/>
  <c r="M213" i="17" s="1"/>
  <c r="I213" i="17"/>
  <c r="K213" i="17"/>
  <c r="O213" i="17"/>
  <c r="Q213" i="17"/>
  <c r="V213" i="17"/>
  <c r="G215" i="17"/>
  <c r="I215" i="17"/>
  <c r="K215" i="17"/>
  <c r="M215" i="17"/>
  <c r="O215" i="17"/>
  <c r="Q215" i="17"/>
  <c r="V215" i="17"/>
  <c r="G219" i="17"/>
  <c r="M219" i="17" s="1"/>
  <c r="I219" i="17"/>
  <c r="K219" i="17"/>
  <c r="O219" i="17"/>
  <c r="Q219" i="17"/>
  <c r="V219" i="17"/>
  <c r="G223" i="17"/>
  <c r="I223" i="17"/>
  <c r="K223" i="17"/>
  <c r="M223" i="17"/>
  <c r="O223" i="17"/>
  <c r="Q223" i="17"/>
  <c r="V223" i="17"/>
  <c r="G225" i="17"/>
  <c r="M225" i="17" s="1"/>
  <c r="I225" i="17"/>
  <c r="K225" i="17"/>
  <c r="O225" i="17"/>
  <c r="Q225" i="17"/>
  <c r="V225" i="17"/>
  <c r="G229" i="17"/>
  <c r="I229" i="17"/>
  <c r="K229" i="17"/>
  <c r="K228" i="17" s="1"/>
  <c r="O229" i="17"/>
  <c r="O228" i="17" s="1"/>
  <c r="Q229" i="17"/>
  <c r="V229" i="17"/>
  <c r="V228" i="17" s="1"/>
  <c r="G255" i="17"/>
  <c r="I255" i="17"/>
  <c r="I228" i="17" s="1"/>
  <c r="K255" i="17"/>
  <c r="M255" i="17"/>
  <c r="O255" i="17"/>
  <c r="Q255" i="17"/>
  <c r="Q228" i="17" s="1"/>
  <c r="V255" i="17"/>
  <c r="V292" i="17"/>
  <c r="G293" i="17"/>
  <c r="I293" i="17"/>
  <c r="K293" i="17"/>
  <c r="M293" i="17"/>
  <c r="O293" i="17"/>
  <c r="Q293" i="17"/>
  <c r="V293" i="17"/>
  <c r="G296" i="17"/>
  <c r="I296" i="17"/>
  <c r="K296" i="17"/>
  <c r="O296" i="17"/>
  <c r="O292" i="17" s="1"/>
  <c r="Q296" i="17"/>
  <c r="V296" i="17"/>
  <c r="G298" i="17"/>
  <c r="I298" i="17"/>
  <c r="K298" i="17"/>
  <c r="M298" i="17"/>
  <c r="O298" i="17"/>
  <c r="Q298" i="17"/>
  <c r="V298" i="17"/>
  <c r="G300" i="17"/>
  <c r="M300" i="17" s="1"/>
  <c r="I300" i="17"/>
  <c r="K300" i="17"/>
  <c r="K292" i="17" s="1"/>
  <c r="O300" i="17"/>
  <c r="Q300" i="17"/>
  <c r="V300" i="17"/>
  <c r="G306" i="17"/>
  <c r="I306" i="17"/>
  <c r="K306" i="17"/>
  <c r="O306" i="17"/>
  <c r="O305" i="17" s="1"/>
  <c r="Q306" i="17"/>
  <c r="V306" i="17"/>
  <c r="G312" i="17"/>
  <c r="I312" i="17"/>
  <c r="I305" i="17" s="1"/>
  <c r="K312" i="17"/>
  <c r="M312" i="17"/>
  <c r="O312" i="17"/>
  <c r="Q312" i="17"/>
  <c r="Q305" i="17" s="1"/>
  <c r="V312" i="17"/>
  <c r="G314" i="17"/>
  <c r="M314" i="17" s="1"/>
  <c r="I314" i="17"/>
  <c r="K314" i="17"/>
  <c r="O314" i="17"/>
  <c r="Q314" i="17"/>
  <c r="V314" i="17"/>
  <c r="G317" i="17"/>
  <c r="I317" i="17"/>
  <c r="K317" i="17"/>
  <c r="M317" i="17"/>
  <c r="O317" i="17"/>
  <c r="Q317" i="17"/>
  <c r="V317" i="17"/>
  <c r="G319" i="17"/>
  <c r="M319" i="17" s="1"/>
  <c r="I319" i="17"/>
  <c r="K319" i="17"/>
  <c r="O319" i="17"/>
  <c r="Q319" i="17"/>
  <c r="V319" i="17"/>
  <c r="I324" i="17"/>
  <c r="Q324" i="17"/>
  <c r="G325" i="17"/>
  <c r="M325" i="17" s="1"/>
  <c r="M324" i="17" s="1"/>
  <c r="I325" i="17"/>
  <c r="K325" i="17"/>
  <c r="K324" i="17" s="1"/>
  <c r="O325" i="17"/>
  <c r="O324" i="17" s="1"/>
  <c r="Q325" i="17"/>
  <c r="V325" i="17"/>
  <c r="V324" i="17" s="1"/>
  <c r="G332" i="17"/>
  <c r="I332" i="17"/>
  <c r="K332" i="17"/>
  <c r="K331" i="17" s="1"/>
  <c r="O332" i="17"/>
  <c r="Q332" i="17"/>
  <c r="V332" i="17"/>
  <c r="G335" i="17"/>
  <c r="I335" i="17"/>
  <c r="K335" i="17"/>
  <c r="M335" i="17"/>
  <c r="O335" i="17"/>
  <c r="Q335" i="17"/>
  <c r="V335" i="17"/>
  <c r="G340" i="17"/>
  <c r="M340" i="17" s="1"/>
  <c r="I340" i="17"/>
  <c r="K340" i="17"/>
  <c r="O340" i="17"/>
  <c r="Q340" i="17"/>
  <c r="V340" i="17"/>
  <c r="G343" i="17"/>
  <c r="I343" i="17"/>
  <c r="K343" i="17"/>
  <c r="M343" i="17"/>
  <c r="O343" i="17"/>
  <c r="Q343" i="17"/>
  <c r="V343" i="17"/>
  <c r="G346" i="17"/>
  <c r="M346" i="17" s="1"/>
  <c r="I346" i="17"/>
  <c r="K346" i="17"/>
  <c r="O346" i="17"/>
  <c r="Q346" i="17"/>
  <c r="V346" i="17"/>
  <c r="G347" i="17"/>
  <c r="I347" i="17"/>
  <c r="K347" i="17"/>
  <c r="M347" i="17"/>
  <c r="O347" i="17"/>
  <c r="Q347" i="17"/>
  <c r="V347" i="17"/>
  <c r="G349" i="17"/>
  <c r="M349" i="17" s="1"/>
  <c r="I349" i="17"/>
  <c r="K349" i="17"/>
  <c r="O349" i="17"/>
  <c r="Q349" i="17"/>
  <c r="V349" i="17"/>
  <c r="G351" i="17"/>
  <c r="I351" i="17"/>
  <c r="K351" i="17"/>
  <c r="M351" i="17"/>
  <c r="O351" i="17"/>
  <c r="Q351" i="17"/>
  <c r="V351" i="17"/>
  <c r="G353" i="17"/>
  <c r="M353" i="17" s="1"/>
  <c r="I353" i="17"/>
  <c r="K353" i="17"/>
  <c r="O353" i="17"/>
  <c r="Q353" i="17"/>
  <c r="V353" i="17"/>
  <c r="G355" i="17"/>
  <c r="I355" i="17"/>
  <c r="K355" i="17"/>
  <c r="M355" i="17"/>
  <c r="O355" i="17"/>
  <c r="Q355" i="17"/>
  <c r="V355" i="17"/>
  <c r="G357" i="17"/>
  <c r="M357" i="17" s="1"/>
  <c r="I357" i="17"/>
  <c r="K357" i="17"/>
  <c r="O357" i="17"/>
  <c r="Q357" i="17"/>
  <c r="V357" i="17"/>
  <c r="G359" i="17"/>
  <c r="I359" i="17"/>
  <c r="K359" i="17"/>
  <c r="M359" i="17"/>
  <c r="O359" i="17"/>
  <c r="Q359" i="17"/>
  <c r="V359" i="17"/>
  <c r="G364" i="17"/>
  <c r="O364" i="17"/>
  <c r="G365" i="17"/>
  <c r="I365" i="17"/>
  <c r="I364" i="17" s="1"/>
  <c r="K365" i="17"/>
  <c r="M365" i="17"/>
  <c r="O365" i="17"/>
  <c r="Q365" i="17"/>
  <c r="Q364" i="17" s="1"/>
  <c r="V365" i="17"/>
  <c r="G368" i="17"/>
  <c r="M368" i="17" s="1"/>
  <c r="I368" i="17"/>
  <c r="K368" i="17"/>
  <c r="K364" i="17" s="1"/>
  <c r="O368" i="17"/>
  <c r="Q368" i="17"/>
  <c r="V368" i="17"/>
  <c r="V364" i="17" s="1"/>
  <c r="G371" i="17"/>
  <c r="I371" i="17"/>
  <c r="K371" i="17"/>
  <c r="M371" i="17"/>
  <c r="O371" i="17"/>
  <c r="Q371" i="17"/>
  <c r="V371" i="17"/>
  <c r="G376" i="17"/>
  <c r="K376" i="17"/>
  <c r="O376" i="17"/>
  <c r="V376" i="17"/>
  <c r="G377" i="17"/>
  <c r="I377" i="17"/>
  <c r="I376" i="17" s="1"/>
  <c r="K377" i="17"/>
  <c r="M377" i="17"/>
  <c r="M376" i="17" s="1"/>
  <c r="O377" i="17"/>
  <c r="Q377" i="17"/>
  <c r="Q376" i="17" s="1"/>
  <c r="V377" i="17"/>
  <c r="K381" i="17"/>
  <c r="V381" i="17"/>
  <c r="G382" i="17"/>
  <c r="I382" i="17"/>
  <c r="I381" i="17" s="1"/>
  <c r="K382" i="17"/>
  <c r="M382" i="17"/>
  <c r="O382" i="17"/>
  <c r="Q382" i="17"/>
  <c r="Q381" i="17" s="1"/>
  <c r="V382" i="17"/>
  <c r="G383" i="17"/>
  <c r="I383" i="17"/>
  <c r="K383" i="17"/>
  <c r="O383" i="17"/>
  <c r="O381" i="17" s="1"/>
  <c r="Q383" i="17"/>
  <c r="V383" i="17"/>
  <c r="G384" i="17"/>
  <c r="I384" i="17"/>
  <c r="K384" i="17"/>
  <c r="M384" i="17"/>
  <c r="O384" i="17"/>
  <c r="Q384" i="17"/>
  <c r="V384" i="17"/>
  <c r="G390" i="17"/>
  <c r="I390" i="17"/>
  <c r="K390" i="17"/>
  <c r="M390" i="17"/>
  <c r="O390" i="17"/>
  <c r="Q390" i="17"/>
  <c r="V390" i="17"/>
  <c r="G393" i="17"/>
  <c r="I393" i="17"/>
  <c r="K393" i="17"/>
  <c r="O393" i="17"/>
  <c r="Q393" i="17"/>
  <c r="V393" i="17"/>
  <c r="G405" i="17"/>
  <c r="I405" i="17"/>
  <c r="K405" i="17"/>
  <c r="M405" i="17"/>
  <c r="O405" i="17"/>
  <c r="Q405" i="17"/>
  <c r="V405" i="17"/>
  <c r="G408" i="17"/>
  <c r="M408" i="17" s="1"/>
  <c r="I408" i="17"/>
  <c r="K408" i="17"/>
  <c r="K389" i="17" s="1"/>
  <c r="O408" i="17"/>
  <c r="Q408" i="17"/>
  <c r="V408" i="17"/>
  <c r="G412" i="17"/>
  <c r="I412" i="17"/>
  <c r="K412" i="17"/>
  <c r="M412" i="17"/>
  <c r="O412" i="17"/>
  <c r="Q412" i="17"/>
  <c r="V412" i="17"/>
  <c r="G418" i="17"/>
  <c r="M418" i="17" s="1"/>
  <c r="I418" i="17"/>
  <c r="K418" i="17"/>
  <c r="O418" i="17"/>
  <c r="Q418" i="17"/>
  <c r="V418" i="17"/>
  <c r="G426" i="17"/>
  <c r="I426" i="17"/>
  <c r="K426" i="17"/>
  <c r="M426" i="17"/>
  <c r="O426" i="17"/>
  <c r="Q426" i="17"/>
  <c r="V426" i="17"/>
  <c r="G429" i="17"/>
  <c r="M429" i="17" s="1"/>
  <c r="I429" i="17"/>
  <c r="K429" i="17"/>
  <c r="O429" i="17"/>
  <c r="Q429" i="17"/>
  <c r="V429" i="17"/>
  <c r="V389" i="17" s="1"/>
  <c r="G435" i="17"/>
  <c r="I435" i="17"/>
  <c r="K435" i="17"/>
  <c r="K434" i="17" s="1"/>
  <c r="O435" i="17"/>
  <c r="O434" i="17" s="1"/>
  <c r="Q435" i="17"/>
  <c r="V435" i="17"/>
  <c r="G438" i="17"/>
  <c r="I438" i="17"/>
  <c r="I434" i="17" s="1"/>
  <c r="K438" i="17"/>
  <c r="M438" i="17"/>
  <c r="O438" i="17"/>
  <c r="Q438" i="17"/>
  <c r="Q434" i="17" s="1"/>
  <c r="V438" i="17"/>
  <c r="G440" i="17"/>
  <c r="M440" i="17" s="1"/>
  <c r="I440" i="17"/>
  <c r="K440" i="17"/>
  <c r="O440" i="17"/>
  <c r="Q440" i="17"/>
  <c r="V440" i="17"/>
  <c r="G447" i="17"/>
  <c r="I447" i="17"/>
  <c r="K447" i="17"/>
  <c r="M447" i="17"/>
  <c r="O447" i="17"/>
  <c r="Q447" i="17"/>
  <c r="V447" i="17"/>
  <c r="G452" i="17"/>
  <c r="M452" i="17" s="1"/>
  <c r="I452" i="17"/>
  <c r="K452" i="17"/>
  <c r="O452" i="17"/>
  <c r="Q452" i="17"/>
  <c r="V452" i="17"/>
  <c r="G456" i="17"/>
  <c r="I456" i="17"/>
  <c r="K456" i="17"/>
  <c r="M456" i="17"/>
  <c r="O456" i="17"/>
  <c r="Q456" i="17"/>
  <c r="V456" i="17"/>
  <c r="G460" i="17"/>
  <c r="M460" i="17" s="1"/>
  <c r="I460" i="17"/>
  <c r="K460" i="17"/>
  <c r="O460" i="17"/>
  <c r="Q460" i="17"/>
  <c r="V460" i="17"/>
  <c r="G466" i="17"/>
  <c r="I466" i="17"/>
  <c r="K466" i="17"/>
  <c r="O466" i="17"/>
  <c r="Q466" i="17"/>
  <c r="V466" i="17"/>
  <c r="G469" i="17"/>
  <c r="I469" i="17"/>
  <c r="K469" i="17"/>
  <c r="M469" i="17"/>
  <c r="O469" i="17"/>
  <c r="Q469" i="17"/>
  <c r="V469" i="17"/>
  <c r="G472" i="17"/>
  <c r="M472" i="17" s="1"/>
  <c r="I472" i="17"/>
  <c r="K472" i="17"/>
  <c r="O472" i="17"/>
  <c r="Q472" i="17"/>
  <c r="V472" i="17"/>
  <c r="G474" i="17"/>
  <c r="I474" i="17"/>
  <c r="K474" i="17"/>
  <c r="M474" i="17"/>
  <c r="O474" i="17"/>
  <c r="Q474" i="17"/>
  <c r="V474" i="17"/>
  <c r="G477" i="17"/>
  <c r="M477" i="17" s="1"/>
  <c r="I477" i="17"/>
  <c r="K477" i="17"/>
  <c r="O477" i="17"/>
  <c r="Q477" i="17"/>
  <c r="V477" i="17"/>
  <c r="G480" i="17"/>
  <c r="I480" i="17"/>
  <c r="K480" i="17"/>
  <c r="M480" i="17"/>
  <c r="O480" i="17"/>
  <c r="Q480" i="17"/>
  <c r="V480" i="17"/>
  <c r="G484" i="17"/>
  <c r="M484" i="17" s="1"/>
  <c r="I484" i="17"/>
  <c r="K484" i="17"/>
  <c r="O484" i="17"/>
  <c r="Q484" i="17"/>
  <c r="V484" i="17"/>
  <c r="G490" i="17"/>
  <c r="I490" i="17"/>
  <c r="K490" i="17"/>
  <c r="K489" i="17" s="1"/>
  <c r="O490" i="17"/>
  <c r="O489" i="17" s="1"/>
  <c r="Q490" i="17"/>
  <c r="V490" i="17"/>
  <c r="G511" i="17"/>
  <c r="I511" i="17"/>
  <c r="I489" i="17" s="1"/>
  <c r="K511" i="17"/>
  <c r="M511" i="17"/>
  <c r="O511" i="17"/>
  <c r="Q511" i="17"/>
  <c r="Q489" i="17" s="1"/>
  <c r="V511" i="17"/>
  <c r="G513" i="17"/>
  <c r="M513" i="17" s="1"/>
  <c r="I513" i="17"/>
  <c r="K513" i="17"/>
  <c r="O513" i="17"/>
  <c r="Q513" i="17"/>
  <c r="V513" i="17"/>
  <c r="G516" i="17"/>
  <c r="I516" i="17"/>
  <c r="K516" i="17"/>
  <c r="K515" i="17" s="1"/>
  <c r="O516" i="17"/>
  <c r="O515" i="17" s="1"/>
  <c r="Q516" i="17"/>
  <c r="V516" i="17"/>
  <c r="G519" i="17"/>
  <c r="I519" i="17"/>
  <c r="I515" i="17" s="1"/>
  <c r="K519" i="17"/>
  <c r="M519" i="17"/>
  <c r="O519" i="17"/>
  <c r="Q519" i="17"/>
  <c r="Q515" i="17" s="1"/>
  <c r="V519" i="17"/>
  <c r="G521" i="17"/>
  <c r="M521" i="17" s="1"/>
  <c r="I521" i="17"/>
  <c r="K521" i="17"/>
  <c r="O521" i="17"/>
  <c r="Q521" i="17"/>
  <c r="V521" i="17"/>
  <c r="G526" i="17"/>
  <c r="I526" i="17"/>
  <c r="K526" i="17"/>
  <c r="K525" i="17" s="1"/>
  <c r="O526" i="17"/>
  <c r="O525" i="17" s="1"/>
  <c r="Q526" i="17"/>
  <c r="V526" i="17"/>
  <c r="V525" i="17" s="1"/>
  <c r="G528" i="17"/>
  <c r="I528" i="17"/>
  <c r="I525" i="17" s="1"/>
  <c r="K528" i="17"/>
  <c r="M528" i="17"/>
  <c r="O528" i="17"/>
  <c r="Q528" i="17"/>
  <c r="Q525" i="17" s="1"/>
  <c r="V528" i="17"/>
  <c r="G531" i="17"/>
  <c r="K531" i="17"/>
  <c r="O531" i="17"/>
  <c r="V531" i="17"/>
  <c r="G532" i="17"/>
  <c r="I532" i="17"/>
  <c r="I531" i="17" s="1"/>
  <c r="K532" i="17"/>
  <c r="M532" i="17"/>
  <c r="M531" i="17" s="1"/>
  <c r="O532" i="17"/>
  <c r="Q532" i="17"/>
  <c r="Q531" i="17" s="1"/>
  <c r="V532" i="17"/>
  <c r="G534" i="17"/>
  <c r="K534" i="17"/>
  <c r="O534" i="17"/>
  <c r="V534" i="17"/>
  <c r="G535" i="17"/>
  <c r="I535" i="17"/>
  <c r="I534" i="17" s="1"/>
  <c r="K535" i="17"/>
  <c r="M535" i="17"/>
  <c r="M534" i="17" s="1"/>
  <c r="O535" i="17"/>
  <c r="Q535" i="17"/>
  <c r="Q534" i="17" s="1"/>
  <c r="V535" i="17"/>
  <c r="G537" i="17"/>
  <c r="I537" i="17"/>
  <c r="I536" i="17" s="1"/>
  <c r="K537" i="17"/>
  <c r="M537" i="17"/>
  <c r="O537" i="17"/>
  <c r="Q537" i="17"/>
  <c r="Q536" i="17" s="1"/>
  <c r="V537" i="17"/>
  <c r="G540" i="17"/>
  <c r="I540" i="17"/>
  <c r="K540" i="17"/>
  <c r="O540" i="17"/>
  <c r="Q540" i="17"/>
  <c r="V540" i="17"/>
  <c r="G547" i="17"/>
  <c r="I547" i="17"/>
  <c r="K547" i="17"/>
  <c r="M547" i="17"/>
  <c r="O547" i="17"/>
  <c r="Q547" i="17"/>
  <c r="V547" i="17"/>
  <c r="G549" i="17"/>
  <c r="M549" i="17" s="1"/>
  <c r="I549" i="17"/>
  <c r="K549" i="17"/>
  <c r="K536" i="17" s="1"/>
  <c r="O549" i="17"/>
  <c r="Q549" i="17"/>
  <c r="V549" i="17"/>
  <c r="V536" i="17" s="1"/>
  <c r="G554" i="17"/>
  <c r="I554" i="17"/>
  <c r="K554" i="17"/>
  <c r="M554" i="17"/>
  <c r="O554" i="17"/>
  <c r="Q554" i="17"/>
  <c r="V554" i="17"/>
  <c r="G556" i="17"/>
  <c r="M556" i="17" s="1"/>
  <c r="I556" i="17"/>
  <c r="K556" i="17"/>
  <c r="O556" i="17"/>
  <c r="Q556" i="17"/>
  <c r="V556" i="17"/>
  <c r="G560" i="17"/>
  <c r="I560" i="17"/>
  <c r="K560" i="17"/>
  <c r="M560" i="17"/>
  <c r="O560" i="17"/>
  <c r="Q560" i="17"/>
  <c r="V560" i="17"/>
  <c r="G564" i="17"/>
  <c r="M564" i="17" s="1"/>
  <c r="I564" i="17"/>
  <c r="K564" i="17"/>
  <c r="O564" i="17"/>
  <c r="Q564" i="17"/>
  <c r="V564" i="17"/>
  <c r="G569" i="17"/>
  <c r="I569" i="17"/>
  <c r="K569" i="17"/>
  <c r="M569" i="17"/>
  <c r="O569" i="17"/>
  <c r="Q569" i="17"/>
  <c r="V569" i="17"/>
  <c r="G573" i="17"/>
  <c r="M573" i="17" s="1"/>
  <c r="I573" i="17"/>
  <c r="K573" i="17"/>
  <c r="O573" i="17"/>
  <c r="Q573" i="17"/>
  <c r="V573" i="17"/>
  <c r="G577" i="17"/>
  <c r="I577" i="17"/>
  <c r="K577" i="17"/>
  <c r="M577" i="17"/>
  <c r="O577" i="17"/>
  <c r="Q577" i="17"/>
  <c r="V577" i="17"/>
  <c r="AE582" i="17"/>
  <c r="G184" i="16"/>
  <c r="BA27" i="16"/>
  <c r="BA14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3" i="16"/>
  <c r="I13" i="16"/>
  <c r="I12" i="16" s="1"/>
  <c r="K13" i="16"/>
  <c r="M13" i="16"/>
  <c r="O13" i="16"/>
  <c r="Q13" i="16"/>
  <c r="Q12" i="16" s="1"/>
  <c r="V13" i="16"/>
  <c r="G17" i="16"/>
  <c r="G12" i="16" s="1"/>
  <c r="I17" i="16"/>
  <c r="K17" i="16"/>
  <c r="K12" i="16" s="1"/>
  <c r="O17" i="16"/>
  <c r="O12" i="16" s="1"/>
  <c r="Q17" i="16"/>
  <c r="V17" i="16"/>
  <c r="V12" i="16" s="1"/>
  <c r="G20" i="16"/>
  <c r="G19" i="16" s="1"/>
  <c r="I20" i="16"/>
  <c r="K20" i="16"/>
  <c r="K19" i="16" s="1"/>
  <c r="O20" i="16"/>
  <c r="O19" i="16" s="1"/>
  <c r="Q20" i="16"/>
  <c r="V20" i="16"/>
  <c r="V19" i="16" s="1"/>
  <c r="G23" i="16"/>
  <c r="I23" i="16"/>
  <c r="I19" i="16" s="1"/>
  <c r="K23" i="16"/>
  <c r="M23" i="16"/>
  <c r="O23" i="16"/>
  <c r="Q23" i="16"/>
  <c r="Q19" i="16" s="1"/>
  <c r="V23" i="16"/>
  <c r="G26" i="16"/>
  <c r="M26" i="16" s="1"/>
  <c r="I26" i="16"/>
  <c r="K26" i="16"/>
  <c r="O26" i="16"/>
  <c r="Q26" i="16"/>
  <c r="V26" i="16"/>
  <c r="G29" i="16"/>
  <c r="I29" i="16"/>
  <c r="K29" i="16"/>
  <c r="M29" i="16"/>
  <c r="O29" i="16"/>
  <c r="Q29" i="16"/>
  <c r="V29" i="16"/>
  <c r="G32" i="16"/>
  <c r="M32" i="16" s="1"/>
  <c r="I32" i="16"/>
  <c r="K32" i="16"/>
  <c r="O32" i="16"/>
  <c r="Q32" i="16"/>
  <c r="V32" i="16"/>
  <c r="G37" i="16"/>
  <c r="I37" i="16"/>
  <c r="K37" i="16"/>
  <c r="M37" i="16"/>
  <c r="O37" i="16"/>
  <c r="Q37" i="16"/>
  <c r="V37" i="16"/>
  <c r="G42" i="16"/>
  <c r="K42" i="16"/>
  <c r="O42" i="16"/>
  <c r="V42" i="16"/>
  <c r="G43" i="16"/>
  <c r="I43" i="16"/>
  <c r="I42" i="16" s="1"/>
  <c r="K43" i="16"/>
  <c r="M43" i="16"/>
  <c r="M42" i="16" s="1"/>
  <c r="O43" i="16"/>
  <c r="Q43" i="16"/>
  <c r="Q42" i="16" s="1"/>
  <c r="V43" i="16"/>
  <c r="G45" i="16"/>
  <c r="K45" i="16"/>
  <c r="O45" i="16"/>
  <c r="V45" i="16"/>
  <c r="G46" i="16"/>
  <c r="I46" i="16"/>
  <c r="I45" i="16" s="1"/>
  <c r="K46" i="16"/>
  <c r="M46" i="16"/>
  <c r="M45" i="16" s="1"/>
  <c r="O46" i="16"/>
  <c r="Q46" i="16"/>
  <c r="Q45" i="16" s="1"/>
  <c r="V46" i="16"/>
  <c r="G52" i="16"/>
  <c r="I52" i="16"/>
  <c r="I51" i="16" s="1"/>
  <c r="K52" i="16"/>
  <c r="M52" i="16"/>
  <c r="O52" i="16"/>
  <c r="Q52" i="16"/>
  <c r="Q51" i="16" s="1"/>
  <c r="V52" i="16"/>
  <c r="G55" i="16"/>
  <c r="M55" i="16" s="1"/>
  <c r="I55" i="16"/>
  <c r="K55" i="16"/>
  <c r="K51" i="16" s="1"/>
  <c r="O55" i="16"/>
  <c r="Q55" i="16"/>
  <c r="V55" i="16"/>
  <c r="V51" i="16" s="1"/>
  <c r="G58" i="16"/>
  <c r="I58" i="16"/>
  <c r="K58" i="16"/>
  <c r="M58" i="16"/>
  <c r="O58" i="16"/>
  <c r="Q58" i="16"/>
  <c r="V58" i="16"/>
  <c r="G61" i="16"/>
  <c r="M61" i="16" s="1"/>
  <c r="I61" i="16"/>
  <c r="K61" i="16"/>
  <c r="O61" i="16"/>
  <c r="O51" i="16" s="1"/>
  <c r="Q61" i="16"/>
  <c r="V61" i="16"/>
  <c r="G63" i="16"/>
  <c r="I63" i="16"/>
  <c r="K63" i="16"/>
  <c r="M63" i="16"/>
  <c r="O63" i="16"/>
  <c r="Q63" i="16"/>
  <c r="V63" i="16"/>
  <c r="G65" i="16"/>
  <c r="K65" i="16"/>
  <c r="O65" i="16"/>
  <c r="V65" i="16"/>
  <c r="G66" i="16"/>
  <c r="I66" i="16"/>
  <c r="I65" i="16" s="1"/>
  <c r="K66" i="16"/>
  <c r="M66" i="16"/>
  <c r="M65" i="16" s="1"/>
  <c r="O66" i="16"/>
  <c r="Q66" i="16"/>
  <c r="Q65" i="16" s="1"/>
  <c r="V66" i="16"/>
  <c r="G71" i="16"/>
  <c r="K71" i="16"/>
  <c r="O71" i="16"/>
  <c r="V71" i="16"/>
  <c r="G72" i="16"/>
  <c r="I72" i="16"/>
  <c r="I71" i="16" s="1"/>
  <c r="K72" i="16"/>
  <c r="M72" i="16"/>
  <c r="M71" i="16" s="1"/>
  <c r="O72" i="16"/>
  <c r="Q72" i="16"/>
  <c r="Q71" i="16" s="1"/>
  <c r="V72" i="16"/>
  <c r="G76" i="16"/>
  <c r="K76" i="16"/>
  <c r="O76" i="16"/>
  <c r="V76" i="16"/>
  <c r="G77" i="16"/>
  <c r="I77" i="16"/>
  <c r="I76" i="16" s="1"/>
  <c r="K77" i="16"/>
  <c r="M77" i="16"/>
  <c r="M76" i="16" s="1"/>
  <c r="O77" i="16"/>
  <c r="Q77" i="16"/>
  <c r="Q76" i="16" s="1"/>
  <c r="V77" i="16"/>
  <c r="G79" i="16"/>
  <c r="I79" i="16"/>
  <c r="I78" i="16" s="1"/>
  <c r="K79" i="16"/>
  <c r="M79" i="16"/>
  <c r="O79" i="16"/>
  <c r="Q79" i="16"/>
  <c r="Q78" i="16" s="1"/>
  <c r="V79" i="16"/>
  <c r="G83" i="16"/>
  <c r="M83" i="16" s="1"/>
  <c r="I83" i="16"/>
  <c r="K83" i="16"/>
  <c r="K78" i="16" s="1"/>
  <c r="O83" i="16"/>
  <c r="Q83" i="16"/>
  <c r="V83" i="16"/>
  <c r="V78" i="16" s="1"/>
  <c r="G86" i="16"/>
  <c r="I86" i="16"/>
  <c r="K86" i="16"/>
  <c r="M86" i="16"/>
  <c r="O86" i="16"/>
  <c r="Q86" i="16"/>
  <c r="V86" i="16"/>
  <c r="G88" i="16"/>
  <c r="M88" i="16" s="1"/>
  <c r="I88" i="16"/>
  <c r="K88" i="16"/>
  <c r="O88" i="16"/>
  <c r="O78" i="16" s="1"/>
  <c r="Q88" i="16"/>
  <c r="V88" i="16"/>
  <c r="G90" i="16"/>
  <c r="I90" i="16"/>
  <c r="K90" i="16"/>
  <c r="M90" i="16"/>
  <c r="O90" i="16"/>
  <c r="Q90" i="16"/>
  <c r="V90" i="16"/>
  <c r="G94" i="16"/>
  <c r="M94" i="16" s="1"/>
  <c r="I94" i="16"/>
  <c r="K94" i="16"/>
  <c r="O94" i="16"/>
  <c r="Q94" i="16"/>
  <c r="V94" i="16"/>
  <c r="G98" i="16"/>
  <c r="I98" i="16"/>
  <c r="K98" i="16"/>
  <c r="M98" i="16"/>
  <c r="O98" i="16"/>
  <c r="Q98" i="16"/>
  <c r="V98" i="16"/>
  <c r="G103" i="16"/>
  <c r="M103" i="16" s="1"/>
  <c r="I103" i="16"/>
  <c r="K103" i="16"/>
  <c r="O103" i="16"/>
  <c r="Q103" i="16"/>
  <c r="V103" i="16"/>
  <c r="G106" i="16"/>
  <c r="I106" i="16"/>
  <c r="K106" i="16"/>
  <c r="M106" i="16"/>
  <c r="O106" i="16"/>
  <c r="Q106" i="16"/>
  <c r="V106" i="16"/>
  <c r="G109" i="16"/>
  <c r="M109" i="16" s="1"/>
  <c r="I109" i="16"/>
  <c r="K109" i="16"/>
  <c r="O109" i="16"/>
  <c r="Q109" i="16"/>
  <c r="V109" i="16"/>
  <c r="G112" i="16"/>
  <c r="I112" i="16"/>
  <c r="K112" i="16"/>
  <c r="M112" i="16"/>
  <c r="O112" i="16"/>
  <c r="Q112" i="16"/>
  <c r="V112" i="16"/>
  <c r="G119" i="16"/>
  <c r="M119" i="16" s="1"/>
  <c r="I119" i="16"/>
  <c r="K119" i="16"/>
  <c r="O119" i="16"/>
  <c r="Q119" i="16"/>
  <c r="V119" i="16"/>
  <c r="G123" i="16"/>
  <c r="I123" i="16"/>
  <c r="K123" i="16"/>
  <c r="M123" i="16"/>
  <c r="O123" i="16"/>
  <c r="Q123" i="16"/>
  <c r="V123" i="16"/>
  <c r="G129" i="16"/>
  <c r="I129" i="16"/>
  <c r="I128" i="16" s="1"/>
  <c r="K129" i="16"/>
  <c r="M129" i="16"/>
  <c r="O129" i="16"/>
  <c r="Q129" i="16"/>
  <c r="Q128" i="16" s="1"/>
  <c r="V129" i="16"/>
  <c r="G138" i="16"/>
  <c r="G128" i="16" s="1"/>
  <c r="I138" i="16"/>
  <c r="K138" i="16"/>
  <c r="K128" i="16" s="1"/>
  <c r="O138" i="16"/>
  <c r="O128" i="16" s="1"/>
  <c r="Q138" i="16"/>
  <c r="V138" i="16"/>
  <c r="V128" i="16" s="1"/>
  <c r="G140" i="16"/>
  <c r="I140" i="16"/>
  <c r="K140" i="16"/>
  <c r="M140" i="16"/>
  <c r="O140" i="16"/>
  <c r="Q140" i="16"/>
  <c r="V140" i="16"/>
  <c r="G143" i="16"/>
  <c r="I143" i="16"/>
  <c r="I142" i="16" s="1"/>
  <c r="K143" i="16"/>
  <c r="M143" i="16"/>
  <c r="O143" i="16"/>
  <c r="Q143" i="16"/>
  <c r="Q142" i="16" s="1"/>
  <c r="V143" i="16"/>
  <c r="G149" i="16"/>
  <c r="M149" i="16" s="1"/>
  <c r="I149" i="16"/>
  <c r="K149" i="16"/>
  <c r="K142" i="16" s="1"/>
  <c r="O149" i="16"/>
  <c r="Q149" i="16"/>
  <c r="V149" i="16"/>
  <c r="V142" i="16" s="1"/>
  <c r="G153" i="16"/>
  <c r="I153" i="16"/>
  <c r="K153" i="16"/>
  <c r="M153" i="16"/>
  <c r="O153" i="16"/>
  <c r="Q153" i="16"/>
  <c r="V153" i="16"/>
  <c r="G155" i="16"/>
  <c r="G142" i="16" s="1"/>
  <c r="I155" i="16"/>
  <c r="K155" i="16"/>
  <c r="O155" i="16"/>
  <c r="O142" i="16" s="1"/>
  <c r="Q155" i="16"/>
  <c r="V155" i="16"/>
  <c r="G158" i="16"/>
  <c r="I158" i="16"/>
  <c r="K158" i="16"/>
  <c r="M158" i="16"/>
  <c r="O158" i="16"/>
  <c r="Q158" i="16"/>
  <c r="V158" i="16"/>
  <c r="G162" i="16"/>
  <c r="M162" i="16" s="1"/>
  <c r="I162" i="16"/>
  <c r="K162" i="16"/>
  <c r="O162" i="16"/>
  <c r="Q162" i="16"/>
  <c r="V162" i="16"/>
  <c r="G166" i="16"/>
  <c r="I166" i="16"/>
  <c r="K166" i="16"/>
  <c r="M166" i="16"/>
  <c r="O166" i="16"/>
  <c r="Q166" i="16"/>
  <c r="V166" i="16"/>
  <c r="G171" i="16"/>
  <c r="M171" i="16" s="1"/>
  <c r="I171" i="16"/>
  <c r="K171" i="16"/>
  <c r="O171" i="16"/>
  <c r="Q171" i="16"/>
  <c r="V171" i="16"/>
  <c r="G175" i="16"/>
  <c r="I175" i="16"/>
  <c r="K175" i="16"/>
  <c r="M175" i="16"/>
  <c r="O175" i="16"/>
  <c r="Q175" i="16"/>
  <c r="V175" i="16"/>
  <c r="G179" i="16"/>
  <c r="M179" i="16" s="1"/>
  <c r="I179" i="16"/>
  <c r="K179" i="16"/>
  <c r="O179" i="16"/>
  <c r="Q179" i="16"/>
  <c r="V179" i="16"/>
  <c r="AE184" i="16"/>
  <c r="AF184" i="16"/>
  <c r="G210" i="15"/>
  <c r="BA61" i="15"/>
  <c r="BA57" i="15"/>
  <c r="BA47" i="15"/>
  <c r="BA1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18" i="15"/>
  <c r="G8" i="15" s="1"/>
  <c r="I18" i="15"/>
  <c r="K18" i="15"/>
  <c r="O18" i="15"/>
  <c r="O8" i="15" s="1"/>
  <c r="Q18" i="15"/>
  <c r="V18" i="15"/>
  <c r="G22" i="15"/>
  <c r="M22" i="15" s="1"/>
  <c r="I22" i="15"/>
  <c r="K22" i="15"/>
  <c r="O22" i="15"/>
  <c r="Q22" i="15"/>
  <c r="V22" i="15"/>
  <c r="G30" i="15"/>
  <c r="I30" i="15"/>
  <c r="K30" i="15"/>
  <c r="M30" i="15"/>
  <c r="O30" i="15"/>
  <c r="Q30" i="15"/>
  <c r="V30" i="15"/>
  <c r="G34" i="15"/>
  <c r="I34" i="15"/>
  <c r="K34" i="15"/>
  <c r="M34" i="15"/>
  <c r="O34" i="15"/>
  <c r="Q34" i="15"/>
  <c r="V34" i="15"/>
  <c r="G37" i="15"/>
  <c r="O37" i="15"/>
  <c r="G38" i="15"/>
  <c r="M38" i="15" s="1"/>
  <c r="M37" i="15" s="1"/>
  <c r="I38" i="15"/>
  <c r="I37" i="15" s="1"/>
  <c r="K38" i="15"/>
  <c r="K37" i="15" s="1"/>
  <c r="O38" i="15"/>
  <c r="Q38" i="15"/>
  <c r="Q37" i="15" s="1"/>
  <c r="V38" i="15"/>
  <c r="V37" i="15" s="1"/>
  <c r="G46" i="15"/>
  <c r="I46" i="15"/>
  <c r="K46" i="15"/>
  <c r="M46" i="15"/>
  <c r="O46" i="15"/>
  <c r="Q46" i="15"/>
  <c r="V46" i="15"/>
  <c r="K49" i="15"/>
  <c r="V49" i="15"/>
  <c r="G50" i="15"/>
  <c r="G49" i="15" s="1"/>
  <c r="I50" i="15"/>
  <c r="I49" i="15" s="1"/>
  <c r="K50" i="15"/>
  <c r="O50" i="15"/>
  <c r="O49" i="15" s="1"/>
  <c r="Q50" i="15"/>
  <c r="Q49" i="15" s="1"/>
  <c r="V50" i="15"/>
  <c r="G52" i="15"/>
  <c r="I52" i="15"/>
  <c r="O52" i="15"/>
  <c r="Q52" i="15"/>
  <c r="G53" i="15"/>
  <c r="I53" i="15"/>
  <c r="K53" i="15"/>
  <c r="K52" i="15" s="1"/>
  <c r="M53" i="15"/>
  <c r="M52" i="15" s="1"/>
  <c r="O53" i="15"/>
  <c r="Q53" i="15"/>
  <c r="V53" i="15"/>
  <c r="V52" i="15" s="1"/>
  <c r="G56" i="15"/>
  <c r="G55" i="15" s="1"/>
  <c r="I56" i="15"/>
  <c r="I55" i="15" s="1"/>
  <c r="K56" i="15"/>
  <c r="O56" i="15"/>
  <c r="O55" i="15" s="1"/>
  <c r="Q56" i="15"/>
  <c r="Q55" i="15" s="1"/>
  <c r="V56" i="15"/>
  <c r="G60" i="15"/>
  <c r="M60" i="15" s="1"/>
  <c r="I60" i="15"/>
  <c r="K60" i="15"/>
  <c r="K55" i="15" s="1"/>
  <c r="O60" i="15"/>
  <c r="Q60" i="15"/>
  <c r="V60" i="15"/>
  <c r="V55" i="15" s="1"/>
  <c r="G64" i="15"/>
  <c r="I64" i="15"/>
  <c r="K64" i="15"/>
  <c r="M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71" i="15"/>
  <c r="M71" i="15" s="1"/>
  <c r="I71" i="15"/>
  <c r="K71" i="15"/>
  <c r="O71" i="15"/>
  <c r="Q71" i="15"/>
  <c r="V71" i="15"/>
  <c r="G73" i="15"/>
  <c r="I73" i="15"/>
  <c r="K73" i="15"/>
  <c r="M73" i="15"/>
  <c r="O73" i="15"/>
  <c r="Q73" i="15"/>
  <c r="V73" i="15"/>
  <c r="G77" i="15"/>
  <c r="I77" i="15"/>
  <c r="K77" i="15"/>
  <c r="M77" i="15"/>
  <c r="O77" i="15"/>
  <c r="Q77" i="15"/>
  <c r="V77" i="15"/>
  <c r="G81" i="15"/>
  <c r="M81" i="15" s="1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92" i="15"/>
  <c r="I92" i="15"/>
  <c r="K92" i="15"/>
  <c r="M92" i="15"/>
  <c r="O92" i="15"/>
  <c r="Q92" i="15"/>
  <c r="V92" i="15"/>
  <c r="G99" i="15"/>
  <c r="I99" i="15"/>
  <c r="K99" i="15"/>
  <c r="M99" i="15"/>
  <c r="O99" i="15"/>
  <c r="Q99" i="15"/>
  <c r="V99" i="15"/>
  <c r="G101" i="15"/>
  <c r="O101" i="15"/>
  <c r="G102" i="15"/>
  <c r="M102" i="15" s="1"/>
  <c r="M101" i="15" s="1"/>
  <c r="I102" i="15"/>
  <c r="I101" i="15" s="1"/>
  <c r="K102" i="15"/>
  <c r="K101" i="15" s="1"/>
  <c r="O102" i="15"/>
  <c r="Q102" i="15"/>
  <c r="Q101" i="15" s="1"/>
  <c r="V102" i="15"/>
  <c r="V101" i="15" s="1"/>
  <c r="I107" i="15"/>
  <c r="K107" i="15"/>
  <c r="Q107" i="15"/>
  <c r="V107" i="15"/>
  <c r="G108" i="15"/>
  <c r="G107" i="15" s="1"/>
  <c r="I108" i="15"/>
  <c r="K108" i="15"/>
  <c r="M108" i="15"/>
  <c r="M107" i="15" s="1"/>
  <c r="O108" i="15"/>
  <c r="O107" i="15" s="1"/>
  <c r="Q108" i="15"/>
  <c r="V108" i="15"/>
  <c r="G113" i="15"/>
  <c r="O113" i="15"/>
  <c r="G114" i="15"/>
  <c r="M114" i="15" s="1"/>
  <c r="M113" i="15" s="1"/>
  <c r="I114" i="15"/>
  <c r="I113" i="15" s="1"/>
  <c r="K114" i="15"/>
  <c r="K113" i="15" s="1"/>
  <c r="O114" i="15"/>
  <c r="Q114" i="15"/>
  <c r="Q113" i="15" s="1"/>
  <c r="V114" i="15"/>
  <c r="V113" i="15" s="1"/>
  <c r="G116" i="15"/>
  <c r="G115" i="15" s="1"/>
  <c r="I116" i="15"/>
  <c r="I115" i="15" s="1"/>
  <c r="K116" i="15"/>
  <c r="M116" i="15"/>
  <c r="O116" i="15"/>
  <c r="O115" i="15" s="1"/>
  <c r="Q116" i="15"/>
  <c r="Q115" i="15" s="1"/>
  <c r="V116" i="15"/>
  <c r="G120" i="15"/>
  <c r="M120" i="15" s="1"/>
  <c r="I120" i="15"/>
  <c r="K120" i="15"/>
  <c r="O120" i="15"/>
  <c r="Q120" i="15"/>
  <c r="V120" i="15"/>
  <c r="G122" i="15"/>
  <c r="I122" i="15"/>
  <c r="K122" i="15"/>
  <c r="M122" i="15"/>
  <c r="O122" i="15"/>
  <c r="Q122" i="15"/>
  <c r="V122" i="15"/>
  <c r="G124" i="15"/>
  <c r="I124" i="15"/>
  <c r="K124" i="15"/>
  <c r="K115" i="15" s="1"/>
  <c r="M124" i="15"/>
  <c r="O124" i="15"/>
  <c r="Q124" i="15"/>
  <c r="V124" i="15"/>
  <c r="V115" i="15" s="1"/>
  <c r="G127" i="15"/>
  <c r="I127" i="15"/>
  <c r="K127" i="15"/>
  <c r="M127" i="15"/>
  <c r="O127" i="15"/>
  <c r="Q127" i="15"/>
  <c r="V127" i="15"/>
  <c r="G130" i="15"/>
  <c r="M130" i="15" s="1"/>
  <c r="I130" i="15"/>
  <c r="K130" i="15"/>
  <c r="O130" i="15"/>
  <c r="Q130" i="15"/>
  <c r="V130" i="15"/>
  <c r="G136" i="15"/>
  <c r="I136" i="15"/>
  <c r="K136" i="15"/>
  <c r="K135" i="15" s="1"/>
  <c r="M136" i="15"/>
  <c r="O136" i="15"/>
  <c r="Q136" i="15"/>
  <c r="V136" i="15"/>
  <c r="V135" i="15" s="1"/>
  <c r="G143" i="15"/>
  <c r="I143" i="15"/>
  <c r="K143" i="15"/>
  <c r="M143" i="15"/>
  <c r="O143" i="15"/>
  <c r="Q143" i="15"/>
  <c r="V143" i="15"/>
  <c r="G146" i="15"/>
  <c r="G135" i="15" s="1"/>
  <c r="I146" i="15"/>
  <c r="K146" i="15"/>
  <c r="O146" i="15"/>
  <c r="O135" i="15" s="1"/>
  <c r="Q146" i="15"/>
  <c r="V146" i="15"/>
  <c r="G154" i="15"/>
  <c r="M154" i="15" s="1"/>
  <c r="I154" i="15"/>
  <c r="I135" i="15" s="1"/>
  <c r="K154" i="15"/>
  <c r="O154" i="15"/>
  <c r="Q154" i="15"/>
  <c r="Q135" i="15" s="1"/>
  <c r="V154" i="15"/>
  <c r="G159" i="15"/>
  <c r="I159" i="15"/>
  <c r="K159" i="15"/>
  <c r="M159" i="15"/>
  <c r="O159" i="15"/>
  <c r="Q159" i="15"/>
  <c r="V159" i="15"/>
  <c r="G162" i="15"/>
  <c r="I162" i="15"/>
  <c r="K162" i="15"/>
  <c r="M162" i="15"/>
  <c r="O162" i="15"/>
  <c r="Q162" i="15"/>
  <c r="V162" i="15"/>
  <c r="G166" i="15"/>
  <c r="O166" i="15"/>
  <c r="G167" i="15"/>
  <c r="M167" i="15" s="1"/>
  <c r="M166" i="15" s="1"/>
  <c r="I167" i="15"/>
  <c r="I166" i="15" s="1"/>
  <c r="K167" i="15"/>
  <c r="K166" i="15" s="1"/>
  <c r="O167" i="15"/>
  <c r="Q167" i="15"/>
  <c r="Q166" i="15" s="1"/>
  <c r="V167" i="15"/>
  <c r="V166" i="15" s="1"/>
  <c r="G172" i="15"/>
  <c r="I172" i="15"/>
  <c r="K172" i="15"/>
  <c r="M172" i="15"/>
  <c r="O172" i="15"/>
  <c r="Q172" i="15"/>
  <c r="V172" i="15"/>
  <c r="G174" i="15"/>
  <c r="I174" i="15"/>
  <c r="K174" i="15"/>
  <c r="M174" i="15"/>
  <c r="O174" i="15"/>
  <c r="Q174" i="15"/>
  <c r="V174" i="15"/>
  <c r="G176" i="15"/>
  <c r="O176" i="15"/>
  <c r="G177" i="15"/>
  <c r="M177" i="15" s="1"/>
  <c r="M176" i="15" s="1"/>
  <c r="I177" i="15"/>
  <c r="I176" i="15" s="1"/>
  <c r="K177" i="15"/>
  <c r="K176" i="15" s="1"/>
  <c r="O177" i="15"/>
  <c r="Q177" i="15"/>
  <c r="Q176" i="15" s="1"/>
  <c r="V177" i="15"/>
  <c r="V176" i="15" s="1"/>
  <c r="G181" i="15"/>
  <c r="G180" i="15" s="1"/>
  <c r="I181" i="15"/>
  <c r="K181" i="15"/>
  <c r="M181" i="15"/>
  <c r="O181" i="15"/>
  <c r="O180" i="15" s="1"/>
  <c r="Q181" i="15"/>
  <c r="V181" i="15"/>
  <c r="G185" i="15"/>
  <c r="M185" i="15" s="1"/>
  <c r="I185" i="15"/>
  <c r="K185" i="15"/>
  <c r="O185" i="15"/>
  <c r="Q185" i="15"/>
  <c r="V185" i="15"/>
  <c r="G188" i="15"/>
  <c r="M188" i="15" s="1"/>
  <c r="I188" i="15"/>
  <c r="I180" i="15" s="1"/>
  <c r="K188" i="15"/>
  <c r="O188" i="15"/>
  <c r="Q188" i="15"/>
  <c r="Q180" i="15" s="1"/>
  <c r="V188" i="15"/>
  <c r="G192" i="15"/>
  <c r="M192" i="15" s="1"/>
  <c r="I192" i="15"/>
  <c r="K192" i="15"/>
  <c r="K180" i="15" s="1"/>
  <c r="O192" i="15"/>
  <c r="Q192" i="15"/>
  <c r="V192" i="15"/>
  <c r="V180" i="15" s="1"/>
  <c r="G197" i="15"/>
  <c r="I197" i="15"/>
  <c r="K197" i="15"/>
  <c r="M197" i="15"/>
  <c r="O197" i="15"/>
  <c r="Q197" i="15"/>
  <c r="V197" i="15"/>
  <c r="G201" i="15"/>
  <c r="M201" i="15" s="1"/>
  <c r="I201" i="15"/>
  <c r="K201" i="15"/>
  <c r="O201" i="15"/>
  <c r="Q201" i="15"/>
  <c r="V201" i="15"/>
  <c r="G205" i="15"/>
  <c r="M205" i="15" s="1"/>
  <c r="I205" i="15"/>
  <c r="K205" i="15"/>
  <c r="O205" i="15"/>
  <c r="Q205" i="15"/>
  <c r="V205" i="15"/>
  <c r="AE210" i="15"/>
  <c r="G314" i="14"/>
  <c r="BA160" i="14"/>
  <c r="BA129" i="14"/>
  <c r="BA126" i="14"/>
  <c r="BA103" i="14"/>
  <c r="BA100" i="14"/>
  <c r="BA79" i="14"/>
  <c r="BA71" i="14"/>
  <c r="BA67" i="14"/>
  <c r="BA5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6" i="14"/>
  <c r="I16" i="14"/>
  <c r="K16" i="14"/>
  <c r="M16" i="14"/>
  <c r="O16" i="14"/>
  <c r="Q16" i="14"/>
  <c r="V16" i="14"/>
  <c r="G28" i="14"/>
  <c r="I28" i="14"/>
  <c r="K28" i="14"/>
  <c r="M28" i="14"/>
  <c r="O28" i="14"/>
  <c r="Q28" i="14"/>
  <c r="V28" i="14"/>
  <c r="G31" i="14"/>
  <c r="M31" i="14" s="1"/>
  <c r="I31" i="14"/>
  <c r="K31" i="14"/>
  <c r="O31" i="14"/>
  <c r="O8" i="14" s="1"/>
  <c r="Q31" i="14"/>
  <c r="V31" i="14"/>
  <c r="G34" i="14"/>
  <c r="M34" i="14" s="1"/>
  <c r="I34" i="14"/>
  <c r="K34" i="14"/>
  <c r="O34" i="14"/>
  <c r="Q34" i="14"/>
  <c r="V34" i="14"/>
  <c r="G37" i="14"/>
  <c r="I37" i="14"/>
  <c r="K37" i="14"/>
  <c r="M37" i="14"/>
  <c r="O37" i="14"/>
  <c r="Q37" i="14"/>
  <c r="V37" i="14"/>
  <c r="G40" i="14"/>
  <c r="I40" i="14"/>
  <c r="K40" i="14"/>
  <c r="M40" i="14"/>
  <c r="O40" i="14"/>
  <c r="Q40" i="14"/>
  <c r="V40" i="14"/>
  <c r="G44" i="14"/>
  <c r="M44" i="14" s="1"/>
  <c r="I44" i="14"/>
  <c r="I43" i="14" s="1"/>
  <c r="K44" i="14"/>
  <c r="K43" i="14" s="1"/>
  <c r="O44" i="14"/>
  <c r="Q44" i="14"/>
  <c r="Q43" i="14" s="1"/>
  <c r="V44" i="14"/>
  <c r="V43" i="14" s="1"/>
  <c r="G47" i="14"/>
  <c r="I47" i="14"/>
  <c r="K47" i="14"/>
  <c r="M47" i="14"/>
  <c r="O47" i="14"/>
  <c r="Q47" i="14"/>
  <c r="V47" i="14"/>
  <c r="G53" i="14"/>
  <c r="I53" i="14"/>
  <c r="K53" i="14"/>
  <c r="M53" i="14"/>
  <c r="O53" i="14"/>
  <c r="Q53" i="14"/>
  <c r="V53" i="14"/>
  <c r="G57" i="14"/>
  <c r="M57" i="14" s="1"/>
  <c r="I57" i="14"/>
  <c r="K57" i="14"/>
  <c r="O57" i="14"/>
  <c r="O43" i="14" s="1"/>
  <c r="Q57" i="14"/>
  <c r="V57" i="14"/>
  <c r="G66" i="14"/>
  <c r="M66" i="14" s="1"/>
  <c r="I66" i="14"/>
  <c r="K66" i="14"/>
  <c r="O66" i="14"/>
  <c r="Q66" i="14"/>
  <c r="V66" i="14"/>
  <c r="G70" i="14"/>
  <c r="I70" i="14"/>
  <c r="K70" i="14"/>
  <c r="M70" i="14"/>
  <c r="O70" i="14"/>
  <c r="Q70" i="14"/>
  <c r="V70" i="14"/>
  <c r="G78" i="14"/>
  <c r="I78" i="14"/>
  <c r="K78" i="14"/>
  <c r="M78" i="14"/>
  <c r="O78" i="14"/>
  <c r="Q78" i="14"/>
  <c r="V78" i="14"/>
  <c r="G93" i="14"/>
  <c r="M93" i="14" s="1"/>
  <c r="I93" i="14"/>
  <c r="K93" i="14"/>
  <c r="O93" i="14"/>
  <c r="Q93" i="14"/>
  <c r="V93" i="14"/>
  <c r="G99" i="14"/>
  <c r="M99" i="14" s="1"/>
  <c r="I99" i="14"/>
  <c r="K99" i="14"/>
  <c r="O99" i="14"/>
  <c r="Q99" i="14"/>
  <c r="V99" i="14"/>
  <c r="G102" i="14"/>
  <c r="I102" i="14"/>
  <c r="K102" i="14"/>
  <c r="M102" i="14"/>
  <c r="O102" i="14"/>
  <c r="Q102" i="14"/>
  <c r="V102" i="14"/>
  <c r="G105" i="14"/>
  <c r="I105" i="14"/>
  <c r="K105" i="14"/>
  <c r="M105" i="14"/>
  <c r="O105" i="14"/>
  <c r="Q105" i="14"/>
  <c r="V105" i="14"/>
  <c r="G111" i="14"/>
  <c r="M111" i="14" s="1"/>
  <c r="I111" i="14"/>
  <c r="K111" i="14"/>
  <c r="O111" i="14"/>
  <c r="Q111" i="14"/>
  <c r="V111" i="14"/>
  <c r="G116" i="14"/>
  <c r="I116" i="14"/>
  <c r="O116" i="14"/>
  <c r="Q116" i="14"/>
  <c r="G117" i="14"/>
  <c r="I117" i="14"/>
  <c r="K117" i="14"/>
  <c r="K116" i="14" s="1"/>
  <c r="M117" i="14"/>
  <c r="M116" i="14" s="1"/>
  <c r="O117" i="14"/>
  <c r="Q117" i="14"/>
  <c r="V117" i="14"/>
  <c r="V116" i="14" s="1"/>
  <c r="K119" i="14"/>
  <c r="V119" i="14"/>
  <c r="G120" i="14"/>
  <c r="M120" i="14" s="1"/>
  <c r="M119" i="14" s="1"/>
  <c r="I120" i="14"/>
  <c r="I119" i="14" s="1"/>
  <c r="K120" i="14"/>
  <c r="O120" i="14"/>
  <c r="O119" i="14" s="1"/>
  <c r="Q120" i="14"/>
  <c r="Q119" i="14" s="1"/>
  <c r="V120" i="14"/>
  <c r="G125" i="14"/>
  <c r="I125" i="14"/>
  <c r="K125" i="14"/>
  <c r="K124" i="14" s="1"/>
  <c r="M125" i="14"/>
  <c r="O125" i="14"/>
  <c r="Q125" i="14"/>
  <c r="V125" i="14"/>
  <c r="V124" i="14" s="1"/>
  <c r="G128" i="14"/>
  <c r="I128" i="14"/>
  <c r="K128" i="14"/>
  <c r="M128" i="14"/>
  <c r="O128" i="14"/>
  <c r="Q128" i="14"/>
  <c r="V128" i="14"/>
  <c r="G131" i="14"/>
  <c r="G124" i="14" s="1"/>
  <c r="I131" i="14"/>
  <c r="K131" i="14"/>
  <c r="O131" i="14"/>
  <c r="O124" i="14" s="1"/>
  <c r="Q131" i="14"/>
  <c r="V131" i="14"/>
  <c r="G135" i="14"/>
  <c r="M135" i="14" s="1"/>
  <c r="I135" i="14"/>
  <c r="I124" i="14" s="1"/>
  <c r="K135" i="14"/>
  <c r="O135" i="14"/>
  <c r="Q135" i="14"/>
  <c r="Q124" i="14" s="1"/>
  <c r="V135" i="14"/>
  <c r="G138" i="14"/>
  <c r="I138" i="14"/>
  <c r="K138" i="14"/>
  <c r="M138" i="14"/>
  <c r="O138" i="14"/>
  <c r="Q138" i="14"/>
  <c r="V138" i="14"/>
  <c r="G142" i="14"/>
  <c r="I142" i="14"/>
  <c r="K142" i="14"/>
  <c r="M142" i="14"/>
  <c r="O142" i="14"/>
  <c r="Q142" i="14"/>
  <c r="V142" i="14"/>
  <c r="G145" i="14"/>
  <c r="M145" i="14" s="1"/>
  <c r="I145" i="14"/>
  <c r="K145" i="14"/>
  <c r="O145" i="14"/>
  <c r="Q145" i="14"/>
  <c r="V145" i="14"/>
  <c r="G147" i="14"/>
  <c r="M147" i="14" s="1"/>
  <c r="I147" i="14"/>
  <c r="K147" i="14"/>
  <c r="O147" i="14"/>
  <c r="Q147" i="14"/>
  <c r="V147" i="14"/>
  <c r="I152" i="14"/>
  <c r="K152" i="14"/>
  <c r="Q152" i="14"/>
  <c r="V152" i="14"/>
  <c r="G153" i="14"/>
  <c r="G152" i="14" s="1"/>
  <c r="I153" i="14"/>
  <c r="K153" i="14"/>
  <c r="M153" i="14"/>
  <c r="M152" i="14" s="1"/>
  <c r="O153" i="14"/>
  <c r="O152" i="14" s="1"/>
  <c r="Q153" i="14"/>
  <c r="V153" i="14"/>
  <c r="G158" i="14"/>
  <c r="O158" i="14"/>
  <c r="G159" i="14"/>
  <c r="M159" i="14" s="1"/>
  <c r="M158" i="14" s="1"/>
  <c r="I159" i="14"/>
  <c r="I158" i="14" s="1"/>
  <c r="K159" i="14"/>
  <c r="K158" i="14" s="1"/>
  <c r="O159" i="14"/>
  <c r="Q159" i="14"/>
  <c r="Q158" i="14" s="1"/>
  <c r="V159" i="14"/>
  <c r="V158" i="14" s="1"/>
  <c r="I164" i="14"/>
  <c r="K164" i="14"/>
  <c r="Q164" i="14"/>
  <c r="V164" i="14"/>
  <c r="G165" i="14"/>
  <c r="G164" i="14" s="1"/>
  <c r="I165" i="14"/>
  <c r="K165" i="14"/>
  <c r="M165" i="14"/>
  <c r="M164" i="14" s="1"/>
  <c r="O165" i="14"/>
  <c r="O164" i="14" s="1"/>
  <c r="Q165" i="14"/>
  <c r="V165" i="14"/>
  <c r="G170" i="14"/>
  <c r="O170" i="14"/>
  <c r="G171" i="14"/>
  <c r="M171" i="14" s="1"/>
  <c r="M170" i="14" s="1"/>
  <c r="I171" i="14"/>
  <c r="I170" i="14" s="1"/>
  <c r="K171" i="14"/>
  <c r="K170" i="14" s="1"/>
  <c r="O171" i="14"/>
  <c r="Q171" i="14"/>
  <c r="Q170" i="14" s="1"/>
  <c r="V171" i="14"/>
  <c r="V170" i="14" s="1"/>
  <c r="I174" i="14"/>
  <c r="K174" i="14"/>
  <c r="Q174" i="14"/>
  <c r="V174" i="14"/>
  <c r="G175" i="14"/>
  <c r="G174" i="14" s="1"/>
  <c r="I175" i="14"/>
  <c r="K175" i="14"/>
  <c r="M175" i="14"/>
  <c r="M174" i="14" s="1"/>
  <c r="O175" i="14"/>
  <c r="O174" i="14" s="1"/>
  <c r="Q175" i="14"/>
  <c r="V175" i="14"/>
  <c r="G178" i="14"/>
  <c r="O178" i="14"/>
  <c r="G179" i="14"/>
  <c r="M179" i="14" s="1"/>
  <c r="M178" i="14" s="1"/>
  <c r="I179" i="14"/>
  <c r="I178" i="14" s="1"/>
  <c r="K179" i="14"/>
  <c r="K178" i="14" s="1"/>
  <c r="O179" i="14"/>
  <c r="Q179" i="14"/>
  <c r="Q178" i="14" s="1"/>
  <c r="V179" i="14"/>
  <c r="V178" i="14" s="1"/>
  <c r="G182" i="14"/>
  <c r="I182" i="14"/>
  <c r="K182" i="14"/>
  <c r="M182" i="14"/>
  <c r="O182" i="14"/>
  <c r="Q182" i="14"/>
  <c r="V182" i="14"/>
  <c r="G184" i="14"/>
  <c r="M184" i="14" s="1"/>
  <c r="I184" i="14"/>
  <c r="I183" i="14" s="1"/>
  <c r="K184" i="14"/>
  <c r="O184" i="14"/>
  <c r="O183" i="14" s="1"/>
  <c r="Q184" i="14"/>
  <c r="Q183" i="14" s="1"/>
  <c r="V184" i="14"/>
  <c r="G188" i="14"/>
  <c r="M188" i="14" s="1"/>
  <c r="I188" i="14"/>
  <c r="K188" i="14"/>
  <c r="O188" i="14"/>
  <c r="Q188" i="14"/>
  <c r="V188" i="14"/>
  <c r="G191" i="14"/>
  <c r="I191" i="14"/>
  <c r="K191" i="14"/>
  <c r="K183" i="14" s="1"/>
  <c r="M191" i="14"/>
  <c r="O191" i="14"/>
  <c r="Q191" i="14"/>
  <c r="V191" i="14"/>
  <c r="V183" i="14" s="1"/>
  <c r="G200" i="14"/>
  <c r="I200" i="14"/>
  <c r="K200" i="14"/>
  <c r="M200" i="14"/>
  <c r="O200" i="14"/>
  <c r="Q200" i="14"/>
  <c r="V200" i="14"/>
  <c r="G208" i="14"/>
  <c r="M208" i="14" s="1"/>
  <c r="I208" i="14"/>
  <c r="K208" i="14"/>
  <c r="O208" i="14"/>
  <c r="Q208" i="14"/>
  <c r="V208" i="14"/>
  <c r="G216" i="14"/>
  <c r="M216" i="14" s="1"/>
  <c r="I216" i="14"/>
  <c r="K216" i="14"/>
  <c r="O216" i="14"/>
  <c r="Q216" i="14"/>
  <c r="V216" i="14"/>
  <c r="G224" i="14"/>
  <c r="I224" i="14"/>
  <c r="K224" i="14"/>
  <c r="M224" i="14"/>
  <c r="O224" i="14"/>
  <c r="Q224" i="14"/>
  <c r="V224" i="14"/>
  <c r="G228" i="14"/>
  <c r="I228" i="14"/>
  <c r="K228" i="14"/>
  <c r="M228" i="14"/>
  <c r="O228" i="14"/>
  <c r="Q228" i="14"/>
  <c r="V228" i="14"/>
  <c r="G231" i="14"/>
  <c r="M231" i="14" s="1"/>
  <c r="I231" i="14"/>
  <c r="K231" i="14"/>
  <c r="O231" i="14"/>
  <c r="Q231" i="14"/>
  <c r="V231" i="14"/>
  <c r="G234" i="14"/>
  <c r="M234" i="14" s="1"/>
  <c r="I234" i="14"/>
  <c r="K234" i="14"/>
  <c r="O234" i="14"/>
  <c r="Q234" i="14"/>
  <c r="V234" i="14"/>
  <c r="G242" i="14"/>
  <c r="I242" i="14"/>
  <c r="K242" i="14"/>
  <c r="M242" i="14"/>
  <c r="O242" i="14"/>
  <c r="Q242" i="14"/>
  <c r="V242" i="14"/>
  <c r="G246" i="14"/>
  <c r="I246" i="14"/>
  <c r="K246" i="14"/>
  <c r="M246" i="14"/>
  <c r="O246" i="14"/>
  <c r="Q246" i="14"/>
  <c r="V246" i="14"/>
  <c r="G252" i="14"/>
  <c r="M252" i="14" s="1"/>
  <c r="I252" i="14"/>
  <c r="I251" i="14" s="1"/>
  <c r="K252" i="14"/>
  <c r="K251" i="14" s="1"/>
  <c r="O252" i="14"/>
  <c r="Q252" i="14"/>
  <c r="Q251" i="14" s="1"/>
  <c r="V252" i="14"/>
  <c r="V251" i="14" s="1"/>
  <c r="G261" i="14"/>
  <c r="I261" i="14"/>
  <c r="K261" i="14"/>
  <c r="M261" i="14"/>
  <c r="O261" i="14"/>
  <c r="Q261" i="14"/>
  <c r="V261" i="14"/>
  <c r="G263" i="14"/>
  <c r="I263" i="14"/>
  <c r="K263" i="14"/>
  <c r="M263" i="14"/>
  <c r="O263" i="14"/>
  <c r="Q263" i="14"/>
  <c r="V263" i="14"/>
  <c r="G265" i="14"/>
  <c r="M265" i="14" s="1"/>
  <c r="I265" i="14"/>
  <c r="K265" i="14"/>
  <c r="O265" i="14"/>
  <c r="O251" i="14" s="1"/>
  <c r="Q265" i="14"/>
  <c r="V265" i="14"/>
  <c r="G271" i="14"/>
  <c r="I271" i="14"/>
  <c r="O271" i="14"/>
  <c r="Q271" i="14"/>
  <c r="G272" i="14"/>
  <c r="I272" i="14"/>
  <c r="K272" i="14"/>
  <c r="K271" i="14" s="1"/>
  <c r="M272" i="14"/>
  <c r="M271" i="14" s="1"/>
  <c r="O272" i="14"/>
  <c r="Q272" i="14"/>
  <c r="V272" i="14"/>
  <c r="V271" i="14" s="1"/>
  <c r="G273" i="14"/>
  <c r="I273" i="14"/>
  <c r="K273" i="14"/>
  <c r="M273" i="14"/>
  <c r="O273" i="14"/>
  <c r="Q273" i="14"/>
  <c r="V273" i="14"/>
  <c r="G274" i="14"/>
  <c r="O274" i="14"/>
  <c r="G275" i="14"/>
  <c r="M275" i="14" s="1"/>
  <c r="M274" i="14" s="1"/>
  <c r="I275" i="14"/>
  <c r="I274" i="14" s="1"/>
  <c r="K275" i="14"/>
  <c r="K274" i="14" s="1"/>
  <c r="O275" i="14"/>
  <c r="Q275" i="14"/>
  <c r="Q274" i="14" s="1"/>
  <c r="V275" i="14"/>
  <c r="V274" i="14" s="1"/>
  <c r="G277" i="14"/>
  <c r="I277" i="14"/>
  <c r="K277" i="14"/>
  <c r="M277" i="14"/>
  <c r="O277" i="14"/>
  <c r="Q277" i="14"/>
  <c r="V277" i="14"/>
  <c r="G281" i="14"/>
  <c r="M281" i="14" s="1"/>
  <c r="I281" i="14"/>
  <c r="I280" i="14" s="1"/>
  <c r="K281" i="14"/>
  <c r="O281" i="14"/>
  <c r="O280" i="14" s="1"/>
  <c r="Q281" i="14"/>
  <c r="Q280" i="14" s="1"/>
  <c r="V281" i="14"/>
  <c r="G286" i="14"/>
  <c r="M286" i="14" s="1"/>
  <c r="I286" i="14"/>
  <c r="K286" i="14"/>
  <c r="O286" i="14"/>
  <c r="Q286" i="14"/>
  <c r="V286" i="14"/>
  <c r="G289" i="14"/>
  <c r="I289" i="14"/>
  <c r="K289" i="14"/>
  <c r="K280" i="14" s="1"/>
  <c r="M289" i="14"/>
  <c r="O289" i="14"/>
  <c r="Q289" i="14"/>
  <c r="V289" i="14"/>
  <c r="V280" i="14" s="1"/>
  <c r="G292" i="14"/>
  <c r="I292" i="14"/>
  <c r="K292" i="14"/>
  <c r="M292" i="14"/>
  <c r="O292" i="14"/>
  <c r="Q292" i="14"/>
  <c r="V292" i="14"/>
  <c r="G296" i="14"/>
  <c r="M296" i="14" s="1"/>
  <c r="I296" i="14"/>
  <c r="K296" i="14"/>
  <c r="O296" i="14"/>
  <c r="Q296" i="14"/>
  <c r="V296" i="14"/>
  <c r="G301" i="14"/>
  <c r="M301" i="14" s="1"/>
  <c r="I301" i="14"/>
  <c r="K301" i="14"/>
  <c r="O301" i="14"/>
  <c r="Q301" i="14"/>
  <c r="V301" i="14"/>
  <c r="G305" i="14"/>
  <c r="I305" i="14"/>
  <c r="K305" i="14"/>
  <c r="M305" i="14"/>
  <c r="O305" i="14"/>
  <c r="Q305" i="14"/>
  <c r="V305" i="14"/>
  <c r="G309" i="14"/>
  <c r="I309" i="14"/>
  <c r="K309" i="14"/>
  <c r="M309" i="14"/>
  <c r="O309" i="14"/>
  <c r="Q309" i="14"/>
  <c r="V309" i="14"/>
  <c r="AE314" i="14"/>
  <c r="G314" i="13"/>
  <c r="BA136" i="13"/>
  <c r="BA101" i="13"/>
  <c r="BA83" i="13"/>
  <c r="BA79" i="13"/>
  <c r="BA47" i="13"/>
  <c r="BA30" i="13"/>
  <c r="BA1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5" i="13"/>
  <c r="I15" i="13"/>
  <c r="K15" i="13"/>
  <c r="M15" i="13"/>
  <c r="O15" i="13"/>
  <c r="Q15" i="13"/>
  <c r="V15" i="13"/>
  <c r="G16" i="13"/>
  <c r="O16" i="13"/>
  <c r="G17" i="13"/>
  <c r="M17" i="13" s="1"/>
  <c r="M16" i="13" s="1"/>
  <c r="I17" i="13"/>
  <c r="I16" i="13" s="1"/>
  <c r="K17" i="13"/>
  <c r="K16" i="13" s="1"/>
  <c r="O17" i="13"/>
  <c r="Q17" i="13"/>
  <c r="Q16" i="13" s="1"/>
  <c r="V17" i="13"/>
  <c r="V16" i="13" s="1"/>
  <c r="G20" i="13"/>
  <c r="I20" i="13"/>
  <c r="K20" i="13"/>
  <c r="M20" i="13"/>
  <c r="O20" i="13"/>
  <c r="Q20" i="13"/>
  <c r="V20" i="13"/>
  <c r="G23" i="13"/>
  <c r="G22" i="13" s="1"/>
  <c r="I23" i="13"/>
  <c r="I22" i="13" s="1"/>
  <c r="K23" i="13"/>
  <c r="O23" i="13"/>
  <c r="O22" i="13" s="1"/>
  <c r="Q23" i="13"/>
  <c r="Q22" i="13" s="1"/>
  <c r="V23" i="13"/>
  <c r="G26" i="13"/>
  <c r="M26" i="13" s="1"/>
  <c r="I26" i="13"/>
  <c r="K26" i="13"/>
  <c r="K22" i="13" s="1"/>
  <c r="O26" i="13"/>
  <c r="Q26" i="13"/>
  <c r="V26" i="13"/>
  <c r="V22" i="13" s="1"/>
  <c r="G29" i="13"/>
  <c r="I29" i="13"/>
  <c r="K29" i="13"/>
  <c r="M29" i="13"/>
  <c r="O29" i="13"/>
  <c r="Q29" i="13"/>
  <c r="V29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49" i="13"/>
  <c r="I49" i="13"/>
  <c r="K49" i="13"/>
  <c r="M49" i="13"/>
  <c r="O49" i="13"/>
  <c r="Q49" i="13"/>
  <c r="V49" i="13"/>
  <c r="G54" i="13"/>
  <c r="I54" i="13"/>
  <c r="K54" i="13"/>
  <c r="M54" i="13"/>
  <c r="O54" i="13"/>
  <c r="Q54" i="13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G65" i="13"/>
  <c r="I65" i="13"/>
  <c r="K65" i="13"/>
  <c r="M65" i="13"/>
  <c r="O65" i="13"/>
  <c r="Q65" i="13"/>
  <c r="V65" i="13"/>
  <c r="G71" i="13"/>
  <c r="I71" i="13"/>
  <c r="K71" i="13"/>
  <c r="M71" i="13"/>
  <c r="O71" i="13"/>
  <c r="Q71" i="13"/>
  <c r="V71" i="13"/>
  <c r="G77" i="13"/>
  <c r="O77" i="13"/>
  <c r="G78" i="13"/>
  <c r="M78" i="13" s="1"/>
  <c r="M77" i="13" s="1"/>
  <c r="I78" i="13"/>
  <c r="I77" i="13" s="1"/>
  <c r="K78" i="13"/>
  <c r="K77" i="13" s="1"/>
  <c r="O78" i="13"/>
  <c r="Q78" i="13"/>
  <c r="Q77" i="13" s="1"/>
  <c r="V78" i="13"/>
  <c r="V77" i="13" s="1"/>
  <c r="G82" i="13"/>
  <c r="I82" i="13"/>
  <c r="K82" i="13"/>
  <c r="M82" i="13"/>
  <c r="O82" i="13"/>
  <c r="Q82" i="13"/>
  <c r="V82" i="13"/>
  <c r="K87" i="13"/>
  <c r="V87" i="13"/>
  <c r="G88" i="13"/>
  <c r="G87" i="13" s="1"/>
  <c r="I88" i="13"/>
  <c r="I87" i="13" s="1"/>
  <c r="K88" i="13"/>
  <c r="O88" i="13"/>
  <c r="O87" i="13" s="1"/>
  <c r="Q88" i="13"/>
  <c r="Q87" i="13" s="1"/>
  <c r="V88" i="13"/>
  <c r="I91" i="13"/>
  <c r="Q91" i="13"/>
  <c r="G92" i="13"/>
  <c r="I92" i="13"/>
  <c r="K92" i="13"/>
  <c r="K91" i="13" s="1"/>
  <c r="M92" i="13"/>
  <c r="M91" i="13" s="1"/>
  <c r="O92" i="13"/>
  <c r="Q92" i="13"/>
  <c r="V92" i="13"/>
  <c r="V91" i="13" s="1"/>
  <c r="G95" i="13"/>
  <c r="G91" i="13" s="1"/>
  <c r="I95" i="13"/>
  <c r="K95" i="13"/>
  <c r="M95" i="13"/>
  <c r="O95" i="13"/>
  <c r="O91" i="13" s="1"/>
  <c r="Q95" i="13"/>
  <c r="V95" i="13"/>
  <c r="G100" i="13"/>
  <c r="M100" i="13" s="1"/>
  <c r="I100" i="13"/>
  <c r="I99" i="13" s="1"/>
  <c r="K100" i="13"/>
  <c r="K99" i="13" s="1"/>
  <c r="O100" i="13"/>
  <c r="Q100" i="13"/>
  <c r="Q99" i="13" s="1"/>
  <c r="V100" i="13"/>
  <c r="V99" i="13" s="1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2" i="13"/>
  <c r="M112" i="13" s="1"/>
  <c r="I112" i="13"/>
  <c r="K112" i="13"/>
  <c r="O112" i="13"/>
  <c r="O99" i="13" s="1"/>
  <c r="Q112" i="13"/>
  <c r="V112" i="13"/>
  <c r="G115" i="13"/>
  <c r="M115" i="13" s="1"/>
  <c r="I115" i="13"/>
  <c r="K115" i="13"/>
  <c r="O115" i="13"/>
  <c r="Q115" i="13"/>
  <c r="V115" i="13"/>
  <c r="G118" i="13"/>
  <c r="I118" i="13"/>
  <c r="K118" i="13"/>
  <c r="M118" i="13"/>
  <c r="O118" i="13"/>
  <c r="Q118" i="13"/>
  <c r="V118" i="13"/>
  <c r="G124" i="13"/>
  <c r="I124" i="13"/>
  <c r="K124" i="13"/>
  <c r="M124" i="13"/>
  <c r="O124" i="13"/>
  <c r="Q124" i="13"/>
  <c r="V124" i="13"/>
  <c r="G128" i="13"/>
  <c r="O128" i="13"/>
  <c r="G129" i="13"/>
  <c r="M129" i="13" s="1"/>
  <c r="M128" i="13" s="1"/>
  <c r="I129" i="13"/>
  <c r="I128" i="13" s="1"/>
  <c r="K129" i="13"/>
  <c r="K128" i="13" s="1"/>
  <c r="O129" i="13"/>
  <c r="Q129" i="13"/>
  <c r="Q128" i="13" s="1"/>
  <c r="V129" i="13"/>
  <c r="V128" i="13" s="1"/>
  <c r="I134" i="13"/>
  <c r="K134" i="13"/>
  <c r="Q134" i="13"/>
  <c r="V134" i="13"/>
  <c r="G135" i="13"/>
  <c r="G134" i="13" s="1"/>
  <c r="I135" i="13"/>
  <c r="K135" i="13"/>
  <c r="M135" i="13"/>
  <c r="M134" i="13" s="1"/>
  <c r="O135" i="13"/>
  <c r="O134" i="13" s="1"/>
  <c r="Q135" i="13"/>
  <c r="V135" i="13"/>
  <c r="G140" i="13"/>
  <c r="O140" i="13"/>
  <c r="G141" i="13"/>
  <c r="M141" i="13" s="1"/>
  <c r="M140" i="13" s="1"/>
  <c r="I141" i="13"/>
  <c r="I140" i="13" s="1"/>
  <c r="K141" i="13"/>
  <c r="K140" i="13" s="1"/>
  <c r="O141" i="13"/>
  <c r="Q141" i="13"/>
  <c r="Q140" i="13" s="1"/>
  <c r="V141" i="13"/>
  <c r="V140" i="13" s="1"/>
  <c r="G147" i="13"/>
  <c r="G146" i="13" s="1"/>
  <c r="I147" i="13"/>
  <c r="K147" i="13"/>
  <c r="M147" i="13"/>
  <c r="O147" i="13"/>
  <c r="O146" i="13" s="1"/>
  <c r="Q147" i="13"/>
  <c r="V147" i="13"/>
  <c r="G149" i="13"/>
  <c r="M149" i="13" s="1"/>
  <c r="I149" i="13"/>
  <c r="I146" i="13" s="1"/>
  <c r="K149" i="13"/>
  <c r="O149" i="13"/>
  <c r="Q149" i="13"/>
  <c r="Q146" i="13" s="1"/>
  <c r="V149" i="13"/>
  <c r="G152" i="13"/>
  <c r="M152" i="13" s="1"/>
  <c r="I152" i="13"/>
  <c r="K152" i="13"/>
  <c r="O152" i="13"/>
  <c r="Q152" i="13"/>
  <c r="V152" i="13"/>
  <c r="G155" i="13"/>
  <c r="I155" i="13"/>
  <c r="K155" i="13"/>
  <c r="K146" i="13" s="1"/>
  <c r="M155" i="13"/>
  <c r="O155" i="13"/>
  <c r="Q155" i="13"/>
  <c r="V155" i="13"/>
  <c r="V146" i="13" s="1"/>
  <c r="G160" i="13"/>
  <c r="I160" i="13"/>
  <c r="K160" i="13"/>
  <c r="M160" i="13"/>
  <c r="O160" i="13"/>
  <c r="Q160" i="13"/>
  <c r="V160" i="13"/>
  <c r="G165" i="13"/>
  <c r="O165" i="13"/>
  <c r="G166" i="13"/>
  <c r="M166" i="13" s="1"/>
  <c r="M165" i="13" s="1"/>
  <c r="I166" i="13"/>
  <c r="I165" i="13" s="1"/>
  <c r="K166" i="13"/>
  <c r="K165" i="13" s="1"/>
  <c r="O166" i="13"/>
  <c r="Q166" i="13"/>
  <c r="Q165" i="13" s="1"/>
  <c r="V166" i="13"/>
  <c r="V165" i="13" s="1"/>
  <c r="G169" i="13"/>
  <c r="I169" i="13"/>
  <c r="K169" i="13"/>
  <c r="M169" i="13"/>
  <c r="O169" i="13"/>
  <c r="Q169" i="13"/>
  <c r="V169" i="13"/>
  <c r="G171" i="13"/>
  <c r="I171" i="13"/>
  <c r="K171" i="13"/>
  <c r="M171" i="13"/>
  <c r="O171" i="13"/>
  <c r="Q171" i="13"/>
  <c r="V171" i="13"/>
  <c r="G174" i="13"/>
  <c r="O174" i="13"/>
  <c r="G175" i="13"/>
  <c r="M175" i="13" s="1"/>
  <c r="M174" i="13" s="1"/>
  <c r="I175" i="13"/>
  <c r="I174" i="13" s="1"/>
  <c r="K175" i="13"/>
  <c r="K174" i="13" s="1"/>
  <c r="O175" i="13"/>
  <c r="Q175" i="13"/>
  <c r="Q174" i="13" s="1"/>
  <c r="V175" i="13"/>
  <c r="V174" i="13" s="1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O181" i="13"/>
  <c r="G182" i="13"/>
  <c r="M182" i="13" s="1"/>
  <c r="M181" i="13" s="1"/>
  <c r="I182" i="13"/>
  <c r="I181" i="13" s="1"/>
  <c r="K182" i="13"/>
  <c r="K181" i="13" s="1"/>
  <c r="O182" i="13"/>
  <c r="Q182" i="13"/>
  <c r="Q181" i="13" s="1"/>
  <c r="V182" i="13"/>
  <c r="V181" i="13" s="1"/>
  <c r="G185" i="13"/>
  <c r="G184" i="13" s="1"/>
  <c r="I185" i="13"/>
  <c r="K185" i="13"/>
  <c r="M185" i="13"/>
  <c r="O185" i="13"/>
  <c r="O184" i="13" s="1"/>
  <c r="Q185" i="13"/>
  <c r="V185" i="13"/>
  <c r="G189" i="13"/>
  <c r="M189" i="13" s="1"/>
  <c r="I189" i="13"/>
  <c r="I184" i="13" s="1"/>
  <c r="K189" i="13"/>
  <c r="O189" i="13"/>
  <c r="Q189" i="13"/>
  <c r="Q184" i="13" s="1"/>
  <c r="V189" i="13"/>
  <c r="G192" i="13"/>
  <c r="M192" i="13" s="1"/>
  <c r="I192" i="13"/>
  <c r="K192" i="13"/>
  <c r="O192" i="13"/>
  <c r="Q192" i="13"/>
  <c r="V192" i="13"/>
  <c r="G201" i="13"/>
  <c r="I201" i="13"/>
  <c r="K201" i="13"/>
  <c r="K184" i="13" s="1"/>
  <c r="M201" i="13"/>
  <c r="O201" i="13"/>
  <c r="Q201" i="13"/>
  <c r="V201" i="13"/>
  <c r="V184" i="13" s="1"/>
  <c r="G210" i="13"/>
  <c r="I210" i="13"/>
  <c r="K210" i="13"/>
  <c r="M210" i="13"/>
  <c r="O210" i="13"/>
  <c r="Q210" i="13"/>
  <c r="V210" i="13"/>
  <c r="G216" i="13"/>
  <c r="M216" i="13" s="1"/>
  <c r="I216" i="13"/>
  <c r="K216" i="13"/>
  <c r="O216" i="13"/>
  <c r="Q216" i="13"/>
  <c r="V216" i="13"/>
  <c r="G222" i="13"/>
  <c r="M222" i="13" s="1"/>
  <c r="I222" i="13"/>
  <c r="K222" i="13"/>
  <c r="O222" i="13"/>
  <c r="Q222" i="13"/>
  <c r="V222" i="13"/>
  <c r="G225" i="13"/>
  <c r="I225" i="13"/>
  <c r="K225" i="13"/>
  <c r="M225" i="13"/>
  <c r="O225" i="13"/>
  <c r="Q225" i="13"/>
  <c r="V225" i="13"/>
  <c r="G228" i="13"/>
  <c r="I228" i="13"/>
  <c r="K228" i="13"/>
  <c r="M228" i="13"/>
  <c r="O228" i="13"/>
  <c r="Q228" i="13"/>
  <c r="V228" i="13"/>
  <c r="G233" i="13"/>
  <c r="O233" i="13"/>
  <c r="G234" i="13"/>
  <c r="M234" i="13" s="1"/>
  <c r="M233" i="13" s="1"/>
  <c r="I234" i="13"/>
  <c r="I233" i="13" s="1"/>
  <c r="K234" i="13"/>
  <c r="K233" i="13" s="1"/>
  <c r="O234" i="13"/>
  <c r="Q234" i="13"/>
  <c r="Q233" i="13" s="1"/>
  <c r="V234" i="13"/>
  <c r="V233" i="13" s="1"/>
  <c r="G244" i="13"/>
  <c r="I244" i="13"/>
  <c r="K244" i="13"/>
  <c r="M244" i="13"/>
  <c r="O244" i="13"/>
  <c r="Q244" i="13"/>
  <c r="V244" i="13"/>
  <c r="G246" i="13"/>
  <c r="I246" i="13"/>
  <c r="K246" i="13"/>
  <c r="M246" i="13"/>
  <c r="O246" i="13"/>
  <c r="Q246" i="13"/>
  <c r="V246" i="13"/>
  <c r="G257" i="13"/>
  <c r="G258" i="13"/>
  <c r="M258" i="13" s="1"/>
  <c r="I258" i="13"/>
  <c r="I257" i="13" s="1"/>
  <c r="K258" i="13"/>
  <c r="K257" i="13" s="1"/>
  <c r="O258" i="13"/>
  <c r="Q258" i="13"/>
  <c r="Q257" i="13" s="1"/>
  <c r="V258" i="13"/>
  <c r="V257" i="13" s="1"/>
  <c r="G262" i="13"/>
  <c r="I262" i="13"/>
  <c r="K262" i="13"/>
  <c r="M262" i="13"/>
  <c r="O262" i="13"/>
  <c r="Q262" i="13"/>
  <c r="V262" i="13"/>
  <c r="G263" i="13"/>
  <c r="I263" i="13"/>
  <c r="K263" i="13"/>
  <c r="M263" i="13"/>
  <c r="O263" i="13"/>
  <c r="Q263" i="13"/>
  <c r="V263" i="13"/>
  <c r="G264" i="13"/>
  <c r="M264" i="13" s="1"/>
  <c r="I264" i="13"/>
  <c r="K264" i="13"/>
  <c r="O264" i="13"/>
  <c r="O257" i="13" s="1"/>
  <c r="Q264" i="13"/>
  <c r="V264" i="13"/>
  <c r="G265" i="13"/>
  <c r="I265" i="13"/>
  <c r="O265" i="13"/>
  <c r="Q265" i="13"/>
  <c r="G266" i="13"/>
  <c r="I266" i="13"/>
  <c r="K266" i="13"/>
  <c r="K265" i="13" s="1"/>
  <c r="M266" i="13"/>
  <c r="M265" i="13" s="1"/>
  <c r="O266" i="13"/>
  <c r="Q266" i="13"/>
  <c r="V266" i="13"/>
  <c r="V265" i="13" s="1"/>
  <c r="G268" i="13"/>
  <c r="I268" i="13"/>
  <c r="K268" i="13"/>
  <c r="M268" i="13"/>
  <c r="O268" i="13"/>
  <c r="Q268" i="13"/>
  <c r="V268" i="13"/>
  <c r="G272" i="13"/>
  <c r="G273" i="13"/>
  <c r="M273" i="13" s="1"/>
  <c r="I273" i="13"/>
  <c r="I272" i="13" s="1"/>
  <c r="K273" i="13"/>
  <c r="K272" i="13" s="1"/>
  <c r="O273" i="13"/>
  <c r="Q273" i="13"/>
  <c r="Q272" i="13" s="1"/>
  <c r="V273" i="13"/>
  <c r="V272" i="13" s="1"/>
  <c r="G279" i="13"/>
  <c r="I279" i="13"/>
  <c r="K279" i="13"/>
  <c r="M279" i="13"/>
  <c r="O279" i="13"/>
  <c r="Q279" i="13"/>
  <c r="V279" i="13"/>
  <c r="G281" i="13"/>
  <c r="I281" i="13"/>
  <c r="K281" i="13"/>
  <c r="M281" i="13"/>
  <c r="O281" i="13"/>
  <c r="Q281" i="13"/>
  <c r="V281" i="13"/>
  <c r="G289" i="13"/>
  <c r="M289" i="13" s="1"/>
  <c r="I289" i="13"/>
  <c r="K289" i="13"/>
  <c r="O289" i="13"/>
  <c r="O272" i="13" s="1"/>
  <c r="Q289" i="13"/>
  <c r="V289" i="13"/>
  <c r="G292" i="13"/>
  <c r="M292" i="13" s="1"/>
  <c r="I292" i="13"/>
  <c r="K292" i="13"/>
  <c r="O292" i="13"/>
  <c r="Q292" i="13"/>
  <c r="V292" i="13"/>
  <c r="G296" i="13"/>
  <c r="I296" i="13"/>
  <c r="K296" i="13"/>
  <c r="M296" i="13"/>
  <c r="O296" i="13"/>
  <c r="Q296" i="13"/>
  <c r="V296" i="13"/>
  <c r="G301" i="13"/>
  <c r="I301" i="13"/>
  <c r="K301" i="13"/>
  <c r="M301" i="13"/>
  <c r="O301" i="13"/>
  <c r="Q301" i="13"/>
  <c r="V301" i="13"/>
  <c r="G305" i="13"/>
  <c r="M305" i="13" s="1"/>
  <c r="I305" i="13"/>
  <c r="K305" i="13"/>
  <c r="O305" i="13"/>
  <c r="Q305" i="13"/>
  <c r="V305" i="13"/>
  <c r="G309" i="13"/>
  <c r="M309" i="13" s="1"/>
  <c r="I309" i="13"/>
  <c r="K309" i="13"/>
  <c r="O309" i="13"/>
  <c r="Q309" i="13"/>
  <c r="V309" i="13"/>
  <c r="AE314" i="13"/>
  <c r="G30" i="12"/>
  <c r="BA22" i="12"/>
  <c r="BA20" i="12"/>
  <c r="BA14" i="12"/>
  <c r="BA12" i="12"/>
  <c r="BA10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O11" i="12"/>
  <c r="O8" i="12" s="1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K8" i="12" s="1"/>
  <c r="O15" i="12"/>
  <c r="Q15" i="12"/>
  <c r="V15" i="12"/>
  <c r="V8" i="12" s="1"/>
  <c r="G18" i="12"/>
  <c r="G17" i="12" s="1"/>
  <c r="I18" i="12"/>
  <c r="K18" i="12"/>
  <c r="K17" i="12" s="1"/>
  <c r="O18" i="12"/>
  <c r="O17" i="12" s="1"/>
  <c r="Q18" i="12"/>
  <c r="V18" i="12"/>
  <c r="V17" i="12" s="1"/>
  <c r="G19" i="12"/>
  <c r="I19" i="12"/>
  <c r="I17" i="12" s="1"/>
  <c r="K19" i="12"/>
  <c r="M19" i="12"/>
  <c r="O19" i="12"/>
  <c r="Q19" i="12"/>
  <c r="Q17" i="12" s="1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AE30" i="12"/>
  <c r="I20" i="1"/>
  <c r="I19" i="1"/>
  <c r="I18" i="1"/>
  <c r="I17" i="1"/>
  <c r="I16" i="1"/>
  <c r="I148" i="1"/>
  <c r="J147" i="1" s="1"/>
  <c r="J146" i="1"/>
  <c r="J140" i="1"/>
  <c r="J136" i="1"/>
  <c r="J132" i="1"/>
  <c r="J128" i="1"/>
  <c r="J122" i="1"/>
  <c r="J118" i="1"/>
  <c r="J116" i="1"/>
  <c r="J113" i="1"/>
  <c r="J110" i="1"/>
  <c r="J108" i="1"/>
  <c r="J105" i="1"/>
  <c r="J102" i="1"/>
  <c r="J100" i="1"/>
  <c r="J97" i="1"/>
  <c r="J94" i="1"/>
  <c r="J92" i="1"/>
  <c r="J89" i="1"/>
  <c r="J86" i="1"/>
  <c r="J84" i="1"/>
  <c r="J81" i="1"/>
  <c r="F56" i="1"/>
  <c r="G56" i="1"/>
  <c r="G25" i="1" s="1"/>
  <c r="A25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J80" i="1" l="1"/>
  <c r="J85" i="1"/>
  <c r="J90" i="1"/>
  <c r="J96" i="1"/>
  <c r="J101" i="1"/>
  <c r="J106" i="1"/>
  <c r="J112" i="1"/>
  <c r="J117" i="1"/>
  <c r="J124" i="1"/>
  <c r="J130" i="1"/>
  <c r="J138" i="1"/>
  <c r="J82" i="1"/>
  <c r="J88" i="1"/>
  <c r="J93" i="1"/>
  <c r="J98" i="1"/>
  <c r="J104" i="1"/>
  <c r="J109" i="1"/>
  <c r="J114" i="1"/>
  <c r="J120" i="1"/>
  <c r="J126" i="1"/>
  <c r="J134" i="1"/>
  <c r="J142" i="1"/>
  <c r="J79" i="1"/>
  <c r="J83" i="1"/>
  <c r="J87" i="1"/>
  <c r="J91" i="1"/>
  <c r="J95" i="1"/>
  <c r="J99" i="1"/>
  <c r="J103" i="1"/>
  <c r="J107" i="1"/>
  <c r="J111" i="1"/>
  <c r="J115" i="1"/>
  <c r="J119" i="1"/>
  <c r="J121" i="1"/>
  <c r="J123" i="1"/>
  <c r="J125" i="1"/>
  <c r="J127" i="1"/>
  <c r="J129" i="1"/>
  <c r="J131" i="1"/>
  <c r="J133" i="1"/>
  <c r="J135" i="1"/>
  <c r="J137" i="1"/>
  <c r="J139" i="1"/>
  <c r="J144" i="1"/>
  <c r="A26" i="1"/>
  <c r="G26" i="1"/>
  <c r="G28" i="1"/>
  <c r="G23" i="1"/>
  <c r="I39" i="1"/>
  <c r="I56" i="1" s="1"/>
  <c r="J51" i="1" s="1"/>
  <c r="M30" i="24"/>
  <c r="M8" i="24"/>
  <c r="G8" i="24"/>
  <c r="M34" i="23"/>
  <c r="AF39" i="23"/>
  <c r="M32" i="23"/>
  <c r="M31" i="23" s="1"/>
  <c r="M28" i="23"/>
  <c r="M27" i="23" s="1"/>
  <c r="M20" i="23"/>
  <c r="M18" i="23" s="1"/>
  <c r="M12" i="23"/>
  <c r="M8" i="23" s="1"/>
  <c r="M79" i="22"/>
  <c r="M87" i="22"/>
  <c r="M21" i="22"/>
  <c r="G33" i="22"/>
  <c r="G21" i="22"/>
  <c r="M57" i="22"/>
  <c r="M56" i="22" s="1"/>
  <c r="M41" i="22"/>
  <c r="M33" i="22" s="1"/>
  <c r="M9" i="22"/>
  <c r="M8" i="22" s="1"/>
  <c r="M92" i="21"/>
  <c r="M91" i="21" s="1"/>
  <c r="M64" i="21"/>
  <c r="M63" i="21" s="1"/>
  <c r="M40" i="21"/>
  <c r="M36" i="21" s="1"/>
  <c r="M24" i="21"/>
  <c r="M23" i="21" s="1"/>
  <c r="M12" i="21"/>
  <c r="M8" i="21" s="1"/>
  <c r="M20" i="20"/>
  <c r="M8" i="20"/>
  <c r="M24" i="20"/>
  <c r="M23" i="20" s="1"/>
  <c r="M16" i="20"/>
  <c r="M14" i="20" s="1"/>
  <c r="M12" i="20"/>
  <c r="M43" i="19"/>
  <c r="M26" i="19"/>
  <c r="M25" i="19" s="1"/>
  <c r="M22" i="19"/>
  <c r="M8" i="19" s="1"/>
  <c r="G8" i="19"/>
  <c r="M211" i="18"/>
  <c r="M210" i="18" s="1"/>
  <c r="M205" i="18"/>
  <c r="M202" i="18" s="1"/>
  <c r="M156" i="18"/>
  <c r="M155" i="18" s="1"/>
  <c r="M142" i="18"/>
  <c r="M139" i="18" s="1"/>
  <c r="M135" i="18"/>
  <c r="M134" i="18" s="1"/>
  <c r="M124" i="18"/>
  <c r="M123" i="18" s="1"/>
  <c r="G105" i="18"/>
  <c r="M103" i="18"/>
  <c r="M102" i="18" s="1"/>
  <c r="M79" i="18"/>
  <c r="M78" i="18" s="1"/>
  <c r="M68" i="18"/>
  <c r="M65" i="18" s="1"/>
  <c r="M45" i="18"/>
  <c r="M36" i="18" s="1"/>
  <c r="M22" i="18"/>
  <c r="M8" i="18" s="1"/>
  <c r="Q182" i="17"/>
  <c r="M164" i="17"/>
  <c r="G144" i="17"/>
  <c r="M147" i="17"/>
  <c r="M144" i="17" s="1"/>
  <c r="G8" i="17"/>
  <c r="M15" i="17"/>
  <c r="AF582" i="17"/>
  <c r="V515" i="17"/>
  <c r="V489" i="17"/>
  <c r="Q465" i="17"/>
  <c r="I465" i="17"/>
  <c r="O465" i="17"/>
  <c r="V434" i="17"/>
  <c r="O389" i="17"/>
  <c r="V331" i="17"/>
  <c r="K305" i="17"/>
  <c r="Q292" i="17"/>
  <c r="I292" i="17"/>
  <c r="G228" i="17"/>
  <c r="M229" i="17"/>
  <c r="M228" i="17" s="1"/>
  <c r="V182" i="17"/>
  <c r="G164" i="17"/>
  <c r="G129" i="17"/>
  <c r="M130" i="17"/>
  <c r="M129" i="17" s="1"/>
  <c r="G106" i="17"/>
  <c r="M111" i="17"/>
  <c r="V106" i="17"/>
  <c r="M89" i="17"/>
  <c r="I8" i="17"/>
  <c r="O8" i="17"/>
  <c r="M8" i="17"/>
  <c r="G465" i="17"/>
  <c r="M466" i="17"/>
  <c r="M465" i="17" s="1"/>
  <c r="G389" i="17"/>
  <c r="M393" i="17"/>
  <c r="M389" i="17"/>
  <c r="K182" i="17"/>
  <c r="I182" i="17"/>
  <c r="G536" i="17"/>
  <c r="M540" i="17"/>
  <c r="M536" i="17"/>
  <c r="G525" i="17"/>
  <c r="M526" i="17"/>
  <c r="M525" i="17" s="1"/>
  <c r="G515" i="17"/>
  <c r="M516" i="17"/>
  <c r="M515" i="17" s="1"/>
  <c r="G489" i="17"/>
  <c r="M490" i="17"/>
  <c r="M489" i="17" s="1"/>
  <c r="K465" i="17"/>
  <c r="G434" i="17"/>
  <c r="M435" i="17"/>
  <c r="M434" i="17" s="1"/>
  <c r="Q389" i="17"/>
  <c r="I389" i="17"/>
  <c r="G381" i="17"/>
  <c r="M383" i="17"/>
  <c r="M381" i="17"/>
  <c r="G331" i="17"/>
  <c r="M332" i="17"/>
  <c r="M331" i="17" s="1"/>
  <c r="V305" i="17"/>
  <c r="M182" i="17"/>
  <c r="Q164" i="17"/>
  <c r="I164" i="17"/>
  <c r="G119" i="17"/>
  <c r="M120" i="17"/>
  <c r="M119" i="17" s="1"/>
  <c r="M106" i="17"/>
  <c r="G45" i="17"/>
  <c r="M48" i="17"/>
  <c r="M45" i="17"/>
  <c r="Q8" i="17"/>
  <c r="O536" i="17"/>
  <c r="V465" i="17"/>
  <c r="M364" i="17"/>
  <c r="Q331" i="17"/>
  <c r="I331" i="17"/>
  <c r="O331" i="17"/>
  <c r="G305" i="17"/>
  <c r="M306" i="17"/>
  <c r="M305" i="17" s="1"/>
  <c r="G292" i="17"/>
  <c r="M296" i="17"/>
  <c r="M292" i="17"/>
  <c r="G182" i="17"/>
  <c r="I45" i="17"/>
  <c r="O45" i="17"/>
  <c r="K8" i="17"/>
  <c r="G324" i="17"/>
  <c r="M51" i="16"/>
  <c r="M78" i="16"/>
  <c r="M155" i="16"/>
  <c r="M142" i="16" s="1"/>
  <c r="M20" i="16"/>
  <c r="M19" i="16" s="1"/>
  <c r="G78" i="16"/>
  <c r="G51" i="16"/>
  <c r="M138" i="16"/>
  <c r="M128" i="16" s="1"/>
  <c r="M17" i="16"/>
  <c r="M12" i="16" s="1"/>
  <c r="M180" i="15"/>
  <c r="M115" i="15"/>
  <c r="AF210" i="15"/>
  <c r="M146" i="15"/>
  <c r="M135" i="15" s="1"/>
  <c r="M56" i="15"/>
  <c r="M55" i="15" s="1"/>
  <c r="M50" i="15"/>
  <c r="M49" i="15" s="1"/>
  <c r="M18" i="15"/>
  <c r="M8" i="15" s="1"/>
  <c r="M43" i="14"/>
  <c r="M251" i="14"/>
  <c r="M280" i="14"/>
  <c r="M8" i="14"/>
  <c r="M183" i="14"/>
  <c r="AF314" i="14"/>
  <c r="G280" i="14"/>
  <c r="G183" i="14"/>
  <c r="G119" i="14"/>
  <c r="G251" i="14"/>
  <c r="G43" i="14"/>
  <c r="G8" i="14"/>
  <c r="M131" i="14"/>
  <c r="M124" i="14" s="1"/>
  <c r="M184" i="13"/>
  <c r="M272" i="13"/>
  <c r="M257" i="13"/>
  <c r="M146" i="13"/>
  <c r="M99" i="13"/>
  <c r="G99" i="13"/>
  <c r="AF314" i="13"/>
  <c r="M88" i="13"/>
  <c r="M87" i="13" s="1"/>
  <c r="M23" i="13"/>
  <c r="M22" i="13" s="1"/>
  <c r="AF30" i="12"/>
  <c r="M18" i="12"/>
  <c r="M17" i="12" s="1"/>
  <c r="M11" i="12"/>
  <c r="M8" i="12" s="1"/>
  <c r="I21" i="1"/>
  <c r="J141" i="1"/>
  <c r="J143" i="1"/>
  <c r="J145" i="1"/>
  <c r="J148" i="1" l="1"/>
  <c r="J55" i="1"/>
  <c r="J52" i="1"/>
  <c r="J39" i="1"/>
  <c r="J56" i="1" s="1"/>
  <c r="J40" i="1"/>
  <c r="J45" i="1"/>
  <c r="J41" i="1"/>
  <c r="J43" i="1"/>
  <c r="J53" i="1"/>
  <c r="J50" i="1"/>
  <c r="J48" i="1"/>
  <c r="J54" i="1"/>
  <c r="J47" i="1"/>
  <c r="J44" i="1"/>
  <c r="J46" i="1"/>
  <c r="J49" i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751795B2-16C2-402C-A113-BDDA0C54C6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972030-BEDE-4F35-9488-90B548192A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3DC5F23-C11E-4C80-9FA5-D0A2C673E3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15059C-ADD5-484D-88AA-96D1323A73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2A460609-1C3A-444D-A64C-31DA6414CD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5A8332-EE73-4487-BE0C-7C9148C1F8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2643DD4F-FF85-4732-86F4-C94FD2E933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E9B90C-6189-4B1B-81E5-C5C5E3AF77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83CBAFC6-9443-4D36-8D6B-4A610368C5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A64266-CD6A-42F4-BE2F-F4207801B8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C5FAB032-DFBC-4B9F-9434-878228C5A1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42D77E-8068-4DEC-810A-0271487AA0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86C11FF-0001-4E86-A056-D8D40E1D5B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0BDBF1-C1CF-4F17-8EFE-268B601367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FDB5B3E1-81FB-4069-A076-A78E578C14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98AD1F-2D23-4E39-8F08-99757659C2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BBF60AFE-ABF3-47FD-925F-6E2B15028D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26464E-43C6-4554-9F24-DB96B32BD5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4B6804D3-152C-4577-B029-33FE10CD1F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FC17AD-A9E9-4093-8BB9-6F120B2690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6EF25A2-FA38-443B-9BA0-FC44A3D3C7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925D6C-11A8-41E5-9081-8AAEF7FE6D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2DF75E5B-DF9C-4BB8-AFB0-1801CEEAAE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CC68DA-193C-43EA-BF3E-71C49655AA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759FE344-53E3-4DD9-9CDB-3E067C55194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191C7C-2252-495D-B5F3-C63EA25237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<sst xmlns="http://schemas.openxmlformats.org/spreadsheetml/2006/main" count="10073" uniqueCount="2120">
  <si>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</si>
  <si>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</si>
  <si>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</si>
  <si>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</si>
  <si>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</si>
  <si>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</si>
  <si>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</si>
  <si>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</si>
  <si>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</si>
  <si>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</si>
  <si>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</si>
  <si>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</si>
  <si>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</si>
  <si>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</si>
  <si>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</si>
  <si>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</si>
  <si>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</si>
  <si>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</si>
  <si>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</si>
  <si>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</si>
  <si>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</si>
  <si>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</si>
  <si>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</si>
  <si>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</si>
  <si>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</si>
  <si>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</si>
  <si>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</si>
  <si>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</si>
  <si>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</si>
  <si>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</si>
  <si>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</si>
  <si>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</si>
  <si>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</si>
  <si>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</si>
  <si>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</si>
  <si>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</si>
  <si>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</si>
  <si>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</si>
  <si>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</si>
  <si>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</si>
  <si>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</si>
  <si>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</si>
  <si>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</si>
  <si>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</si>
  <si>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007_2024</t>
  </si>
  <si>
    <t>MODERNIZACE ODBORNÝCH UČEBEN A BEZBARIÉROVOST, Vyškov</t>
  </si>
  <si>
    <t>Gymnázium a Střední odborná škola zdravotnická a ekonomická Vyškov, příspěvková organizace</t>
  </si>
  <si>
    <t>Komenského 16/5</t>
  </si>
  <si>
    <t>Vyškov - Vyškov-Předměstí</t>
  </si>
  <si>
    <t>68201</t>
  </si>
  <si>
    <t>00559270</t>
  </si>
  <si>
    <t>Stavba</t>
  </si>
  <si>
    <t>Ostatní a vedlejší náklady</t>
  </si>
  <si>
    <t>01</t>
  </si>
  <si>
    <t>ON, VN</t>
  </si>
  <si>
    <t>Stavební objekt</t>
  </si>
  <si>
    <t>Výukové prostory</t>
  </si>
  <si>
    <t>ASŘ - BIOLOGIE</t>
  </si>
  <si>
    <t>02</t>
  </si>
  <si>
    <t>ASŘ - FYZIKA</t>
  </si>
  <si>
    <t>03</t>
  </si>
  <si>
    <t>ASŘ - WC bezbariérové</t>
  </si>
  <si>
    <t>04</t>
  </si>
  <si>
    <t>ASŘ - Kabinet a serverovna</t>
  </si>
  <si>
    <t>05</t>
  </si>
  <si>
    <t>ASŘ - Výtah</t>
  </si>
  <si>
    <t>06</t>
  </si>
  <si>
    <t>Zdravotechnická instalace</t>
  </si>
  <si>
    <t>07</t>
  </si>
  <si>
    <t>Elektroinstalace - Svítidla ( materiál )</t>
  </si>
  <si>
    <t>08</t>
  </si>
  <si>
    <t>Elektroinstalace - Svítidla ( montáž )</t>
  </si>
  <si>
    <t>09</t>
  </si>
  <si>
    <t>Elektroinstalace - Silnoproud ( materiál )</t>
  </si>
  <si>
    <t>10</t>
  </si>
  <si>
    <t>Elektroinstalace - Silnoproud ( montáž )</t>
  </si>
  <si>
    <t>11</t>
  </si>
  <si>
    <t>Elektroinstalace - Rozvaděče</t>
  </si>
  <si>
    <t>12</t>
  </si>
  <si>
    <t>Elektroinstalace - Slaboproud</t>
  </si>
  <si>
    <t>Celkem za stavbu</t>
  </si>
  <si>
    <t>CZK</t>
  </si>
  <si>
    <t>#POPS</t>
  </si>
  <si>
    <t>Popis stavby: 007_2024 - MODERNIZACE ODBORNÝCH UČEBEN A BEZBARIÉROVOST, Vyškov</t>
  </si>
  <si>
    <t>#POPO</t>
  </si>
  <si>
    <t>Popis objektu: 01 - Výukové prostory</t>
  </si>
  <si>
    <t>#POPR</t>
  </si>
  <si>
    <t>Popis rozpočtu: 01 - ASŘ - BIOLOGIE</t>
  </si>
  <si>
    <t>Popis rozpočtu: 02 - ASŘ - FYZIKA</t>
  </si>
  <si>
    <t>Popis rozpočtu: 03 - ASŘ - WC bezbariérové</t>
  </si>
  <si>
    <t>Popis rozpočtu: 04 - ASŘ - Kabinet a serverovna</t>
  </si>
  <si>
    <t>Popis rozpočtu: 05 - ASŘ - Výtah</t>
  </si>
  <si>
    <t>Popis rozpočtu: 06 - Zdravotechnická instalace</t>
  </si>
  <si>
    <t>Popis rozpočtu: 07 - Elektroinstalace - Svítidla ( materiál )</t>
  </si>
  <si>
    <t>Popis rozpočtu: 08 - Elektroinstalace - Svítidla ( montáž )</t>
  </si>
  <si>
    <t>Popis rozpočtu: 09 - Elektroinstalace - Silnoproud ( materiál )</t>
  </si>
  <si>
    <t>Popis rozpočtu: 10 - Elektroinstalace - Silnoproud ( montáž )</t>
  </si>
  <si>
    <t>Popis rozpočtu: 11 - Elektroinstalace - Rozvaděče</t>
  </si>
  <si>
    <t>Popis rozpočtu: 12 - Elektroinstalace - Slaboproud</t>
  </si>
  <si>
    <t>Popis objektu: SO 99 - Ostatní a vedlejší náklady</t>
  </si>
  <si>
    <t>Popis rozpočtu: 01 - ON, VN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</si>
  <si>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</si>
  <si>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</si>
  <si>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</si>
  <si>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</si>
  <si>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</si>
  <si>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</si>
  <si>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</si>
  <si>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</si>
  <si>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</si>
  <si>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</si>
  <si>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</si>
  <si>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</si>
  <si>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</si>
  <si>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</si>
  <si>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</si>
  <si>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</si>
  <si>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</si>
  <si>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</si>
  <si>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</si>
  <si>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</si>
  <si>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</si>
  <si>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</si>
  <si>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92</t>
  </si>
  <si>
    <t>Zednické přípomoci pro ZTI, VZT</t>
  </si>
  <si>
    <t>92-0</t>
  </si>
  <si>
    <t>Demontáž</t>
  </si>
  <si>
    <t>92-1</t>
  </si>
  <si>
    <t>Suť po přípomoce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</si>
  <si>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</si>
  <si>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</si>
  <si>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</si>
  <si>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</si>
  <si>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</si>
  <si>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</si>
  <si>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</si>
  <si>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</si>
  <si>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</si>
  <si>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</si>
  <si>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</si>
  <si>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</si>
  <si>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</si>
  <si>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</si>
  <si>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</si>
  <si>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</si>
  <si>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722-1</t>
  </si>
  <si>
    <t>Potrubí</t>
  </si>
  <si>
    <t>722-1.1</t>
  </si>
  <si>
    <t>Armatury</t>
  </si>
  <si>
    <t>722-1.2</t>
  </si>
  <si>
    <t>Tepelná izolace</t>
  </si>
  <si>
    <t>723</t>
  </si>
  <si>
    <t>Vnitřní plynovod</t>
  </si>
  <si>
    <t>725</t>
  </si>
  <si>
    <t>Zdravotechnika - zařizovací předměty</t>
  </si>
  <si>
    <t>725-1</t>
  </si>
  <si>
    <t>Imobilní WC</t>
  </si>
  <si>
    <t>726</t>
  </si>
  <si>
    <t>Zdravotechnika - předstěnové instalace</t>
  </si>
  <si>
    <t>730</t>
  </si>
  <si>
    <t>Ústřední vytápění</t>
  </si>
  <si>
    <t>751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</si>
  <si>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</si>
  <si>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</si>
  <si>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</si>
  <si>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</si>
  <si>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</si>
  <si>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</si>
  <si>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</si>
  <si>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</si>
  <si>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</si>
  <si>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</si>
  <si>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</si>
  <si>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767_1</t>
  </si>
  <si>
    <t>Konstrukce zámečnické - zastřešení</t>
  </si>
  <si>
    <t>767_2</t>
  </si>
  <si>
    <t>Konstrukce zámečnické - kce VŠ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</si>
  <si>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</si>
  <si>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</si>
  <si>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</si>
  <si>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</si>
  <si>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</si>
  <si>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</si>
  <si>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</si>
  <si>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</si>
  <si>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</si>
  <si>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</si>
  <si>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</si>
  <si>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</si>
  <si>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</si>
  <si>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</si>
  <si>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</si>
  <si>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</si>
  <si>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799</t>
  </si>
  <si>
    <t>Ostatní</t>
  </si>
  <si>
    <t>BIOLOGIE</t>
  </si>
  <si>
    <t>Materiál</t>
  </si>
  <si>
    <t>SERVEROVNA / KABINET</t>
  </si>
  <si>
    <t>Specifikace  rozvodnice:  "Rf"  - FYZIKA</t>
  </si>
  <si>
    <t>FYZIKA</t>
  </si>
  <si>
    <t>Specifikace  rozvodnice:  "Rb" - BIOLOGIE</t>
  </si>
  <si>
    <t>WC</t>
  </si>
  <si>
    <t>BEZBARIÉROVÉ WC</t>
  </si>
  <si>
    <t>Specifikace  rozvodnice:  doplnění stáv. rozvodnice na chodbě podlaží  pro  "WC"</t>
  </si>
  <si>
    <t>KABINET / SERVER</t>
  </si>
  <si>
    <t>Specifikace  rozvodnice:  doplnění stáv. rozvodnice na chodbě podlaží pro "kabinet / serverovna"</t>
  </si>
  <si>
    <t>Specifikace  rozvaděče:  výměna přístrojů ve stáv. rozvaděči  "RH"</t>
  </si>
  <si>
    <t>VÝTAH</t>
  </si>
  <si>
    <t>DEMONTÁŽE</t>
  </si>
  <si>
    <t>OSTATNÍ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</si>
  <si>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</si>
  <si>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</si>
  <si>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</si>
  <si>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</si>
  <si>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</si>
  <si>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</si>
  <si>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</si>
  <si>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</si>
  <si>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</si>
  <si>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</si>
  <si>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</si>
  <si>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</si>
  <si>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</si>
  <si>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</si>
  <si>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</si>
  <si>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</si>
  <si>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</si>
  <si>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</si>
  <si>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</si>
  <si>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</si>
  <si>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</si>
  <si>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</si>
  <si>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</si>
  <si>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</si>
  <si>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</si>
  <si>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</si>
  <si>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</si>
  <si>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</si>
  <si>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</si>
  <si>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</si>
  <si>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</si>
  <si>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</si>
  <si>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</si>
  <si>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</si>
  <si>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</si>
  <si>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</si>
  <si>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</si>
  <si>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</si>
  <si>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</si>
  <si>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</si>
  <si>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</si>
  <si>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</si>
  <si>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</si>
  <si>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24/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</si>
  <si>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</si>
  <si>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</si>
  <si>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</si>
  <si>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</si>
  <si>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</si>
  <si>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</si>
  <si>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</si>
  <si>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</si>
  <si>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</si>
  <si>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</si>
  <si>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</si>
  <si>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</si>
  <si>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</si>
  <si>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</si>
  <si>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</si>
  <si>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0050001</t>
  </si>
  <si>
    <t>Průběžný a konečný úklid chodeb a schodišť ( transportní cesty )</t>
  </si>
  <si>
    <t>ks</t>
  </si>
  <si>
    <t>Vlastní</t>
  </si>
  <si>
    <t>Práce</t>
  </si>
  <si>
    <t>POL1_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</si>
  <si>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</si>
  <si>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</si>
  <si>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</si>
  <si>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</si>
  <si>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</si>
  <si>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</si>
  <si>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</si>
  <si>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</si>
  <si>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0041110201</t>
  </si>
  <si>
    <t>Vzorkování výrobků, povrchů, ...</t>
  </si>
  <si>
    <t>výrobky, detaily, ... : 1</t>
  </si>
  <si>
    <t>VV</t>
  </si>
  <si>
    <t>0041110202</t>
  </si>
  <si>
    <t>Vypracování dílenské dokumentace</t>
  </si>
  <si>
    <t>výtah, OK VŠ, opláštění a zastřešení VŠ : 1</t>
  </si>
  <si>
    <t>0041110203</t>
  </si>
  <si>
    <t>Kolaudace</t>
  </si>
  <si>
    <t>SUM</t>
  </si>
  <si>
    <t>END</t>
  </si>
  <si>
    <t>Položkový soupis prací a dodávek</t>
  </si>
  <si>
    <t>342090322R00</t>
  </si>
  <si>
    <t>Úprava nosné konstrukce a opláštění SDK příčky pro zřízení otvoru pro dveře jednokřídlé, při hmotnosti jednoho křídla od 50 kg do 75 kg, v SDK příčce z UA profilů š.75 mm, 2 x opláštěné</t>
  </si>
  <si>
    <t>kus</t>
  </si>
  <si>
    <t>801-1</t>
  </si>
  <si>
    <t>RTS 23/ II</t>
  </si>
  <si>
    <t>dveře v příčce sdvk : 2</t>
  </si>
  <si>
    <t>342111146RT2</t>
  </si>
  <si>
    <t>Příčky sádrovláknité s ocelovou jednoduchou konstrukcí tloušťky 120 mm, 2x opláštěné, deskami tl. 12,5+10, s minerální izolací tl. 60 mm, o objemové hmotnosti 35 kg/m3</t>
  </si>
  <si>
    <t>m2</t>
  </si>
  <si>
    <t>Příčka sádrovláknitá, tloušťka 120 mm, jednoduchá ocelová nosná konstrukce, 2x opláštěná deskami tl. 12,5 mm+10 mm, s minerální izolací tl. 60 mm o objemové hmotnosti 35 kg/m3. Vyplnění obvodové spáry příčky papírovou páskou a tmelem.</t>
  </si>
  <si>
    <t>101-103 : 4,4*(8,0+1,1+1,71+1,1)</t>
  </si>
  <si>
    <t xml:space="preserve"> - otvory : -1,0*2,02*2</t>
  </si>
  <si>
    <t>342091142R01</t>
  </si>
  <si>
    <t>Příplatek k příčce za vyztužení v místě kotvení tabule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</si>
  <si>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</si>
  <si>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</si>
  <si>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</si>
  <si>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103 : 4,12</t>
  </si>
  <si>
    <t>416091082R00</t>
  </si>
  <si>
    <t>Příplatky k podhledům sádrokartonovým příplatek k podhledu sádrokartonovému za plochu přes 2 do 5 m2</t>
  </si>
  <si>
    <t>Odkaz na mn. položky pořadí 4 : 4,12000</t>
  </si>
  <si>
    <t>601016191R00</t>
  </si>
  <si>
    <t>Omítka stropů a podhledů z hotových směsí Doplňkové práce pro omítky stropů z hotových směsí penetrační natěr stropů akrylátový, Penetrace</t>
  </si>
  <si>
    <t>po jednotlivých vrstvách</t>
  </si>
  <si>
    <t>SPI</t>
  </si>
  <si>
    <t>Odkaz na mn. položky pořadí 16 : 11,41430</t>
  </si>
  <si>
    <t>602016191R00</t>
  </si>
  <si>
    <t>Omítka stěn z hotových směsí Doplňkové práce pro omítky stěn z hotových směsí  penetrační nátěr stěn akrylátový</t>
  </si>
  <si>
    <t>Odkaz na mn. položky pořadí 17 : 20,93957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</si>
  <si>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</si>
  <si>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</si>
  <si>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</si>
  <si>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 xml:space="preserve">otvory do exteriéru - okna : </t>
  </si>
  <si>
    <t>1,4*2,84*3</t>
  </si>
  <si>
    <t xml:space="preserve"> + parapet : 0,2*1,4*3</t>
  </si>
  <si>
    <t>1,55*2,82*7</t>
  </si>
  <si>
    <t xml:space="preserve"> + parapet : 0,2*1,55*7</t>
  </si>
  <si>
    <t>1,35*2,82*1</t>
  </si>
  <si>
    <t xml:space="preserve"> + parapet : 0,2*1,35*1</t>
  </si>
  <si>
    <t>611425631RT2</t>
  </si>
  <si>
    <t xml:space="preserve">Omítka rýh ve stropech maltou vápennou o šířce rýhy přes 150 do 300 mm, omítkou štukovou,  </t>
  </si>
  <si>
    <t>801-4</t>
  </si>
  <si>
    <t>z pomocného pracovního lešení o výšce podlahy do 1900 mm a pro zatížení do 1,5 kPa,</t>
  </si>
  <si>
    <t xml:space="preserve">oprava omítky po vybouraných stěnách : </t>
  </si>
  <si>
    <t>102 / 103 : 0,25*8,0</t>
  </si>
  <si>
    <t>611425731RT2</t>
  </si>
  <si>
    <t xml:space="preserve">Omítka rýh ve stropech maltou vápennou o šířce rýhy přes 300 mm, omítkou štukovou,  </t>
  </si>
  <si>
    <t>101 / 102 : 0,4*8,0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</si>
  <si>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</si>
  <si>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</si>
  <si>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</si>
  <si>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105 - zapravení kabelů : 1</t>
  </si>
  <si>
    <t>612421637R00</t>
  </si>
  <si>
    <t>Omítky vnitřní stěn vápenné nebo vápenocementové v podlaží i ve schodišti štukové</t>
  </si>
  <si>
    <t>postřik, jádro, štuk</t>
  </si>
  <si>
    <t xml:space="preserve">náhrada za otlučené keramické obklady : </t>
  </si>
  <si>
    <t>Odkaz na mn. položky pořadí 29 : 4,00000</t>
  </si>
  <si>
    <t>Koeficient : 0,2</t>
  </si>
  <si>
    <t>612423631RT2</t>
  </si>
  <si>
    <t xml:space="preserve">Omítka rýh ve stěnách maltou vápennou štuková, šířky rýhy přes 150 do 300 mm,  </t>
  </si>
  <si>
    <t>102 / 103 : 0,25*4,5*2</t>
  </si>
  <si>
    <t>612423731RT2</t>
  </si>
  <si>
    <t xml:space="preserve">Omítka rýh ve stěnách maltou vápennou štuková, šířky rýhy přes 300 mm,  </t>
  </si>
  <si>
    <t>101 / 102 : 0,4*4,5*2</t>
  </si>
  <si>
    <t>619442431R00</t>
  </si>
  <si>
    <t>Vytažení profilů, fabionů, hran a koutů fabionů, hran a koutů jakékoliv délky</t>
  </si>
  <si>
    <t>m</t>
  </si>
  <si>
    <t>při opravách sádrových omítek (s dodáním hmot),</t>
  </si>
  <si>
    <t>101 : (7,31+8,0)*2</t>
  </si>
  <si>
    <t>601016141R01</t>
  </si>
  <si>
    <t>Lokální přeštukování omítky stropů</t>
  </si>
  <si>
    <t>Včetně pomocného lešení.</t>
  </si>
  <si>
    <t xml:space="preserve">dle PD : </t>
  </si>
  <si>
    <t>101 .... 12% : 58,44*0,12</t>
  </si>
  <si>
    <t>102 .... 5% : 79,81*0,05</t>
  </si>
  <si>
    <t>104 .... 5% : 8,22*0,05</t>
  </si>
  <si>
    <t>602016141R01</t>
  </si>
  <si>
    <t>Lokální přeštukování omítky stěn</t>
  </si>
  <si>
    <t>101 .... 12% : 4,39*(7,31+8,0+7,31)*0,12</t>
  </si>
  <si>
    <t>102 .... 5% : 4,39*(10,55+8,0+8,28)*0,05</t>
  </si>
  <si>
    <t>103 .... 8% : 3,1*2,4*0,08</t>
  </si>
  <si>
    <t>104 .... 5% : 4,37*(3,36+2,45)*2*0,05</t>
  </si>
  <si>
    <t>631591115R00</t>
  </si>
  <si>
    <t>Násyp pod podlahy z lehkých materiálů z keramzitu</t>
  </si>
  <si>
    <t>m3</t>
  </si>
  <si>
    <t>pod  mazaniny a dlažby, popř. na plochých střechách vodorovný nebo ve spádu s udusáním a urovnáním povrchu</t>
  </si>
  <si>
    <t xml:space="preserve">skladba P2 : </t>
  </si>
  <si>
    <t>případné vyrovnání podlahy podlahy se skladbou P1 : 23,5*0,05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</si>
  <si>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</si>
  <si>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</si>
  <si>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</si>
  <si>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oprava podlah po vybouraných stěnách - vyrovnání ubouraného zdiva : </t>
  </si>
  <si>
    <t>101 - 103 ( bourané zděné stěny ) : 0,35*8,0</t>
  </si>
  <si>
    <t>0,2*8,0</t>
  </si>
  <si>
    <t>941955003R00</t>
  </si>
  <si>
    <t>Lešení lehké pracovní pomocné pomocné, o výšce lešeňové podlahy přes 1,9 do 2,5 m</t>
  </si>
  <si>
    <t>800-3</t>
  </si>
  <si>
    <t>Odkaz na mn. položky pořadí 21 : 4,40000</t>
  </si>
  <si>
    <t>Odkaz na mn. položky pořadí 22 : 150,80000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</si>
  <si>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</si>
  <si>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</si>
  <si>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dle tabulky místností : </t>
  </si>
  <si>
    <t>103 : 4,4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</si>
  <si>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</si>
  <si>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</si>
  <si>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101 : 60,4</t>
  </si>
  <si>
    <t>102 : 81,1</t>
  </si>
  <si>
    <t>104 : 9,3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</si>
  <si>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</si>
  <si>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</si>
  <si>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</si>
  <si>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</si>
  <si>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102 / 103 : 0,195*4,5*8,0</t>
  </si>
  <si>
    <t xml:space="preserve"> - dveře : -1,0*2,02*0,195</t>
  </si>
  <si>
    <t>101 / 102 : 0,35*4,5*8,0</t>
  </si>
  <si>
    <t xml:space="preserve"> - dveře : -1,0*2,02*0,35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</si>
  <si>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</si>
  <si>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</si>
  <si>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102 : (3,3+0,1)*4,31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</si>
  <si>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</si>
  <si>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</si>
  <si>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</si>
  <si>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101 / 102 : 1</t>
  </si>
  <si>
    <t>102 / 104 : 1</t>
  </si>
  <si>
    <t>968071125R00</t>
  </si>
  <si>
    <t>Vyvěšení nebo zavěšení kovových křídel dveří, plochy do 2 m2</t>
  </si>
  <si>
    <t>s případným uložením a opětovným zavěšením po provedení stavebních změn,</t>
  </si>
  <si>
    <t>103 / 104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</si>
  <si>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</si>
  <si>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</si>
  <si>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101 / 102 : 1,0*2,02</t>
  </si>
  <si>
    <t>102 / 104 : 1,0*2,02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</si>
  <si>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</si>
  <si>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</si>
  <si>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dmtž skloocelové příčky : </t>
  </si>
  <si>
    <t xml:space="preserve">104 / 103 : </t>
  </si>
  <si>
    <t>příčka tl. 100 mm : 2,15*(1,2+2,06+0,65)</t>
  </si>
  <si>
    <t xml:space="preserve"> - dveře : -1,0*2,02</t>
  </si>
  <si>
    <t xml:space="preserve"> + strop : 4,6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</si>
  <si>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</si>
  <si>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</si>
  <si>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</si>
  <si>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103 : 2,4</t>
  </si>
  <si>
    <t>104 : 1,6</t>
  </si>
  <si>
    <t>999281148R00</t>
  </si>
  <si>
    <t>Přesun hmot pro opravy a údržbu objektů pro opravy a údržbu dosavadních objektů včetně vnějších plášťů  výšky do 12 m, nošením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</si>
  <si>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</si>
  <si>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</si>
  <si>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</si>
  <si>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</si>
  <si>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</si>
  <si>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1,2,3,4,6,7,8,9,10,11,12,13,14,15,16,17,18,19,20,21,22,23,24,27,28, : </t>
  </si>
  <si>
    <t>Součet: : 6,27094</t>
  </si>
  <si>
    <t>723001</t>
  </si>
  <si>
    <t>Demontáž potrubí plynu vč. armatur, zaslepení</t>
  </si>
  <si>
    <t>kpl</t>
  </si>
  <si>
    <t>Agregovaná položka</t>
  </si>
  <si>
    <t>POL2_</t>
  </si>
  <si>
    <t xml:space="preserve"> - vypuštění a napuštění plynu, tlaková zkouška, revize</t>
  </si>
  <si>
    <t xml:space="preserve"> - odvoz a likvidaci demontovaného materiálu</t>
  </si>
  <si>
    <t>730001</t>
  </si>
  <si>
    <t>Demontáž a zpětná montáž otopných těles ( celkem 11 ks )</t>
  </si>
  <si>
    <t xml:space="preserve"> - vypuštění a napuštění systému, zaregulování, revize</t>
  </si>
  <si>
    <t xml:space="preserve"> - přesuny k uskladnění u investora a zpět</t>
  </si>
  <si>
    <t xml:space="preserve"> - vyčištění</t>
  </si>
  <si>
    <t>762512115R00</t>
  </si>
  <si>
    <t>Položení podlah pod PVC montáž  desek cementotřískových na pero a drážku</t>
  </si>
  <si>
    <t>800-762</t>
  </si>
  <si>
    <t>skladba P2 : 23,5</t>
  </si>
  <si>
    <t>762522812R00</t>
  </si>
  <si>
    <t>Demontáž podlah s polštáři , z prken, tloušťky přes 32 do 50 mm</t>
  </si>
  <si>
    <t>103 - demontáž dřevěného stupínku včetně podkonstrukce : 5,09*1,67</t>
  </si>
  <si>
    <t xml:space="preserve"> + čelo : 0,11*(5,09+1,67)</t>
  </si>
  <si>
    <t>762526811R00</t>
  </si>
  <si>
    <t>Demontáž podlah bez polštářů , z desek dřevotřískovýh, překližkových, sololitových , tloušťky do 20 mm</t>
  </si>
  <si>
    <t xml:space="preserve">demontáž podkladní vrstvy pod parketami - osb deska : </t>
  </si>
  <si>
    <t>Odkaz na mn. položky pořadí 44 : 20,75000</t>
  </si>
  <si>
    <t>60726014.AR</t>
  </si>
  <si>
    <t>Deska z plochých třísek (OSB) typ: 3; tl. = 18,0 mm; povrch: nebroušený; hrana: P + D; RtF: D</t>
  </si>
  <si>
    <t>SPCM</t>
  </si>
  <si>
    <t>Specifikace</t>
  </si>
  <si>
    <t>POL3_</t>
  </si>
  <si>
    <t xml:space="preserve">skladba P2 - dvě vrstvy - tloušťka desek bude dopřesněna po rozdělání stávající podlahy : </t>
  </si>
  <si>
    <t>Odkaz na mn. položky pořadí 33 : 23,50000</t>
  </si>
  <si>
    <t>Koeficient prořez: 0,1</t>
  </si>
  <si>
    <t>998762102R00</t>
  </si>
  <si>
    <t>Přesun hmot pro konstrukce tesařské v objektech výšky do 12 m</t>
  </si>
  <si>
    <t>50 m vodorovně</t>
  </si>
  <si>
    <t xml:space="preserve">33,36, : </t>
  </si>
  <si>
    <t>Součet: : 0,58445</t>
  </si>
  <si>
    <t>766411811R00</t>
  </si>
  <si>
    <t>Demontáž obložení stěn panely velikosti do 1,5 m2</t>
  </si>
  <si>
    <t>800-766</t>
  </si>
  <si>
    <t>102 - obklad stěny tl. 195 mm : 4,34*8,0</t>
  </si>
  <si>
    <t>766411822R00</t>
  </si>
  <si>
    <t>Demontáž obložení stěn podkladových roštů</t>
  </si>
  <si>
    <t>Odkaz na mn. položky pořadí 38 : 32,70000</t>
  </si>
  <si>
    <t>766662811R00</t>
  </si>
  <si>
    <t>Demontáž dveřních křídel prahů dveří  jednokřídlových</t>
  </si>
  <si>
    <t>767996801R00</t>
  </si>
  <si>
    <t>Demontáž ostatních doplňků staveb atypických konstrukcí  o hmotnosti přes 20 do 50 kg</t>
  </si>
  <si>
    <t>kg</t>
  </si>
  <si>
    <t>800-767</t>
  </si>
  <si>
    <t xml:space="preserve">103 : </t>
  </si>
  <si>
    <t>dmtž ocel. kce pro stávající osvětlení - odhad : 50,0</t>
  </si>
  <si>
    <t>dmtž ocel. tyčí na zavěšení plakátů - odhad : 15,0</t>
  </si>
  <si>
    <t>1D01</t>
  </si>
  <si>
    <t>Dveře kovové jednokřídlové 90 x 197 cm, včetně kovové zárubně do sdk příčky, vč. veškerého přísl. dle výpisu prvků - dveří, D+M+staven. přesun hmot</t>
  </si>
  <si>
    <t>1D02</t>
  </si>
  <si>
    <t>775511800R00</t>
  </si>
  <si>
    <t>Demontáž podlah vlysových lepených včetně lišt</t>
  </si>
  <si>
    <t>800-775</t>
  </si>
  <si>
    <t>101 : 20,75</t>
  </si>
  <si>
    <t>632411904R00</t>
  </si>
  <si>
    <t>Potěr ze suchých směsí nátěr savých podkladů penetrační,  , Penetrace funkce: zpevnění povrchu, úprava savosti, adhezní můstek; ředidlo: voda (disperzní)</t>
  </si>
  <si>
    <t>s rozprostřením a uhlazením</t>
  </si>
  <si>
    <t xml:space="preserve">skladby podlah P1 a P2 - penetrace před lepení lina : </t>
  </si>
  <si>
    <t>Odkaz na mn. položky pořadí 50 : 155,20000</t>
  </si>
  <si>
    <t>632415106RT4</t>
  </si>
  <si>
    <t>Potěr ze suchých směsí cementový samonivelační s rozptýlenou výztuží, tloušťky 6 mm, včetně penetrace, Penetrace</t>
  </si>
  <si>
    <t>776401800RT1</t>
  </si>
  <si>
    <t>Demontáž soklíků nebo lišt pryžových nebo PVC odstranění a uložení na hromady</t>
  </si>
  <si>
    <t>102 : (7,9+4,31)*2-1,0</t>
  </si>
  <si>
    <t>0,2*4</t>
  </si>
  <si>
    <t>103 : 0,65+0,03+1,08+1,2+5,69+10,68+8,0+1,43+6,0</t>
  </si>
  <si>
    <t>5,09+1,67</t>
  </si>
  <si>
    <t>0,2*8</t>
  </si>
  <si>
    <t>104 : 1,2+1,17+0,15+1,15+1,03+0,62+0,15</t>
  </si>
  <si>
    <t>105 : (3,36+2,45+0,2)*2-1,0</t>
  </si>
  <si>
    <t>0,66*2</t>
  </si>
  <si>
    <t>776421100RT1</t>
  </si>
  <si>
    <t>Lepení soklíků PVC a napojení krytiny na stěnu lepení podlahových soklíků z PVC a vinylu</t>
  </si>
  <si>
    <t xml:space="preserve">skladby podlah P1 a P2 : </t>
  </si>
  <si>
    <t>101 : (7,31+8,0)*2-1,0</t>
  </si>
  <si>
    <t>0,2*12</t>
  </si>
  <si>
    <t>102 : (5,66+10,55+8,0+8,28+1,1+1,71+1,1)-(1,0+1,0)</t>
  </si>
  <si>
    <t>103 : (2,15+2,22+1,05+1,61+1,05)-(1,0*3)</t>
  </si>
  <si>
    <t>104 : (3,36+2,45+0,2)*2-1,0</t>
  </si>
  <si>
    <t>776511810RT1</t>
  </si>
  <si>
    <t>Odstranění povlakových podlah z nášlapné plochy lepených, bez podložky, z ploch přes 20 m2</t>
  </si>
  <si>
    <t>102 : 35,41</t>
  </si>
  <si>
    <t>103 : 82,14</t>
  </si>
  <si>
    <t xml:space="preserve"> + čelo stupínku : 0,11*(5,09+1,67)</t>
  </si>
  <si>
    <t>104 : 4,46</t>
  </si>
  <si>
    <t>105 : 9,3</t>
  </si>
  <si>
    <t>776521100RT1</t>
  </si>
  <si>
    <t xml:space="preserve">Lepení povlakových podlah z plastů  Lepení povlakových podlah z plastů - pásy z PVC, montáž,  </t>
  </si>
  <si>
    <t>283424581</t>
  </si>
  <si>
    <t>lišta soklová; pro lino podlahy; materiál měkké PVC; dle výběru architekta</t>
  </si>
  <si>
    <t>Odkaz na mn. položky pořadí 48 : 85,44000</t>
  </si>
  <si>
    <t>Koeficient prořez: 0,05</t>
  </si>
  <si>
    <t>284101721</t>
  </si>
  <si>
    <t>linoleum zátěžové, v rolích, tř. zatížení 34,odolnost proti poškrábání,otlaku a oděru,  barva béžová, protiskluzná krytina, svrchní část lina opatřena PUR ochrannou vrstvou, dle výběru architekta</t>
  </si>
  <si>
    <t>998776102R00</t>
  </si>
  <si>
    <t>Přesun hmot pro podlahy povlakové v objektech výšky do 12 m</t>
  </si>
  <si>
    <t>vodorovně do 50 m</t>
  </si>
  <si>
    <t xml:space="preserve">45,46,48,50,51,52, : </t>
  </si>
  <si>
    <t>Součet: : 2,32806</t>
  </si>
  <si>
    <t>784402801R00</t>
  </si>
  <si>
    <t>Odstranění maleb oškrabáním, v místnostech do 3,8 m</t>
  </si>
  <si>
    <t>800-784</t>
  </si>
  <si>
    <t xml:space="preserve">stávající ponechané stěny : </t>
  </si>
  <si>
    <t>101 : 4,39*(7,31+8,0+7,31)</t>
  </si>
  <si>
    <t>102 : 4,39*(10,55+8,0+8,28)</t>
  </si>
  <si>
    <t>103 : 3,1*2,4</t>
  </si>
  <si>
    <t>104 : 4,37*(3,36+2,45)*2</t>
  </si>
  <si>
    <t xml:space="preserve">stávající ponechané stropy ( bez sdk podhledů ) : </t>
  </si>
  <si>
    <t>101 : 58,44</t>
  </si>
  <si>
    <t>102 : 79,81</t>
  </si>
  <si>
    <t>104 : 8,22</t>
  </si>
  <si>
    <t>784191201R00</t>
  </si>
  <si>
    <t>Příprava povrchu Penetrace (napouštění) podkladu disperzní, jednonásobná, Penetrace funkce: proti tvorbě skvrn, zpevnění povrchu, úprava savosti; ředidlo: voda (disperzní)</t>
  </si>
  <si>
    <t>Odkaz na mn. položky pořadí 56 : 495,31150</t>
  </si>
  <si>
    <t>784195212R00</t>
  </si>
  <si>
    <t>Malby z malířských směsí otěruvzdorných,  , bělost 82 %, dvojnásobné</t>
  </si>
  <si>
    <t xml:space="preserve">STĚNY : </t>
  </si>
  <si>
    <t>101 : 4,39*(7,31+8,0)*2</t>
  </si>
  <si>
    <t>102 : 4,39*(5,66+10,55+8,0+8,28+1,1+1,71+1,1)</t>
  </si>
  <si>
    <t>103 : 3,0*(2,15+2,22+1,05+1,61+1,05)</t>
  </si>
  <si>
    <t>104 : 4,37*(3,36+2,45+0,2)</t>
  </si>
  <si>
    <t xml:space="preserve">STROPY : </t>
  </si>
  <si>
    <t>786611811R00</t>
  </si>
  <si>
    <t>Demontáž zastiňujících rolet předokenních, s viditelným boxem</t>
  </si>
  <si>
    <t>800-786</t>
  </si>
  <si>
    <t xml:space="preserve">vnitřní rolety s boxem : </t>
  </si>
  <si>
    <t>102 : 2</t>
  </si>
  <si>
    <t>103 : 4</t>
  </si>
  <si>
    <t>OS01</t>
  </si>
  <si>
    <t>Interiérová stínící roleta 1550 x 2822 mm, el. ovládání, vč. veškerého přísl. dle výpisu ostatních prvků, D+M+staven. přesun hmot</t>
  </si>
  <si>
    <t>OS02</t>
  </si>
  <si>
    <t>Interiérová stínící roleta 1400 x 2823 mm, el. ovládání, vč. veškerého přísl. dle výpisu ostatních prvků, D+M+staven. přesun hmot</t>
  </si>
  <si>
    <t>OS0x</t>
  </si>
  <si>
    <t>Ovladač k interiérovým roletám, D+M+staven. přesun hmot</t>
  </si>
  <si>
    <t>7990001</t>
  </si>
  <si>
    <t>Odstranění volného a vestavěného nábytku ( přesun, odvoz, likvidace )</t>
  </si>
  <si>
    <t>101-105 : 1</t>
  </si>
  <si>
    <t>900      RT1</t>
  </si>
  <si>
    <t>HZS, Práce v tarifní třídě 4 (např. tesař)</t>
  </si>
  <si>
    <t>h</t>
  </si>
  <si>
    <t>Prav.M</t>
  </si>
  <si>
    <t>HZS</t>
  </si>
  <si>
    <t>POL10_</t>
  </si>
  <si>
    <t xml:space="preserve">demontáž drobných předmětů : </t>
  </si>
  <si>
    <t>projektor, plátno, reproduktory, ... : 3,0</t>
  </si>
  <si>
    <t>tabule : 6,0</t>
  </si>
  <si>
    <t>979990001R00</t>
  </si>
  <si>
    <t>Poplatek za skládku za skládku stavební suti</t>
  </si>
  <si>
    <t>RTS 20/ I</t>
  </si>
  <si>
    <t>suť celkem : 37,36874</t>
  </si>
  <si>
    <t xml:space="preserve"> - ostatní suť : </t>
  </si>
  <si>
    <t>Odkaz na mn. položky pořadí 64 : 0,17922*-1</t>
  </si>
  <si>
    <t>Odkaz na mn. položky pořadí 65 : 2,64157*-1</t>
  </si>
  <si>
    <t>Odkaz na mn. položky pořadí 66 : 0,13887*-1</t>
  </si>
  <si>
    <t>979990110R00</t>
  </si>
  <si>
    <t>Poplatek za skládku za uložení suti - sádrokartonové desky, skupina odpadu 170802</t>
  </si>
  <si>
    <t>Odkaz na dem. hmot. položky pořadí 24 : 0,17922</t>
  </si>
  <si>
    <t>979990161R00</t>
  </si>
  <si>
    <t>Poplatek za skládku za uložení, dřevo,  , skupina 17 02 01 z Katalogu odpadů</t>
  </si>
  <si>
    <t>Odkaz na dem. hmot. položky pořadí 25 : 0,04800</t>
  </si>
  <si>
    <t>Odkaz na dem. hmot. položky pořadí 34 : 0,27732</t>
  </si>
  <si>
    <t>Odkaz na dem. hmot. položky pořadí 35 : 0,72625</t>
  </si>
  <si>
    <t>Odkaz na dem. hmot. položky pořadí 38 : 0,80606</t>
  </si>
  <si>
    <t>Odkaz na dem. hmot. položky pořadí 39 : 0,26160</t>
  </si>
  <si>
    <t>Odkaz na dem. hmot. položky pořadí 40 : 0,00360</t>
  </si>
  <si>
    <t>Odkaz na dem. hmot. položky pořadí 44 : 0,51875</t>
  </si>
  <si>
    <t>979990181R00</t>
  </si>
  <si>
    <t>Poplatek za skládku za uložení suti - PVC podlahová krytina, skupina odpadu 200307</t>
  </si>
  <si>
    <t>Odkaz na dem. hmot. položky pořadí 47 : 0,00681</t>
  </si>
  <si>
    <t>Odkaz na dem. hmot. položky pořadí 49 : 0,13205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</si>
  <si>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</si>
  <si>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</si>
  <si>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</si>
  <si>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</si>
  <si>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</si>
  <si>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23,24,25,26,27,28,29,34,35,38,39,40,41,44,47,49,57, : </t>
  </si>
  <si>
    <t>Součet: : 37,36874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</si>
  <si>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</si>
  <si>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</si>
  <si>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</si>
  <si>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</si>
  <si>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</si>
  <si>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411,05612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</si>
  <si>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</si>
  <si>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</si>
  <si>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</si>
  <si>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</si>
  <si>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298,94991</t>
  </si>
  <si>
    <t>Položka obsahuje veškeré práce spojené s demontáží a zaslepením plynového potrubí ( potrubí o celkové délce cca 12 m ) :</t>
  </si>
  <si>
    <t>Položka obsahuje veškeré práce spojené s demontáží a zpětnou montáží otopných těles ( 11 ks ) :</t>
  </si>
  <si>
    <t>310237241RT1</t>
  </si>
  <si>
    <t>Zazdívka otvorů o ploše přes 0,09 m2 do 0,25 m2 ve zdivu nadzákladovém cihlami pálenými o tloušťce zdi do 300 mm</t>
  </si>
  <si>
    <t>včetně pomocného pracovního lešení</t>
  </si>
  <si>
    <t xml:space="preserve">vyzdění nik po panelech elektro : </t>
  </si>
  <si>
    <t xml:space="preserve">101 stěna s okny ( pohled 1 ) : </t>
  </si>
  <si>
    <t>240/540 mm    1 ks : 1</t>
  </si>
  <si>
    <t xml:space="preserve">101 stěna k chodbě ( pohled 3 ) : </t>
  </si>
  <si>
    <t>310238211RT1</t>
  </si>
  <si>
    <t>Zazdívka otvorů o ploše přes 0,25 m2 do 1 m2 ve zdivu nadzákladovém cihlami pálenými pro jakoukoliv maltu vápenocementovou</t>
  </si>
  <si>
    <t xml:space="preserve">stěna 101 / 102 : </t>
  </si>
  <si>
    <t>posunutí dveří ( dozdívka stěny ) : 0,5*2,02*0,34</t>
  </si>
  <si>
    <t>600/800    2 ks : 0,6*0,8*0,34*2</t>
  </si>
  <si>
    <t>540/800    1 ks : 0,54*0,8*0,34</t>
  </si>
  <si>
    <t>600/800+440/340     2 ks : (0,68*0,8+0,44*0,34)*0,34*2</t>
  </si>
  <si>
    <t xml:space="preserve">102 stěna k chodbě ( pohled 3 ) : </t>
  </si>
  <si>
    <t>800/800/150 mm    3 ks : 0,6*0,8*0,15*3</t>
  </si>
  <si>
    <t xml:space="preserve">102 stěna s okny ( pohled 1 ) : </t>
  </si>
  <si>
    <t>930/800/150 mm    2 ks : 0,93*0,8*0,15*2</t>
  </si>
  <si>
    <t>310239211RT2</t>
  </si>
  <si>
    <t>Zazdívka otvorů o ploše přes 1 m2 do 4 m2 ve zdivu nadzákladovém cihlami pálenými pro jakoukoliv maltu vápenocementovou</t>
  </si>
  <si>
    <t>dveře 102 / 103 - zazdění otvoru po dveřích : 0,95*2,02*0,34</t>
  </si>
  <si>
    <t>317234410RT2</t>
  </si>
  <si>
    <t>Vyzdívka mezi nosníky cementovou</t>
  </si>
  <si>
    <t>jakýmikoliv cihlami pálenými na jakoukoliv maltu,</t>
  </si>
  <si>
    <t>PR01 - I140 / 1300 mm ............. 3 ks : 0,34*0,14*1,3</t>
  </si>
  <si>
    <t>317941123R00</t>
  </si>
  <si>
    <t>Osazení ocelových válcovaných nosníků na zdivu bez dodávky materiálu, výšky od 140 do 220 mm</t>
  </si>
  <si>
    <t>profilu I, nebo IE, nebo U, nebo UE, nebo L</t>
  </si>
  <si>
    <t>PR01 - I140 / 1300 mm ............. 3 ks : 1,3*14,4*3/1000</t>
  </si>
  <si>
    <t>346244381RT2</t>
  </si>
  <si>
    <t>Plentování ocelových nosníků jednostranné výšky do 200 mm</t>
  </si>
  <si>
    <t>jakýmikoliv cihlami,</t>
  </si>
  <si>
    <t>PR01 - I140 / 1300 mm ............. 3 ks : 0,14*1,3*2</t>
  </si>
  <si>
    <t>13380525R</t>
  </si>
  <si>
    <t>Tyč ocelová válcovaná za tepla průřez: I; značka: S235JR (1.0038); h = 140 mm; b = 66 mm; s = 5,7 mm; t = 8,6 mm</t>
  </si>
  <si>
    <t>Koeficient prořez a řezání: 0,08</t>
  </si>
  <si>
    <t>Odkaz na mn. položky pořadí 18 : 30,35930</t>
  </si>
  <si>
    <t>602016141R00</t>
  </si>
  <si>
    <t xml:space="preserve">Omítka stěn z hotových směsí vrstva štuková, vápenocementová,  , tloušťka vrstvy 3 mm,  </t>
  </si>
  <si>
    <t xml:space="preserve">přeštukování celé stěny : </t>
  </si>
  <si>
    <t>101 - pohled 2 : 4,32*6,44</t>
  </si>
  <si>
    <t xml:space="preserve"> dtto v 102 : 4,32*6,44</t>
  </si>
  <si>
    <t xml:space="preserve"> - dveře : -0,9*2,02*2</t>
  </si>
  <si>
    <t>Odkaz na mn. položky pořadí 9 : 52,00560</t>
  </si>
  <si>
    <t>Odkaz na mn. položky pořadí 19 : 69,34382</t>
  </si>
  <si>
    <t>1,74*2,86*4</t>
  </si>
  <si>
    <t xml:space="preserve"> + parapet : 0,25*1,74*4</t>
  </si>
  <si>
    <t>1,55*2,83*3</t>
  </si>
  <si>
    <t xml:space="preserve"> + parapet : 0,2*1,55*3</t>
  </si>
  <si>
    <t>1,4*2,82*2</t>
  </si>
  <si>
    <t xml:space="preserve"> + parapet : 0,2*1,4*2</t>
  </si>
  <si>
    <t>po vybouraných konzolách skříněk a stojanech reproduktorů  - odhad : 40,0</t>
  </si>
  <si>
    <t>612401291RT2</t>
  </si>
  <si>
    <t>Omítky malých ploch vnitřních stěn přes 0,09 do 0,25 m2, vápennou štukovou omítkou</t>
  </si>
  <si>
    <t>612401391RT2</t>
  </si>
  <si>
    <t>Omítky malých ploch vnitřních stěn přes 0,25 do 1 m2, vápennou štukovou omítkou</t>
  </si>
  <si>
    <t xml:space="preserve">omítka z obou stran : </t>
  </si>
  <si>
    <t>posunutí dveří ( dozdívka stěny ) : 2</t>
  </si>
  <si>
    <t>600/800    2 ks : 2*2</t>
  </si>
  <si>
    <t>540/800    1 ks : 1*2</t>
  </si>
  <si>
    <t>600/800+440/340     2 ks : 2*2</t>
  </si>
  <si>
    <t xml:space="preserve">omítka z jedné strany : </t>
  </si>
  <si>
    <t>800/800/150 mm    3 ks : 3</t>
  </si>
  <si>
    <t>930/800/150 mm    2 ks : 2</t>
  </si>
  <si>
    <t>Odkaz na mn. položky pořadí 29 : 10,20000</t>
  </si>
  <si>
    <t>dveře 102 / 103 - zazdění otvoru po dveřích - omítka z obou stran : 0,95*2,02*2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</si>
  <si>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</si>
  <si>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</si>
  <si>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</si>
  <si>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101/102 - posunutý otvor pro nové dveře D01 : 0,34*(0,9+2,02+2,02)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</si>
  <si>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</si>
  <si>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</si>
  <si>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</si>
  <si>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101/102 - posunutý otvor pro nové dveře D01 : (0,9+2,02+2,02)</t>
  </si>
  <si>
    <t>101 .... 18% : 74,77*0,18</t>
  </si>
  <si>
    <t>102 .... 28% : 53,89*0,28</t>
  </si>
  <si>
    <t>103 .... 5% : 36,23*0,05</t>
  </si>
  <si>
    <t>101 .... 18% : 4,32*(11,62+6,44)*2*0,18</t>
  </si>
  <si>
    <t>102 .... 28% : 4,34*(8,38+6,44)*2*0,28</t>
  </si>
  <si>
    <t>103 .... 5% : 4,34*(5,63+6,44)*2*0,05</t>
  </si>
  <si>
    <t>Odkaz na mn. položky pořadí 21 : 168,40000</t>
  </si>
  <si>
    <t>101 : 76,5</t>
  </si>
  <si>
    <t>102 : 54,93</t>
  </si>
  <si>
    <t>103 : 36,97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</si>
  <si>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</si>
  <si>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</si>
  <si>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</si>
  <si>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101 / 102 - posunutí dveří ( odbourání stěny ) : 0,25*1,5*0,34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</si>
  <si>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</si>
  <si>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</si>
  <si>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</si>
  <si>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101 / 102 - posunutí dveří ( odbourání stěny ) : 0,34*2,02</t>
  </si>
  <si>
    <t>102 / 103 : 1</t>
  </si>
  <si>
    <t>102 / 103 : 0,95*2,02</t>
  </si>
  <si>
    <t>971033561R00</t>
  </si>
  <si>
    <t>Vybourání otvorů ve zdivu cihelném z jakýchkoliv cihel pálených  na jakoukoliv maltu vápenou nebo vápenocementovou, plochy do 1 m2, tloušťky do 600 mm</t>
  </si>
  <si>
    <t>základovém nebo nadzákladovém,</t>
  </si>
  <si>
    <t>Včetně pomocného lešení o výšce podlahy do 1900 mm a pro zatížení do 1,5 kPa  (150 kg/m2).</t>
  </si>
  <si>
    <t>101 / 102 - posunutí dveří ( odbourání stěny ) : 0,4*2,02*0,34</t>
  </si>
  <si>
    <t>974031165R00</t>
  </si>
  <si>
    <t>Vysekání rýh v jakémkoliv zdivu cihelném v ploše  do hloubky 150 mm, šířky do 200 mm</t>
  </si>
  <si>
    <t>rýha pro překlad PR01 : 1,3*2</t>
  </si>
  <si>
    <t>978013191R00</t>
  </si>
  <si>
    <t>Otlučení omítek vápenných nebo vápenocementových vnitřních s vyškrabáním spár, s očištěním zdiva stěn, v rozsahu do 100 %</t>
  </si>
  <si>
    <t>dveře 102 / 103 - otlučení ostění ( otvor bude zazděn ) : 0,34*(0,95+2,02+2,02)</t>
  </si>
  <si>
    <t>101 : 2,4</t>
  </si>
  <si>
    <t>102 : 2,4+3,0</t>
  </si>
  <si>
    <t xml:space="preserve">1,2,3,4,5,6,7,8,9,10,11,12,13,14,15,16,17,18,19,20,21,22,25,26,27, : </t>
  </si>
  <si>
    <t>Součet: : 7,65189</t>
  </si>
  <si>
    <t>Demontáž a zpětná montáž otopných těles ( celkem 9 ks )</t>
  </si>
  <si>
    <t>101 - demontáž dřevěného stupínku katedry včetně podkonstrukce : 2,03*3,84</t>
  </si>
  <si>
    <t xml:space="preserve"> + čelo : 0,09*(2,03+3,84+2,03)</t>
  </si>
  <si>
    <t>dmtž - konzoly pro skříňky - odhad : 12,0</t>
  </si>
  <si>
    <t>dmtž - stojany na reproduktory - odhad : 16,0</t>
  </si>
  <si>
    <t>Dveře kovové jednokřídlové 80 x 197 cm, včetně kovové zárubně do zděné kce, vč. veškerého přísl. dle výpisu prvků - dveří, D+M+staven. přesun hmot</t>
  </si>
  <si>
    <t>Odkaz na mn. položky pořadí 42 : 176,70610</t>
  </si>
  <si>
    <t>101 : (11,62+6,44)*2-(1,0*2)</t>
  </si>
  <si>
    <t>0,25*8</t>
  </si>
  <si>
    <t>0,11+0,15*5+0,88</t>
  </si>
  <si>
    <t>5,66*5+4,99+0,34+0,68+6,65</t>
  </si>
  <si>
    <t>2,03+3,84+2,03</t>
  </si>
  <si>
    <t>102 : (8,38+6,44)*2-(1,0*3)</t>
  </si>
  <si>
    <t>0,15*6</t>
  </si>
  <si>
    <t>103 : (5,63+6,44)*2-(1,0*2)</t>
  </si>
  <si>
    <t>katedra : (0,86+3,44)*2</t>
  </si>
  <si>
    <t xml:space="preserve"> + stupínky : 0,15*5,66*5</t>
  </si>
  <si>
    <t>0,11*(4,99+0,34+0,68)</t>
  </si>
  <si>
    <t xml:space="preserve"> + bok u oken ( area ) : 3,4</t>
  </si>
  <si>
    <t xml:space="preserve"> + stupínek katedry : 0,09*(2,03+3,84+2,03)</t>
  </si>
  <si>
    <t>776421200R01</t>
  </si>
  <si>
    <t>Lepení podlahových rohů ( vnější roh ) PVC podlah</t>
  </si>
  <si>
    <t>včetně vložení a přilepení povlakové krytiny do soklového profilu.</t>
  </si>
  <si>
    <t>roh vnější u stupínků : 5,66*5+4,99+0,34+0,68+6,65</t>
  </si>
  <si>
    <t>0,11+0,15*5</t>
  </si>
  <si>
    <t>28342401.01</t>
  </si>
  <si>
    <t>lišta, roh vnější k PVC podlahám</t>
  </si>
  <si>
    <t>Odkaz na mn. položky pořadí 43 : 41,82000</t>
  </si>
  <si>
    <t>Koeficient prořez: 0,03</t>
  </si>
  <si>
    <t>Odkaz na mn. položky pořadí 40 : 96,14000</t>
  </si>
  <si>
    <t>284101722</t>
  </si>
  <si>
    <t>linoleum zátěžové, v rolích, tř. zatížení 34,odolnost proti poškrábání,otlaku a oděru,  barva béžová, protiskluzná krytina, svrchní část lina opatřena PUR ochrannou vrstvou, dle výběru architekta,antist</t>
  </si>
  <si>
    <t>ANTISTATICKÝ POVRCH</t>
  </si>
  <si>
    <t xml:space="preserve">37,38,40,42,43,44,45,46,47, : </t>
  </si>
  <si>
    <t>Součet: : 2,66369</t>
  </si>
  <si>
    <t xml:space="preserve">stávající stěny : </t>
  </si>
  <si>
    <t>101 : 4,32*(11,62+6,44)*2</t>
  </si>
  <si>
    <t>102 : 4,34*(8,38+6,44)*2</t>
  </si>
  <si>
    <t>103 : 4,34*(5,63+6,44)*2</t>
  </si>
  <si>
    <t xml:space="preserve">stávající stropy : </t>
  </si>
  <si>
    <t>101 : 74,77</t>
  </si>
  <si>
    <t>102 : 53,89</t>
  </si>
  <si>
    <t>103 : 36,23</t>
  </si>
  <si>
    <t>Odkaz na mn. položky pořadí 51 : 554,33360</t>
  </si>
  <si>
    <t>Odkaz na mn. položky pořadí 49 : 554,33360</t>
  </si>
  <si>
    <t>784011221RT2</t>
  </si>
  <si>
    <t>Ostatní práce zakrytí předmětů,  , včetně dodávky fólie tl. 0,04 mm, Fólie hladká separační</t>
  </si>
  <si>
    <t xml:space="preserve">101 : </t>
  </si>
  <si>
    <t>zakrytí stávajících dřevěných žaluzií : (1,74+2,89)*2*1,2*4</t>
  </si>
  <si>
    <t>zakrytí dřevěného obkladu stropu : 0,4*(9,0+3,31+9,0)*2*1,1</t>
  </si>
  <si>
    <t>zakrytí lavic : 3,0*15,0</t>
  </si>
  <si>
    <t>zakrytí ponechaného panelu : 1,56*0,8</t>
  </si>
  <si>
    <t>demontáž drobných předmětů - odhad : 8,0</t>
  </si>
  <si>
    <t>pozn. 3 - odstranění fólie ve všech oknech - odhad : 6,0</t>
  </si>
  <si>
    <t>suť celkem : 2,57279</t>
  </si>
  <si>
    <t>Odkaz na mn. položky pořadí 58 : 0,05160*-1</t>
  </si>
  <si>
    <t>Odkaz na mn. položky pořadí 59 : 0,18833*-1</t>
  </si>
  <si>
    <t>Odkaz na dem. hmot. položky pořadí 24 : 0,04800</t>
  </si>
  <si>
    <t>Odkaz na dem. hmot. položky pořadí 34 : 0,00360</t>
  </si>
  <si>
    <t>Odkaz na dem. hmot. položky pořadí 39 : 0,01091</t>
  </si>
  <si>
    <t>Odkaz na dem. hmot. položky pořadí 41 : 0,17742</t>
  </si>
  <si>
    <t xml:space="preserve">22,23,24,25,26,27,28,29,33,34,35,39,41, : </t>
  </si>
  <si>
    <t>Součet: : 2,57279</t>
  </si>
  <si>
    <t>Součet: : 28,30072</t>
  </si>
  <si>
    <t>Součet: : 20,58234</t>
  </si>
  <si>
    <t>Položka obsahuje veškeré práce spojené s demontáží a zaslepením plynového potrubí ( potrubí o celkové délce cca 16 m ) :</t>
  </si>
  <si>
    <t>Položka obsahuje veškeré práce spojené s demontáží a zpětnou montáží otopných těles ( 9 ks ) :</t>
  </si>
  <si>
    <t>Odkaz na mn. položky pořadí 6 : 0,42500</t>
  </si>
  <si>
    <t>napojení od obkladů na stávající omítku : 0,2*(2,43+3,29+0,93+0,4+1,24+0,26+0,26+3,43)</t>
  </si>
  <si>
    <t>Odkaz na mn. položky pořadí 7 : 1,37700</t>
  </si>
  <si>
    <t>otvory do exteriéru - okna : 0,86*1,28</t>
  </si>
  <si>
    <t>0,8*1,28</t>
  </si>
  <si>
    <t>612421615R00</t>
  </si>
  <si>
    <t>Omítky vnitřní stěn vápenné nebo vápenocementové v podlaží i ve schodišti hrubé zatřené</t>
  </si>
  <si>
    <t>postřik, jádro</t>
  </si>
  <si>
    <t>omítka pod nové obklady : 2,2*(2,43+3,29+0,93+0,4+1,24+0,26+0,26+3,43)</t>
  </si>
  <si>
    <t xml:space="preserve"> - okna : -0,86*1,28</t>
  </si>
  <si>
    <t>-0,8*1,28</t>
  </si>
  <si>
    <t xml:space="preserve"> + ostění oken : 0,3*1,38*4</t>
  </si>
  <si>
    <t xml:space="preserve"> - dveře : -0,9*2,02</t>
  </si>
  <si>
    <t xml:space="preserve"> + ostění dveří : 0,35*(1,1+2,02+2,02)</t>
  </si>
  <si>
    <t>101 .... 5% : 8,5*0,05</t>
  </si>
  <si>
    <t>101 ....5% : (4,35-2,1)*(2,43+3,29+0,93+0,4+1,24+0,26+0,26+3,43)*0,05</t>
  </si>
  <si>
    <t>631312141R00</t>
  </si>
  <si>
    <t>Doplnění mazanin betonem prostým rýh v dosavadních mazaninách</t>
  </si>
  <si>
    <t>prostým betonem (s dodáním hmot) bez potěru,</t>
  </si>
  <si>
    <t xml:space="preserve">doplnění podkladu po vybouraných stěnách : </t>
  </si>
  <si>
    <t>příčky 100 : 0,1*0,1*1,6</t>
  </si>
  <si>
    <t>0,1*0,1*(0,05+0,73)</t>
  </si>
  <si>
    <t>stěna 200 : 0,2*0,1*(1,53+0,1)</t>
  </si>
  <si>
    <t xml:space="preserve"> + vpusť : 0,15*0,15*0,1</t>
  </si>
  <si>
    <t xml:space="preserve"> + spád ke vpusti : 0,02</t>
  </si>
  <si>
    <t>vyrovnání pod obklad parapetu : 0,3*(0,86+0,8)</t>
  </si>
  <si>
    <t>Odkaz na mn. položky pořadí 11 : 9,06000</t>
  </si>
  <si>
    <t>101 : 9,06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</si>
  <si>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</si>
  <si>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</si>
  <si>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</si>
  <si>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101 - přizdívka/předstěna 100 : 1,32*1,6</t>
  </si>
  <si>
    <t>102/103 - příčka 100 : 2,12*(0,05+0,73)</t>
  </si>
  <si>
    <t>101/102/103 - stěna 200 mm : 0,2*4,43*2,43</t>
  </si>
  <si>
    <t xml:space="preserve"> - průchod : -0,8*2,02*0,2</t>
  </si>
  <si>
    <t>965043321R00</t>
  </si>
  <si>
    <t>Bourání podkladů pod dlažby nebo litých celistvých dlažeb a mazanin  betonových s potěrem nebo teracem, tloušťky do 100 mm, plochy do 1 m2</t>
  </si>
  <si>
    <t>vybourání podkladu pod dřevěným parapetem : 0,3*0,8*0,05</t>
  </si>
  <si>
    <t>965048150R00</t>
  </si>
  <si>
    <t>Dočištění povrchu po vybourání dlažeb do tmele, plochy do 50%</t>
  </si>
  <si>
    <t>Odkaz na mn. položky pořadí 16 : 8,50000</t>
  </si>
  <si>
    <t>965081713R00</t>
  </si>
  <si>
    <t>Bourání podlah z keramických dlaždic, tloušťky do 10 mm, plochy přes 1 m2</t>
  </si>
  <si>
    <t>bez podkladního lože, s jakoukoliv výplní spár</t>
  </si>
  <si>
    <t>101-103 : 8,5</t>
  </si>
  <si>
    <t>965081702R00</t>
  </si>
  <si>
    <t>Soklíků z dlažeb keramických tloušťky do 10 mm, výšky do 100 mm</t>
  </si>
  <si>
    <t>101 - stěny bez KO : 0,33+0,05+0,05+0,33+0,73+1,6+0,1</t>
  </si>
  <si>
    <t>vstup na WC z chodby : 1</t>
  </si>
  <si>
    <t>102 : 1</t>
  </si>
  <si>
    <t>vstup na WC z chodby : 0,9*2,02</t>
  </si>
  <si>
    <t>102 : 0,7*2,02</t>
  </si>
  <si>
    <t>průchod 101/102 : 0,8*2,02</t>
  </si>
  <si>
    <t>968095002R00</t>
  </si>
  <si>
    <t xml:space="preserve">Vybourání vnitřních parapetů dřevěných, šířky do 50 cm,  </t>
  </si>
  <si>
    <t>101 : 0,8</t>
  </si>
  <si>
    <t xml:space="preserve">102+103 : </t>
  </si>
  <si>
    <t>pás nad stávajícími obklady ( původní obklady do 1970 mm, nové obklady do výšky 2100 mm ) : 0,25*(0,61+3,29+0,93+0,4+1,24+0,26+0,26+0,24+0,3+0,3+0,64)</t>
  </si>
  <si>
    <t>pro nové obklady v místech bez původních obkladů : 2,2*(1,8+1,84)</t>
  </si>
  <si>
    <t xml:space="preserve"> - okno : -0,8*1,28</t>
  </si>
  <si>
    <t xml:space="preserve"> + ostění okna : 0,3*1,28*2</t>
  </si>
  <si>
    <t xml:space="preserve"> - dveře : -0,8*2,02</t>
  </si>
  <si>
    <t xml:space="preserve"> + ostění dveří : 0,52*(1,1+2,02+2,02)</t>
  </si>
  <si>
    <t xml:space="preserve">otlučení obkladů na ponechaných stěnách : </t>
  </si>
  <si>
    <t>101-103 : (1,97-1,22)*1,6</t>
  </si>
  <si>
    <t>1,97*(0,61+1,48+0,93+0,4+1,24+0,26+0,26+1,82)</t>
  </si>
  <si>
    <t>- okno : -0,86*1,17</t>
  </si>
  <si>
    <t xml:space="preserve"> + ostění a parapet : -0,3*(1,17+0,86+1,17)</t>
  </si>
  <si>
    <t>721210831R00</t>
  </si>
  <si>
    <t xml:space="preserve">Demontáž vpusti dvorní s obetonávkou,  </t>
  </si>
  <si>
    <t>800-721</t>
  </si>
  <si>
    <t>102 - podlah. vpusť : 1</t>
  </si>
  <si>
    <t xml:space="preserve">1,2,3,4,5,6,7,8,9,10,11,12,13,19, : </t>
  </si>
  <si>
    <t>Součet: : 1,37794</t>
  </si>
  <si>
    <t>Demontáž a zpětná montáž otopných těles ( celkem 2 ks )</t>
  </si>
  <si>
    <t>Dveře kovové jednokřídlové 90 x 197 cm, včetně kovové zárubně do zděné kce, vč. veškerého přísl. dle výpisu prvků - dveří, D+M+staven. přesun hmot</t>
  </si>
  <si>
    <t>632415106RT2</t>
  </si>
  <si>
    <t>Potěr ze suchých směsí cementový samonivelační vyrovnávací, tloušťky 6 mm, včetně penetrace, Penetrace</t>
  </si>
  <si>
    <t xml:space="preserve">nová skladba podlahy - vyrovnání pod dlažbu : </t>
  </si>
  <si>
    <t>Odkaz na mn. položky pořadí 29 : 9,06000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</si>
  <si>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</si>
  <si>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</si>
  <si>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</si>
  <si>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771575118RU1</t>
  </si>
  <si>
    <t>Montáž podlah vnitřních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</si>
  <si>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</si>
  <si>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</si>
  <si>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</si>
  <si>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podlaha/stěna : 2,43+3,29+0,93+0,4+1,24+0,26+0,26+3,43+0,35+0,35</t>
  </si>
  <si>
    <t>5976420701</t>
  </si>
  <si>
    <t>Dlažba keramická 600 x 600 mm, protiskluzová, dle výběru architekta</t>
  </si>
  <si>
    <t>998771102R00</t>
  </si>
  <si>
    <t>Přesun hmot pro podlahy z dlaždic v objektech výšky do 12 m</t>
  </si>
  <si>
    <t xml:space="preserve">27,28,29,30,31, : </t>
  </si>
  <si>
    <t>Součet: : 0,32179</t>
  </si>
  <si>
    <t xml:space="preserve">silikonování vnitřních koutů u KO : </t>
  </si>
  <si>
    <t>v ploše : 2,1*6</t>
  </si>
  <si>
    <t>u oken : 0,86+1,28+1,28+0,3+0,3</t>
  </si>
  <si>
    <t>0,8+1,28+1,28+0,3+0,3</t>
  </si>
  <si>
    <t>u dveří : 1,1+2,02+2,02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</si>
  <si>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</si>
  <si>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</si>
  <si>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</si>
  <si>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Odkaz na mn. položky pořadí 35 : 25,57620</t>
  </si>
  <si>
    <t>781475120RU3</t>
  </si>
  <si>
    <t>Montáž obkladů vnitřních z dlaždic keramických 300 x 600 mm,  , kladených do flexibilního tmele</t>
  </si>
  <si>
    <t>nové obklady : 2,1*(2,43+3,29+0,93+0,4+1,24+0,26+0,26+3,43)</t>
  </si>
  <si>
    <t xml:space="preserve"> + ostění oken : 0,3*1,28*4</t>
  </si>
  <si>
    <t xml:space="preserve"> + parapety : 0,3*(0,8+0,8)</t>
  </si>
  <si>
    <t>781497111RS3</t>
  </si>
  <si>
    <t xml:space="preserve">Lišty k obkladům profil ukončovací leštěný hliník, uložení do tmele, výška profilu 10 mm,  </t>
  </si>
  <si>
    <t>v ploše : 2,1*1</t>
  </si>
  <si>
    <t>u oken : 0,86+1,28+1,28</t>
  </si>
  <si>
    <t>0,8+1,28+1,28</t>
  </si>
  <si>
    <t>5978137481</t>
  </si>
  <si>
    <t>Obklad keramický 300 x 600 mm, dle výběru architekta</t>
  </si>
  <si>
    <t>998781102R00</t>
  </si>
  <si>
    <t>Přesun hmot pro obklady keramické v objektech výšky do 12 m</t>
  </si>
  <si>
    <t xml:space="preserve">33,34,35,36,37, : </t>
  </si>
  <si>
    <t>Součet: : 0,63855</t>
  </si>
  <si>
    <t>101 : (4,35-2,1)*(2,43+3,29+0,93+0,4+1,24+0,26+0,26+3,43)</t>
  </si>
  <si>
    <t xml:space="preserve">stávající ponechané stropy : </t>
  </si>
  <si>
    <t>101 : 8,5</t>
  </si>
  <si>
    <t>Odkaz na mn. položky pořadí 41 : 36,04000</t>
  </si>
  <si>
    <t>Odkaz na mn. položky pořadí 39 : 36,04000</t>
  </si>
  <si>
    <t>zásobník na toaletní papír, zásobník na mýdllo, .... : 2,0</t>
  </si>
  <si>
    <t>suť celkem : 6,09776</t>
  </si>
  <si>
    <t>Odkaz na mn. položky pořadí 44 : 0,06006*-1</t>
  </si>
  <si>
    <t>Odkaz na dem. hmot. položky pořadí 20 : 0,01206</t>
  </si>
  <si>
    <t>Odkaz na dem. hmot. položky pořadí 18 : 0,04800</t>
  </si>
  <si>
    <t xml:space="preserve">12,13,14,15,16,17,18,19,20,21,22,23, : </t>
  </si>
  <si>
    <t>Součet: : 6,09776</t>
  </si>
  <si>
    <t>Součet: : 67,07533</t>
  </si>
  <si>
    <t>Součet: : 48,78206</t>
  </si>
  <si>
    <t>Položka obsahuje veškeré práce spojené s demontáží a zpětnou montáží otopných těles ( 2 ks ) :</t>
  </si>
  <si>
    <t>201 - zazdění okna : 1,35*0,9*0,2</t>
  </si>
  <si>
    <t>342012221R00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</si>
  <si>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</si>
  <si>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</si>
  <si>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101 - příčka pod schodištěm : 1,95*(2,5+0,9)</t>
  </si>
  <si>
    <t xml:space="preserve"> - dveře : -0,8*1,95</t>
  </si>
  <si>
    <t>342090321R00</t>
  </si>
  <si>
    <t>Úprava nosné konstrukce a opláštění SDK příčky pro zřízení otvoru pro dveře jednokřídlé, při hmotnosti jednoho křídla od 50 kg do 75 kg, v SDK příčce z UA profilů š.75 mm, 1 x opláštěné</t>
  </si>
  <si>
    <t>101 - příčka pod schodištěm - dveře : 1</t>
  </si>
  <si>
    <t>Odkaz na mn. položky pořadí 8 : 1,87950</t>
  </si>
  <si>
    <t>Odkaz na mn. položky pořadí 9 : 4,35075</t>
  </si>
  <si>
    <t>201 - okno : 1,35*0,9</t>
  </si>
  <si>
    <t>201 + chodba - zazdění okna : 1,35*0,9*1,1*2</t>
  </si>
  <si>
    <t>101 .... 5% : 11,25*0,05</t>
  </si>
  <si>
    <t>201 .... 10% : 13,17*0,1</t>
  </si>
  <si>
    <t>101 .... 5% : 1,95*(4,05+3,25)*2*0,05</t>
  </si>
  <si>
    <t>201 .... 10% : 1,95*(4,05+3,25)*2*0,1</t>
  </si>
  <si>
    <t xml:space="preserve"> + tl. stropu : 0,25*(2,41+0,8)*0,1</t>
  </si>
  <si>
    <t>jen u schodiště : 2,0</t>
  </si>
  <si>
    <t>101 : 11,3</t>
  </si>
  <si>
    <t xml:space="preserve"> + místnost pod schodištěm : 1,99</t>
  </si>
  <si>
    <t>201 vč. schodiště : 13,17</t>
  </si>
  <si>
    <t xml:space="preserve"> + chodba ( zazdění okna ) : 20,0</t>
  </si>
  <si>
    <t>968061112R00</t>
  </si>
  <si>
    <t>Vyvěšení nebo zavěšení dřevěných křídel oken, plochy do 1,5 m2</t>
  </si>
  <si>
    <t>201 : 1</t>
  </si>
  <si>
    <t>pod schodištěm : 1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</si>
  <si>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</si>
  <si>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</si>
  <si>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</si>
  <si>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201 - vybourání okna : 1,35*0,9</t>
  </si>
  <si>
    <t>pod schodištěm : 0,9*1,9</t>
  </si>
  <si>
    <t>201 - vybourání okna - otlučení ostění pro napojení zdiva : 0,2*(1,35+0,9)*2</t>
  </si>
  <si>
    <t>999281151R00</t>
  </si>
  <si>
    <t>Přesun hmot pro opravy a údržbu objektů pro opravy a údržbu dosavadních objektů včetně vnějších plášťů  výšky do 25 m, nošením</t>
  </si>
  <si>
    <t xml:space="preserve">1,2,3,4,5,6,7,8,9,10,11,14,15, : </t>
  </si>
  <si>
    <t>Součet: : 0,71597</t>
  </si>
  <si>
    <t>766111820R00</t>
  </si>
  <si>
    <t>Demontáž dřevěných stěn plných</t>
  </si>
  <si>
    <t>včetně demontáže lišt a vysklení,</t>
  </si>
  <si>
    <t>101 - příčka z laminátových desek : 1,95*(2,48+0,88)</t>
  </si>
  <si>
    <t xml:space="preserve"> - dveře : -0,9*1,9</t>
  </si>
  <si>
    <t>Dveře kovové jednokřídlové 70 x 197 cm, včetně kovové zárubně do sdk kce, vč. veškerého přísl. dle výpisu prvků - dveří, D+M+staven. přesun hmot</t>
  </si>
  <si>
    <t>Odkaz na mn. položky pořadí 26 : 24,53000</t>
  </si>
  <si>
    <t>776200810RT3</t>
  </si>
  <si>
    <t>Demontáž povlakových podlah ze schodišťových stupňů lepených, bez podložky, z ploch do 5 m2</t>
  </si>
  <si>
    <t>stávající schodiště do serverovny - nášlapy : 0,93+0,92+0,8*9</t>
  </si>
  <si>
    <t>776220120RT1</t>
  </si>
  <si>
    <t xml:space="preserve">Lepení podlah z plastů (PVC) na schodišťových stupních točivých, - montáž,  </t>
  </si>
  <si>
    <t>Odkaz na mn. položky pořadí 22 : 9,05000</t>
  </si>
  <si>
    <t>101 : (3,25+4,05+0,1)*2-(0,8+1,38+1,38)</t>
  </si>
  <si>
    <t xml:space="preserve"> + místnost pod schodištěm : (2,41+0,8)*2-0,8</t>
  </si>
  <si>
    <t>102 : 0,85+4,05+3,25+3,25</t>
  </si>
  <si>
    <t xml:space="preserve"> + místnost pod schodištěm : 1,98</t>
  </si>
  <si>
    <t>201 : 11,24</t>
  </si>
  <si>
    <t>201 - kolem schodiště : 0,8+2,41</t>
  </si>
  <si>
    <t>Odkaz na mn. položky pořadí 27 : 3,21000</t>
  </si>
  <si>
    <t>Odkaz na mn. položky pořadí 24 : 28,26000</t>
  </si>
  <si>
    <t xml:space="preserve"> + schodiště do serverovny - nášlapy : 0,92*0,45*3</t>
  </si>
  <si>
    <t>0,8*0,2*8</t>
  </si>
  <si>
    <t>998776103R00</t>
  </si>
  <si>
    <t>Přesun hmot pro podlahy povlakové v objektech výšky do 24 m</t>
  </si>
  <si>
    <t xml:space="preserve">20,21,23,24,26,27,28,29,30,31, : </t>
  </si>
  <si>
    <t>Součet: : 0,38129</t>
  </si>
  <si>
    <t>101 : 1,95*(4,05+3,25)*2</t>
  </si>
  <si>
    <t>201 : 1,95*(4,05+3,25)*2</t>
  </si>
  <si>
    <t xml:space="preserve"> + tl. stropu : 0,25*(2,41+0,8)</t>
  </si>
  <si>
    <t>101 : 11,25</t>
  </si>
  <si>
    <t>201 : 13,17</t>
  </si>
  <si>
    <t>201 - zazdění okna - malba na chodbě : 30,0</t>
  </si>
  <si>
    <t>Odkaz na mn. položky pořadí 35 : 112,16250</t>
  </si>
  <si>
    <t>Odkaz na mn. položky pořadí 33 : 112,16250</t>
  </si>
  <si>
    <t>suť celkem : 0,35414</t>
  </si>
  <si>
    <t>Odkaz na mn. položky pořadí 37 : 0,14374*-1</t>
  </si>
  <si>
    <t>Odkaz na mn. položky pořadí 38 : 0,01000*-1</t>
  </si>
  <si>
    <t>Odkaz na mn. položky pořadí 39 : 0,02905*-1</t>
  </si>
  <si>
    <t>Odkaz na dem. hmot. položky pořadí 13 : 0,02400</t>
  </si>
  <si>
    <t>Odkaz na dem. hmot. položky pořadí 14 : 0,03767</t>
  </si>
  <si>
    <t>Odkaz na dem. hmot. položky pořadí 18 : 0,08207</t>
  </si>
  <si>
    <t>979990162R00</t>
  </si>
  <si>
    <t>Poplatek za skládku za uložení suti - dřevo+sklo, skupina odpadu 170904</t>
  </si>
  <si>
    <t>Odkaz na dem. hmot. položky pořadí 12 : 0,01000</t>
  </si>
  <si>
    <t>Odkaz na dem. hmot. položky pořadí 22 : 0,00453</t>
  </si>
  <si>
    <t>Odkaz na dem. hmot. položky pořadí 25 : 0,02452</t>
  </si>
  <si>
    <t xml:space="preserve">12,13,14,15,16,18,22,25, : </t>
  </si>
  <si>
    <t>Součet: : 0,35414</t>
  </si>
  <si>
    <t>979011219R00</t>
  </si>
  <si>
    <t>Svislá doprava suti a vybouraných hmot nošením příplatek zakaždé další podlaží nad prvním základním podlažím</t>
  </si>
  <si>
    <t>Součet: : 3,89556</t>
  </si>
  <si>
    <t>Součet: : 2,83314</t>
  </si>
  <si>
    <t>113106231R00</t>
  </si>
  <si>
    <t>Rozebrání vozovek a ploch s jakoukoliv výplní spár   v jakékoliv ploše, ze zámkové dlažky, kladených do lože z kameniva</t>
  </si>
  <si>
    <t>822-1</t>
  </si>
  <si>
    <t>s přemístěním hmot na skládku na vzdálenost do 3 m nebo s naložením na dopravní prostředek</t>
  </si>
  <si>
    <t>pro zpětné použití : 35,0</t>
  </si>
  <si>
    <t>113107610R00</t>
  </si>
  <si>
    <t>Odstranění podkladů nebo krytů z kameniva hrubého drceného, v ploše jednotlivě nad 50 m2, tloušťka vrstvy 100 mm</t>
  </si>
  <si>
    <t xml:space="preserve">pro přespádování dlažby : </t>
  </si>
  <si>
    <t>Odkaz na mn. položky pořadí 1 : 35,00000</t>
  </si>
  <si>
    <t>139601102R00</t>
  </si>
  <si>
    <t>Ruční výkop jam, rýh a šachet v hornině 3</t>
  </si>
  <si>
    <t>800-1</t>
  </si>
  <si>
    <t>s přehozením na vzdálenost do 5 m nebo s naložením na ruční dopravní prostředek</t>
  </si>
  <si>
    <t>zákl. patky pro novou ocel. kci zastřešení : 0,6*0,6*1,4*6</t>
  </si>
  <si>
    <t>výkop pro prohlubeň výtahu vč. svahování : 2,53*3,6*1,8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</si>
  <si>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</si>
  <si>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</si>
  <si>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</si>
  <si>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odvoz přebytečného výkopku na skládku : </t>
  </si>
  <si>
    <t>Odkaz na mn. položky pořadí 6 : 9,69900</t>
  </si>
  <si>
    <t>162701109R00</t>
  </si>
  <si>
    <t>Vodorovné přemístění výkopku příplatek k ceně za každých dalších i započatých 1 000 m přes 10 000 m  z horniny 1 až 4</t>
  </si>
  <si>
    <t>Odkaz na mn. položky pořadí 4 : 9,69900</t>
  </si>
  <si>
    <t>Koeficient : 1</t>
  </si>
  <si>
    <t>167101201R00</t>
  </si>
  <si>
    <t>Nakládání, skládání, překládání neulehlého výkopku nakládání, skládání, překládání neulehléno výkopku nebo zeminy - ručně  z horniny 1 až 4</t>
  </si>
  <si>
    <t xml:space="preserve">odvoz přebytečného výkopku do kontejneru : </t>
  </si>
  <si>
    <t xml:space="preserve">výkopy : </t>
  </si>
  <si>
    <t>Odkaz na mn. položky pořadí 3 : 19,41840</t>
  </si>
  <si>
    <t xml:space="preserve"> - zásypy : </t>
  </si>
  <si>
    <t>Odkaz na mn. položky pořadí 7 : 9,71940*-1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</si>
  <si>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</si>
  <si>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</si>
  <si>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</si>
  <si>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kolem prohlubně VŠ : </t>
  </si>
  <si>
    <t xml:space="preserve">výkop : </t>
  </si>
  <si>
    <t xml:space="preserve"> - objem štěrku : </t>
  </si>
  <si>
    <t>Odkaz na mn. položky pořadí 9 : 3,06000*-1</t>
  </si>
  <si>
    <t xml:space="preserve"> - objem zákl. desky : </t>
  </si>
  <si>
    <t>Odkaz na mn. položky pořadí 10 : 2,95100*-1</t>
  </si>
  <si>
    <t xml:space="preserve"> - objem zákl. stěny pod terénem : -0,8*(2,24+2,37)</t>
  </si>
  <si>
    <t>199000002R00</t>
  </si>
  <si>
    <t>Poplatky za skládku horniny 1- 4, skupina 17 05 04 z Katalogu odpadů</t>
  </si>
  <si>
    <t>271531113R00</t>
  </si>
  <si>
    <t>Polštáře zhutněné pod základy kamenivo hrubé, drcené, frakce 16 - 32 mm</t>
  </si>
  <si>
    <t>800-2</t>
  </si>
  <si>
    <t>hutněný štěrk : 3,0*2,55*0,4</t>
  </si>
  <si>
    <t>273323611RV1</t>
  </si>
  <si>
    <t>Beton základových desek železový vodostavební třídy C 30/37, stupeň chemické odolnosti  X0,XC1-4,XD1-2,XF1,XA1-2</t>
  </si>
  <si>
    <t>bez dodávky a uložení výztuže</t>
  </si>
  <si>
    <t>deska VŠ : 2,24+2,37*0,3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</si>
  <si>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</si>
  <si>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</si>
  <si>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</si>
  <si>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deska VŠ : 0,5*(2,24+2,37)</t>
  </si>
  <si>
    <t>273351216R00</t>
  </si>
  <si>
    <t>Bednění stěn základových desek odstranění</t>
  </si>
  <si>
    <t>Včetně očištění, vytřídění a uložení bednicího materiálu.</t>
  </si>
  <si>
    <t>Odkaz na mn. položky pořadí 11 : 2,30500</t>
  </si>
  <si>
    <t>273361921RT8</t>
  </si>
  <si>
    <t>Výztuž základových desek ze svařovaných sítí průměr drátu 8 mm, velikost oka 100/100 mm</t>
  </si>
  <si>
    <t>včetně distančních prvků</t>
  </si>
  <si>
    <t>deska VŠ - dvě vrstvy kari sítě : 2,24*2,37*7,9*1,2*2/1000</t>
  </si>
  <si>
    <t>275321411R00</t>
  </si>
  <si>
    <t>Beton základových patek železový třídy C 25/30</t>
  </si>
  <si>
    <t>zákl. patky pro novou ocel. kci zastřešení : 0,6*0,6*1,2*6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</si>
  <si>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</si>
  <si>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</si>
  <si>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</si>
  <si>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zákl. patky pro novou ocel. kci zastřešení - bednění horní části patek : 0,3*(0,6+0,6)*2*6</t>
  </si>
  <si>
    <t>275351216R00</t>
  </si>
  <si>
    <t>Bednění stěn základových patek odstranění</t>
  </si>
  <si>
    <t>Včetně očištění, vytřídění a uložení bednícího materiálu.</t>
  </si>
  <si>
    <t>Odkaz na mn. položky pořadí 15 : 4,32000</t>
  </si>
  <si>
    <t>275361821R00</t>
  </si>
  <si>
    <t xml:space="preserve">Výztuž základových patek z betonářské oceli z prutové oceli, 10505,  ,  ,  </t>
  </si>
  <si>
    <t>zákl. patky pro novou ocel. kci zastřešení - odhad 90,0 kg / m3 : 0,6*0,6*1,2*6*90,0/1000</t>
  </si>
  <si>
    <t>279323511RT6</t>
  </si>
  <si>
    <t>vodostavební třídy C 30/37, stupeň vlivu prostředí XF4, odolnost proti střídavému působení mrazu</t>
  </si>
  <si>
    <t>stěna prohlubně VŠ : 0,3*1,4*(2,24+2,37)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</si>
  <si>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</si>
  <si>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</si>
  <si>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</si>
  <si>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 xml:space="preserve">stěna prohlubně VŠ : </t>
  </si>
  <si>
    <t>zvenku : 1,9*(2,24+2,37)</t>
  </si>
  <si>
    <t>zevnitř : 1,6*(1,94+2,07)</t>
  </si>
  <si>
    <t xml:space="preserve"> + u dveří : 0,5*0,3*2</t>
  </si>
  <si>
    <t>279351106R00</t>
  </si>
  <si>
    <t>Bednění základových zdí oboustranné, odstranění</t>
  </si>
  <si>
    <t>Včetně  očištění, vytřídění a uložení bednicího materiálu.</t>
  </si>
  <si>
    <t>Odkaz na mn. položky pořadí 19 : 15,47500</t>
  </si>
  <si>
    <t>279361821R00</t>
  </si>
  <si>
    <t>Výztuž základových zdí z betonářské oceli 10 505(R)</t>
  </si>
  <si>
    <t>stěna prohlubně VŠ : 0,3*1,4*(2,24+2,37)*120,0/1000</t>
  </si>
  <si>
    <t xml:space="preserve">stávající okna : </t>
  </si>
  <si>
    <t>1. PP - zazdění otvoru po okně : 1,3*0,7*0,8</t>
  </si>
  <si>
    <t xml:space="preserve">dozdění otvoru pro dveře výtahu : </t>
  </si>
  <si>
    <t>1. - 3. NP : 0,15*3,5*0,8*3</t>
  </si>
  <si>
    <t>311271177R00</t>
  </si>
  <si>
    <t>Zdivo nosné z tvárnic porobetonových hladkých tloušťky 300 mm, charakteristická pevnost v tlaku fk = 3,93 MPa, součinitel prostupu tepla U=0,541 W/m2.K</t>
  </si>
  <si>
    <t>úpravy přilehlé střechy - detail 01 - atika : 0,75*2,8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</si>
  <si>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</si>
  <si>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</si>
  <si>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</si>
  <si>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</si>
  <si>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>úpravy přilehlé střechy - detail 01 - atika : 0,75</t>
  </si>
  <si>
    <t>342252121R00</t>
  </si>
  <si>
    <t>Příčky ze stavebních desek nepálených a lehkých konstr.prvků příčky z desek dřevocementových tloušťky 35 mm</t>
  </si>
  <si>
    <t>s pomocným lešením výšky do 1900 mm a pro zatížení do 1,5 kPa,</t>
  </si>
  <si>
    <t xml:space="preserve">protiprašné příčky - provizorní zakrytí otvorů, než se namontuje výtah - dřevo, osb desky : </t>
  </si>
  <si>
    <t>1. - 3. NP : 1,18*3,5*3</t>
  </si>
  <si>
    <t>417321414R00</t>
  </si>
  <si>
    <t>Železobeton ztužujících pásů a věnců třídy C 25/30</t>
  </si>
  <si>
    <t>úpravy přilehlé střechy - detail 01 - atika - na pórobetonovém zdivu : 0,3*0,2*2,8</t>
  </si>
  <si>
    <t>417351115R00</t>
  </si>
  <si>
    <t>Bednění bočnic ztužujících pásů a věnců včetně vzpěr zřízení</t>
  </si>
  <si>
    <t>úpravy přilehlé střechy - detail 01 - atika - na pórobetonovém zdivu : 0,5*(2,8+0,3+2,8)</t>
  </si>
  <si>
    <t>417351116R00</t>
  </si>
  <si>
    <t>Bednění bočnic ztužujících pásů a věnců včetně vzpěr odstranění</t>
  </si>
  <si>
    <t>Odkaz na mn. položky pořadí 27 : 2,95000</t>
  </si>
  <si>
    <t>417361821R00</t>
  </si>
  <si>
    <t>Výztuž ztužujících pásů a věnců z betonářské oceli 10 505(R)</t>
  </si>
  <si>
    <t>Včetně distančních prvků.</t>
  </si>
  <si>
    <t>úpravy přilehlé střechy - detail 01 - atika - na pórobetonovém zdivu : 0,3*0,2*2,8*80,0/1000</t>
  </si>
  <si>
    <t>430320040RAB</t>
  </si>
  <si>
    <t>Schodiště ze železobetonu přímočaré, z betonu C 25/30, výztuž 120 kg/m3</t>
  </si>
  <si>
    <t>AP-HSV</t>
  </si>
  <si>
    <t>Součtová</t>
  </si>
  <si>
    <t>Beton, výztuž, bednění schodnic a podest, podepření bednění.</t>
  </si>
  <si>
    <t>doplnění jednoho schodu u schodiště do 1. PP ( vč. základu ) : 0,3*0,6*2,0</t>
  </si>
  <si>
    <t>564731111R00</t>
  </si>
  <si>
    <t>Podklad nebo kryt z kameniva hrubého drceného tloušťka po zhutnění 100 mm</t>
  </si>
  <si>
    <t>velikost 32 - 63 mm s rozprostřením a zhutněním</t>
  </si>
  <si>
    <t>předláždění - úprava spádů : 34,0</t>
  </si>
  <si>
    <t>Odkaz na mn. položky pořadí 32 : 34,00000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</si>
  <si>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</si>
  <si>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</si>
  <si>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</si>
  <si>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předláždění - úprava spádů - použita demontovaná zámková dlažba : 34,0</t>
  </si>
  <si>
    <t>596291113R00</t>
  </si>
  <si>
    <t>Řezání zámkové dlažby tloušťky 80 mm</t>
  </si>
  <si>
    <t>předláždění - úprava spádů : 22,0</t>
  </si>
  <si>
    <t>1. PP - zazdění otvoru po okně ( z obou stran ) : 2</t>
  </si>
  <si>
    <t xml:space="preserve">1. - 3. NP - kolem nových dveří výtahu z interiéru : </t>
  </si>
  <si>
    <t>dozdívka : 3</t>
  </si>
  <si>
    <t>ostatní : 3</t>
  </si>
  <si>
    <t xml:space="preserve">1. - 3. NP - kolem nových dveří výtahu z VŠ : </t>
  </si>
  <si>
    <t xml:space="preserve">u dveří výtahu : </t>
  </si>
  <si>
    <t>1. - 3. NP : 0,8*(1,18+3,5+3,5)*3</t>
  </si>
  <si>
    <t>622421143R00</t>
  </si>
  <si>
    <t>Omítky vnější stěn vápenné nebo vápenocementové štukové,  , složitost 1÷ 2</t>
  </si>
  <si>
    <t>nová atika - detail 01 : 0,75*2,8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</si>
  <si>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</si>
  <si>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</si>
  <si>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bez otlučení vadných míst</t>
  </si>
  <si>
    <t>Včetně barvení vždy celé plochy (100%), s výjimkou položek oprav omítek drásaných.</t>
  </si>
  <si>
    <t>oprava fasády po bourání prvků na fasádě - ve výtah. šachtě : 2,2*6,0</t>
  </si>
  <si>
    <t>2,4*16,0</t>
  </si>
  <si>
    <t>622471317RS8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</si>
  <si>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</si>
  <si>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</si>
  <si>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>Odkaz na mn. položky pořadí 37 : 51,60000</t>
  </si>
  <si>
    <t>Odkaz na mn. položky pořadí 36 : 2,10000</t>
  </si>
  <si>
    <t>632421160RU1</t>
  </si>
  <si>
    <t>Potěr ze suchých směsí cementová vyrovnávací podlahová hmota, tloušťky 50 mm, včetně penetrace, Penetrace akrylátová; funkce: proti tvorbě skvrn, úprava savosti, adhezní můstek; ředidlo: voda (disperzní)</t>
  </si>
  <si>
    <t>potěr s výztužnými vlákny</t>
  </si>
  <si>
    <t>včetně penetrace podkladu.</t>
  </si>
  <si>
    <t xml:space="preserve">oprava podlahy u dveří výtahů : </t>
  </si>
  <si>
    <t>1. - 3. NP : 1,18*0,8*3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</si>
  <si>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</si>
  <si>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</si>
  <si>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</si>
  <si>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</si>
  <si>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>lešení kolem VŠ : 16,0*(2,0+2,0)</t>
  </si>
  <si>
    <t>10,0*2,0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</si>
  <si>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</si>
  <si>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</si>
  <si>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40 : 84,00000</t>
  </si>
  <si>
    <t>941941832R00</t>
  </si>
  <si>
    <t>Demontáž lešení lehkého řadového s podlahami šířky od 0,8 do 1 m, výšky přes 10 do 30 m</t>
  </si>
  <si>
    <t>1. PP - 3. NP : 3,0*4</t>
  </si>
  <si>
    <t xml:space="preserve">94390    </t>
  </si>
  <si>
    <t>PROSTOROVÉ PRACOVNÍ LEŠENÍ PŘES 3 kPa</t>
  </si>
  <si>
    <t>m3OP</t>
  </si>
  <si>
    <t>OTSKP 23</t>
  </si>
  <si>
    <t>lešení ve VŠ : 1,8*1,8*16,0</t>
  </si>
  <si>
    <t>1. PP - 3. NP ( jen část, kde se pracuje ) : 5,0*4</t>
  </si>
  <si>
    <t>961055111R00</t>
  </si>
  <si>
    <t>Bourání základů železobetonových</t>
  </si>
  <si>
    <t>nebo vybourání otvorů průřezové plochy přes 4 m2 v základech</t>
  </si>
  <si>
    <t>rampa u vstupu včetně keram. dlažby : 2,7*2,02*0,5</t>
  </si>
  <si>
    <t>1. - 3. NP - vybourání parapet. zdiva demontovaných oken ( 3x ) : 1,33*3</t>
  </si>
  <si>
    <t>966031314R00</t>
  </si>
  <si>
    <t>Vybourání částí říms z cihel vyložených do 25 cm tloušťky přes 300 mm</t>
  </si>
  <si>
    <t>podstřešní římsa - úprava střechy - detail 01 : 2,8</t>
  </si>
  <si>
    <t>mezipodlažní římsa nad 1. NP : 2,4</t>
  </si>
  <si>
    <t>966032911R00</t>
  </si>
  <si>
    <t>Odsekání říms podokenních nebo nadokenních předsazených přes líc zdiva do 80 mm</t>
  </si>
  <si>
    <t>předsazených před líc zdiva,</t>
  </si>
  <si>
    <t>bouraná okna 1. - 3. NP - šambrány : (1,5+2,7+2,7)*3</t>
  </si>
  <si>
    <t>966032921R00</t>
  </si>
  <si>
    <t>Odsekání říms podokenních nebo nadokenních předsazených přes líc zdiva přes 80 mm</t>
  </si>
  <si>
    <t>bouraná okna 1. - 3. NP - podokenní římsy : 1,6*3</t>
  </si>
  <si>
    <t>1. - 3. NP - vybourání parapetů demontovaných oken ( 3x ) : 1,0*0,8*2*3</t>
  </si>
  <si>
    <t>1. PP : 1</t>
  </si>
  <si>
    <t>1. NP - 3. NP : 4*2*3</t>
  </si>
  <si>
    <t>968062244R00</t>
  </si>
  <si>
    <t>Vybourání dřevěných rámů oken jednoduchých, plochy do 1 m2</t>
  </si>
  <si>
    <t>1. PP : 1,3*0,7</t>
  </si>
  <si>
    <t>968062356R00</t>
  </si>
  <si>
    <t>Vybourání dřevěných rámů oken dvojitých nebo zdvojených, plochy do 4 m2</t>
  </si>
  <si>
    <t xml:space="preserve">stávající kastlového okna : </t>
  </si>
  <si>
    <t>1. NP - 3. NP : 1,33*2,45*3</t>
  </si>
  <si>
    <t>968095001R00</t>
  </si>
  <si>
    <t xml:space="preserve">Vybourání vnitřních parapetů dřevěných, šířky do 25 cm,  </t>
  </si>
  <si>
    <t>bouraná okna 1. PP - 3. NP : 1,33*4</t>
  </si>
  <si>
    <t>971033681R00</t>
  </si>
  <si>
    <t>Vybourání otvorů ve zdivu cihelném z jakýchkoliv cihel pálených  na jakoukoliv maltu vápenou nebo vápenocementovou, plochy do 4 m2, tloušťky do 900 mm</t>
  </si>
  <si>
    <t>1. - 3. NP - vybourání parapet. zdiva demontovaných oken ( 3x ) : 1,33*1,0*0,8*3</t>
  </si>
  <si>
    <t>1. PP - otlučení vnějšího a vnitřního ostění ( zazdění otvoru ) : 0,8*(1,3+0,7)*2</t>
  </si>
  <si>
    <t>1. - 3. NP - otlučení vnějšího a vnitřního ostění - nové dveře výtahu ( dozdívky ) : 0,8*(1,33+2,45)*2*3</t>
  </si>
  <si>
    <t>978015241R00</t>
  </si>
  <si>
    <t>Otlučení omítek vápenných nebo vápenocementových vnějších s vyškrabáním spár, s očištěním zdiva  1. až 4. stupni složitosti, v rozsahu do 30 %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</si>
  <si>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</si>
  <si>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</si>
  <si>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</si>
  <si>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999281105R00</t>
  </si>
  <si>
    <t xml:space="preserve">Přesun hmot pro opravy a údržbu objektů pro opravy a údržbu dosavadních objektů včetně vnějších plášťů  výšky do 6 m,  </t>
  </si>
  <si>
    <t>Odkaz na hmot. položky pořadí 1 : 0,00000</t>
  </si>
  <si>
    <t>Odkaz na hmot. položky pořadí 2 : 0,00000</t>
  </si>
  <si>
    <t>Odkaz na hmot. položky pořadí 3 : 0,00000</t>
  </si>
  <si>
    <t>Odkaz na hmot. položky pořadí 4 : 0,00000</t>
  </si>
  <si>
    <t>Odkaz na hmot. položky pořadí 5 : 0,00000</t>
  </si>
  <si>
    <t>Odkaz na hmot. položky pořadí 6 : 0,00000</t>
  </si>
  <si>
    <t>Odkaz na hmot. položky pořadí 7 : 0,00000</t>
  </si>
  <si>
    <t>Odkaz na hmot. položky pořadí 8 : 0,00000</t>
  </si>
  <si>
    <t>Odkaz na hmot. položky pořadí 9 : 6,60960</t>
  </si>
  <si>
    <t>Odkaz na hmot. položky pořadí 10 : 7,06381</t>
  </si>
  <si>
    <t>Odkaz na hmot. položky pořadí 11 : 0,09036</t>
  </si>
  <si>
    <t>Odkaz na hmot. položky pořadí 12 : 0,00000</t>
  </si>
  <si>
    <t>Odkaz na hmot. položky pořadí 13 : 0,10613</t>
  </si>
  <si>
    <t>Odkaz na hmot. položky pořadí 14 : 6,54480</t>
  </si>
  <si>
    <t>Odkaz na hmot. položky pořadí 15 : 0,16934</t>
  </si>
  <si>
    <t>Odkaz na hmot. položky pořadí 16 : 0,00000</t>
  </si>
  <si>
    <t>Odkaz na hmot. položky pořadí 17 : 0,23822</t>
  </si>
  <si>
    <t>Odkaz na hmot. položky pořadí 18 : 4,88891</t>
  </si>
  <si>
    <t>Odkaz na hmot. položky pořadí 19 : 0,60832</t>
  </si>
  <si>
    <t>Odkaz na hmot. položky pořadí 20 : 0,00000</t>
  </si>
  <si>
    <t>Odkaz na hmot. položky pořadí 21 : 0,23725</t>
  </si>
  <si>
    <t>Odkaz na hmot. položky pořadí 31 : 14,62000</t>
  </si>
  <si>
    <t>Odkaz na hmot. položky pořadí 32 : 3,15520</t>
  </si>
  <si>
    <t>Odkaz na hmot. položky pořadí 33 : 0,00792</t>
  </si>
  <si>
    <t>Přesun hmot pro opravy a údržbu objektů pro opravy a údržbu dosavadních objektů včetně vnějších plášťů  Přesun hmot pro opravy a údržbu do v. 25 m,nošením</t>
  </si>
  <si>
    <t>Odkaz na hmot. položky pořadí 22 : 3,23718</t>
  </si>
  <si>
    <t>Odkaz na hmot. položky pořadí 23 : 0,58724</t>
  </si>
  <si>
    <t>Odkaz na hmot. položky pořadí 24 : 0,00154</t>
  </si>
  <si>
    <t>Odkaz na hmot. položky pořadí 25 : 0,28497</t>
  </si>
  <si>
    <t>Odkaz na hmot. položky pořadí 26 : 0,42422</t>
  </si>
  <si>
    <t>Odkaz na hmot. položky pořadí 27 : 0,02307</t>
  </si>
  <si>
    <t>Odkaz na hmot. položky pořadí 28 : 0,00000</t>
  </si>
  <si>
    <t>Odkaz na hmot. položky pořadí 29 : 0,01366</t>
  </si>
  <si>
    <t>Odkaz na hmot. položky pořadí 30 : 1,09804</t>
  </si>
  <si>
    <t>Odkaz na hmot. položky pořadí 34 : 0,49868</t>
  </si>
  <si>
    <t>Odkaz na hmot. položky pořadí 35 : 0,68535</t>
  </si>
  <si>
    <t>Odkaz na hmot. položky pořadí 36 : 0,11042</t>
  </si>
  <si>
    <t>Odkaz na hmot. položky pořadí 37 : 1,19764</t>
  </si>
  <si>
    <t>Odkaz na hmot. položky pořadí 38 : 0,03383</t>
  </si>
  <si>
    <t>Odkaz na hmot. položky pořadí 39 : 0,29003</t>
  </si>
  <si>
    <t>Odkaz na hmot. položky pořadí 40 : 1,54392</t>
  </si>
  <si>
    <t>Odkaz na hmot. položky pořadí 41 : 0,06888</t>
  </si>
  <si>
    <t>Odkaz na hmot. položky pořadí 42 : 0,00000</t>
  </si>
  <si>
    <t>Odkaz na hmot. položky pořadí 43 : 0,07104</t>
  </si>
  <si>
    <t>Odkaz na hmot. položky pořadí 44 : 0,00000</t>
  </si>
  <si>
    <t>Odkaz na hmot. položky pořadí 45 : 0,00080</t>
  </si>
  <si>
    <t>Odkaz na hmot. položky pořadí 46 : 0,00000</t>
  </si>
  <si>
    <t>Odkaz na hmot. položky pořadí 47 : 0,00000</t>
  </si>
  <si>
    <t>Odkaz na hmot. položky pořadí 48 : 0,00000</t>
  </si>
  <si>
    <t>Odkaz na hmot. položky pořadí 49 : 0,00000</t>
  </si>
  <si>
    <t>Odkaz na hmot. položky pořadí 50 : 0,00000</t>
  </si>
  <si>
    <t>Odkaz na hmot. položky pořadí 51 : 0,00000</t>
  </si>
  <si>
    <t>Odkaz na hmot. položky pořadí 52 : 0,00000</t>
  </si>
  <si>
    <t>Odkaz na hmot. položky pořadí 53 : 0,00199</t>
  </si>
  <si>
    <t>Odkaz na hmot. položky pořadí 54 : 0,00899</t>
  </si>
  <si>
    <t>Odkaz na hmot. položky pořadí 55 : 0,00000</t>
  </si>
  <si>
    <t>Odkaz na hmot. položky pořadí 56 : 0,00425</t>
  </si>
  <si>
    <t>Odkaz na hmot. položky pořadí 57 : 0,00000</t>
  </si>
  <si>
    <t>Odkaz na hmot. položky pořadí 58 : 0,00000</t>
  </si>
  <si>
    <t>Odkaz na hmot. položky pořadí 59 : 0,00000</t>
  </si>
  <si>
    <t>712300833RT1</t>
  </si>
  <si>
    <t>Odstranění povlakové krytiny a mechu na střechách plochých do 10° povlakové krytiny  třívrstvé, z ploch jednotlivě do 10 m</t>
  </si>
  <si>
    <t>800-711</t>
  </si>
  <si>
    <t xml:space="preserve">úpravy přilehlé střechy - detail 01 : </t>
  </si>
  <si>
    <t xml:space="preserve"> - odstranění stávající živičné krytiny - montáž nových spádových klínů : 3,0*3,0</t>
  </si>
  <si>
    <t>712341559RV1</t>
  </si>
  <si>
    <t>Povlakové krytiny střech do 10° pásy přitavením v celé ploše, 1 vrstva, včetně dodávky pásu izolačního z oxidovaného asfaltu natavitelného; nosná vložka skelná tkanina, Pás hydroizolační asfaltový tl. = 4,5 mm; asfalt: modifikovaný; nosná vložka: PES rohož se skleněnými vlákny; horní strana: břidličný posyp; spodní...</t>
  </si>
  <si>
    <t>Odkaz na mn. položky pořadí 64 : 12,25000</t>
  </si>
  <si>
    <t>712351111RT2</t>
  </si>
  <si>
    <t>Povlakové krytiny střech do 10° samolepicími pásy 1 vrstva, včetně dodávky samolepicího asfaltového pásu, Pás hydroizolační asfaltový tl. = 3,0 mm; funkce: protiradonová, parobrzdná; asfalt: modifikovaný; nosná vložka: skelná tkanina; horní strana: mine...</t>
  </si>
  <si>
    <t>úpravy přilehlé střechy - detail 01 - krytina vč. napojení na stávající : 3,5*3,5</t>
  </si>
  <si>
    <t>998712102R00</t>
  </si>
  <si>
    <t>Přesun hmot pro povlakové krytiny v objektech výšky přes 6 do 12 m</t>
  </si>
  <si>
    <t xml:space="preserve">63,64, : </t>
  </si>
  <si>
    <t>Součet: : 0,11429</t>
  </si>
  <si>
    <t>713131131RT2</t>
  </si>
  <si>
    <t>Montáž tepelné izolace stěn lepením</t>
  </si>
  <si>
    <t>800-713</t>
  </si>
  <si>
    <t>Očištění povrchu stěny od prachu, nařezání izolačních desek na požadovaný rozměr, nanesení lepicího tmelu, osazení desek.</t>
  </si>
  <si>
    <t>lepidlo bitumenové</t>
  </si>
  <si>
    <t xml:space="preserve">dilatace beton. kcí prohlubně VŠ - XPS tl. 30 mm : </t>
  </si>
  <si>
    <t>deska : 0,3*(2,37+2,24)</t>
  </si>
  <si>
    <t>stěny : 0,3*1,4*2</t>
  </si>
  <si>
    <t>713141337R00</t>
  </si>
  <si>
    <t>Montáž tepelné izolace plochých střech třívrstvé, tloušťky do 300 mm na kotvy</t>
  </si>
  <si>
    <t>úpravy přilehlé střechy - detail 01 - spádové klíny : 2,8*2,8</t>
  </si>
  <si>
    <t>283754611R</t>
  </si>
  <si>
    <t>Výrobek izolační pro budovy z extrudovaného polystyrenu (XPS) tvar: deska; tloušťka d = 30,0 mm; OH = 35 kg/m3; lambda = 0,033 W/(m.K); pevnost v tlaku CS 200 kPa; RtF: E</t>
  </si>
  <si>
    <t>Odkaz na mn. položky pořadí 66 : 2,22300</t>
  </si>
  <si>
    <t>Koeficient prořez: 0,15</t>
  </si>
  <si>
    <t>28375972R</t>
  </si>
  <si>
    <t>Výrobek izolační pro budovy z pěnového polystyrenu (EPS) tvar: spádová deska; označení: S; OH = 25 kg/m3; lambda = 0,035 W/(m.K); pevnost v tlaku CS 150 kPa; RtF: E</t>
  </si>
  <si>
    <t>úpravy přilehlé střechy - detail 01 - spádové klíny : 2,8*2,8*0,5</t>
  </si>
  <si>
    <t>998713102R00</t>
  </si>
  <si>
    <t>Přesun hmot pro izolace tepelné v objektech výšky do 12 m</t>
  </si>
  <si>
    <t xml:space="preserve">66,68,69, : </t>
  </si>
  <si>
    <t>Součet: : 0,10722</t>
  </si>
  <si>
    <t>Demontáž a zpětná montáž s přemístněním otopných těles ( celkem 3 ks )</t>
  </si>
  <si>
    <t xml:space="preserve"> - úprava rozvodů ÚT</t>
  </si>
  <si>
    <t>764817148R00</t>
  </si>
  <si>
    <t xml:space="preserve">Oplechování  zdí (atik), z lakovaného pozinkovaného plechu, rš 480 mm, dodávka a montáž </t>
  </si>
  <si>
    <t>800-764</t>
  </si>
  <si>
    <t>včetně zhotovení rohů, spojů a dilatací</t>
  </si>
  <si>
    <t>úpravy přilehlé střechy - detail 01 - atika : 2,8</t>
  </si>
  <si>
    <t>764813133R00</t>
  </si>
  <si>
    <t>Lemování zdí, z lakovaného pozinkovaného plechu, rš 330 mm, dodávka a montáž</t>
  </si>
  <si>
    <t>včetně krycí lišty</t>
  </si>
  <si>
    <t>zastřešení - kolem stávajícího objektu : 5,3+2,2+2,2+2,8</t>
  </si>
  <si>
    <t>úpravy přilehlé střechy - detail 01 : 3,2</t>
  </si>
  <si>
    <t>kolem zastřešení VŠ : 2,5</t>
  </si>
  <si>
    <t>764819213R00</t>
  </si>
  <si>
    <t>Odpadní trouby kruhové, průměr 120 mm, z lakovaného pozinkovaného plechu,  , dodávka a montáž</t>
  </si>
  <si>
    <t>včetně kolena, objímky, spojovacího materiálu a zednické výpomoci.</t>
  </si>
  <si>
    <t>OS01 : 2,5</t>
  </si>
  <si>
    <t>764815215R00</t>
  </si>
  <si>
    <t>Žlaby podokapní půlkruhové, z lakovaného pozinkovaného plechu, rš 400 mm, dodávka a montáž</t>
  </si>
  <si>
    <t>včetně háků, čel, rohů, rovných hrdel a dilatací</t>
  </si>
  <si>
    <t>OŽ01 : 7,35</t>
  </si>
  <si>
    <t>764815812R01</t>
  </si>
  <si>
    <t>Ostatní prvky ke žlabům a odpadním troubám kotlík žlabový oválného tvaru o rozměru 400/120 mm, z lakovaného pozinkovaného plechu, dodávka a montáž</t>
  </si>
  <si>
    <t>764323830R00</t>
  </si>
  <si>
    <t xml:space="preserve">Demontáž oplechování okapů na střechách s živičnou (fóliovou) krytinou, rš 330 mm,  </t>
  </si>
  <si>
    <t>úpravy přilehlé střechy - detail 01 : 2,8</t>
  </si>
  <si>
    <t>764331830R00</t>
  </si>
  <si>
    <t>Demontáž lemování zdí  na střechách s tvrdou krytinou, rš 250 a 330 mm, sklonu do 30°</t>
  </si>
  <si>
    <t>úpravy přilehlé střechy - detail 01 : 3,5</t>
  </si>
  <si>
    <t>764352810R00</t>
  </si>
  <si>
    <t>Demontáž žlabů podokapních půlkruhových rovných, rš 330 mm, sklonu do 30°</t>
  </si>
  <si>
    <t>764410880R00</t>
  </si>
  <si>
    <t>Demontáž oplechování parapetů rš od 400 do 600 mm</t>
  </si>
  <si>
    <t>bouraná okna 1. PP - 3. NP : 1,6*4</t>
  </si>
  <si>
    <t>764421870R00</t>
  </si>
  <si>
    <t>Demontáž oplechování říms rš od 400 do 500 mm</t>
  </si>
  <si>
    <t>900      RT3</t>
  </si>
  <si>
    <t>HZS, Práce v tarifní třídě 6 (např. tesař)</t>
  </si>
  <si>
    <t>úprava stávajícího oplechování na novou VŠ : 8,0</t>
  </si>
  <si>
    <t>998764103R00</t>
  </si>
  <si>
    <t>Přesun hmot pro konstrukce klempířské v objektech výšky do 24 m</t>
  </si>
  <si>
    <t xml:space="preserve">72,73,74,75,76, : </t>
  </si>
  <si>
    <t>Součet: : 0,08686</t>
  </si>
  <si>
    <t>76500001</t>
  </si>
  <si>
    <t>Zastřešení výtahové šachty PUR panelem, D+ M, včetně zhotovení otvorů, oplechování a olištování</t>
  </si>
  <si>
    <t>Fasádní izolační panel s viditelnými kotevními prvky, modulová šířka 1000 mm, vnější profilace dle výběru ad, tl. plechu 0,6 mm, vnítřní profilace dle výběru ad, tl. plechu 0,5 mm, ti. min vata, u=0,21 w/m2k, systémové rohové a krycí lišty, DP1</t>
  </si>
  <si>
    <t>střecha VŠ - dle PD : 4,0</t>
  </si>
  <si>
    <t>765375111R01</t>
  </si>
  <si>
    <t>Krytina, z polykarbonátu, čirý dutinkový polykarbonát, tloušťka 10 mm, na ocelovou konstrukci, D+M dle výpisu prvků</t>
  </si>
  <si>
    <t>Dodávka a montáž krytiny, těsnění, kaloty včetně spojovacích prostředků.</t>
  </si>
  <si>
    <t>dle výpisu prvků - S.01 : 30,0</t>
  </si>
  <si>
    <t>998765101R00</t>
  </si>
  <si>
    <t>Přesun hmot pro krytiny tvrdé v objektech výšky do 6 m</t>
  </si>
  <si>
    <t>800-765</t>
  </si>
  <si>
    <t xml:space="preserve">84,85, : </t>
  </si>
  <si>
    <t>Součet: : 0,12060</t>
  </si>
  <si>
    <t xml:space="preserve">odstranění dočasných příček v budoucích dveřích výtahu : </t>
  </si>
  <si>
    <t>Odkaz na mn. položky pořadí 25 : 12,39000</t>
  </si>
  <si>
    <t>Z01</t>
  </si>
  <si>
    <t>Zábradlí ocel., délka 3250 mm, včetně kotvení a povrch. úpravy, D+M, dle výpisu zámečn. prvků</t>
  </si>
  <si>
    <t>Z02</t>
  </si>
  <si>
    <t>998767101R00</t>
  </si>
  <si>
    <t>Přesun hmot pro kovové stavební doplňk. konstrukce v objektech výšky do 6 m</t>
  </si>
  <si>
    <t xml:space="preserve">88,89, : </t>
  </si>
  <si>
    <t>Součet: : 0,07800</t>
  </si>
  <si>
    <t>953981204R00</t>
  </si>
  <si>
    <t>Chemické kotvy do betonu, do cihelného zdiva do betonu, hloubky 125 mm, M 16, malta pro chemické kotvy dvousložková do plných materiálů</t>
  </si>
  <si>
    <t xml:space="preserve">kce zastřešení : </t>
  </si>
  <si>
    <t>sloupky k patkám : 4*9</t>
  </si>
  <si>
    <t>767995105R00</t>
  </si>
  <si>
    <t>Výroba a montáž atypických kovovových doplňků staveb hmotnosti přes 50 do 100 kg</t>
  </si>
  <si>
    <t>sloupky - jackel 100/100/2750 mm ... 9 ks : 2,75*20,76*9</t>
  </si>
  <si>
    <t>profil - jackel 100/60/5000 mm ... 1 ks : 5,0*12,811*1</t>
  </si>
  <si>
    <t>krokev- jackel 100/60/4500 mm ... 9 ks : 4,5*12,811*9</t>
  </si>
  <si>
    <t>krokev- jackel 100/60/2500 mm ... 4 ks : 2,5*12,811*4</t>
  </si>
  <si>
    <t>vaznice - jackel 120/100/4400 mm ... 1 ks : 4,4*23,186*1</t>
  </si>
  <si>
    <t>vaznice - jackel 120/100/7150 mm ... 1 ks : 7,15*23,186*1</t>
  </si>
  <si>
    <t>vaznice - jackel 120/100/2000 mm ... 2 ks : 2,0*23,186*2</t>
  </si>
  <si>
    <t>vaznice - jackel 120/100/2450 mm ... 1 ks : 2,45*23,186*1</t>
  </si>
  <si>
    <t>profil - jackel 120/100/5000 mm ... 1 ks : 5,0*23,186*1</t>
  </si>
  <si>
    <t>kotevní plechy pod sloupky 200 x 200 ..... 9 ks : 0,2*0,2*95,0*9</t>
  </si>
  <si>
    <t>767996802R00</t>
  </si>
  <si>
    <t>Demontáž ostatních doplňků staveb atypických konstrukcí  o hmotnosti přes 50 do 100 kg</t>
  </si>
  <si>
    <t>dmtž ocel. kce zastřešení vč. krytiny - odhad : 300,0</t>
  </si>
  <si>
    <t>dmtž zábradlí - odhad : 50,0</t>
  </si>
  <si>
    <t>145872961</t>
  </si>
  <si>
    <t>Profil ocelový uzavřený průřez: čtvercový; značka: S235JRH (1.0039); B = 100 mm; T = 8,0 mm</t>
  </si>
  <si>
    <t>sloupky - jackel 100/100/2750 mm ... 9 ks : 2,75*20,76*9/1000</t>
  </si>
  <si>
    <t>145877941</t>
  </si>
  <si>
    <t>Profil ocelový uzavřený průřez: obdélníkový; značka: S235JRH (1.0039); H = 100 mm; B = 60 mm, T = 6,0 mm</t>
  </si>
  <si>
    <t>profil - jackel 100/60/5000 mm ... 1 ks : 5,0*12,811*1/1000</t>
  </si>
  <si>
    <t>krokev- jackel 100/60/4500 mm ... 9 ks : 4,5*12,811*9/1000</t>
  </si>
  <si>
    <t>krokev- jackel 100/60/2500 mm ... 4 ks : 2,5*12,811*4/1000</t>
  </si>
  <si>
    <t>145877961</t>
  </si>
  <si>
    <t>Profil ocelový uzavřený průřez: obdélníkový; značka: S235JRH (1.0039); H = 120 mm; B = 100 mm, T = 8,0 mm</t>
  </si>
  <si>
    <t>vaznice - jackel 120/100/4400 mm ... 1 ks : 4,4*23,186*1/1000</t>
  </si>
  <si>
    <t>vaznice - jackel 120/100/7150 mm ... 1 ks : 7,15*23,186*1/1000</t>
  </si>
  <si>
    <t>vaznice - jackel 120/100/2000 mm ... 2 ks : 2,0*23,186*2/1000</t>
  </si>
  <si>
    <t>vaznice - jackel 120/100/2450 mm ... 1 ks : 2,45*23,186*1/1000</t>
  </si>
  <si>
    <t>profil - jackel 120/100/5000 mm ... 1 ks : 5,0*23,186*1/1000</t>
  </si>
  <si>
    <t>55399993.AR</t>
  </si>
  <si>
    <t>výrobek kovový vyrobený dělením, hmotnost výrobku nad 10 kg</t>
  </si>
  <si>
    <t xml:space="preserve">91,92,93,94,95,96,97, : </t>
  </si>
  <si>
    <t>Součet: : 2,04113</t>
  </si>
  <si>
    <t xml:space="preserve">kce VŠ : </t>
  </si>
  <si>
    <t>stojky k žb desce : 4*4</t>
  </si>
  <si>
    <t>953981304R00</t>
  </si>
  <si>
    <t>Chemické kotvy do betonu, do cihelného zdiva do cihel plných, hloubky 125 mm, M 16, malta pro chemické kotvy dvousložková do dutých materiálů</t>
  </si>
  <si>
    <t>kotvení OK VŠ ke stáv. zdivu : 10*4</t>
  </si>
  <si>
    <t>stojky - jackel 100/100/16000 mm ... 4 ks : 16,0*20,76*4</t>
  </si>
  <si>
    <t>příčle v úrovni pater - jackel 150/100/ 7500 mm ... 4 ks : 7,5*26,879*4</t>
  </si>
  <si>
    <t>příčle v úrovni střechy - jackel 100/100/ 9300 mm ... 1 ks : 9,3*20,76*1</t>
  </si>
  <si>
    <t>kotevní plechy pod stojky 200 x 200 ..... 4 ks : 0,2*0,2*95,0*4</t>
  </si>
  <si>
    <t>kotevní plechy pro kotvení do fasády 300 x 300 ..... 10 ks : 0,3*0,3*95,0*10</t>
  </si>
  <si>
    <t>stojky - jackel 100/100/16000 mm ... 4 ks : 16,0*20,76*4/1000</t>
  </si>
  <si>
    <t>příčle v úrovni střechy - jackel 100/100/ 9300 mm ... 1 ks : 9,3*20,76*1/1000</t>
  </si>
  <si>
    <t>145877962</t>
  </si>
  <si>
    <t>Profil ocelový uzavřený průřez: obdélníkový; značka: S235JRH (1.0039); H = 150 mm; B = 100 mm, T = 8,0 mm</t>
  </si>
  <si>
    <t>příčle v úrovni pater - jackel 150/100/ 7500 mm ... 4 ks : 7,5*26,879*4/1000</t>
  </si>
  <si>
    <t>998767103R00</t>
  </si>
  <si>
    <t>Přesun hmot pro kovové stavební doplňk. konstrukce v objektech výšky do 24 m</t>
  </si>
  <si>
    <t xml:space="preserve">99,101,102,103,104, : </t>
  </si>
  <si>
    <t>Součet: : 2,73694</t>
  </si>
  <si>
    <t>Odkaz na mn. položky pořadí 109 : 2,83200</t>
  </si>
  <si>
    <t xml:space="preserve"> + soklíky : 0,1*6,0</t>
  </si>
  <si>
    <t>771475014RT8</t>
  </si>
  <si>
    <t>Montáž soklíků z dlaždic keramických výšky 100 mm, soklíků vodorovných, kladených do flexibilního tmele</t>
  </si>
  <si>
    <t>1. - 3. NP : (0,2+0,8+0,8+0,2)*3</t>
  </si>
  <si>
    <t>771479001R00</t>
  </si>
  <si>
    <t>Řezání dlaždic pro soklíky</t>
  </si>
  <si>
    <t>Odkaz na mn. položky pořadí 107 : 6,00000</t>
  </si>
  <si>
    <t>771575109RT8</t>
  </si>
  <si>
    <t>Montáž podlah z dlaždic keramických 300 x 300 mm, režných nebo glazovaných, hladkých, kladených do flexibilního tmele</t>
  </si>
  <si>
    <t>5976420311</t>
  </si>
  <si>
    <t>Dlažba keramická dle stávající dlažby</t>
  </si>
  <si>
    <t xml:space="preserve"> + soklíky : 0,3*6,0</t>
  </si>
  <si>
    <t>Koeficient prořez: 0,2</t>
  </si>
  <si>
    <t>998771103R00</t>
  </si>
  <si>
    <t>Přesun hmot pro podlahy z dlaždic v objektech výšky do 24 m</t>
  </si>
  <si>
    <t xml:space="preserve">106,107,109,110,111, : </t>
  </si>
  <si>
    <t>Součet: : 0,11781</t>
  </si>
  <si>
    <t>713511373RU4</t>
  </si>
  <si>
    <t>Nátěr protipožární oceli třívrstvý požární odolnost R30, uzavřený pravoúhlý nosník, podíl obvodu a plochy příčného průřezu Am/V do 125, Hmota nátěrová alkydová (AK); funkce: protikorozní; barva: červenohnědá</t>
  </si>
  <si>
    <t>(vč. krycí vrstvy)</t>
  </si>
  <si>
    <t>Nátěr je tvořen základním nátěrem, zpěňujícím nátěrem a krycím nátěrem vč. dodávky.</t>
  </si>
  <si>
    <t>Včetně pomocného lešení o výšce podlahy do 1900 mm a pro zatížení do 1,5 kPa.</t>
  </si>
  <si>
    <t>sloupky - jackel 100/100/2750 mm ... 9 ks : 2,75*0,366*9</t>
  </si>
  <si>
    <t>profil - jackel 100/60/5000 mm ... 1 ks : 5,0*0,299*1</t>
  </si>
  <si>
    <t>krokev- jackel 100/60/4500 mm ... 9 ks : 4,5*0,299*9</t>
  </si>
  <si>
    <t>krokev- jackel 100/60/2500 mm ... 4 ks : 2,5*0,299*4</t>
  </si>
  <si>
    <t>vaznice - jackel 120/100/4400 mm ... 1 ks : 4,4*0,406*1</t>
  </si>
  <si>
    <t>vaznice - jackel 120/100/7150 mm ... 1 ks : 7,15*0,406*1</t>
  </si>
  <si>
    <t>vaznice - jackel 120/100/2000 mm ... 2 ks : 2,0*0,406*2</t>
  </si>
  <si>
    <t>vaznice - jackel 120/100/2450 mm ... 1 ks : 2,45*0,406*1</t>
  </si>
  <si>
    <t>profil - jackel 120/100/5000 mm ... 1 ks : 5,0*0,406*1</t>
  </si>
  <si>
    <t>kotevní plechy pod sloupky 200 x 200 ..... 9 ks : 0,2*0,2*2*9</t>
  </si>
  <si>
    <t>stojky - jackel 100/100/16000 mm ... 4 ks : 16,0*0,366*4</t>
  </si>
  <si>
    <t>příčle v úrovni pater - jackel 150/100/ 7500 mm ... 4 ks : 7,5*0,466*4</t>
  </si>
  <si>
    <t>příčle v úrovni střechy - jackel 100/100/ 9300 mm ... 1 ks : 9,3*0,366*1</t>
  </si>
  <si>
    <t>kotevní plechy pod stojky 200 x 200 ..... 4 ks : 0,2*0,2*2*4</t>
  </si>
  <si>
    <t>kotevní plechy pro kotvení do fasády 300 x 300 ..... 10 ks : 0,3*0,3*2*10</t>
  </si>
  <si>
    <t>783903811R00</t>
  </si>
  <si>
    <t>Ostatní práce odmaštění chemickými rozpuštědly</t>
  </si>
  <si>
    <t>800-783</t>
  </si>
  <si>
    <t>Odkaz na mn. položky pořadí 113 : 78,63880</t>
  </si>
  <si>
    <t>783904811R00</t>
  </si>
  <si>
    <t>Ostatní práce odrezivění kovových konstrukcí</t>
  </si>
  <si>
    <t>1. NP - 3. NP - kolem dveří výtahu : 3,0*4,0*3</t>
  </si>
  <si>
    <t>Odkaz na mn. položky pořadí 118 : 38,00000</t>
  </si>
  <si>
    <t>1. PP - po zazděném okně : 2,0</t>
  </si>
  <si>
    <t>787693313001</t>
  </si>
  <si>
    <t>Opláštění VŠ bezpečnostním skle, D+M+staveništní přesun hmot</t>
  </si>
  <si>
    <t>opláštění VŠ - dle PD : 70,0</t>
  </si>
  <si>
    <t>787693313002</t>
  </si>
  <si>
    <t>Osazení bezpečnostního skla před stávajícími okny pro zamezení přístupu z interiéru do VŠ, D+M+staveništní přesun hmot</t>
  </si>
  <si>
    <t>řezopohled A-A : 1,5*0,9</t>
  </si>
  <si>
    <t>1,5*2,7</t>
  </si>
  <si>
    <t>M21001</t>
  </si>
  <si>
    <t>Demontáž svislého a vodorovného  svodu hromosvodu na fasádě, přeložení, prodloužení, D+M+staveništní přesun hmot</t>
  </si>
  <si>
    <t>v místě nové VŠ : 1</t>
  </si>
  <si>
    <t>330000001</t>
  </si>
  <si>
    <t>Výtah dle PD, nosnost 630 kg, 8 osob, 4 stanice, 4 nástupiště, kompletní D+M+staveništní přesun hmot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</si>
  <si>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</si>
  <si>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</si>
  <si>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</si>
  <si>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Odkaz na dem. hmot. položky pořadí 93 : 0,35000</t>
  </si>
  <si>
    <t>suť celkem : 24,40748</t>
  </si>
  <si>
    <t>Odkaz na mn. položky pořadí 123 : 0,35000*-1</t>
  </si>
  <si>
    <t>Odkaz na mn. položky pořadí 125 : 0,12600*-1</t>
  </si>
  <si>
    <t>Odkaz na mn. položky pořadí 126 : 0,83441*-1</t>
  </si>
  <si>
    <t>Odkaz na mn. položky pořadí 127 : 0,25000*-1</t>
  </si>
  <si>
    <t>979990121R00</t>
  </si>
  <si>
    <t>Poplatek za skládku za uložení suti - asfaltové pásy, skupina odpadu 170302</t>
  </si>
  <si>
    <t>Odkaz na dem. hmot. položky pořadí 62 : 0,12600</t>
  </si>
  <si>
    <t>Odkaz na dem. hmot. položky pořadí 53 : 0,03731</t>
  </si>
  <si>
    <t>Odkaz na dem. hmot. položky pořadí 55 : 0,05921</t>
  </si>
  <si>
    <t>Odkaz na dem. hmot. položky pořadí 54 : 0,52788</t>
  </si>
  <si>
    <t>Odkaz na dem. hmot. položky pořadí 87 : 0,21001</t>
  </si>
  <si>
    <t>Odkaz na dem. hmot. položky pořadí 52 : 0,25000</t>
  </si>
  <si>
    <t xml:space="preserve">2,46,47,48,49,50,51,52,53,54,55,56,57,58,62,77,78,79,80,81,87,93, : </t>
  </si>
  <si>
    <t>Součet: : 24,61749</t>
  </si>
  <si>
    <t>Součet: : 270,79237</t>
  </si>
  <si>
    <t>Součet: : 196,93990</t>
  </si>
  <si>
    <t>Položka obsahuje veškeré práce spojené s demontáží a zpětnou montáží otopných těles ( 3 ks ) :</t>
  </si>
  <si>
    <t>612325101</t>
  </si>
  <si>
    <t>Vápenocementová omítka rýh hrubá ve stěnách, šířky rýhy do 150 mm</t>
  </si>
  <si>
    <t>URS</t>
  </si>
  <si>
    <t>ÚRS 24 01</t>
  </si>
  <si>
    <t>POL1_1</t>
  </si>
  <si>
    <t>https://podminky.urs.cz/item/CS_URS_2024_01/612325101</t>
  </si>
  <si>
    <t xml:space="preserve">21,5*0,07 : </t>
  </si>
  <si>
    <t xml:space="preserve">85*0,07 : </t>
  </si>
  <si>
    <t>7,455</t>
  </si>
  <si>
    <t>971033231</t>
  </si>
  <si>
    <t>Vybourání otvorů ve zdivu základovém nebo nadzákladovém z cihel, tvárnic, příčkovek z cihel pálených, na maltu vápennou nebo vápenocementovou plochy do 0,0225 m2, tl. do 150 mm</t>
  </si>
  <si>
    <t>https://podminky.urs.cz/item/CS_URS_2024_01/971033231</t>
  </si>
  <si>
    <t xml:space="preserve">2 : </t>
  </si>
  <si>
    <t>974049122</t>
  </si>
  <si>
    <t>Vysekání rýh v betonových zdech do hl. 30 mm a šířky do 70 mm</t>
  </si>
  <si>
    <t>https://podminky.urs.cz/item/CS_URS_2024_01/974049122</t>
  </si>
  <si>
    <t xml:space="preserve">43/2 : </t>
  </si>
  <si>
    <t>21,5</t>
  </si>
  <si>
    <t>974049142</t>
  </si>
  <si>
    <t>Vysekání rýh v betonových zdech do hl. 70 mm a šířky do 70 mm</t>
  </si>
  <si>
    <t>https://podminky.urs.cz/item/CS_URS_2024_01/974049142</t>
  </si>
  <si>
    <t xml:space="preserve">15+10 : </t>
  </si>
  <si>
    <t xml:space="preserve">"stávající"30 : </t>
  </si>
  <si>
    <t xml:space="preserve">"klimatizace"30 : </t>
  </si>
  <si>
    <t>85</t>
  </si>
  <si>
    <t>977131119</t>
  </si>
  <si>
    <t>Vrty příklepovými vrtáky do cihelného zdiva nebo prostého betonu průměru přes 28 do 32 mm</t>
  </si>
  <si>
    <t>https://podminky.urs.cz/item/CS_URS_2024_01/977131119</t>
  </si>
  <si>
    <t>HZS1292</t>
  </si>
  <si>
    <t>Hodinové zúčtovací sazby profesí HSV zemní a pomocné práce stavební dělník</t>
  </si>
  <si>
    <t>hod</t>
  </si>
  <si>
    <t>https://podminky.urs.cz/item/CS_URS_2024_01/HZS1292</t>
  </si>
  <si>
    <t xml:space="preserve">"začištění další"10 : </t>
  </si>
  <si>
    <t xml:space="preserve">"další bourací práce"10 : </t>
  </si>
  <si>
    <t>20</t>
  </si>
  <si>
    <t>58591504</t>
  </si>
  <si>
    <t>směs suchá omítková jádrová ruční jemná</t>
  </si>
  <si>
    <t>POL3_0</t>
  </si>
  <si>
    <t>725110811</t>
  </si>
  <si>
    <t>Demontáž klozetů splachovacích s nádrží nebo tlakovým splachovačem</t>
  </si>
  <si>
    <t>soubor</t>
  </si>
  <si>
    <t>https://podminky.urs.cz/item/CS_URS_2024_01/725110811</t>
  </si>
  <si>
    <t>725122817</t>
  </si>
  <si>
    <t>Demontáž pisoárů bez nádrže s rohovým ventilem s 1 záchodkem</t>
  </si>
  <si>
    <t>https://podminky.urs.cz/item/CS_URS_2024_01/725122817</t>
  </si>
  <si>
    <t>725210821</t>
  </si>
  <si>
    <t>Demontáž umyvadel bez výtokových armatur umyvadel</t>
  </si>
  <si>
    <t>https://podminky.urs.cz/item/CS_URS_2024_01/725210821</t>
  </si>
  <si>
    <t xml:space="preserve">2+4+2 : </t>
  </si>
  <si>
    <t>8</t>
  </si>
  <si>
    <t>725820801</t>
  </si>
  <si>
    <t>Demontáž baterií nástěnných do G 3/4</t>
  </si>
  <si>
    <t>https://podminky.urs.cz/item/CS_URS_2024_01/725820801</t>
  </si>
  <si>
    <t>725850800</t>
  </si>
  <si>
    <t>Demontáž odpadních ventilů všech připojovacích dimenzí</t>
  </si>
  <si>
    <t>https://podminky.urs.cz/item/CS_URS_2024_01/725850800</t>
  </si>
  <si>
    <t>721171803</t>
  </si>
  <si>
    <t>Demontáž potrubí z novodurových trub odpadních nebo připojovacích do D 75</t>
  </si>
  <si>
    <t>https://podminky.urs.cz/item/CS_URS_2024_01/721171803</t>
  </si>
  <si>
    <t xml:space="preserve">2,5+5+2 : </t>
  </si>
  <si>
    <t>9,5</t>
  </si>
  <si>
    <t>721171808</t>
  </si>
  <si>
    <t>Demontáž potrubí z novodurových trub odpadních nebo připojovacích přes 75 do D 114</t>
  </si>
  <si>
    <t>https://podminky.urs.cz/item/CS_URS_2024_01/721171808</t>
  </si>
  <si>
    <t>722130801</t>
  </si>
  <si>
    <t>Demontáž potrubí z ocelových trubek pozinkovaných závitových do DN 25</t>
  </si>
  <si>
    <t>https://podminky.urs.cz/item/CS_URS_2024_01/722130801</t>
  </si>
  <si>
    <t xml:space="preserve">10+5+4 : </t>
  </si>
  <si>
    <t>19</t>
  </si>
  <si>
    <t>723120804</t>
  </si>
  <si>
    <t>Demontáž potrubí svařovaného z ocelových trubek závitových do DN 25</t>
  </si>
  <si>
    <t>https://podminky.urs.cz/item/CS_URS_2024_01/723120804</t>
  </si>
  <si>
    <t>997013212</t>
  </si>
  <si>
    <t>Vnitrostaveništní doprava suti a vybouraných hmot vodorovně do 50 m s naložením ručně pro budovy a, haly výšky přes 6 do 9 m</t>
  </si>
  <si>
    <t>https://podminky.urs.cz/item/CS_URS_2024_01/997013212</t>
  </si>
  <si>
    <t>997013501</t>
  </si>
  <si>
    <t>Odvoz suti a vybouraných hmot na skládku nebo meziskládku se složením, na vzdálenost do 1 km</t>
  </si>
  <si>
    <t>https://podminky.urs.cz/item/CS_URS_2024_01/997013501</t>
  </si>
  <si>
    <t>997013509</t>
  </si>
  <si>
    <t>Odvoz suti a vybouraných hmot na skládku nebo meziskládku se složením, na vzdálenost Příplatek k, ceně za každý další započatý 1 km přes 1 km</t>
  </si>
  <si>
    <t>https://podminky.urs.cz/item/CS_URS_2024_01/997013509</t>
  </si>
  <si>
    <t>Poznámka k položce:</t>
  </si>
  <si>
    <t>25 km celkem</t>
  </si>
  <si>
    <t xml:space="preserve">1,35*25 'Přepočtené koeficientem množství : </t>
  </si>
  <si>
    <t>33,75</t>
  </si>
  <si>
    <t>997013603</t>
  </si>
  <si>
    <t>Poplatek za uložení stavebního odpadu na skládce (skládkovné) cihelného zatříděného do Katalogu, odpadů pod kódem 17 01 02</t>
  </si>
  <si>
    <t>https://podminky.urs.cz/item/CS_URS_2024_01/997013603</t>
  </si>
  <si>
    <t>998721102</t>
  </si>
  <si>
    <t>Přesun hmot pro vnitřní kanalizaci stanovený z hmotnosti přesunovaného materiálu vodorovná dopravní, vzdálenost do 50 m základní v objektech výšky přes 6 do 12 m</t>
  </si>
  <si>
    <t>POL1_7</t>
  </si>
  <si>
    <t>https://podminky.urs.cz/item/CS_URS_2024_01/998721102</t>
  </si>
  <si>
    <t>721194105</t>
  </si>
  <si>
    <t>Vyměření přípojek na potrubí vyvedení a upevnění odpadních výpustek DN 50</t>
  </si>
  <si>
    <t>https://podminky.urs.cz/item/CS_URS_2024_01/721194105</t>
  </si>
  <si>
    <t xml:space="preserve">2+4+4 : </t>
  </si>
  <si>
    <t>721194109</t>
  </si>
  <si>
    <t>Vyměření přípojek na potrubí vyvedení a upevnění odpadních výpustek DN 110</t>
  </si>
  <si>
    <t>https://podminky.urs.cz/item/CS_URS_2024_01/721194109</t>
  </si>
  <si>
    <t>721174041</t>
  </si>
  <si>
    <t>Potrubí z trub polypropylenových připojovací DN 32</t>
  </si>
  <si>
    <t>https://podminky.urs.cz/item/CS_URS_2024_01/721174041</t>
  </si>
  <si>
    <t xml:space="preserve">"klimatizace"10 : </t>
  </si>
  <si>
    <t>721174043</t>
  </si>
  <si>
    <t>Potrubí z trub polypropylenových připojovací DN 50</t>
  </si>
  <si>
    <t>https://podminky.urs.cz/item/CS_URS_2024_01/721174043</t>
  </si>
  <si>
    <t xml:space="preserve">3,5 : </t>
  </si>
  <si>
    <t xml:space="preserve">4,5+1 : </t>
  </si>
  <si>
    <t xml:space="preserve">5+1 : </t>
  </si>
  <si>
    <t>15</t>
  </si>
  <si>
    <t>721174045</t>
  </si>
  <si>
    <t>Potrubí z trub polypropylenových připojovací DN 110</t>
  </si>
  <si>
    <t>https://podminky.urs.cz/item/CS_URS_2024_01/721174045</t>
  </si>
  <si>
    <t xml:space="preserve">1 : </t>
  </si>
  <si>
    <t>K003</t>
  </si>
  <si>
    <t>D+M napojení na stávající stoupací potrubí - kanalizace</t>
  </si>
  <si>
    <t>998722102</t>
  </si>
  <si>
    <t>Přesun hmot pro vnitřní vodovod stanovený z hmotnosti přesunovaného materiálu vodorovná dopravní, vzdálenost do 50 m základní v objektech výšky přes 6 do 12 m</t>
  </si>
  <si>
    <t>https://podminky.urs.cz/item/CS_URS_2024_01/998722102</t>
  </si>
  <si>
    <t>722174022</t>
  </si>
  <si>
    <t>Potrubí z plastových trubek z polypropylenu PPR svařovaných polyfúzně PN 20 (SDR 6) D 20 x 3,4</t>
  </si>
  <si>
    <t>https://podminky.urs.cz/item/CS_URS_2024_01/722174022</t>
  </si>
  <si>
    <t xml:space="preserve">2*(2,85+0,8+0,75*2)+1,5 : </t>
  </si>
  <si>
    <t xml:space="preserve">2*(4,5+1) : </t>
  </si>
  <si>
    <t xml:space="preserve">2*(5,5+3*0,75+1,5) : </t>
  </si>
  <si>
    <t>41,3</t>
  </si>
  <si>
    <t>722174024</t>
  </si>
  <si>
    <t>Potrubí z plastových trubek z polypropylenu PPR svařovaných polyfúzně PN 20 (SDR 6) D 32 x 5,4</t>
  </si>
  <si>
    <t>https://podminky.urs.cz/item/CS_URS_2024_01/722174024</t>
  </si>
  <si>
    <t xml:space="preserve">2*1,5 : </t>
  </si>
  <si>
    <t>722290246</t>
  </si>
  <si>
    <t>Zkoušky, proplach a desinfekce vodovodního potrubí zkoušky těsnosti vodovodního potrubí plastového, do DN 40</t>
  </si>
  <si>
    <t>https://podminky.urs.cz/item/CS_URS_2024_01/722290246</t>
  </si>
  <si>
    <t xml:space="preserve">41,3+3 : </t>
  </si>
  <si>
    <t>44,3</t>
  </si>
  <si>
    <t>722290234</t>
  </si>
  <si>
    <t>Zkoušky, proplach a desinfekce vodovodního potrubí proplach a desinfekce vodovodního potrubí do DN, 80</t>
  </si>
  <si>
    <t>https://podminky.urs.cz/item/CS_URS_2024_01/722290234</t>
  </si>
  <si>
    <t>K002</t>
  </si>
  <si>
    <t>D+M napojení na stávající stoupací potrubí - vodovod</t>
  </si>
  <si>
    <t>722220152</t>
  </si>
  <si>
    <t>Armatury s jedním závitem plastové (PPR) PN 20 (SDR 6) DN 20 x G 1/2"</t>
  </si>
  <si>
    <t>https://podminky.urs.cz/item/CS_URS_2024_01/722220152</t>
  </si>
  <si>
    <t xml:space="preserve">1+4+4+6 : </t>
  </si>
  <si>
    <t>722220161</t>
  </si>
  <si>
    <t>Armatury s jedním závitem plastové (PPR) PN 20 (SDR 6) DN 20 x G 1/2" (nástěnný komplet)</t>
  </si>
  <si>
    <t>https://podminky.urs.cz/item/CS_URS_2024_01/722220161</t>
  </si>
  <si>
    <t>725813111</t>
  </si>
  <si>
    <t>Ventily rohové bez připojovací trubičky nebo flexi hadičky G 1/2"</t>
  </si>
  <si>
    <t>https://podminky.urs.cz/item/CS_URS_2024_01/725813111</t>
  </si>
  <si>
    <t xml:space="preserve">9+6 : </t>
  </si>
  <si>
    <t>722181231</t>
  </si>
  <si>
    <t>Ochrana potrubí termoizolačními trubicemi z pěnového polyetylenu PE přilepenými v příčných a, podélných spojích, tloušťky izolace přes 9 do 13 mm, vnitřního průměru izolace DN do 22 mm</t>
  </si>
  <si>
    <t>https://podminky.urs.cz/item/CS_URS_2024_01/722181231</t>
  </si>
  <si>
    <t>722181232</t>
  </si>
  <si>
    <t>Ochrana potrubí termoizolačními trubicemi z pěnového polyetylenu PE přilepenými v příčných a, podélných spojích, tloušťky izolace přes 9 do 13 mm, vnitřního průměru izolace DN přes 22 do 45 mm</t>
  </si>
  <si>
    <t>https://podminky.urs.cz/item/CS_URS_2024_01/722181232</t>
  </si>
  <si>
    <t>725112022</t>
  </si>
  <si>
    <t>Zařízení záchodů klozety keramické závěsné na nosné stěny s hlubokým splachováním odpad vodorovný</t>
  </si>
  <si>
    <t>https://podminky.urs.cz/item/CS_URS_2024_01/725112022</t>
  </si>
  <si>
    <t>725211617</t>
  </si>
  <si>
    <t>Umyvadla keramická bílá bez výtokových armatur připevněná na stěnu šrouby s krytem na sifon, (polosloupem), šířka umyvadla 600 mm</t>
  </si>
  <si>
    <t>https://podminky.urs.cz/item/CS_URS_2024_01/725211617</t>
  </si>
  <si>
    <t>725211681</t>
  </si>
  <si>
    <t>Umyvadla keramická bílá bez výtokových armatur připevněná na stěnu šrouby zdravotní, šířka umyvadla, 640 mm</t>
  </si>
  <si>
    <t>https://podminky.urs.cz/item/CS_URS_2024_01/725211681</t>
  </si>
  <si>
    <t>725535211</t>
  </si>
  <si>
    <t>Elektrické ohřívače zásobníkové pojistné armatury pojistný ventil G 1/2"</t>
  </si>
  <si>
    <t>https://podminky.urs.cz/item/CS_URS_2024_01/725535211</t>
  </si>
  <si>
    <t>725539201</t>
  </si>
  <si>
    <t>Elektrické ohřívače zásobníkové montáž tlakových ohřívačů závěsných (svislých nebo vodorovných) do, 15 l</t>
  </si>
  <si>
    <t>https://podminky.urs.cz/item/CS_URS_2024_01/725539201</t>
  </si>
  <si>
    <t>54132232</t>
  </si>
  <si>
    <t>ohřívač vody elektrický 15L 2kW 450x302x302mm</t>
  </si>
  <si>
    <t>725822613</t>
  </si>
  <si>
    <t>Baterie umyvadlové stojánkové pákové s výpustí</t>
  </si>
  <si>
    <t>https://podminky.urs.cz/item/CS_URS_2024_01/725822613</t>
  </si>
  <si>
    <t>998725102</t>
  </si>
  <si>
    <t>Přesun hmot pro zařizovací předměty stanovený z hmotnosti přesunovaného materiálu vodorovná dopravní, vzdálenost do 50 m základní v objektech výšky přes 6 do 12 m</t>
  </si>
  <si>
    <t>https://podminky.urs.cz/item/CS_URS_2024_01/998725102</t>
  </si>
  <si>
    <t>725291652</t>
  </si>
  <si>
    <t>Montáž doplňků zařízení koupelen a záchodů dávkovače tekutého mýdla</t>
  </si>
  <si>
    <t>https://podminky.urs.cz/item/CS_URS_2024_01/725291652</t>
  </si>
  <si>
    <t>55431096</t>
  </si>
  <si>
    <t>dávkovač tekutého mýdla elektronický 2,6L</t>
  </si>
  <si>
    <t>725291666</t>
  </si>
  <si>
    <t>Montáž doplňků zařízení koupelen a záchodů háčku</t>
  </si>
  <si>
    <t>https://podminky.urs.cz/item/CS_URS_2024_01/725291666</t>
  </si>
  <si>
    <t>55441011</t>
  </si>
  <si>
    <t>háček koupelnový</t>
  </si>
  <si>
    <t>725291653R</t>
  </si>
  <si>
    <t>Montáž doplňků zařízení koupelen a záchodů zásobníku hyg. sáčků</t>
  </si>
  <si>
    <t>55431089R</t>
  </si>
  <si>
    <t>zásobník PE sáčků, nerez</t>
  </si>
  <si>
    <t>725291653</t>
  </si>
  <si>
    <t>Montáž doplňků zařízení koupelen a záchodů zásobníku toaletních papírů</t>
  </si>
  <si>
    <t>https://podminky.urs.cz/item/CS_URS_2024_01/725291653</t>
  </si>
  <si>
    <t>55431091</t>
  </si>
  <si>
    <t>zásobník toaletních papírů nerez D 220mm</t>
  </si>
  <si>
    <t>725291654</t>
  </si>
  <si>
    <t>Montáž doplňků zařízení koupelen a záchodů zásobníku papírových ručníků</t>
  </si>
  <si>
    <t>https://podminky.urs.cz/item/CS_URS_2024_01/725291654</t>
  </si>
  <si>
    <t>55431084</t>
  </si>
  <si>
    <t>zásobník papírových ručníků skládaných nerezové provedení</t>
  </si>
  <si>
    <t>725291664</t>
  </si>
  <si>
    <t>Montáž doplňků zařízení koupelen a záchodů štětky závěsné</t>
  </si>
  <si>
    <t>https://podminky.urs.cz/item/CS_URS_2024_01/725291664</t>
  </si>
  <si>
    <t>55779013</t>
  </si>
  <si>
    <t>štětka na WC závěsná nebo na podlahu kartáč nylon nerezové záchytné pouzdro mat</t>
  </si>
  <si>
    <t>725291667</t>
  </si>
  <si>
    <t>Montáž doplňků zařízení koupelen a záchodů piktogramu</t>
  </si>
  <si>
    <t>https://podminky.urs.cz/item/CS_URS_2024_01/725291667</t>
  </si>
  <si>
    <t>73558009</t>
  </si>
  <si>
    <t>piktogram 120x120 nalepovací různé symboly matný nerez</t>
  </si>
  <si>
    <t>725291668</t>
  </si>
  <si>
    <t>Montáž doplňků zařízení koupelen a záchodů madla invalidního rovného</t>
  </si>
  <si>
    <t>https://podminky.urs.cz/item/CS_URS_2024_01/725291668</t>
  </si>
  <si>
    <t>55147128</t>
  </si>
  <si>
    <t>madlo invalidní rovné nerez lesk 700mm</t>
  </si>
  <si>
    <t>55147123</t>
  </si>
  <si>
    <t>madlo invalidní rovné nerez lesk 1000mm</t>
  </si>
  <si>
    <t>725291670</t>
  </si>
  <si>
    <t>Montáž doplňků zařízení koupelen a záchodů madla invalidního krakorcového sklopného</t>
  </si>
  <si>
    <t>https://podminky.urs.cz/item/CS_URS_2024_01/725291670</t>
  </si>
  <si>
    <t>55147115</t>
  </si>
  <si>
    <t>madlo invalidní krakorcové sklopné nerez lesk 813mm</t>
  </si>
  <si>
    <t>725291675</t>
  </si>
  <si>
    <t>Montáž doplňků zařízení koupelen a záchodů madla ochrany sifonu</t>
  </si>
  <si>
    <t>https://podminky.urs.cz/item/CS_URS_2024_01/725291675</t>
  </si>
  <si>
    <t>55147164</t>
  </si>
  <si>
    <t>madlo ochrana sifonu nerez lesk 250x450mm</t>
  </si>
  <si>
    <t>725291680</t>
  </si>
  <si>
    <t>Montáž doplňků zařízení koupelen a záchodů drobného elektrického zařízení osoušeče rukou</t>
  </si>
  <si>
    <t>https://podminky.urs.cz/item/CS_URS_2024_01/725291680</t>
  </si>
  <si>
    <t>35889016</t>
  </si>
  <si>
    <t>osoušeč rukou antivandal na čidlo s výklopnou tryskou chrom IPX1</t>
  </si>
  <si>
    <t>K001</t>
  </si>
  <si>
    <t>Montáž závěsného koše, nerezového</t>
  </si>
  <si>
    <t>55431082R</t>
  </si>
  <si>
    <t>koš odpadkový závěsný nerezový 25 l</t>
  </si>
  <si>
    <t>55431082R2</t>
  </si>
  <si>
    <t>koš odpadkový závěsný nerezový 5 l</t>
  </si>
  <si>
    <t>742350003</t>
  </si>
  <si>
    <t>Montáž zařízení pro tělesně postižené volacího tlačítka do výšky 900 mm a táhla do výšky 150 mm</t>
  </si>
  <si>
    <t>https://podminky.urs.cz/item/CS_URS_2024_01/742350003</t>
  </si>
  <si>
    <t>34535107</t>
  </si>
  <si>
    <t>sada pro nouzovou signalizaci s modulem s opticko-akustickým alarmem tlačítko signální tahové, resetovací tlačítko transformátor včetně rámečků 230V IP20</t>
  </si>
  <si>
    <t>781491021</t>
  </si>
  <si>
    <t>Montáž zrcadel lepených silikonovým tmelem na keramický obklad, plochy do 1 m2</t>
  </si>
  <si>
    <t>https://podminky.urs.cz/item/CS_URS_2024_01/781491021</t>
  </si>
  <si>
    <t xml:space="preserve">0,65*0,9 : </t>
  </si>
  <si>
    <t>0,585</t>
  </si>
  <si>
    <t>63465122</t>
  </si>
  <si>
    <t>zrcadlo nemontované čiré tl 3mm max rozměr 3210x2250mm</t>
  </si>
  <si>
    <t xml:space="preserve">0,585*1,1 'Přepočtené koeficientem množství : </t>
  </si>
  <si>
    <t>0,644</t>
  </si>
  <si>
    <t>726131043</t>
  </si>
  <si>
    <t>Předstěnové instalační systémy do lehkých stěn s kovovou konstrukcí pro závěsné klozety ovládání, zepředu, stavební výšky 1120 mm pro tělesně postižené</t>
  </si>
  <si>
    <t>https://podminky.urs.cz/item/CS_URS_2024_01/726131043</t>
  </si>
  <si>
    <t>726191011</t>
  </si>
  <si>
    <t>Ostatní příslušenství instalačních systémů montáž ovládacích tlačítek k WC</t>
  </si>
  <si>
    <t>https://podminky.urs.cz/item/CS_URS_2024_01/726191011</t>
  </si>
  <si>
    <t>55281792</t>
  </si>
  <si>
    <t>tlačítko pro ovládání WC zepředu, chrom, Stop splachování, 246x164mm</t>
  </si>
  <si>
    <t>998726112</t>
  </si>
  <si>
    <t>Přesun hmot pro instalační prefabrikáty stanovený z hmotnosti přesunovaného materiálu vodorovná, dopravní vzdálenost do 50 m základní v objektech výšky přes 6 m do 12 m</t>
  </si>
  <si>
    <t>https://podminky.urs.cz/item/CS_URS_2024_01/998726112</t>
  </si>
  <si>
    <t>751792007</t>
  </si>
  <si>
    <t>Montáž ostatních zařízení pro odvod kondenzátu klimatizace sifonu</t>
  </si>
  <si>
    <t>https://podminky.urs.cz/item/CS_URS_2024_01/751792007</t>
  </si>
  <si>
    <t>48481003</t>
  </si>
  <si>
    <t>sifon pro odvod kondenzátu</t>
  </si>
  <si>
    <t>751711111</t>
  </si>
  <si>
    <t>Montáž klimatizační jednotky vnitřní nástěnné o výkonu (pro objem místnosti) do 3,5 kW (do 35 m3)</t>
  </si>
  <si>
    <t>https://podminky.urs.cz/item/CS_URS_2024_01/751711111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</si>
  <si>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</si>
  <si>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</si>
  <si>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</si>
  <si>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</si>
  <si>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https://podminky.urs.cz/item/CS_URS_2024_01/751721111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</si>
  <si>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</si>
  <si>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</si>
  <si>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</si>
  <si>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</si>
  <si>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https://podminky.urs.cz/item/CS_URS_2024_01/751791121</t>
  </si>
  <si>
    <t>42981913</t>
  </si>
  <si>
    <t>trubka dvojitě předizolovaná Cu 1/4" -3/8" (6-10 mm), stěna tl 0,8/0,8mm, izolace 9 mm</t>
  </si>
  <si>
    <t>751791301</t>
  </si>
  <si>
    <t>Montáž napojovacího potrubí měděného zkouška těsnosti potrubí</t>
  </si>
  <si>
    <t>https://podminky.urs.cz/item/CS_URS_2024_01/751791301</t>
  </si>
  <si>
    <t>751792004</t>
  </si>
  <si>
    <t>Montáž ostatních zařízení uložení pro klimatizační jednotky na stěnu konzol (2 ks)</t>
  </si>
  <si>
    <t>https://podminky.urs.cz/item/CS_URS_2024_01/751792004</t>
  </si>
  <si>
    <t>42990005</t>
  </si>
  <si>
    <t>konzole pevná nástěnná pro klimatizační jednotku, délka podpěry 420mm, nosnost konzoly 70kg</t>
  </si>
  <si>
    <t xml:space="preserve">2*2 'Přepočtené koeficientem množství : </t>
  </si>
  <si>
    <t>42990007</t>
  </si>
  <si>
    <t>kotevní sada pro upevnění konzol pro klimatizační jednotku</t>
  </si>
  <si>
    <t>sada</t>
  </si>
  <si>
    <t>751792008</t>
  </si>
  <si>
    <t>Montáž ostatních zařízení pro odvod kondenzátu klimatizace hadice</t>
  </si>
  <si>
    <t>https://podminky.urs.cz/item/CS_URS_2024_01/751792008</t>
  </si>
  <si>
    <t>48481004</t>
  </si>
  <si>
    <t>hadice pro odvod kondenzátu</t>
  </si>
  <si>
    <t>751793001</t>
  </si>
  <si>
    <t>Doplnění chladiva do systému</t>
  </si>
  <si>
    <t>https://podminky.urs.cz/item/CS_URS_2024_01/751793001</t>
  </si>
  <si>
    <t xml:space="preserve">8 : </t>
  </si>
  <si>
    <t>10892004</t>
  </si>
  <si>
    <t>chladivo R32 9kg</t>
  </si>
  <si>
    <t>998751101</t>
  </si>
  <si>
    <t>Přesun hmot pro vzduchotechniku stanovený z hmotnosti přesunovaného materiálu vodorovná dopravní, vzdálenost do 100 m základní v objektech výšky do 12 m</t>
  </si>
  <si>
    <t>https://podminky.urs.cz/item/CS_URS_2024_01/998751101</t>
  </si>
  <si>
    <t>Pol__0001</t>
  </si>
  <si>
    <t>"A", Pro-kognitivní svítidlo 1200 x 240</t>
  </si>
  <si>
    <t>Biodynamické osvětlení:</t>
  </si>
  <si>
    <t>Dodávka „Biodynamického osvětlení“ spočívá v závazku dodavatele k dodávce a montáži tzv. biodynamického osvětlení. Denní osvětlení tříd se svým spektrem bude co nejvíce podobat přirozenému slunečnímu svitu.</t>
  </si>
  <si>
    <t/>
  </si>
  <si>
    <t>Požadavky na technické parametry biodynamického osvětlení:</t>
  </si>
  <si>
    <t>•	V pásmu 450–670 nm má světelný zdroj vyrovnané zastoupení všech vlnových délek s maximální odchylkou ± 15 % (tzv. plnospektrální zdroj umělého světla).</t>
  </si>
  <si>
    <t>•	Pro podporu kognice nesmí být propad ve vlnových délkách v oblasti 460–540 nm, který je typický u běžných LED.</t>
  </si>
  <si>
    <t>•	V pásmu 415–455 nm, tzv. škodlivého modrého světla (také Harmful blue light), vyzařuje světelný zdroj maximálně 10 %.</t>
  </si>
  <si>
    <t>•	Světelný zdroj má vyrovnanou intenzitu světelné energie v červené oblasti bez propadu ve fotobiomodulační oblasti 670 nm pro regeneraci sítnice oka.</t>
  </si>
  <si>
    <t>•	Barevný tón (náhradní teplota chromatičnosti) světelného zdroje odpovídá doporučené hodnotě pro denní pobytové prostory, tj. 4500–5000 K.</t>
  </si>
  <si>
    <t>•	Index podání barev CRI  Ra &gt; 90.</t>
  </si>
  <si>
    <t>Pol__0002</t>
  </si>
  <si>
    <t>"C", Stropní / nástěnné svítidlo  LED 30W/2700K teplá bílá, IP20, světelný tok 2600 lm, materiál, stínítka sklo, materiál základny (montury) kov lakovaný bíle, průměr 410mm, výška 80mm</t>
  </si>
  <si>
    <t>Pol__0003</t>
  </si>
  <si>
    <t>"N1", Protipanické nouzové svítidlo. Optika open space, 2W LED, 380 lm,  IP20 1h baterie, svítící, při výpadku, autotest, bílé, PO4</t>
  </si>
  <si>
    <t>Pol__0004</t>
  </si>
  <si>
    <t>"NOU", Nouzové svítidlo s piktogramem ukazujícím směr úniku, EXIT, 1W, LED  IP65, 1h, svítící při, výpadku, autotest, bílé, LiFePO4,</t>
  </si>
  <si>
    <t>Pol__0005</t>
  </si>
  <si>
    <t>LED, Led pásek 4,8W/m,  hliníkový profil pro LED pásek, difuzor / kryt,  celková délka 5,3m,, stmívatelný elektronický napěťový spínaný zdroj pro LED 12V/60W DC</t>
  </si>
  <si>
    <t>Pol__0006</t>
  </si>
  <si>
    <t>Pol__0007</t>
  </si>
  <si>
    <t>"B", LED stmívatelná žárovka E24 do stávajícího svítidla (např. stmív. DALI)</t>
  </si>
  <si>
    <t>Pol__0008</t>
  </si>
  <si>
    <t>Pol__0009</t>
  </si>
  <si>
    <t>Pol__0010</t>
  </si>
  <si>
    <t>LED, Led pásek 4,8W/m,  hliníkový profil pro LED pásek, difuzor / kryt,  celková délka 4,0m,, stmívatelný elektronický napěťový spínaný zdroj pro LED 12V/60W DC</t>
  </si>
  <si>
    <t>Pol__0011</t>
  </si>
  <si>
    <t>LED, Led pásek 4,8W/m,  hliníkový profil pro LED pásek, difuzor / kryt,  celková délka 1,8m,, stmívatelný elektronický napěťový spínaný zdroj pro LED 12V/30W DC</t>
  </si>
  <si>
    <t>Pol__0012</t>
  </si>
  <si>
    <t>"D", Nástěnné / stropní LED svítidlo   20W/2700K teplá bílá, IP20, světelný tok 1800 lm, materiál, stínítka sklo, materiál základny (montury) kov lakovaný bíle, průměr 340mm, výška 125mm</t>
  </si>
  <si>
    <t>Pol__0013</t>
  </si>
  <si>
    <t>Pol__0014</t>
  </si>
  <si>
    <t>Pol__0015</t>
  </si>
  <si>
    <t>EU recyklační poplatek - svítidlo</t>
  </si>
  <si>
    <t>Svítidla budou v provedení přisazené na sádrokartonový podhled, budou obsahovat LED světelný zdroj pro zvýšení kognitivního výkonu vyznačující se tím, že obsahuje alespoň jeden bílý LED čip vyzařující světlo o vlnové délce 380 až 700 nm s teplotou chromatičnosti 3800 až 4200 K a alespoň jeden monochromatický modrý LED čip  vyzařující světlo o vlnové délce 470 až 480 nm a alespoň jeden monochromatický tyrkysový LED čip vyzařující světlo o vlnové délce 490 až 500 nm, přičemž suma výkonu modrých a tyrkysových LED čipů tvoří 4,5 až 6 % sumy výkonu bílých LED čipů  nebo příkon modrých a tyrkysových LED čipů činí 10 až 20 % celkového příkonu, přičemž poměr výkonu modrých a tyrkysových LED čipů je 0,8 až 1,2 : 0,8 až 1,2.</t>
  </si>
  <si>
    <t>741372062</t>
  </si>
  <si>
    <t>"A", Montáž svítidlo LED interiérové přisazené stropní hranaté nebo kruhové přes 0,09 do 0,36 m2 se, zapojením vodičů</t>
  </si>
  <si>
    <t>"C", Montáž svítidlo LED interiérové přisazené stropní hranaté nebo kruhové přes 0,09 do 0,36 m2 se, zapojením vodičů</t>
  </si>
  <si>
    <t>R-položka</t>
  </si>
  <si>
    <t>POL12_1</t>
  </si>
  <si>
    <t>741372061</t>
  </si>
  <si>
    <t>"N1", Montáž svítidlo LED interiérové přisazené stropní hranaté nebo kruhové do 0,09 m2 se zapojením, vodičů</t>
  </si>
  <si>
    <t>741372021</t>
  </si>
  <si>
    <t>"NOU", Montáž svítidlo LED interiérové přisazené nástěnné hranaté nebo kruhové do 0,09 m2 se, zapojením vodičů</t>
  </si>
  <si>
    <t>741372002</t>
  </si>
  <si>
    <t>LED , Montáž svítidlo LED interiérové přisazené nástěnné páskové lištové se zapojením vodičů</t>
  </si>
  <si>
    <t>LED, Montáž svítidlo LED interiérové přisazené nástěnné páskové lištové se zapojením vodičů</t>
  </si>
  <si>
    <t>741372022</t>
  </si>
  <si>
    <t>"D", Montáž svítidlo LED interiérové přisazené nástěnné hranaté nebo kruhové přes 0,09 do 0,36 m2 se, zapojením vodičů</t>
  </si>
  <si>
    <t>Trubka ohebná se střední mechanickou odoloností s protahovacím drátem o průměru 32mm</t>
  </si>
  <si>
    <t>Drátěný žlab s integrovanou spojkou  DZI 60x60 včetně kotvení</t>
  </si>
  <si>
    <t>KABEL CYKY-O 2x1.5</t>
  </si>
  <si>
    <t>KABEL CYKY-O 3x1.5</t>
  </si>
  <si>
    <t>KABEL CYKY-J 3x1.5</t>
  </si>
  <si>
    <t>6</t>
  </si>
  <si>
    <t>KABEL CYKY-J 3x2.5</t>
  </si>
  <si>
    <t>7</t>
  </si>
  <si>
    <t>KABEL CYKY-J 3x4</t>
  </si>
  <si>
    <t>Krabice elektroinstalační přístrojová,  KP 68 KA</t>
  </si>
  <si>
    <t>9</t>
  </si>
  <si>
    <t>Elektroinstalační krabice odbočná  KU 68 s víčkem, včetně svorek</t>
  </si>
  <si>
    <t>Vypínač velkoplošný v řazení č. 1,  230V/10A, včetně krytky, rámečku a montážního rámečku</t>
  </si>
  <si>
    <t>Přepínač střídavý velkoplošný v řazení č. 6,  230V/10A, včetně krytky, rámečku  a montážního rámečku</t>
  </si>
  <si>
    <t>Zásuvka domovní zapuštěná pro montáž do krabice, 2P+PE 230V/16A, včetně krytky, rámečku a montážního, rámečku - bílá barva</t>
  </si>
  <si>
    <t>13</t>
  </si>
  <si>
    <t>Vodič CY 6 zeleno/žlutý</t>
  </si>
  <si>
    <t>14</t>
  </si>
  <si>
    <t>Protipožární ucpávky a přepážky</t>
  </si>
  <si>
    <t>KABEL CYKY-J 3x2.5 - (osoušeč)</t>
  </si>
  <si>
    <t>POL12_0</t>
  </si>
  <si>
    <t>KABEL  J-Y(St)Y 2x2x0,8</t>
  </si>
  <si>
    <t>Vypínač velkoplošný v řazení č. 5,  230V/10A, včetně krytky, rámečku a montážního rámečku</t>
  </si>
  <si>
    <t>Sada pro nouzovou signalizaci - kontrolní modul přivolání první pomoci, včetmě napájecího zdroje,, signalizačního tlačítka volání pomoci, resetovacího tlačítka a alarmové sirény</t>
  </si>
  <si>
    <t>Ohebná dvouplášťová chránička kabelů HDPE; O 63mm</t>
  </si>
  <si>
    <t>Krabice elektroinstalační hluboká (66mm),  KPR 68 KA</t>
  </si>
  <si>
    <t>Krabice elektroinstalační KI 68 L/1 NA, schválená pro montáž do všech hořlavých materiálů (A až C3).</t>
  </si>
  <si>
    <t>Krabice elektroinstalační, přístrojová, pro nástěnnou montáž, přisazená, čtvercová, plastová</t>
  </si>
  <si>
    <t>Elektroinstalační krabice odbočná  KR 97</t>
  </si>
  <si>
    <t>KABEL CYKY-J 5x1.5</t>
  </si>
  <si>
    <t>KABEL CYKY-J 5x6</t>
  </si>
  <si>
    <t>16</t>
  </si>
  <si>
    <t>17</t>
  </si>
  <si>
    <t>18</t>
  </si>
  <si>
    <t>Tlačítkový ovladač  230V/10A , včetně krytky, rámečku a montážního rámečku</t>
  </si>
  <si>
    <t>Ovládač ovládání promítacího plátna, 230V/10A,  řazení 1/0+1/0 s blokováním, včetně krytky, rámečku, a montážního rámečku</t>
  </si>
  <si>
    <t>Zásuvka domovní zapuštěná pro montáž do krabice, 2P+PE 230V/16A, s přepěťovou ochranou 3.st., včetně, krytky, rámečku a montážního rámečku</t>
  </si>
  <si>
    <t>21</t>
  </si>
  <si>
    <t>22</t>
  </si>
  <si>
    <t>Pohybové PIR čidlo  na omítku, snímací úhel 240 °, 230V/10A, IP44</t>
  </si>
  <si>
    <t>23</t>
  </si>
  <si>
    <t>DALI ACU BT control - řízení osvětlení, driver do instalační krabice pod tlačítko</t>
  </si>
  <si>
    <t>24</t>
  </si>
  <si>
    <t>Ovladač (stmívač) LED pásků 12V/6A do instalační krabice</t>
  </si>
  <si>
    <t>25</t>
  </si>
  <si>
    <t>26</t>
  </si>
  <si>
    <t>HOP - nerezová pásovina</t>
  </si>
  <si>
    <t>KABEL CYKY-J 3x6</t>
  </si>
  <si>
    <t>KABEL CYKY-J 5x10</t>
  </si>
  <si>
    <t>Podlahová krabice s redukovanou hloubkou pro 16 modulů Mosaic společně s kovovou instalační krabicí., Přístrojová jednotka pro 16 (2x8) modulů.  5x zásuvka 230V/16A Mosaic</t>
  </si>
  <si>
    <t>Vodič CYA 10 zeleno/žlutý</t>
  </si>
  <si>
    <t>Kabel TCEKFY 3P1,0 D</t>
  </si>
  <si>
    <t>Čtečka čipů RFID 125kHz (karet a přívěsků), přístupový systém s výstupním relé pro přímé ovládání</t>
  </si>
  <si>
    <t>741110042</t>
  </si>
  <si>
    <t>Montáž trubka plastová ohebná D přes 23 do 35 mm uložená pevně</t>
  </si>
  <si>
    <t>741910321</t>
  </si>
  <si>
    <t>Drátěný žlab - Montáž rošt a lávka typová ostatní šířky do 400 mm</t>
  </si>
  <si>
    <t>741122011</t>
  </si>
  <si>
    <t>Montáž kabel Cu bez ukončení uložený pod omítku plný kulatý 2x1,5 až 2,5 mm2 (např. CYKY)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</si>
  <si>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</si>
  <si>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</si>
  <si>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</si>
  <si>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(např. CYKY)</t>
  </si>
  <si>
    <t>741112061</t>
  </si>
  <si>
    <t>Montáž krabice přístrojová zapuštěná plastová kruhová</t>
  </si>
  <si>
    <t>741112101</t>
  </si>
  <si>
    <t>Montáž rozvodka zapuštěná plastová kruhová</t>
  </si>
  <si>
    <t>741310201</t>
  </si>
  <si>
    <t>Montáž spínač (polo)zapuštěný šroubové připojení 1-jednopólový se zapojením vodičů</t>
  </si>
  <si>
    <t>741310233</t>
  </si>
  <si>
    <t>Montáž přepínač (polo)zapuštěný šroubové připojení 6-střídavý se zapojením vodičů</t>
  </si>
  <si>
    <t>741313042</t>
  </si>
  <si>
    <t>Montáž zásuvka (polo)zapuštěná šroubové připojení 2P+PE dvojí zapojení - průběžná se zapojením, vodičů</t>
  </si>
  <si>
    <t>741120301</t>
  </si>
  <si>
    <t>Montáž vodič Cu izolovaný plný a laněný s PVC pláštěm žíla 0,55-16 mm2 pevně (např. CY, CHAH-V)</t>
  </si>
  <si>
    <t>R</t>
  </si>
  <si>
    <t>741124731</t>
  </si>
  <si>
    <t>Montáž kabel Cu stíněný ovládací žíly 2 až 19x0,8 mm2 uložený pevně (např. JYTY)</t>
  </si>
  <si>
    <t>741310231</t>
  </si>
  <si>
    <t>Montáž přepínač (polo)zapuštěný šroubové připojení 5-seriový se zapojením vodičů</t>
  </si>
  <si>
    <t>741110043</t>
  </si>
  <si>
    <t>Montáž trubka plastová ohebná D přes 35 mm uložená pevně</t>
  </si>
  <si>
    <t>741112021</t>
  </si>
  <si>
    <t>Montáž krabice nástěnná plastová čtyřhranná do 100x100 mm</t>
  </si>
  <si>
    <t>741122031</t>
  </si>
  <si>
    <t>Montáž kabel Cu bez ukončení uložený pod omítku plný kulatý 5x1,5 až 2,5 mm2 (např. CYKY)</t>
  </si>
  <si>
    <t>741122032</t>
  </si>
  <si>
    <t>Montáž kabel Cu bez ukončení uložený pod omítku plný kulatý 5x4 až 6 mm2 (např. CYKY)</t>
  </si>
  <si>
    <t>741310212</t>
  </si>
  <si>
    <t>Montáž ovladač (polo)zapuštěný šroubové připojení 1/0-tlačítkový zapínací se zapojením vodičů</t>
  </si>
  <si>
    <t>741310221</t>
  </si>
  <si>
    <t>Ovládač ovládání promítacího plátna - Montáž spínač (polo)zapuštěný šroubové připojení řazení 2-pro, žaluzie se zapojením vodičů</t>
  </si>
  <si>
    <t>741311004</t>
  </si>
  <si>
    <t>Montáž čidlo pohybu nástěnné se zapojením vodičů</t>
  </si>
  <si>
    <t>741311012</t>
  </si>
  <si>
    <t>741231012</t>
  </si>
  <si>
    <t>741210002</t>
  </si>
  <si>
    <t>Montáž rozvodnice oceloplechová nebo plastová běžná do 50 kg</t>
  </si>
  <si>
    <t>741122033</t>
  </si>
  <si>
    <t>Montáž kabel Cu bez ukončení uložený pod omítku plný kulatý 5x10 mm2 (např. CYKY)</t>
  </si>
  <si>
    <t>741124733</t>
  </si>
  <si>
    <t>Montáž kabel Cu stíněný ovládací žíly 2 až 19x1 mm2 uložený pevně (např- TCEKFY 3P1,0)</t>
  </si>
  <si>
    <t>742240001</t>
  </si>
  <si>
    <t>Demontáž původní elektroinstalace</t>
  </si>
  <si>
    <t>Úklid, odvoz a likvidace odpadu, likvidace starých sv. zdrojů (trubic) - recyklace, materiálu, osvětlení apod.</t>
  </si>
  <si>
    <t>Koordinace profesí, investora (jinde neuvedené)</t>
  </si>
  <si>
    <t>Kabelové trasy (drážkování, sekání, kotvení)</t>
  </si>
  <si>
    <t>Podružné a nespecifikované práce</t>
  </si>
  <si>
    <t>Podružný, spotřební materiál (svorky, víčka, sádra, kotvící, spoj. matERIÁL  atd.)</t>
  </si>
  <si>
    <t>Pol__0081</t>
  </si>
  <si>
    <t>PPV</t>
  </si>
  <si>
    <t>Pol__0082</t>
  </si>
  <si>
    <t>Výchozí revize+zpráva</t>
  </si>
  <si>
    <t>741210003</t>
  </si>
  <si>
    <t>Typová zapuštěná rozvodnice 72 modulů DIN, IP30 -  pro přístroje do 125 A. RAL 9016H. Šířka 550mm,, výška 500mm, hl. 112mm, vyjímatelný rám s přístrojovými lištami.</t>
  </si>
  <si>
    <t>741320175</t>
  </si>
  <si>
    <t>Třípólový modulový vypínač, 63/3, 63A</t>
  </si>
  <si>
    <t>741321003</t>
  </si>
  <si>
    <t>Proudový chránič s nadproudovou ochranou, dvoupólový, 10B - 10A/2/30mA, 10A</t>
  </si>
  <si>
    <t>741320105</t>
  </si>
  <si>
    <t>Jistič jednopólový 10B/1, 10A,  10kA</t>
  </si>
  <si>
    <t>Jistič jednopólový 16B/1,10kA,  16A</t>
  </si>
  <si>
    <t>Jistič jednopólový 25B/1,10kA,  25A</t>
  </si>
  <si>
    <t>741321043</t>
  </si>
  <si>
    <t>Proudový chránič 40A/4/30mA, 40A</t>
  </si>
  <si>
    <t>741322072</t>
  </si>
  <si>
    <t>Svodič přepětí DG M TNS 275 - typ 2/Třída II - kompletně zapojená 4pólová jednotka pro sítě TN-S</t>
  </si>
  <si>
    <t>Svorkovnice řadová</t>
  </si>
  <si>
    <t>Třípólový modulový vypínač, 40/3, 40A</t>
  </si>
  <si>
    <t>Jistič jednopólový 6B/1, 6A,  10kA</t>
  </si>
  <si>
    <t>Jistič jednopólový 10B/1,10kA,  10A</t>
  </si>
  <si>
    <t>Jistič jednopólový 20B/1,10kA,  20A</t>
  </si>
  <si>
    <t>741320165</t>
  </si>
  <si>
    <t>Jistič trojpólový 25B/3,10kA,  25A</t>
  </si>
  <si>
    <t>742110002</t>
  </si>
  <si>
    <t>Trubka instalační ohebná, ochranná, 1225,  d=25mm,  EN 750 N</t>
  </si>
  <si>
    <t>POL1_9</t>
  </si>
  <si>
    <t>Trubka instalační ohebná, ochranná, 1240,  d=40mm,  EN 750 N</t>
  </si>
  <si>
    <t>742110005</t>
  </si>
  <si>
    <t>742110102</t>
  </si>
  <si>
    <t>742110506</t>
  </si>
  <si>
    <t>742110504</t>
  </si>
  <si>
    <t>742110041</t>
  </si>
  <si>
    <t>Lišta elektroinstalační, plastová hranatá, superbílá LHD 20x10</t>
  </si>
  <si>
    <t>742330021</t>
  </si>
  <si>
    <t>KABEL UTP cat. 6</t>
  </si>
  <si>
    <t>742330044</t>
  </si>
  <si>
    <t>Zásuvka jednoportová RJ45, cat.6, zapuštěná - do el.instal. krabic</t>
  </si>
  <si>
    <t>Zásuvka dvouportová  RJ45/RJ45, cat.6, zapuštěná - do el.instal. krabic</t>
  </si>
  <si>
    <t>Zásuvka jednoportová modulová MOSAIC 1xRJ45, 1 modul, cat.6,  do podlahových krabic</t>
  </si>
  <si>
    <t>742430031</t>
  </si>
  <si>
    <t>Video kabel oboustranné HDMI/M, HDMI 2.1, rozlišení až UltraHD 8K@50Hz/60Hz (4320p), 4 audio stopy /, 32 zvukových kanálů, podpora 3D videa a HDR, propustnost až 48Gb/s  DÉLKY  8m</t>
  </si>
  <si>
    <t>Video kabel oboustranné HDMI/M, HDMI 2.1, rozlišení až UltraHD 8K@50Hz/60Hz (4320p), 4 audio stopy /, 32 zvukových kanálů, podpora 3D videa a HDR, propustnost až 48Gb/s  DÉLKY  12m</t>
  </si>
  <si>
    <t>742121002</t>
  </si>
  <si>
    <t>Aktivní prodlužovací USB 3.2 Gen 1 repeater kabel, zesiluje průchozí USB signál,  délky 10 metrů</t>
  </si>
  <si>
    <t>742430003</t>
  </si>
  <si>
    <t>Reproduktor pasivní 30 / 50 W, 4 ?, 89 dB, 80 – 20 000 Hz, HiFi</t>
  </si>
  <si>
    <t>742430021</t>
  </si>
  <si>
    <t>Zásuvka reproduktorová, bílá</t>
  </si>
  <si>
    <t>Koncový audiozesilovač stereo 2× 20 W, impedance 2× 4 nebo 8 ?, zcela pasivní chlazení, automatické, změření a přizpůsobení se zatěžovací impedanci, výkonový výstup na 2 reproduktory přes svorkovnici.</t>
  </si>
  <si>
    <t>Vestavěný Bluetooth receiver, pro snadné přehrávání, podpora Bluetooth ver. 4.1 + EDR, 20 – 20 000 Hz / – 3 dB</t>
  </si>
  <si>
    <t>Reproduktor nástěnný pro školní rozhlas 15 W/100 V,  95 dB, 110 – 13 000 Hz</t>
  </si>
  <si>
    <t>742430022</t>
  </si>
  <si>
    <t>Reproduktorový kabel profesionální CuL vodiče 2×2,5mm2</t>
  </si>
  <si>
    <t>Montáž trubek pro slaboproud plastových ohebných uložených pod omítku</t>
  </si>
  <si>
    <t>Montáž trubek pro slaboproud plastových ohebných uložených v podlaze</t>
  </si>
  <si>
    <t>Montáž kabelového žlabu pro slaboproud šířky do 150 mm</t>
  </si>
  <si>
    <t>Montáž krabic pro slaboproud zapuštěných plastových odbočných univerzálních s víčkem</t>
  </si>
  <si>
    <t>Montáž krabic pro slaboproud zapuštěných plastových odbočných kruhových s víčkem</t>
  </si>
  <si>
    <t>Montáž lišt vkládacích pro slaboproud</t>
  </si>
  <si>
    <t>742121001</t>
  </si>
  <si>
    <t>Montáž kabelů sdělovacích pro vnitřní rozvody do 15 žil</t>
  </si>
  <si>
    <t>Montáž datové zásuvky 1 až 6 pozic</t>
  </si>
  <si>
    <t>Montáž kabelu HDMI se zakončením v  krabici</t>
  </si>
  <si>
    <t>Kabel USB -  Montáž kabelů sdělovacích pro vnitřní rozvody přes 15 žil</t>
  </si>
  <si>
    <t>Montáž reprosoustavy s konzolou</t>
  </si>
  <si>
    <t>Montáž zásuvky pro reproduktory</t>
  </si>
  <si>
    <t>Montáž reproduktoru nástěnného rozhlasu</t>
  </si>
  <si>
    <t>Montáž propojovacích kabelů pro AV techniku</t>
  </si>
  <si>
    <t>742430011</t>
  </si>
  <si>
    <t>Montáž elektrického plátna na zeď</t>
  </si>
  <si>
    <t>742330101</t>
  </si>
  <si>
    <t>Měření metalického segmentu s vyhotovením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</si>
</sst>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rZXMGcip7jFEu4bYT3XGFBhA0/vFUX8EwJEGQluut/YQ108JopWyyS+SidrJWSrqa+m6Hs3QjXPpvvaA5qO4iQ==" saltValue="+CrZ4ekFD5oUf1DA4O0x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51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6" t="s">
        <v>43</v>
      </c>
      <c r="E14" s="266"/>
      <c r="F14" s="266"/>
      <c r="G14" s="266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SUMIF(F79:F147,A16,I79:I147)+SUMIF(F79:F147,"PSU",I79:I147)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SUMIF(F79:F147,A17,I79:I147)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SUMIF(F79:F147,A18,I79:I147)</f>
        <v>0</v>
      </c>
      <c r="J18" s="83"/>
    </row>
    <row r="19" spans="1:10" ht="23.25" customHeight="1" x14ac:dyDescent="0.2">
      <c r="A19" s="194" t="s">
        <v>217</v>
      </c>
      <c r="B19" s="38" t="s">
        <v>27</v>
      </c>
      <c r="C19" s="60"/>
      <c r="D19" s="61"/>
      <c r="E19" s="81"/>
      <c r="F19" s="82"/>
      <c r="G19" s="81"/>
      <c r="H19" s="82"/>
      <c r="I19" s="81">
        <f>SUMIF(F79:F147,A19,I79:I147)</f>
        <v>0</v>
      </c>
      <c r="J19" s="83"/>
    </row>
    <row r="20" spans="1:10" ht="23.25" customHeight="1" x14ac:dyDescent="0.2">
      <c r="A20" s="194" t="s">
        <v>218</v>
      </c>
      <c r="B20" s="38" t="s">
        <v>28</v>
      </c>
      <c r="C20" s="60"/>
      <c r="D20" s="61"/>
      <c r="E20" s="81"/>
      <c r="F20" s="82"/>
      <c r="G20" s="81"/>
      <c r="H20" s="82"/>
      <c r="I20" s="81">
        <f>SUMIF(F79:F147,A20,I79:I147)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81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51</v>
      </c>
      <c r="C39" s="145"/>
      <c r="D39" s="145"/>
      <c r="E39" s="145"/>
      <c r="F39" s="146">
        <f>'SO 99 01 Naklady'!AE30+'01 01 Pol'!AE314+'01 02 Pol'!AE314+'01 03 Pol'!AE210+'01 04 Pol'!AE184+'01 05 Pol'!AE582+'01 06 Pol'!AE242+'01 07 Pol'!AE50+'01 08 Pol'!AE26+'01 09 Pol'!AE100+'01 10 Pol'!AE98+'01 11 Pol'!AE39+'01 12 Pol'!AE48</f>
        <v>0</v>
      </c>
      <c r="G39" s="147">
        <f>'SO 99 01 Naklady'!AF30+'01 01 Pol'!AF314+'01 02 Pol'!AF314+'01 03 Pol'!AF210+'01 04 Pol'!AF184+'01 05 Pol'!AF582+'01 06 Pol'!AF242+'01 07 Pol'!AF50+'01 08 Pol'!AF26+'01 09 Pol'!AF100+'01 10 Pol'!AF98+'01 11 Pol'!AF39+'01 12 Pol'!AF48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52</v>
      </c>
      <c r="D40" s="151"/>
      <c r="E40" s="151"/>
      <c r="F40" s="152">
        <f>'SO 99 01 Naklady'!AE30</f>
        <v>0</v>
      </c>
      <c r="G40" s="153">
        <f>'SO 99 01 Naklady'!AF30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53</v>
      </c>
      <c r="C41" s="145" t="s">
        <v>54</v>
      </c>
      <c r="D41" s="145"/>
      <c r="E41" s="145"/>
      <c r="F41" s="156">
        <f>'SO 99 01 Naklady'!AE30</f>
        <v>0</v>
      </c>
      <c r="G41" s="148">
        <f>'SO 99 01 Naklady'!AF30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55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53</v>
      </c>
      <c r="C43" s="151" t="s">
        <v>56</v>
      </c>
      <c r="D43" s="151"/>
      <c r="E43" s="151"/>
      <c r="F43" s="152">
        <f>'01 01 Pol'!AE314+'01 02 Pol'!AE314+'01 03 Pol'!AE210+'01 04 Pol'!AE184+'01 05 Pol'!AE582+'01 06 Pol'!AE242+'01 07 Pol'!AE50+'01 08 Pol'!AE26+'01 09 Pol'!AE100+'01 10 Pol'!AE98+'01 11 Pol'!AE39+'01 12 Pol'!AE48</f>
        <v>0</v>
      </c>
      <c r="G43" s="153">
        <f>'01 01 Pol'!AF314+'01 02 Pol'!AF314+'01 03 Pol'!AF210+'01 04 Pol'!AF184+'01 05 Pol'!AF582+'01 06 Pol'!AF242+'01 07 Pol'!AF50+'01 08 Pol'!AF26+'01 09 Pol'!AF100+'01 10 Pol'!AF98+'01 11 Pol'!AF39+'01 12 Pol'!AF48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57</v>
      </c>
      <c r="D44" s="145"/>
      <c r="E44" s="145"/>
      <c r="F44" s="156">
        <f>'01 01 Pol'!AE314</f>
        <v>0</v>
      </c>
      <c r="G44" s="148">
        <f>'01 01 Pol'!AF314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58</v>
      </c>
      <c r="C45" s="145" t="s">
        <v>59</v>
      </c>
      <c r="D45" s="145"/>
      <c r="E45" s="145"/>
      <c r="F45" s="156">
        <f>'01 02 Pol'!AE314</f>
        <v>0</v>
      </c>
      <c r="G45" s="148">
        <f>'01 02 Pol'!AF314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60</v>
      </c>
      <c r="C46" s="145" t="s">
        <v>61</v>
      </c>
      <c r="D46" s="145"/>
      <c r="E46" s="145"/>
      <c r="F46" s="156">
        <f>'01 03 Pol'!AE210</f>
        <v>0</v>
      </c>
      <c r="G46" s="148">
        <f>'01 03 Pol'!AF210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62</v>
      </c>
      <c r="C47" s="145" t="s">
        <v>63</v>
      </c>
      <c r="D47" s="145"/>
      <c r="E47" s="145"/>
      <c r="F47" s="156">
        <f>'01 04 Pol'!AE184</f>
        <v>0</v>
      </c>
      <c r="G47" s="148">
        <f>'01 04 Pol'!AF184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64</v>
      </c>
      <c r="C48" s="145" t="s">
        <v>65</v>
      </c>
      <c r="D48" s="145"/>
      <c r="E48" s="145"/>
      <c r="F48" s="156">
        <f>'01 05 Pol'!AE582</f>
        <v>0</v>
      </c>
      <c r="G48" s="148">
        <f>'01 05 Pol'!AF582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66</v>
      </c>
      <c r="C49" s="145" t="s">
        <v>67</v>
      </c>
      <c r="D49" s="145"/>
      <c r="E49" s="145"/>
      <c r="F49" s="156">
        <f>'01 06 Pol'!AE242</f>
        <v>0</v>
      </c>
      <c r="G49" s="148">
        <f>'01 06 Pol'!AF242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68</v>
      </c>
      <c r="C50" s="145" t="s">
        <v>69</v>
      </c>
      <c r="D50" s="145"/>
      <c r="E50" s="145"/>
      <c r="F50" s="156">
        <f>'01 07 Pol'!AE50</f>
        <v>0</v>
      </c>
      <c r="G50" s="148">
        <f>'01 07 Pol'!AF50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70</v>
      </c>
      <c r="C51" s="145" t="s">
        <v>71</v>
      </c>
      <c r="D51" s="145"/>
      <c r="E51" s="145"/>
      <c r="F51" s="156">
        <f>'01 08 Pol'!AE26</f>
        <v>0</v>
      </c>
      <c r="G51" s="148">
        <f>'01 08 Pol'!AF26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>
        <v>3</v>
      </c>
      <c r="B52" s="155" t="s">
        <v>72</v>
      </c>
      <c r="C52" s="145" t="s">
        <v>73</v>
      </c>
      <c r="D52" s="145"/>
      <c r="E52" s="145"/>
      <c r="F52" s="156">
        <f>'01 09 Pol'!AE100</f>
        <v>0</v>
      </c>
      <c r="G52" s="148">
        <f>'01 09 Pol'!AF100</f>
        <v>0</v>
      </c>
      <c r="H52" s="148">
        <f>(F52*SazbaDPH1/100)+(G52*SazbaDPH2/100)</f>
        <v>0</v>
      </c>
      <c r="I52" s="148">
        <f>F52+G52+H52</f>
        <v>0</v>
      </c>
      <c r="J52" s="149" t="str">
        <f>IF(CenaCelkemVypocet=0,"",I52/CenaCelkemVypocet*100)</f>
        <v/>
      </c>
    </row>
    <row r="53" spans="1:10" ht="25.5" customHeight="1" x14ac:dyDescent="0.2">
      <c r="A53" s="134">
        <v>3</v>
      </c>
      <c r="B53" s="155" t="s">
        <v>74</v>
      </c>
      <c r="C53" s="145" t="s">
        <v>75</v>
      </c>
      <c r="D53" s="145"/>
      <c r="E53" s="145"/>
      <c r="F53" s="156">
        <f>'01 10 Pol'!AE98</f>
        <v>0</v>
      </c>
      <c r="G53" s="148">
        <f>'01 10 Pol'!AF98</f>
        <v>0</v>
      </c>
      <c r="H53" s="148">
        <f>(F53*SazbaDPH1/100)+(G53*SazbaDPH2/100)</f>
        <v>0</v>
      </c>
      <c r="I53" s="148">
        <f>F53+G53+H53</f>
        <v>0</v>
      </c>
      <c r="J53" s="149" t="str">
        <f>IF(CenaCelkemVypocet=0,"",I53/CenaCelkemVypocet*100)</f>
        <v/>
      </c>
    </row>
    <row r="54" spans="1:10" ht="25.5" customHeight="1" x14ac:dyDescent="0.2">
      <c r="A54" s="134">
        <v>3</v>
      </c>
      <c r="B54" s="155" t="s">
        <v>76</v>
      </c>
      <c r="C54" s="145" t="s">
        <v>77</v>
      </c>
      <c r="D54" s="145"/>
      <c r="E54" s="145"/>
      <c r="F54" s="156">
        <f>'01 11 Pol'!AE39</f>
        <v>0</v>
      </c>
      <c r="G54" s="148">
        <f>'01 11 Pol'!AF39</f>
        <v>0</v>
      </c>
      <c r="H54" s="148">
        <f>(F54*SazbaDPH1/100)+(G54*SazbaDPH2/100)</f>
        <v>0</v>
      </c>
      <c r="I54" s="148">
        <f>F54+G54+H54</f>
        <v>0</v>
      </c>
      <c r="J54" s="149" t="str">
        <f>IF(CenaCelkemVypocet=0,"",I54/CenaCelkemVypocet*100)</f>
        <v/>
      </c>
    </row>
    <row r="55" spans="1:10" ht="25.5" customHeight="1" x14ac:dyDescent="0.2">
      <c r="A55" s="134">
        <v>3</v>
      </c>
      <c r="B55" s="155" t="s">
        <v>78</v>
      </c>
      <c r="C55" s="145" t="s">
        <v>79</v>
      </c>
      <c r="D55" s="145"/>
      <c r="E55" s="145"/>
      <c r="F55" s="156">
        <f>'01 12 Pol'!AE48</f>
        <v>0</v>
      </c>
      <c r="G55" s="148">
        <f>'01 12 Pol'!AF48</f>
        <v>0</v>
      </c>
      <c r="H55" s="148">
        <f>(F55*SazbaDPH1/100)+(G55*SazbaDPH2/100)</f>
        <v>0</v>
      </c>
      <c r="I55" s="148">
        <f>F55+G55+H55</f>
        <v>0</v>
      </c>
      <c r="J55" s="149" t="str">
        <f>IF(CenaCelkemVypocet=0,"",I55/CenaCelkemVypocet*100)</f>
        <v/>
      </c>
    </row>
    <row r="56" spans="1:10" ht="25.5" customHeight="1" x14ac:dyDescent="0.2">
      <c r="A56" s="134"/>
      <c r="B56" s="157" t="s">
        <v>80</v>
      </c>
      <c r="C56" s="158"/>
      <c r="D56" s="158"/>
      <c r="E56" s="159"/>
      <c r="F56" s="160">
        <f>SUMIF(A39:A55,"=1",F39:F55)</f>
        <v>0</v>
      </c>
      <c r="G56" s="161">
        <f>SUMIF(A39:A55,"=1",G39:G55)</f>
        <v>0</v>
      </c>
      <c r="H56" s="161">
        <f>SUMIF(A39:A55,"=1",H39:H55)</f>
        <v>0</v>
      </c>
      <c r="I56" s="161">
        <f>SUMIF(A39:A55,"=1",I39:I55)</f>
        <v>0</v>
      </c>
      <c r="J56" s="162">
        <f>SUMIF(A39:A55,"=1",J39:J55)</f>
        <v>0</v>
      </c>
    </row>
    <row r="58" spans="1:10" x14ac:dyDescent="0.2">
      <c r="A58" t="s">
        <v>82</v>
      </c>
      <c r="B58" t="s">
        <v>83</v>
      </c>
    </row>
    <row r="59" spans="1:10" x14ac:dyDescent="0.2">
      <c r="A59" t="s">
        <v>84</v>
      </c>
      <c r="B59" t="s">
        <v>85</v>
      </c>
    </row>
    <row r="60" spans="1:10" x14ac:dyDescent="0.2">
      <c r="A60" t="s">
        <v>86</v>
      </c>
      <c r="B60" t="s">
        <v>87</v>
      </c>
    </row>
    <row r="61" spans="1:10" x14ac:dyDescent="0.2">
      <c r="A61" t="s">
        <v>86</v>
      </c>
      <c r="B61" t="s">
        <v>88</v>
      </c>
    </row>
    <row r="62" spans="1:10" x14ac:dyDescent="0.2">
      <c r="A62" t="s">
        <v>86</v>
      </c>
      <c r="B62" t="s">
        <v>89</v>
      </c>
    </row>
    <row r="63" spans="1:10" x14ac:dyDescent="0.2">
      <c r="A63" t="s">
        <v>86</v>
      </c>
      <c r="B63" t="s">
        <v>90</v>
      </c>
    </row>
    <row r="64" spans="1:10" x14ac:dyDescent="0.2">
      <c r="A64" t="s">
        <v>86</v>
      </c>
      <c r="B64" t="s">
        <v>91</v>
      </c>
    </row>
    <row r="65" spans="1:10" x14ac:dyDescent="0.2">
      <c r="A65" t="s">
        <v>86</v>
      </c>
      <c r="B65" t="s">
        <v>92</v>
      </c>
    </row>
    <row r="66" spans="1:10" x14ac:dyDescent="0.2">
      <c r="A66" t="s">
        <v>86</v>
      </c>
      <c r="B66" t="s">
        <v>93</v>
      </c>
    </row>
    <row r="67" spans="1:10" x14ac:dyDescent="0.2">
      <c r="A67" t="s">
        <v>86</v>
      </c>
      <c r="B67" t="s">
        <v>94</v>
      </c>
    </row>
    <row r="68" spans="1:10" x14ac:dyDescent="0.2">
      <c r="A68" t="s">
        <v>86</v>
      </c>
      <c r="B68" t="s">
        <v>95</v>
      </c>
    </row>
    <row r="69" spans="1:10" x14ac:dyDescent="0.2">
      <c r="A69" t="s">
        <v>86</v>
      </c>
      <c r="B69" t="s">
        <v>96</v>
      </c>
    </row>
    <row r="70" spans="1:10" x14ac:dyDescent="0.2">
      <c r="A70" t="s">
        <v>86</v>
      </c>
      <c r="B70" t="s">
        <v>97</v>
      </c>
    </row>
    <row r="71" spans="1:10" x14ac:dyDescent="0.2">
      <c r="A71" t="s">
        <v>86</v>
      </c>
      <c r="B71" t="s">
        <v>98</v>
      </c>
    </row>
    <row r="72" spans="1:10" x14ac:dyDescent="0.2">
      <c r="A72" t="s">
        <v>84</v>
      </c>
      <c r="B72" t="s">
        <v>99</v>
      </c>
    </row>
    <row r="73" spans="1:10" x14ac:dyDescent="0.2">
      <c r="A73" t="s">
        <v>86</v>
      </c>
      <c r="B73" t="s">
        <v>100</v>
      </c>
    </row>
    <row r="76" spans="1:10" ht="15.75" x14ac:dyDescent="0.25">
      <c r="B76" s="173" t="s">
        <v>101</v>
      </c>
    </row>
    <row r="78" spans="1:10" ht="25.5" customHeight="1" x14ac:dyDescent="0.2">
      <c r="A78" s="175"/>
      <c r="B78" s="178" t="s">
        <v>17</v>
      </c>
      <c r="C78" s="178" t="s">
        <v>5</v>
      </c>
      <c r="D78" s="179"/>
      <c r="E78" s="179"/>
      <c r="F78" s="180" t="s">
        <v>102</v>
      </c>
      <c r="G78" s="180"/>
      <c r="H78" s="180"/>
      <c r="I78" s="180" t="s">
        <v>29</v>
      </c>
      <c r="J78" s="180" t="s">
        <v>0</v>
      </c>
    </row>
    <row r="79" spans="1:10" ht="36.75" customHeight="1" x14ac:dyDescent="0.2">
      <c r="A79" s="176"/>
      <c r="B79" s="181" t="s">
        <v>103</v>
      </c>
      <c r="C79" s="182" t="s">
        <v>104</v>
      </c>
      <c r="D79" s="183"/>
      <c r="E79" s="183"/>
      <c r="F79" s="190" t="s">
        <v>24</v>
      </c>
      <c r="G79" s="191"/>
      <c r="H79" s="191"/>
      <c r="I79" s="191">
        <f>'01 05 Pol'!G8</f>
        <v>0</v>
      </c>
      <c r="J79" s="187" t="str">
        <f>IF(I148=0,"",I79/I148*100)</f>
        <v/>
      </c>
    </row>
    <row r="80" spans="1:10" ht="36.75" customHeight="1" x14ac:dyDescent="0.2">
      <c r="A80" s="176"/>
      <c r="B80" s="181" t="s">
        <v>105</v>
      </c>
      <c r="C80" s="182" t="s">
        <v>106</v>
      </c>
      <c r="D80" s="183"/>
      <c r="E80" s="183"/>
      <c r="F80" s="190" t="s">
        <v>24</v>
      </c>
      <c r="G80" s="191"/>
      <c r="H80" s="191"/>
      <c r="I80" s="191">
        <f>'01 05 Pol'!G45</f>
        <v>0</v>
      </c>
      <c r="J80" s="187" t="str">
        <f>IF(I148=0,"",I80/I148*100)</f>
        <v/>
      </c>
    </row>
    <row r="81" spans="1:10" ht="36.75" customHeight="1" x14ac:dyDescent="0.2">
      <c r="A81" s="176"/>
      <c r="B81" s="181" t="s">
        <v>107</v>
      </c>
      <c r="C81" s="182" t="s">
        <v>108</v>
      </c>
      <c r="D81" s="183"/>
      <c r="E81" s="183"/>
      <c r="F81" s="190" t="s">
        <v>24</v>
      </c>
      <c r="G81" s="191"/>
      <c r="H81" s="191"/>
      <c r="I81" s="191">
        <f>'01 02 Pol'!G8+'01 04 Pol'!G8+'01 05 Pol'!G89</f>
        <v>0</v>
      </c>
      <c r="J81" s="187" t="str">
        <f>IF(I148=0,"",I81/I148*100)</f>
        <v/>
      </c>
    </row>
    <row r="82" spans="1:10" ht="36.75" customHeight="1" x14ac:dyDescent="0.2">
      <c r="A82" s="176"/>
      <c r="B82" s="181" t="s">
        <v>109</v>
      </c>
      <c r="C82" s="182" t="s">
        <v>110</v>
      </c>
      <c r="D82" s="183"/>
      <c r="E82" s="183"/>
      <c r="F82" s="190" t="s">
        <v>24</v>
      </c>
      <c r="G82" s="191"/>
      <c r="H82" s="191"/>
      <c r="I82" s="191">
        <f>'01 01 Pol'!G8+'01 04 Pol'!G12</f>
        <v>0</v>
      </c>
      <c r="J82" s="187" t="str">
        <f>IF(I148=0,"",I82/I148*100)</f>
        <v/>
      </c>
    </row>
    <row r="83" spans="1:10" ht="36.75" customHeight="1" x14ac:dyDescent="0.2">
      <c r="A83" s="176"/>
      <c r="B83" s="181" t="s">
        <v>111</v>
      </c>
      <c r="C83" s="182" t="s">
        <v>112</v>
      </c>
      <c r="D83" s="183"/>
      <c r="E83" s="183"/>
      <c r="F83" s="190" t="s">
        <v>24</v>
      </c>
      <c r="G83" s="191"/>
      <c r="H83" s="191"/>
      <c r="I83" s="191">
        <f>'01 05 Pol'!G106</f>
        <v>0</v>
      </c>
      <c r="J83" s="187" t="str">
        <f>IF(I148=0,"",I83/I148*100)</f>
        <v/>
      </c>
    </row>
    <row r="84" spans="1:10" ht="36.75" customHeight="1" x14ac:dyDescent="0.2">
      <c r="A84" s="176"/>
      <c r="B84" s="181" t="s">
        <v>113</v>
      </c>
      <c r="C84" s="182" t="s">
        <v>114</v>
      </c>
      <c r="D84" s="183"/>
      <c r="E84" s="183"/>
      <c r="F84" s="190" t="s">
        <v>24</v>
      </c>
      <c r="G84" s="191"/>
      <c r="H84" s="191"/>
      <c r="I84" s="191">
        <f>'01 01 Pol'!G16</f>
        <v>0</v>
      </c>
      <c r="J84" s="187" t="str">
        <f>IF(I148=0,"",I84/I148*100)</f>
        <v/>
      </c>
    </row>
    <row r="85" spans="1:10" ht="36.75" customHeight="1" x14ac:dyDescent="0.2">
      <c r="A85" s="176"/>
      <c r="B85" s="181" t="s">
        <v>115</v>
      </c>
      <c r="C85" s="182" t="s">
        <v>116</v>
      </c>
      <c r="D85" s="183"/>
      <c r="E85" s="183"/>
      <c r="F85" s="190" t="s">
        <v>24</v>
      </c>
      <c r="G85" s="191"/>
      <c r="H85" s="191"/>
      <c r="I85" s="191">
        <f>'01 05 Pol'!G119</f>
        <v>0</v>
      </c>
      <c r="J85" s="187" t="str">
        <f>IF(I148=0,"",I85/I148*100)</f>
        <v/>
      </c>
    </row>
    <row r="86" spans="1:10" ht="36.75" customHeight="1" x14ac:dyDescent="0.2">
      <c r="A86" s="176"/>
      <c r="B86" s="181" t="s">
        <v>117</v>
      </c>
      <c r="C86" s="182" t="s">
        <v>118</v>
      </c>
      <c r="D86" s="183"/>
      <c r="E86" s="183"/>
      <c r="F86" s="190" t="s">
        <v>24</v>
      </c>
      <c r="G86" s="191"/>
      <c r="H86" s="191"/>
      <c r="I86" s="191">
        <f>'01 01 Pol'!G22+'01 02 Pol'!G43+'01 03 Pol'!G8+'01 04 Pol'!G19+'01 05 Pol'!G129</f>
        <v>0</v>
      </c>
      <c r="J86" s="187" t="str">
        <f>IF(I148=0,"",I86/I148*100)</f>
        <v/>
      </c>
    </row>
    <row r="87" spans="1:10" ht="36.75" customHeight="1" x14ac:dyDescent="0.2">
      <c r="A87" s="176"/>
      <c r="B87" s="181" t="s">
        <v>119</v>
      </c>
      <c r="C87" s="182" t="s">
        <v>120</v>
      </c>
      <c r="D87" s="183"/>
      <c r="E87" s="183"/>
      <c r="F87" s="190" t="s">
        <v>24</v>
      </c>
      <c r="G87" s="191"/>
      <c r="H87" s="191"/>
      <c r="I87" s="191">
        <f>'01 05 Pol'!G144</f>
        <v>0</v>
      </c>
      <c r="J87" s="187" t="str">
        <f>IF(I148=0,"",I87/I148*100)</f>
        <v/>
      </c>
    </row>
    <row r="88" spans="1:10" ht="36.75" customHeight="1" x14ac:dyDescent="0.2">
      <c r="A88" s="176"/>
      <c r="B88" s="181" t="s">
        <v>121</v>
      </c>
      <c r="C88" s="182" t="s">
        <v>122</v>
      </c>
      <c r="D88" s="183"/>
      <c r="E88" s="183"/>
      <c r="F88" s="190" t="s">
        <v>24</v>
      </c>
      <c r="G88" s="191"/>
      <c r="H88" s="191"/>
      <c r="I88" s="191">
        <f>'01 01 Pol'!G77+'01 03 Pol'!G37+'01 05 Pol'!G157</f>
        <v>0</v>
      </c>
      <c r="J88" s="187" t="str">
        <f>IF(I148=0,"",I88/I148*100)</f>
        <v/>
      </c>
    </row>
    <row r="89" spans="1:10" ht="36.75" customHeight="1" x14ac:dyDescent="0.2">
      <c r="A89" s="176"/>
      <c r="B89" s="181" t="s">
        <v>123</v>
      </c>
      <c r="C89" s="182" t="s">
        <v>124</v>
      </c>
      <c r="D89" s="183"/>
      <c r="E89" s="183"/>
      <c r="F89" s="190" t="s">
        <v>24</v>
      </c>
      <c r="G89" s="191"/>
      <c r="H89" s="191"/>
      <c r="I89" s="191">
        <f>'01 06 Pol'!G8</f>
        <v>0</v>
      </c>
      <c r="J89" s="187" t="str">
        <f>IF(I148=0,"",I89/I148*100)</f>
        <v/>
      </c>
    </row>
    <row r="90" spans="1:10" ht="36.75" customHeight="1" x14ac:dyDescent="0.2">
      <c r="A90" s="176"/>
      <c r="B90" s="181" t="s">
        <v>125</v>
      </c>
      <c r="C90" s="182" t="s">
        <v>126</v>
      </c>
      <c r="D90" s="183"/>
      <c r="E90" s="183"/>
      <c r="F90" s="190" t="s">
        <v>24</v>
      </c>
      <c r="G90" s="191"/>
      <c r="H90" s="191"/>
      <c r="I90" s="191">
        <f>'01 06 Pol'!G36</f>
        <v>0</v>
      </c>
      <c r="J90" s="187" t="str">
        <f>IF(I148=0,"",I90/I148*100)</f>
        <v/>
      </c>
    </row>
    <row r="91" spans="1:10" ht="36.75" customHeight="1" x14ac:dyDescent="0.2">
      <c r="A91" s="176"/>
      <c r="B91" s="181" t="s">
        <v>127</v>
      </c>
      <c r="C91" s="182" t="s">
        <v>128</v>
      </c>
      <c r="D91" s="183"/>
      <c r="E91" s="183"/>
      <c r="F91" s="190" t="s">
        <v>24</v>
      </c>
      <c r="G91" s="191"/>
      <c r="H91" s="191"/>
      <c r="I91" s="191">
        <f>'01 06 Pol'!G65</f>
        <v>0</v>
      </c>
      <c r="J91" s="187" t="str">
        <f>IF(I148=0,"",I91/I148*100)</f>
        <v/>
      </c>
    </row>
    <row r="92" spans="1:10" ht="36.75" customHeight="1" x14ac:dyDescent="0.2">
      <c r="A92" s="176"/>
      <c r="B92" s="181" t="s">
        <v>129</v>
      </c>
      <c r="C92" s="182" t="s">
        <v>130</v>
      </c>
      <c r="D92" s="183"/>
      <c r="E92" s="183"/>
      <c r="F92" s="190" t="s">
        <v>24</v>
      </c>
      <c r="G92" s="191"/>
      <c r="H92" s="191"/>
      <c r="I92" s="191">
        <f>'01 01 Pol'!G87+'01 02 Pol'!G116+'01 03 Pol'!G49+'01 04 Pol'!G42+'01 05 Pol'!G164</f>
        <v>0</v>
      </c>
      <c r="J92" s="187" t="str">
        <f>IF(I148=0,"",I92/I148*100)</f>
        <v/>
      </c>
    </row>
    <row r="93" spans="1:10" ht="36.75" customHeight="1" x14ac:dyDescent="0.2">
      <c r="A93" s="176"/>
      <c r="B93" s="181" t="s">
        <v>131</v>
      </c>
      <c r="C93" s="182" t="s">
        <v>132</v>
      </c>
      <c r="D93" s="183"/>
      <c r="E93" s="183"/>
      <c r="F93" s="190" t="s">
        <v>24</v>
      </c>
      <c r="G93" s="191"/>
      <c r="H93" s="191"/>
      <c r="I93" s="191">
        <f>'01 01 Pol'!G91+'01 02 Pol'!G119+'01 03 Pol'!G52+'01 04 Pol'!G45+'01 05 Pol'!G179</f>
        <v>0</v>
      </c>
      <c r="J93" s="187" t="str">
        <f>IF(I148=0,"",I93/I148*100)</f>
        <v/>
      </c>
    </row>
    <row r="94" spans="1:10" ht="36.75" customHeight="1" x14ac:dyDescent="0.2">
      <c r="A94" s="176"/>
      <c r="B94" s="181" t="s">
        <v>133</v>
      </c>
      <c r="C94" s="182" t="s">
        <v>134</v>
      </c>
      <c r="D94" s="183"/>
      <c r="E94" s="183"/>
      <c r="F94" s="190" t="s">
        <v>24</v>
      </c>
      <c r="G94" s="191"/>
      <c r="H94" s="191"/>
      <c r="I94" s="191">
        <f>'01 01 Pol'!G99+'01 02 Pol'!G124+'01 03 Pol'!G55+'01 04 Pol'!G51+'01 05 Pol'!G182</f>
        <v>0</v>
      </c>
      <c r="J94" s="187" t="str">
        <f>IF(I148=0,"",I94/I148*100)</f>
        <v/>
      </c>
    </row>
    <row r="95" spans="1:10" ht="36.75" customHeight="1" x14ac:dyDescent="0.2">
      <c r="A95" s="176"/>
      <c r="B95" s="181" t="s">
        <v>135</v>
      </c>
      <c r="C95" s="182" t="s">
        <v>136</v>
      </c>
      <c r="D95" s="183"/>
      <c r="E95" s="183"/>
      <c r="F95" s="190" t="s">
        <v>24</v>
      </c>
      <c r="G95" s="191"/>
      <c r="H95" s="191"/>
      <c r="I95" s="191">
        <f>'01 01 Pol'!G128+'01 02 Pol'!G152+'01 03 Pol'!G101+'01 04 Pol'!G65+'01 05 Pol'!G228</f>
        <v>0</v>
      </c>
      <c r="J95" s="187" t="str">
        <f>IF(I148=0,"",I95/I148*100)</f>
        <v/>
      </c>
    </row>
    <row r="96" spans="1:10" ht="36.75" customHeight="1" x14ac:dyDescent="0.2">
      <c r="A96" s="176"/>
      <c r="B96" s="181" t="s">
        <v>137</v>
      </c>
      <c r="C96" s="182" t="s">
        <v>138</v>
      </c>
      <c r="D96" s="183"/>
      <c r="E96" s="183"/>
      <c r="F96" s="190" t="s">
        <v>25</v>
      </c>
      <c r="G96" s="191"/>
      <c r="H96" s="191"/>
      <c r="I96" s="191">
        <f>'01 05 Pol'!G292</f>
        <v>0</v>
      </c>
      <c r="J96" s="187" t="str">
        <f>IF(I148=0,"",I96/I148*100)</f>
        <v/>
      </c>
    </row>
    <row r="97" spans="1:10" ht="36.75" customHeight="1" x14ac:dyDescent="0.2">
      <c r="A97" s="176"/>
      <c r="B97" s="181" t="s">
        <v>139</v>
      </c>
      <c r="C97" s="182" t="s">
        <v>140</v>
      </c>
      <c r="D97" s="183"/>
      <c r="E97" s="183"/>
      <c r="F97" s="190" t="s">
        <v>25</v>
      </c>
      <c r="G97" s="191"/>
      <c r="H97" s="191"/>
      <c r="I97" s="191">
        <f>'01 05 Pol'!G305</f>
        <v>0</v>
      </c>
      <c r="J97" s="187" t="str">
        <f>IF(I148=0,"",I97/I148*100)</f>
        <v/>
      </c>
    </row>
    <row r="98" spans="1:10" ht="36.75" customHeight="1" x14ac:dyDescent="0.2">
      <c r="A98" s="176"/>
      <c r="B98" s="181" t="s">
        <v>141</v>
      </c>
      <c r="C98" s="182" t="s">
        <v>142</v>
      </c>
      <c r="D98" s="183"/>
      <c r="E98" s="183"/>
      <c r="F98" s="190" t="s">
        <v>25</v>
      </c>
      <c r="G98" s="191"/>
      <c r="H98" s="191"/>
      <c r="I98" s="191">
        <f>'01 06 Pol'!G78</f>
        <v>0</v>
      </c>
      <c r="J98" s="187" t="str">
        <f>IF(I148=0,"",I98/I148*100)</f>
        <v/>
      </c>
    </row>
    <row r="99" spans="1:10" ht="36.75" customHeight="1" x14ac:dyDescent="0.2">
      <c r="A99" s="176"/>
      <c r="B99" s="181" t="s">
        <v>143</v>
      </c>
      <c r="C99" s="182" t="s">
        <v>144</v>
      </c>
      <c r="D99" s="183"/>
      <c r="E99" s="183"/>
      <c r="F99" s="190" t="s">
        <v>25</v>
      </c>
      <c r="G99" s="191"/>
      <c r="H99" s="191"/>
      <c r="I99" s="191">
        <f>'01 06 Pol'!G102</f>
        <v>0</v>
      </c>
      <c r="J99" s="187" t="str">
        <f>IF(I148=0,"",I99/I148*100)</f>
        <v/>
      </c>
    </row>
    <row r="100" spans="1:10" ht="36.75" customHeight="1" x14ac:dyDescent="0.2">
      <c r="A100" s="176"/>
      <c r="B100" s="181" t="s">
        <v>145</v>
      </c>
      <c r="C100" s="182" t="s">
        <v>146</v>
      </c>
      <c r="D100" s="183"/>
      <c r="E100" s="183"/>
      <c r="F100" s="190" t="s">
        <v>25</v>
      </c>
      <c r="G100" s="191"/>
      <c r="H100" s="191"/>
      <c r="I100" s="191">
        <f>'01 06 Pol'!G105</f>
        <v>0</v>
      </c>
      <c r="J100" s="187" t="str">
        <f>IF(I148=0,"",I100/I148*100)</f>
        <v/>
      </c>
    </row>
    <row r="101" spans="1:10" ht="36.75" customHeight="1" x14ac:dyDescent="0.2">
      <c r="A101" s="176"/>
      <c r="B101" s="181" t="s">
        <v>147</v>
      </c>
      <c r="C101" s="182" t="s">
        <v>148</v>
      </c>
      <c r="D101" s="183"/>
      <c r="E101" s="183"/>
      <c r="F101" s="190" t="s">
        <v>25</v>
      </c>
      <c r="G101" s="191"/>
      <c r="H101" s="191"/>
      <c r="I101" s="191">
        <f>'01 06 Pol'!G123</f>
        <v>0</v>
      </c>
      <c r="J101" s="187" t="str">
        <f>IF(I148=0,"",I101/I148*100)</f>
        <v/>
      </c>
    </row>
    <row r="102" spans="1:10" ht="36.75" customHeight="1" x14ac:dyDescent="0.2">
      <c r="A102" s="176"/>
      <c r="B102" s="181" t="s">
        <v>149</v>
      </c>
      <c r="C102" s="182" t="s">
        <v>150</v>
      </c>
      <c r="D102" s="183"/>
      <c r="E102" s="183"/>
      <c r="F102" s="190" t="s">
        <v>25</v>
      </c>
      <c r="G102" s="191"/>
      <c r="H102" s="191"/>
      <c r="I102" s="191">
        <f>'01 06 Pol'!G134</f>
        <v>0</v>
      </c>
      <c r="J102" s="187" t="str">
        <f>IF(I148=0,"",I102/I148*100)</f>
        <v/>
      </c>
    </row>
    <row r="103" spans="1:10" ht="36.75" customHeight="1" x14ac:dyDescent="0.2">
      <c r="A103" s="176"/>
      <c r="B103" s="181" t="s">
        <v>151</v>
      </c>
      <c r="C103" s="182" t="s">
        <v>152</v>
      </c>
      <c r="D103" s="183"/>
      <c r="E103" s="183"/>
      <c r="F103" s="190" t="s">
        <v>25</v>
      </c>
      <c r="G103" s="191"/>
      <c r="H103" s="191"/>
      <c r="I103" s="191">
        <f>'01 01 Pol'!G134+'01 02 Pol'!G158</f>
        <v>0</v>
      </c>
      <c r="J103" s="187" t="str">
        <f>IF(I148=0,"",I103/I148*100)</f>
        <v/>
      </c>
    </row>
    <row r="104" spans="1:10" ht="36.75" customHeight="1" x14ac:dyDescent="0.2">
      <c r="A104" s="176"/>
      <c r="B104" s="181" t="s">
        <v>153</v>
      </c>
      <c r="C104" s="182" t="s">
        <v>154</v>
      </c>
      <c r="D104" s="183"/>
      <c r="E104" s="183"/>
      <c r="F104" s="190" t="s">
        <v>25</v>
      </c>
      <c r="G104" s="191"/>
      <c r="H104" s="191"/>
      <c r="I104" s="191">
        <f>'01 06 Pol'!G139</f>
        <v>0</v>
      </c>
      <c r="J104" s="187" t="str">
        <f>IF(I148=0,"",I104/I148*100)</f>
        <v/>
      </c>
    </row>
    <row r="105" spans="1:10" ht="36.75" customHeight="1" x14ac:dyDescent="0.2">
      <c r="A105" s="176"/>
      <c r="B105" s="181" t="s">
        <v>155</v>
      </c>
      <c r="C105" s="182" t="s">
        <v>156</v>
      </c>
      <c r="D105" s="183"/>
      <c r="E105" s="183"/>
      <c r="F105" s="190" t="s">
        <v>25</v>
      </c>
      <c r="G105" s="191"/>
      <c r="H105" s="191"/>
      <c r="I105" s="191">
        <f>'01 06 Pol'!G155</f>
        <v>0</v>
      </c>
      <c r="J105" s="187" t="str">
        <f>IF(I148=0,"",I105/I148*100)</f>
        <v/>
      </c>
    </row>
    <row r="106" spans="1:10" ht="36.75" customHeight="1" x14ac:dyDescent="0.2">
      <c r="A106" s="176"/>
      <c r="B106" s="181" t="s">
        <v>157</v>
      </c>
      <c r="C106" s="182" t="s">
        <v>158</v>
      </c>
      <c r="D106" s="183"/>
      <c r="E106" s="183"/>
      <c r="F106" s="190" t="s">
        <v>25</v>
      </c>
      <c r="G106" s="191"/>
      <c r="H106" s="191"/>
      <c r="I106" s="191">
        <f>'01 06 Pol'!G202</f>
        <v>0</v>
      </c>
      <c r="J106" s="187" t="str">
        <f>IF(I148=0,"",I106/I148*100)</f>
        <v/>
      </c>
    </row>
    <row r="107" spans="1:10" ht="36.75" customHeight="1" x14ac:dyDescent="0.2">
      <c r="A107" s="176"/>
      <c r="B107" s="181" t="s">
        <v>159</v>
      </c>
      <c r="C107" s="182" t="s">
        <v>160</v>
      </c>
      <c r="D107" s="183"/>
      <c r="E107" s="183"/>
      <c r="F107" s="190" t="s">
        <v>25</v>
      </c>
      <c r="G107" s="191"/>
      <c r="H107" s="191"/>
      <c r="I107" s="191">
        <f>'01 01 Pol'!G140+'01 02 Pol'!G164+'01 03 Pol'!G107+'01 05 Pol'!G324</f>
        <v>0</v>
      </c>
      <c r="J107" s="187" t="str">
        <f>IF(I148=0,"",I107/I148*100)</f>
        <v/>
      </c>
    </row>
    <row r="108" spans="1:10" ht="36.75" customHeight="1" x14ac:dyDescent="0.2">
      <c r="A108" s="176"/>
      <c r="B108" s="181" t="s">
        <v>161</v>
      </c>
      <c r="C108" s="182" t="s">
        <v>162</v>
      </c>
      <c r="D108" s="183"/>
      <c r="E108" s="183"/>
      <c r="F108" s="190" t="s">
        <v>25</v>
      </c>
      <c r="G108" s="191"/>
      <c r="H108" s="191"/>
      <c r="I108" s="191">
        <f>'01 06 Pol'!G210</f>
        <v>0</v>
      </c>
      <c r="J108" s="187" t="str">
        <f>IF(I148=0,"",I108/I148*100)</f>
        <v/>
      </c>
    </row>
    <row r="109" spans="1:10" ht="36.75" customHeight="1" x14ac:dyDescent="0.2">
      <c r="A109" s="176"/>
      <c r="B109" s="181" t="s">
        <v>163</v>
      </c>
      <c r="C109" s="182" t="s">
        <v>164</v>
      </c>
      <c r="D109" s="183"/>
      <c r="E109" s="183"/>
      <c r="F109" s="190" t="s">
        <v>25</v>
      </c>
      <c r="G109" s="191"/>
      <c r="H109" s="191"/>
      <c r="I109" s="191">
        <f>'01 01 Pol'!G146+'01 02 Pol'!G170</f>
        <v>0</v>
      </c>
      <c r="J109" s="187" t="str">
        <f>IF(I148=0,"",I109/I148*100)</f>
        <v/>
      </c>
    </row>
    <row r="110" spans="1:10" ht="36.75" customHeight="1" x14ac:dyDescent="0.2">
      <c r="A110" s="176"/>
      <c r="B110" s="181" t="s">
        <v>165</v>
      </c>
      <c r="C110" s="182" t="s">
        <v>166</v>
      </c>
      <c r="D110" s="183"/>
      <c r="E110" s="183"/>
      <c r="F110" s="190" t="s">
        <v>25</v>
      </c>
      <c r="G110" s="191"/>
      <c r="H110" s="191"/>
      <c r="I110" s="191">
        <f>'01 05 Pol'!G331</f>
        <v>0</v>
      </c>
      <c r="J110" s="187" t="str">
        <f>IF(I148=0,"",I110/I148*100)</f>
        <v/>
      </c>
    </row>
    <row r="111" spans="1:10" ht="36.75" customHeight="1" x14ac:dyDescent="0.2">
      <c r="A111" s="176"/>
      <c r="B111" s="181" t="s">
        <v>167</v>
      </c>
      <c r="C111" s="182" t="s">
        <v>168</v>
      </c>
      <c r="D111" s="183"/>
      <c r="E111" s="183"/>
      <c r="F111" s="190" t="s">
        <v>25</v>
      </c>
      <c r="G111" s="191"/>
      <c r="H111" s="191"/>
      <c r="I111" s="191">
        <f>'01 05 Pol'!G364</f>
        <v>0</v>
      </c>
      <c r="J111" s="187" t="str">
        <f>IF(I148=0,"",I111/I148*100)</f>
        <v/>
      </c>
    </row>
    <row r="112" spans="1:10" ht="36.75" customHeight="1" x14ac:dyDescent="0.2">
      <c r="A112" s="176"/>
      <c r="B112" s="181" t="s">
        <v>169</v>
      </c>
      <c r="C112" s="182" t="s">
        <v>170</v>
      </c>
      <c r="D112" s="183"/>
      <c r="E112" s="183"/>
      <c r="F112" s="190" t="s">
        <v>25</v>
      </c>
      <c r="G112" s="191"/>
      <c r="H112" s="191"/>
      <c r="I112" s="191">
        <f>'01 01 Pol'!G165+'01 02 Pol'!G174+'01 04 Pol'!G71+'01 05 Pol'!G376</f>
        <v>0</v>
      </c>
      <c r="J112" s="187" t="str">
        <f>IF(I148=0,"",I112/I148*100)</f>
        <v/>
      </c>
    </row>
    <row r="113" spans="1:10" ht="36.75" customHeight="1" x14ac:dyDescent="0.2">
      <c r="A113" s="176"/>
      <c r="B113" s="181" t="s">
        <v>171</v>
      </c>
      <c r="C113" s="182" t="s">
        <v>172</v>
      </c>
      <c r="D113" s="183"/>
      <c r="E113" s="183"/>
      <c r="F113" s="190" t="s">
        <v>25</v>
      </c>
      <c r="G113" s="191"/>
      <c r="H113" s="191"/>
      <c r="I113" s="191">
        <f>'01 01 Pol'!G174+'01 02 Pol'!G178+'01 03 Pol'!G113+'01 04 Pol'!G76+'01 05 Pol'!G381</f>
        <v>0</v>
      </c>
      <c r="J113" s="187" t="str">
        <f>IF(I148=0,"",I113/I148*100)</f>
        <v/>
      </c>
    </row>
    <row r="114" spans="1:10" ht="36.75" customHeight="1" x14ac:dyDescent="0.2">
      <c r="A114" s="176"/>
      <c r="B114" s="181" t="s">
        <v>173</v>
      </c>
      <c r="C114" s="182" t="s">
        <v>174</v>
      </c>
      <c r="D114" s="183"/>
      <c r="E114" s="183"/>
      <c r="F114" s="190" t="s">
        <v>25</v>
      </c>
      <c r="G114" s="191"/>
      <c r="H114" s="191"/>
      <c r="I114" s="191">
        <f>'01 05 Pol'!G389</f>
        <v>0</v>
      </c>
      <c r="J114" s="187" t="str">
        <f>IF(I148=0,"",I114/I148*100)</f>
        <v/>
      </c>
    </row>
    <row r="115" spans="1:10" ht="36.75" customHeight="1" x14ac:dyDescent="0.2">
      <c r="A115" s="176"/>
      <c r="B115" s="181" t="s">
        <v>175</v>
      </c>
      <c r="C115" s="182" t="s">
        <v>176</v>
      </c>
      <c r="D115" s="183"/>
      <c r="E115" s="183"/>
      <c r="F115" s="190" t="s">
        <v>25</v>
      </c>
      <c r="G115" s="191"/>
      <c r="H115" s="191"/>
      <c r="I115" s="191">
        <f>'01 05 Pol'!G434</f>
        <v>0</v>
      </c>
      <c r="J115" s="187" t="str">
        <f>IF(I148=0,"",I115/I148*100)</f>
        <v/>
      </c>
    </row>
    <row r="116" spans="1:10" ht="36.75" customHeight="1" x14ac:dyDescent="0.2">
      <c r="A116" s="176"/>
      <c r="B116" s="181" t="s">
        <v>177</v>
      </c>
      <c r="C116" s="182" t="s">
        <v>178</v>
      </c>
      <c r="D116" s="183"/>
      <c r="E116" s="183"/>
      <c r="F116" s="190" t="s">
        <v>25</v>
      </c>
      <c r="G116" s="191"/>
      <c r="H116" s="191"/>
      <c r="I116" s="191">
        <f>'01 03 Pol'!G115+'01 05 Pol'!G465</f>
        <v>0</v>
      </c>
      <c r="J116" s="187" t="str">
        <f>IF(I148=0,"",I116/I148*100)</f>
        <v/>
      </c>
    </row>
    <row r="117" spans="1:10" ht="36.75" customHeight="1" x14ac:dyDescent="0.2">
      <c r="A117" s="176"/>
      <c r="B117" s="181" t="s">
        <v>179</v>
      </c>
      <c r="C117" s="182" t="s">
        <v>180</v>
      </c>
      <c r="D117" s="183"/>
      <c r="E117" s="183"/>
      <c r="F117" s="190" t="s">
        <v>25</v>
      </c>
      <c r="G117" s="191"/>
      <c r="H117" s="191"/>
      <c r="I117" s="191">
        <f>'01 01 Pol'!G181</f>
        <v>0</v>
      </c>
      <c r="J117" s="187" t="str">
        <f>IF(I148=0,"",I117/I148*100)</f>
        <v/>
      </c>
    </row>
    <row r="118" spans="1:10" ht="36.75" customHeight="1" x14ac:dyDescent="0.2">
      <c r="A118" s="176"/>
      <c r="B118" s="181" t="s">
        <v>181</v>
      </c>
      <c r="C118" s="182" t="s">
        <v>182</v>
      </c>
      <c r="D118" s="183"/>
      <c r="E118" s="183"/>
      <c r="F118" s="190" t="s">
        <v>25</v>
      </c>
      <c r="G118" s="191"/>
      <c r="H118" s="191"/>
      <c r="I118" s="191">
        <f>'01 01 Pol'!G184+'01 02 Pol'!G183+'01 04 Pol'!G78</f>
        <v>0</v>
      </c>
      <c r="J118" s="187" t="str">
        <f>IF(I148=0,"",I118/I148*100)</f>
        <v/>
      </c>
    </row>
    <row r="119" spans="1:10" ht="36.75" customHeight="1" x14ac:dyDescent="0.2">
      <c r="A119" s="176"/>
      <c r="B119" s="181" t="s">
        <v>183</v>
      </c>
      <c r="C119" s="182" t="s">
        <v>184</v>
      </c>
      <c r="D119" s="183"/>
      <c r="E119" s="183"/>
      <c r="F119" s="190" t="s">
        <v>25</v>
      </c>
      <c r="G119" s="191"/>
      <c r="H119" s="191"/>
      <c r="I119" s="191">
        <f>'01 03 Pol'!G135</f>
        <v>0</v>
      </c>
      <c r="J119" s="187" t="str">
        <f>IF(I148=0,"",I119/I148*100)</f>
        <v/>
      </c>
    </row>
    <row r="120" spans="1:10" ht="36.75" customHeight="1" x14ac:dyDescent="0.2">
      <c r="A120" s="176"/>
      <c r="B120" s="181" t="s">
        <v>185</v>
      </c>
      <c r="C120" s="182" t="s">
        <v>186</v>
      </c>
      <c r="D120" s="183"/>
      <c r="E120" s="183"/>
      <c r="F120" s="190" t="s">
        <v>25</v>
      </c>
      <c r="G120" s="191"/>
      <c r="H120" s="191"/>
      <c r="I120" s="191">
        <f>'01 05 Pol'!G489</f>
        <v>0</v>
      </c>
      <c r="J120" s="187" t="str">
        <f>IF(I148=0,"",I120/I148*100)</f>
        <v/>
      </c>
    </row>
    <row r="121" spans="1:10" ht="36.75" customHeight="1" x14ac:dyDescent="0.2">
      <c r="A121" s="176"/>
      <c r="B121" s="181" t="s">
        <v>187</v>
      </c>
      <c r="C121" s="182" t="s">
        <v>188</v>
      </c>
      <c r="D121" s="183"/>
      <c r="E121" s="183"/>
      <c r="F121" s="190" t="s">
        <v>25</v>
      </c>
      <c r="G121" s="191"/>
      <c r="H121" s="191"/>
      <c r="I121" s="191">
        <f>'01 01 Pol'!G233+'01 02 Pol'!G251+'01 03 Pol'!G166+'01 04 Pol'!G128+'01 05 Pol'!G515</f>
        <v>0</v>
      </c>
      <c r="J121" s="187" t="str">
        <f>IF(I148=0,"",I121/I148*100)</f>
        <v/>
      </c>
    </row>
    <row r="122" spans="1:10" ht="36.75" customHeight="1" x14ac:dyDescent="0.2">
      <c r="A122" s="176"/>
      <c r="B122" s="181" t="s">
        <v>189</v>
      </c>
      <c r="C122" s="182" t="s">
        <v>190</v>
      </c>
      <c r="D122" s="183"/>
      <c r="E122" s="183"/>
      <c r="F122" s="190" t="s">
        <v>25</v>
      </c>
      <c r="G122" s="191"/>
      <c r="H122" s="191"/>
      <c r="I122" s="191">
        <f>'01 01 Pol'!G257+'01 02 Pol'!G271</f>
        <v>0</v>
      </c>
      <c r="J122" s="187" t="str">
        <f>IF(I148=0,"",I122/I148*100)</f>
        <v/>
      </c>
    </row>
    <row r="123" spans="1:10" ht="36.75" customHeight="1" x14ac:dyDescent="0.2">
      <c r="A123" s="176"/>
      <c r="B123" s="181" t="s">
        <v>191</v>
      </c>
      <c r="C123" s="182" t="s">
        <v>192</v>
      </c>
      <c r="D123" s="183"/>
      <c r="E123" s="183"/>
      <c r="F123" s="190" t="s">
        <v>25</v>
      </c>
      <c r="G123" s="191"/>
      <c r="H123" s="191"/>
      <c r="I123" s="191">
        <f>'01 05 Pol'!G525</f>
        <v>0</v>
      </c>
      <c r="J123" s="187" t="str">
        <f>IF(I148=0,"",I123/I148*100)</f>
        <v/>
      </c>
    </row>
    <row r="124" spans="1:10" ht="36.75" customHeight="1" x14ac:dyDescent="0.2">
      <c r="A124" s="176"/>
      <c r="B124" s="181" t="s">
        <v>193</v>
      </c>
      <c r="C124" s="182" t="s">
        <v>194</v>
      </c>
      <c r="D124" s="183"/>
      <c r="E124" s="183"/>
      <c r="F124" s="190" t="s">
        <v>25</v>
      </c>
      <c r="G124" s="191"/>
      <c r="H124" s="191"/>
      <c r="I124" s="191">
        <f>'01 01 Pol'!G265+'01 02 Pol'!G274+'01 03 Pol'!G176</f>
        <v>0</v>
      </c>
      <c r="J124" s="187" t="str">
        <f>IF(I148=0,"",I124/I148*100)</f>
        <v/>
      </c>
    </row>
    <row r="125" spans="1:10" ht="36.75" customHeight="1" x14ac:dyDescent="0.2">
      <c r="A125" s="176"/>
      <c r="B125" s="181" t="s">
        <v>53</v>
      </c>
      <c r="C125" s="182" t="s">
        <v>195</v>
      </c>
      <c r="D125" s="183"/>
      <c r="E125" s="183"/>
      <c r="F125" s="190" t="s">
        <v>26</v>
      </c>
      <c r="G125" s="191"/>
      <c r="H125" s="191"/>
      <c r="I125" s="191">
        <f>'01 07 Pol'!G8+'01 08 Pol'!G8</f>
        <v>0</v>
      </c>
      <c r="J125" s="187" t="str">
        <f>IF(I148=0,"",I125/I148*100)</f>
        <v/>
      </c>
    </row>
    <row r="126" spans="1:10" ht="36.75" customHeight="1" x14ac:dyDescent="0.2">
      <c r="A126" s="176"/>
      <c r="B126" s="181" t="s">
        <v>53</v>
      </c>
      <c r="C126" s="182" t="s">
        <v>196</v>
      </c>
      <c r="D126" s="183"/>
      <c r="E126" s="183"/>
      <c r="F126" s="190" t="s">
        <v>26</v>
      </c>
      <c r="G126" s="191"/>
      <c r="H126" s="191"/>
      <c r="I126" s="191">
        <f>'01 12 Pol'!G8</f>
        <v>0</v>
      </c>
      <c r="J126" s="187" t="str">
        <f>IF(I148=0,"",I126/I148*100)</f>
        <v/>
      </c>
    </row>
    <row r="127" spans="1:10" ht="36.75" customHeight="1" x14ac:dyDescent="0.2">
      <c r="A127" s="176"/>
      <c r="B127" s="181" t="s">
        <v>53</v>
      </c>
      <c r="C127" s="182" t="s">
        <v>197</v>
      </c>
      <c r="D127" s="183"/>
      <c r="E127" s="183"/>
      <c r="F127" s="190" t="s">
        <v>26</v>
      </c>
      <c r="G127" s="191"/>
      <c r="H127" s="191"/>
      <c r="I127" s="191">
        <f>'01 09 Pol'!G8+'01 10 Pol'!G8</f>
        <v>0</v>
      </c>
      <c r="J127" s="187" t="str">
        <f>IF(I148=0,"",I127/I148*100)</f>
        <v/>
      </c>
    </row>
    <row r="128" spans="1:10" ht="36.75" customHeight="1" x14ac:dyDescent="0.2">
      <c r="A128" s="176"/>
      <c r="B128" s="181" t="s">
        <v>53</v>
      </c>
      <c r="C128" s="182" t="s">
        <v>198</v>
      </c>
      <c r="D128" s="183"/>
      <c r="E128" s="183"/>
      <c r="F128" s="190" t="s">
        <v>26</v>
      </c>
      <c r="G128" s="191"/>
      <c r="H128" s="191"/>
      <c r="I128" s="191">
        <f>'01 11 Pol'!G8</f>
        <v>0</v>
      </c>
      <c r="J128" s="187" t="str">
        <f>IF(I148=0,"",I128/I148*100)</f>
        <v/>
      </c>
    </row>
    <row r="129" spans="1:10" ht="36.75" customHeight="1" x14ac:dyDescent="0.2">
      <c r="A129" s="176"/>
      <c r="B129" s="181" t="s">
        <v>58</v>
      </c>
      <c r="C129" s="182" t="s">
        <v>199</v>
      </c>
      <c r="D129" s="183"/>
      <c r="E129" s="183"/>
      <c r="F129" s="190" t="s">
        <v>26</v>
      </c>
      <c r="G129" s="191"/>
      <c r="H129" s="191"/>
      <c r="I129" s="191">
        <f>'01 07 Pol'!G25+'01 08 Pol'!G14</f>
        <v>0</v>
      </c>
      <c r="J129" s="187" t="str">
        <f>IF(I148=0,"",I129/I148*100)</f>
        <v/>
      </c>
    </row>
    <row r="130" spans="1:10" ht="36.75" customHeight="1" x14ac:dyDescent="0.2">
      <c r="A130" s="176"/>
      <c r="B130" s="181" t="s">
        <v>58</v>
      </c>
      <c r="C130" s="182" t="s">
        <v>31</v>
      </c>
      <c r="D130" s="183"/>
      <c r="E130" s="183"/>
      <c r="F130" s="190" t="s">
        <v>26</v>
      </c>
      <c r="G130" s="191"/>
      <c r="H130" s="191"/>
      <c r="I130" s="191">
        <f>'01 12 Pol'!G30</f>
        <v>0</v>
      </c>
      <c r="J130" s="187" t="str">
        <f>IF(I148=0,"",I130/I148*100)</f>
        <v/>
      </c>
    </row>
    <row r="131" spans="1:10" ht="36.75" customHeight="1" x14ac:dyDescent="0.2">
      <c r="A131" s="176"/>
      <c r="B131" s="181" t="s">
        <v>58</v>
      </c>
      <c r="C131" s="182" t="s">
        <v>200</v>
      </c>
      <c r="D131" s="183"/>
      <c r="E131" s="183"/>
      <c r="F131" s="190" t="s">
        <v>26</v>
      </c>
      <c r="G131" s="191"/>
      <c r="H131" s="191"/>
      <c r="I131" s="191">
        <f>'01 11 Pol'!G18</f>
        <v>0</v>
      </c>
      <c r="J131" s="187" t="str">
        <f>IF(I148=0,"",I131/I148*100)</f>
        <v/>
      </c>
    </row>
    <row r="132" spans="1:10" ht="36.75" customHeight="1" x14ac:dyDescent="0.2">
      <c r="A132" s="176"/>
      <c r="B132" s="181" t="s">
        <v>58</v>
      </c>
      <c r="C132" s="182" t="s">
        <v>201</v>
      </c>
      <c r="D132" s="183"/>
      <c r="E132" s="183"/>
      <c r="F132" s="190" t="s">
        <v>26</v>
      </c>
      <c r="G132" s="191"/>
      <c r="H132" s="191"/>
      <c r="I132" s="191">
        <f>'01 09 Pol'!G23+'01 10 Pol'!G21</f>
        <v>0</v>
      </c>
      <c r="J132" s="187" t="str">
        <f>IF(I148=0,"",I132/I148*100)</f>
        <v/>
      </c>
    </row>
    <row r="133" spans="1:10" ht="36.75" customHeight="1" x14ac:dyDescent="0.2">
      <c r="A133" s="176"/>
      <c r="B133" s="181" t="s">
        <v>60</v>
      </c>
      <c r="C133" s="182" t="s">
        <v>202</v>
      </c>
      <c r="D133" s="183"/>
      <c r="E133" s="183"/>
      <c r="F133" s="190" t="s">
        <v>26</v>
      </c>
      <c r="G133" s="191"/>
      <c r="H133" s="191"/>
      <c r="I133" s="191">
        <f>'01 07 Pol'!G43+'01 08 Pol'!G20</f>
        <v>0</v>
      </c>
      <c r="J133" s="187" t="str">
        <f>IF(I148=0,"",I133/I148*100)</f>
        <v/>
      </c>
    </row>
    <row r="134" spans="1:10" ht="36.75" customHeight="1" x14ac:dyDescent="0.2">
      <c r="A134" s="176"/>
      <c r="B134" s="181" t="s">
        <v>60</v>
      </c>
      <c r="C134" s="182" t="s">
        <v>195</v>
      </c>
      <c r="D134" s="183"/>
      <c r="E134" s="183"/>
      <c r="F134" s="190" t="s">
        <v>26</v>
      </c>
      <c r="G134" s="191"/>
      <c r="H134" s="191"/>
      <c r="I134" s="191">
        <f>'01 09 Pol'!G36+'01 10 Pol'!G33</f>
        <v>0</v>
      </c>
      <c r="J134" s="187" t="str">
        <f>IF(I148=0,"",I134/I148*100)</f>
        <v/>
      </c>
    </row>
    <row r="135" spans="1:10" ht="36.75" customHeight="1" x14ac:dyDescent="0.2">
      <c r="A135" s="176"/>
      <c r="B135" s="181" t="s">
        <v>60</v>
      </c>
      <c r="C135" s="182" t="s">
        <v>203</v>
      </c>
      <c r="D135" s="183"/>
      <c r="E135" s="183"/>
      <c r="F135" s="190" t="s">
        <v>26</v>
      </c>
      <c r="G135" s="191"/>
      <c r="H135" s="191"/>
      <c r="I135" s="191">
        <f>'01 11 Pol'!G27</f>
        <v>0</v>
      </c>
      <c r="J135" s="187" t="str">
        <f>IF(I148=0,"",I135/I148*100)</f>
        <v/>
      </c>
    </row>
    <row r="136" spans="1:10" ht="36.75" customHeight="1" x14ac:dyDescent="0.2">
      <c r="A136" s="176"/>
      <c r="B136" s="181" t="s">
        <v>62</v>
      </c>
      <c r="C136" s="182" t="s">
        <v>199</v>
      </c>
      <c r="D136" s="183"/>
      <c r="E136" s="183"/>
      <c r="F136" s="190" t="s">
        <v>26</v>
      </c>
      <c r="G136" s="191"/>
      <c r="H136" s="191"/>
      <c r="I136" s="191">
        <f>'01 09 Pol'!G63+'01 10 Pol'!G56</f>
        <v>0</v>
      </c>
      <c r="J136" s="187" t="str">
        <f>IF(I148=0,"",I136/I148*100)</f>
        <v/>
      </c>
    </row>
    <row r="137" spans="1:10" ht="36.75" customHeight="1" x14ac:dyDescent="0.2">
      <c r="A137" s="176"/>
      <c r="B137" s="181" t="s">
        <v>62</v>
      </c>
      <c r="C137" s="182" t="s">
        <v>204</v>
      </c>
      <c r="D137" s="183"/>
      <c r="E137" s="183"/>
      <c r="F137" s="190" t="s">
        <v>26</v>
      </c>
      <c r="G137" s="191"/>
      <c r="H137" s="191"/>
      <c r="I137" s="191">
        <f>'01 07 Pol'!G46+'01 08 Pol'!G23</f>
        <v>0</v>
      </c>
      <c r="J137" s="187" t="str">
        <f>IF(I148=0,"",I137/I148*100)</f>
        <v/>
      </c>
    </row>
    <row r="138" spans="1:10" ht="36.75" customHeight="1" x14ac:dyDescent="0.2">
      <c r="A138" s="176"/>
      <c r="B138" s="181" t="s">
        <v>62</v>
      </c>
      <c r="C138" s="182" t="s">
        <v>205</v>
      </c>
      <c r="D138" s="183"/>
      <c r="E138" s="183"/>
      <c r="F138" s="190" t="s">
        <v>26</v>
      </c>
      <c r="G138" s="191"/>
      <c r="H138" s="191"/>
      <c r="I138" s="191">
        <f>'01 11 Pol'!G31</f>
        <v>0</v>
      </c>
      <c r="J138" s="187" t="str">
        <f>IF(I148=0,"",I138/I148*100)</f>
        <v/>
      </c>
    </row>
    <row r="139" spans="1:10" ht="36.75" customHeight="1" x14ac:dyDescent="0.2">
      <c r="A139" s="176"/>
      <c r="B139" s="181" t="s">
        <v>64</v>
      </c>
      <c r="C139" s="182" t="s">
        <v>206</v>
      </c>
      <c r="D139" s="183"/>
      <c r="E139" s="183"/>
      <c r="F139" s="190" t="s">
        <v>26</v>
      </c>
      <c r="G139" s="191"/>
      <c r="H139" s="191"/>
      <c r="I139" s="191">
        <f>'01 11 Pol'!G34</f>
        <v>0</v>
      </c>
      <c r="J139" s="187" t="str">
        <f>IF(I148=0,"",I139/I148*100)</f>
        <v/>
      </c>
    </row>
    <row r="140" spans="1:10" ht="36.75" customHeight="1" x14ac:dyDescent="0.2">
      <c r="A140" s="176"/>
      <c r="B140" s="181" t="s">
        <v>64</v>
      </c>
      <c r="C140" s="182" t="s">
        <v>207</v>
      </c>
      <c r="D140" s="183"/>
      <c r="E140" s="183"/>
      <c r="F140" s="190" t="s">
        <v>26</v>
      </c>
      <c r="G140" s="191"/>
      <c r="H140" s="191"/>
      <c r="I140" s="191">
        <f>'01 09 Pol'!G91+'01 10 Pol'!G79</f>
        <v>0</v>
      </c>
      <c r="J140" s="187" t="str">
        <f>IF(I148=0,"",I140/I148*100)</f>
        <v/>
      </c>
    </row>
    <row r="141" spans="1:10" ht="36.75" customHeight="1" x14ac:dyDescent="0.2">
      <c r="A141" s="176"/>
      <c r="B141" s="181" t="s">
        <v>66</v>
      </c>
      <c r="C141" s="182" t="s">
        <v>208</v>
      </c>
      <c r="D141" s="183"/>
      <c r="E141" s="183"/>
      <c r="F141" s="190" t="s">
        <v>26</v>
      </c>
      <c r="G141" s="191"/>
      <c r="H141" s="191"/>
      <c r="I141" s="191">
        <f>'01 10 Pol'!G87</f>
        <v>0</v>
      </c>
      <c r="J141" s="187" t="str">
        <f>IF(I148=0,"",I141/I148*100)</f>
        <v/>
      </c>
    </row>
    <row r="142" spans="1:10" ht="36.75" customHeight="1" x14ac:dyDescent="0.2">
      <c r="A142" s="176"/>
      <c r="B142" s="181" t="s">
        <v>68</v>
      </c>
      <c r="C142" s="182" t="s">
        <v>209</v>
      </c>
      <c r="D142" s="183"/>
      <c r="E142" s="183"/>
      <c r="F142" s="190" t="s">
        <v>26</v>
      </c>
      <c r="G142" s="191"/>
      <c r="H142" s="191"/>
      <c r="I142" s="191">
        <f>'01 10 Pol'!G94</f>
        <v>0</v>
      </c>
      <c r="J142" s="187" t="str">
        <f>IF(I148=0,"",I142/I148*100)</f>
        <v/>
      </c>
    </row>
    <row r="143" spans="1:10" ht="36.75" customHeight="1" x14ac:dyDescent="0.2">
      <c r="A143" s="176"/>
      <c r="B143" s="181" t="s">
        <v>210</v>
      </c>
      <c r="C143" s="182" t="s">
        <v>211</v>
      </c>
      <c r="D143" s="183"/>
      <c r="E143" s="183"/>
      <c r="F143" s="190" t="s">
        <v>26</v>
      </c>
      <c r="G143" s="191"/>
      <c r="H143" s="191"/>
      <c r="I143" s="191">
        <f>'01 05 Pol'!G531</f>
        <v>0</v>
      </c>
      <c r="J143" s="187" t="str">
        <f>IF(I148=0,"",I143/I148*100)</f>
        <v/>
      </c>
    </row>
    <row r="144" spans="1:10" ht="36.75" customHeight="1" x14ac:dyDescent="0.2">
      <c r="A144" s="176"/>
      <c r="B144" s="181" t="s">
        <v>212</v>
      </c>
      <c r="C144" s="182" t="s">
        <v>213</v>
      </c>
      <c r="D144" s="183"/>
      <c r="E144" s="183"/>
      <c r="F144" s="190" t="s">
        <v>26</v>
      </c>
      <c r="G144" s="191"/>
      <c r="H144" s="191"/>
      <c r="I144" s="191">
        <f>'01 05 Pol'!G534</f>
        <v>0</v>
      </c>
      <c r="J144" s="187" t="str">
        <f>IF(I148=0,"",I144/I148*100)</f>
        <v/>
      </c>
    </row>
    <row r="145" spans="1:10" ht="36.75" customHeight="1" x14ac:dyDescent="0.2">
      <c r="A145" s="176"/>
      <c r="B145" s="181" t="s">
        <v>214</v>
      </c>
      <c r="C145" s="182" t="s">
        <v>215</v>
      </c>
      <c r="D145" s="183"/>
      <c r="E145" s="183"/>
      <c r="F145" s="190" t="s">
        <v>216</v>
      </c>
      <c r="G145" s="191"/>
      <c r="H145" s="191"/>
      <c r="I145" s="191">
        <f>'01 01 Pol'!G272+'01 02 Pol'!G280+'01 03 Pol'!G180+'01 04 Pol'!G142+'01 05 Pol'!G536</f>
        <v>0</v>
      </c>
      <c r="J145" s="187" t="str">
        <f>IF(I148=0,"",I145/I148*100)</f>
        <v/>
      </c>
    </row>
    <row r="146" spans="1:10" ht="36.75" customHeight="1" x14ac:dyDescent="0.2">
      <c r="A146" s="176"/>
      <c r="B146" s="181" t="s">
        <v>217</v>
      </c>
      <c r="C146" s="182" t="s">
        <v>27</v>
      </c>
      <c r="D146" s="183"/>
      <c r="E146" s="183"/>
      <c r="F146" s="190" t="s">
        <v>217</v>
      </c>
      <c r="G146" s="191"/>
      <c r="H146" s="191"/>
      <c r="I146" s="191">
        <f>'SO 99 01 Naklady'!G8</f>
        <v>0</v>
      </c>
      <c r="J146" s="187" t="str">
        <f>IF(I148=0,"",I146/I148*100)</f>
        <v/>
      </c>
    </row>
    <row r="147" spans="1:10" ht="36.75" customHeight="1" x14ac:dyDescent="0.2">
      <c r="A147" s="176"/>
      <c r="B147" s="181" t="s">
        <v>218</v>
      </c>
      <c r="C147" s="182" t="s">
        <v>28</v>
      </c>
      <c r="D147" s="183"/>
      <c r="E147" s="183"/>
      <c r="F147" s="190" t="s">
        <v>218</v>
      </c>
      <c r="G147" s="191"/>
      <c r="H147" s="191"/>
      <c r="I147" s="191">
        <f>'SO 99 01 Naklady'!G17</f>
        <v>0</v>
      </c>
      <c r="J147" s="187" t="str">
        <f>IF(I148=0,"",I147/I148*100)</f>
        <v/>
      </c>
    </row>
    <row r="148" spans="1:10" ht="25.5" customHeight="1" x14ac:dyDescent="0.2">
      <c r="A148" s="177"/>
      <c r="B148" s="184" t="s">
        <v>1</v>
      </c>
      <c r="C148" s="185"/>
      <c r="D148" s="186"/>
      <c r="E148" s="186"/>
      <c r="F148" s="192"/>
      <c r="G148" s="193"/>
      <c r="H148" s="193"/>
      <c r="I148" s="193">
        <f>SUM(I79:I147)</f>
        <v>0</v>
      </c>
      <c r="J148" s="188">
        <f>SUM(J79:J147)</f>
        <v>0</v>
      </c>
    </row>
    <row r="149" spans="1:10" x14ac:dyDescent="0.2">
      <c r="F149" s="133"/>
      <c r="G149" s="133"/>
      <c r="H149" s="133"/>
      <c r="I149" s="133"/>
      <c r="J149" s="189"/>
    </row>
    <row r="150" spans="1:10" x14ac:dyDescent="0.2">
      <c r="F150" s="133"/>
      <c r="G150" s="133"/>
      <c r="H150" s="133"/>
      <c r="I150" s="133"/>
      <c r="J150" s="189"/>
    </row>
    <row r="151" spans="1:10" x14ac:dyDescent="0.2">
      <c r="F151" s="133"/>
      <c r="G151" s="133"/>
      <c r="H151" s="133"/>
      <c r="I151" s="133"/>
      <c r="J151" s="189"/>
    </row>
  </sheetData>
  <sheetProtection algorithmName="SHA-512" hashValue="pQqL6Vt2CAdU6fEUORGQC0eutk4eqHiyg55UstTgBFdMxiepN5vkw9GERoBdefOHVhygRFwzfrx5Y6epsJDaug==" saltValue="PtT/RlSOOOtlV/Vez94+3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9">
    <mergeCell ref="C146:E146"/>
    <mergeCell ref="C147:E147"/>
    <mergeCell ref="D14:G14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C55:E55"/>
    <mergeCell ref="B56:E56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FzsWcxOTa9u0omPhDuKkP8eiDOcMNmiIKqewS8TiB9/yBuWuOPhhLsbvwZ8Q7mFB4MWoi5ocyW/2YlqZF0TVmg==" saltValue="DHs4rSpJFM8v0vsRw9EZ+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33F7-F822-49DD-908B-B0FF742326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219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222</v>
      </c>
      <c r="C3" s="199" t="s">
        <v>52</v>
      </c>
      <c r="D3" s="197"/>
      <c r="E3" s="197"/>
      <c r="F3" s="197"/>
      <c r="G3" s="198"/>
      <c r="AC3" s="174" t="s">
        <v>223</v>
      </c>
      <c r="AG3" t="s">
        <v>224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217</v>
      </c>
      <c r="C8" s="250" t="s">
        <v>27</v>
      </c>
      <c r="D8" s="229"/>
      <c r="E8" s="230"/>
      <c r="F8" s="231"/>
      <c r="G8" s="231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1"/>
      <c r="S8" s="231"/>
      <c r="T8" s="232"/>
      <c r="U8" s="226"/>
      <c r="V8" s="226">
        <f>SUM(V9:V16)</f>
        <v>0</v>
      </c>
      <c r="W8" s="226"/>
      <c r="X8" s="226"/>
      <c r="Y8" s="226"/>
      <c r="AG8" t="s">
        <v>249</v>
      </c>
    </row>
    <row r="9" spans="1:60" outlineLevel="1" x14ac:dyDescent="0.2">
      <c r="A9" s="234">
        <v>1</v>
      </c>
      <c r="B9" s="235" t="s">
        <v>250</v>
      </c>
      <c r="C9" s="251" t="s">
        <v>251</v>
      </c>
      <c r="D9" s="236" t="s">
        <v>252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253</v>
      </c>
      <c r="T9" s="240" t="s">
        <v>254</v>
      </c>
      <c r="U9" s="220">
        <v>0</v>
      </c>
      <c r="V9" s="220">
        <f>ROUND(E9*U9,2)</f>
        <v>0</v>
      </c>
      <c r="W9" s="220"/>
      <c r="X9" s="220" t="s">
        <v>255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257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2" t="s">
        <v>258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1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2</v>
      </c>
      <c r="B11" s="235" t="s">
        <v>260</v>
      </c>
      <c r="C11" s="251" t="s">
        <v>261</v>
      </c>
      <c r="D11" s="236" t="s">
        <v>252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253</v>
      </c>
      <c r="T11" s="240" t="s">
        <v>254</v>
      </c>
      <c r="U11" s="220">
        <v>0</v>
      </c>
      <c r="V11" s="220">
        <f>ROUND(E11*U11,2)</f>
        <v>0</v>
      </c>
      <c r="W11" s="220"/>
      <c r="X11" s="220" t="s">
        <v>255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257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52" t="s">
        <v>262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3</v>
      </c>
      <c r="B13" s="235" t="s">
        <v>263</v>
      </c>
      <c r="C13" s="251" t="s">
        <v>264</v>
      </c>
      <c r="D13" s="236" t="s">
        <v>252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253</v>
      </c>
      <c r="T13" s="240" t="s">
        <v>254</v>
      </c>
      <c r="U13" s="220">
        <v>0</v>
      </c>
      <c r="V13" s="220">
        <f>ROUND(E13*U13,2)</f>
        <v>0</v>
      </c>
      <c r="W13" s="220"/>
      <c r="X13" s="220" t="s">
        <v>255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257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52" t="s">
        <v>265</v>
      </c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4</v>
      </c>
      <c r="B15" s="235" t="s">
        <v>266</v>
      </c>
      <c r="C15" s="251" t="s">
        <v>267</v>
      </c>
      <c r="D15" s="236" t="s">
        <v>252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/>
      <c r="S15" s="239" t="s">
        <v>253</v>
      </c>
      <c r="T15" s="240" t="s">
        <v>254</v>
      </c>
      <c r="U15" s="220">
        <v>0</v>
      </c>
      <c r="V15" s="220">
        <f>ROUND(E15*U15,2)</f>
        <v>0</v>
      </c>
      <c r="W15" s="220"/>
      <c r="X15" s="220" t="s">
        <v>255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257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2" t="s">
        <v>268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7" t="s">
        <v>248</v>
      </c>
      <c r="B17" s="228" t="s">
        <v>218</v>
      </c>
      <c r="C17" s="250" t="s">
        <v>28</v>
      </c>
      <c r="D17" s="229"/>
      <c r="E17" s="230"/>
      <c r="F17" s="231"/>
      <c r="G17" s="231">
        <f>SUMIF(AG18:AG28,"&lt;&gt;NOR",G18:G28)</f>
        <v>0</v>
      </c>
      <c r="H17" s="231"/>
      <c r="I17" s="231">
        <f>SUM(I18:I28)</f>
        <v>0</v>
      </c>
      <c r="J17" s="231"/>
      <c r="K17" s="231">
        <f>SUM(K18:K28)</f>
        <v>0</v>
      </c>
      <c r="L17" s="231"/>
      <c r="M17" s="231">
        <f>SUM(M18:M28)</f>
        <v>0</v>
      </c>
      <c r="N17" s="230"/>
      <c r="O17" s="230">
        <f>SUM(O18:O28)</f>
        <v>0</v>
      </c>
      <c r="P17" s="230"/>
      <c r="Q17" s="230">
        <f>SUM(Q18:Q28)</f>
        <v>0</v>
      </c>
      <c r="R17" s="231"/>
      <c r="S17" s="231"/>
      <c r="T17" s="232"/>
      <c r="U17" s="226"/>
      <c r="V17" s="226">
        <f>SUM(V18:V28)</f>
        <v>0</v>
      </c>
      <c r="W17" s="226"/>
      <c r="X17" s="226"/>
      <c r="Y17" s="226"/>
      <c r="AG17" t="s">
        <v>249</v>
      </c>
    </row>
    <row r="18" spans="1:60" outlineLevel="1" x14ac:dyDescent="0.2">
      <c r="A18" s="243">
        <v>5</v>
      </c>
      <c r="B18" s="244" t="s">
        <v>269</v>
      </c>
      <c r="C18" s="253" t="s">
        <v>270</v>
      </c>
      <c r="D18" s="245" t="s">
        <v>271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272</v>
      </c>
      <c r="T18" s="249" t="s">
        <v>254</v>
      </c>
      <c r="U18" s="220">
        <v>0</v>
      </c>
      <c r="V18" s="220">
        <f>ROUND(E18*U18,2)</f>
        <v>0</v>
      </c>
      <c r="W18" s="220"/>
      <c r="X18" s="220" t="s">
        <v>273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274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6</v>
      </c>
      <c r="B19" s="235" t="s">
        <v>275</v>
      </c>
      <c r="C19" s="251" t="s">
        <v>276</v>
      </c>
      <c r="D19" s="236" t="s">
        <v>252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/>
      <c r="S19" s="239" t="s">
        <v>253</v>
      </c>
      <c r="T19" s="240" t="s">
        <v>254</v>
      </c>
      <c r="U19" s="220">
        <v>0</v>
      </c>
      <c r="V19" s="220">
        <f>ROUND(E19*U19,2)</f>
        <v>0</v>
      </c>
      <c r="W19" s="220"/>
      <c r="X19" s="220" t="s">
        <v>255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277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2" x14ac:dyDescent="0.2">
      <c r="A20" s="217"/>
      <c r="B20" s="218"/>
      <c r="C20" s="252" t="s">
        <v>278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1" t="str">
        <f>C20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7</v>
      </c>
      <c r="B21" s="235" t="s">
        <v>279</v>
      </c>
      <c r="C21" s="251" t="s">
        <v>280</v>
      </c>
      <c r="D21" s="236" t="s">
        <v>252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253</v>
      </c>
      <c r="T21" s="240" t="s">
        <v>254</v>
      </c>
      <c r="U21" s="220">
        <v>0</v>
      </c>
      <c r="V21" s="220">
        <f>ROUND(E21*U21,2)</f>
        <v>0</v>
      </c>
      <c r="W21" s="220"/>
      <c r="X21" s="220" t="s">
        <v>255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281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2" t="s">
        <v>282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1" t="str">
        <f>C22</f>
        <v>Náklady na vyhotovení dokumentace skutečného provedení stavby a její předání objednateli v požadované formě a požadovaném počtu.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8</v>
      </c>
      <c r="B23" s="235" t="s">
        <v>283</v>
      </c>
      <c r="C23" s="251" t="s">
        <v>284</v>
      </c>
      <c r="D23" s="236" t="s">
        <v>252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272</v>
      </c>
      <c r="T23" s="240" t="s">
        <v>254</v>
      </c>
      <c r="U23" s="220">
        <v>0</v>
      </c>
      <c r="V23" s="220">
        <f>ROUND(E23*U23,2)</f>
        <v>0</v>
      </c>
      <c r="W23" s="220"/>
      <c r="X23" s="220" t="s">
        <v>255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281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285</v>
      </c>
      <c r="D24" s="224"/>
      <c r="E24" s="225">
        <v>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286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9</v>
      </c>
      <c r="B25" s="235" t="s">
        <v>287</v>
      </c>
      <c r="C25" s="251" t="s">
        <v>288</v>
      </c>
      <c r="D25" s="236" t="s">
        <v>252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272</v>
      </c>
      <c r="T25" s="240" t="s">
        <v>254</v>
      </c>
      <c r="U25" s="220">
        <v>0</v>
      </c>
      <c r="V25" s="220">
        <f>ROUND(E25*U25,2)</f>
        <v>0</v>
      </c>
      <c r="W25" s="220"/>
      <c r="X25" s="220" t="s">
        <v>255</v>
      </c>
      <c r="Y25" s="220" t="s">
        <v>256</v>
      </c>
      <c r="Z25" s="210"/>
      <c r="AA25" s="210"/>
      <c r="AB25" s="210"/>
      <c r="AC25" s="210"/>
      <c r="AD25" s="210"/>
      <c r="AE25" s="210"/>
      <c r="AF25" s="210"/>
      <c r="AG25" s="210" t="s">
        <v>281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4" t="s">
        <v>289</v>
      </c>
      <c r="D26" s="224"/>
      <c r="E26" s="225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10</v>
      </c>
      <c r="B27" s="235" t="s">
        <v>290</v>
      </c>
      <c r="C27" s="251" t="s">
        <v>291</v>
      </c>
      <c r="D27" s="236" t="s">
        <v>252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272</v>
      </c>
      <c r="T27" s="240" t="s">
        <v>254</v>
      </c>
      <c r="U27" s="220">
        <v>0</v>
      </c>
      <c r="V27" s="220">
        <f>ROUND(E27*U27,2)</f>
        <v>0</v>
      </c>
      <c r="W27" s="220"/>
      <c r="X27" s="220" t="s">
        <v>255</v>
      </c>
      <c r="Y27" s="220" t="s">
        <v>256</v>
      </c>
      <c r="Z27" s="210"/>
      <c r="AA27" s="210"/>
      <c r="AB27" s="210"/>
      <c r="AC27" s="210"/>
      <c r="AD27" s="210"/>
      <c r="AE27" s="210"/>
      <c r="AF27" s="210"/>
      <c r="AG27" s="210" t="s">
        <v>281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289</v>
      </c>
      <c r="D28" s="224"/>
      <c r="E28" s="225">
        <v>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286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3"/>
      <c r="B29" s="4"/>
      <c r="C29" s="25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234</v>
      </c>
    </row>
    <row r="30" spans="1:60" x14ac:dyDescent="0.2">
      <c r="A30" s="213"/>
      <c r="B30" s="214" t="s">
        <v>29</v>
      </c>
      <c r="C30" s="256"/>
      <c r="D30" s="215"/>
      <c r="E30" s="216"/>
      <c r="F30" s="216"/>
      <c r="G30" s="233">
        <f>G8+G17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292</v>
      </c>
    </row>
    <row r="31" spans="1:60" x14ac:dyDescent="0.2">
      <c r="C31" s="257"/>
      <c r="D31" s="10"/>
      <c r="AG31" t="s">
        <v>293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qOKos6GGFN8sisc32X6heyRbbhRcFzYkRbuwpSKaU86LE/eXs1w5Ke8AoY9qp+OVilEkcavgl+EauQypqoPvQ==" saltValue="5lFwyjObzAcxn4LQq/+weA==" spinCount="100000" sheet="1" formatRows="0"/>
  <mergeCells count="10">
    <mergeCell ref="C14:G14"/>
    <mergeCell ref="C16:G16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670C-61CD-4509-99DB-E3BD4C6F79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53</v>
      </c>
      <c r="C4" s="202" t="s">
        <v>57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109</v>
      </c>
      <c r="C8" s="250" t="s">
        <v>110</v>
      </c>
      <c r="D8" s="229"/>
      <c r="E8" s="230"/>
      <c r="F8" s="231"/>
      <c r="G8" s="231">
        <f>SUMIF(AG9:AG15,"&lt;&gt;NOR",G9:G15)</f>
        <v>0</v>
      </c>
      <c r="H8" s="231"/>
      <c r="I8" s="231">
        <f>SUM(I9:I15)</f>
        <v>0</v>
      </c>
      <c r="J8" s="231"/>
      <c r="K8" s="231">
        <f>SUM(K9:K15)</f>
        <v>0</v>
      </c>
      <c r="L8" s="231"/>
      <c r="M8" s="231">
        <f>SUM(M9:M15)</f>
        <v>0</v>
      </c>
      <c r="N8" s="230"/>
      <c r="O8" s="230">
        <f>SUM(O9:O15)</f>
        <v>2.9299999999999997</v>
      </c>
      <c r="P8" s="230"/>
      <c r="Q8" s="230">
        <f>SUM(Q9:Q15)</f>
        <v>0</v>
      </c>
      <c r="R8" s="231"/>
      <c r="S8" s="231"/>
      <c r="T8" s="232"/>
      <c r="U8" s="226"/>
      <c r="V8" s="226">
        <f>SUM(V9:V15)</f>
        <v>69.13</v>
      </c>
      <c r="W8" s="226"/>
      <c r="X8" s="226"/>
      <c r="Y8" s="226"/>
      <c r="AG8" t="s">
        <v>249</v>
      </c>
    </row>
    <row r="9" spans="1:60" ht="33.75" outlineLevel="1" x14ac:dyDescent="0.2">
      <c r="A9" s="234">
        <v>1</v>
      </c>
      <c r="B9" s="235" t="s">
        <v>295</v>
      </c>
      <c r="C9" s="251" t="s">
        <v>296</v>
      </c>
      <c r="D9" s="236" t="s">
        <v>297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1.6619999999999999E-2</v>
      </c>
      <c r="O9" s="237">
        <f>ROUND(E9*N9,2)</f>
        <v>0.03</v>
      </c>
      <c r="P9" s="237">
        <v>0</v>
      </c>
      <c r="Q9" s="237">
        <f>ROUND(E9*P9,2)</f>
        <v>0</v>
      </c>
      <c r="R9" s="239" t="s">
        <v>298</v>
      </c>
      <c r="S9" s="239" t="s">
        <v>253</v>
      </c>
      <c r="T9" s="240" t="s">
        <v>299</v>
      </c>
      <c r="U9" s="220">
        <v>0.997</v>
      </c>
      <c r="V9" s="220">
        <f>ROUND(E9*U9,2)</f>
        <v>1.99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300</v>
      </c>
      <c r="D10" s="224"/>
      <c r="E10" s="225">
        <v>2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286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4">
        <v>2</v>
      </c>
      <c r="B11" s="235" t="s">
        <v>301</v>
      </c>
      <c r="C11" s="251" t="s">
        <v>302</v>
      </c>
      <c r="D11" s="236" t="s">
        <v>303</v>
      </c>
      <c r="E11" s="237">
        <v>48.363999999999997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5.987E-2</v>
      </c>
      <c r="O11" s="237">
        <f>ROUND(E11*N11,2)</f>
        <v>2.9</v>
      </c>
      <c r="P11" s="237">
        <v>0</v>
      </c>
      <c r="Q11" s="237">
        <f>ROUND(E11*P11,2)</f>
        <v>0</v>
      </c>
      <c r="R11" s="239" t="s">
        <v>298</v>
      </c>
      <c r="S11" s="239" t="s">
        <v>253</v>
      </c>
      <c r="T11" s="240" t="s">
        <v>299</v>
      </c>
      <c r="U11" s="220">
        <v>1.387</v>
      </c>
      <c r="V11" s="220">
        <f>ROUND(E11*U11,2)</f>
        <v>67.08</v>
      </c>
      <c r="W11" s="220"/>
      <c r="X11" s="220" t="s">
        <v>273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274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52" t="s">
        <v>304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Příčka sádrovláknitá, tloušťka 120 mm, jednoduchá ocelová nosná konstrukce, 2x opláštěná deskami tl. 12,5 mm+10 mm, s minerální izolací tl. 60 mm o objemové hmotnosti 35 kg/m3. Vyplnění obvodové spáry příčky papírovou páskou a tmelem.</v>
      </c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4" t="s">
        <v>305</v>
      </c>
      <c r="D13" s="224"/>
      <c r="E13" s="225">
        <v>52.404000000000003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286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4" t="s">
        <v>306</v>
      </c>
      <c r="D14" s="224"/>
      <c r="E14" s="225">
        <v>-4.04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286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3</v>
      </c>
      <c r="B15" s="244" t="s">
        <v>307</v>
      </c>
      <c r="C15" s="253" t="s">
        <v>308</v>
      </c>
      <c r="D15" s="245" t="s">
        <v>271</v>
      </c>
      <c r="E15" s="246">
        <v>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2.0000000000000001E-4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3.15E-2</v>
      </c>
      <c r="V15" s="220">
        <f>ROUND(E15*U15,2)</f>
        <v>0.06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274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7" t="s">
        <v>248</v>
      </c>
      <c r="B16" s="228" t="s">
        <v>113</v>
      </c>
      <c r="C16" s="250" t="s">
        <v>114</v>
      </c>
      <c r="D16" s="229"/>
      <c r="E16" s="230"/>
      <c r="F16" s="231"/>
      <c r="G16" s="231">
        <f>SUMIF(AG17:AG21,"&lt;&gt;NOR",G17:G21)</f>
        <v>0</v>
      </c>
      <c r="H16" s="231"/>
      <c r="I16" s="231">
        <f>SUM(I17:I21)</f>
        <v>0</v>
      </c>
      <c r="J16" s="231"/>
      <c r="K16" s="231">
        <f>SUM(K17:K21)</f>
        <v>0</v>
      </c>
      <c r="L16" s="231"/>
      <c r="M16" s="231">
        <f>SUM(M17:M21)</f>
        <v>0</v>
      </c>
      <c r="N16" s="230"/>
      <c r="O16" s="230">
        <f>SUM(O17:O21)</f>
        <v>0.05</v>
      </c>
      <c r="P16" s="230"/>
      <c r="Q16" s="230">
        <f>SUM(Q17:Q21)</f>
        <v>0</v>
      </c>
      <c r="R16" s="231"/>
      <c r="S16" s="231"/>
      <c r="T16" s="232"/>
      <c r="U16" s="226"/>
      <c r="V16" s="226">
        <f>SUM(V17:V21)</f>
        <v>5.68</v>
      </c>
      <c r="W16" s="226"/>
      <c r="X16" s="226"/>
      <c r="Y16" s="226"/>
      <c r="AG16" t="s">
        <v>249</v>
      </c>
    </row>
    <row r="17" spans="1:60" ht="22.5" outlineLevel="1" x14ac:dyDescent="0.2">
      <c r="A17" s="234">
        <v>4</v>
      </c>
      <c r="B17" s="235" t="s">
        <v>309</v>
      </c>
      <c r="C17" s="251" t="s">
        <v>310</v>
      </c>
      <c r="D17" s="236" t="s">
        <v>303</v>
      </c>
      <c r="E17" s="237">
        <v>4.12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1.243E-2</v>
      </c>
      <c r="O17" s="237">
        <f>ROUND(E17*N17,2)</f>
        <v>0.05</v>
      </c>
      <c r="P17" s="237">
        <v>0</v>
      </c>
      <c r="Q17" s="237">
        <f>ROUND(E17*P17,2)</f>
        <v>0</v>
      </c>
      <c r="R17" s="239" t="s">
        <v>298</v>
      </c>
      <c r="S17" s="239" t="s">
        <v>253</v>
      </c>
      <c r="T17" s="240" t="s">
        <v>299</v>
      </c>
      <c r="U17" s="220">
        <v>0.95</v>
      </c>
      <c r="V17" s="220">
        <f>ROUND(E17*U17,2)</f>
        <v>3.91</v>
      </c>
      <c r="W17" s="220"/>
      <c r="X17" s="220" t="s">
        <v>273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274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2" t="s">
        <v>311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312</v>
      </c>
      <c r="D19" s="224"/>
      <c r="E19" s="225">
        <v>4.12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286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5</v>
      </c>
      <c r="B20" s="235" t="s">
        <v>313</v>
      </c>
      <c r="C20" s="251" t="s">
        <v>314</v>
      </c>
      <c r="D20" s="236" t="s">
        <v>303</v>
      </c>
      <c r="E20" s="237">
        <v>4.12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298</v>
      </c>
      <c r="S20" s="239" t="s">
        <v>253</v>
      </c>
      <c r="T20" s="240" t="s">
        <v>299</v>
      </c>
      <c r="U20" s="220">
        <v>0.43</v>
      </c>
      <c r="V20" s="220">
        <f>ROUND(E20*U20,2)</f>
        <v>1.77</v>
      </c>
      <c r="W20" s="220"/>
      <c r="X20" s="220" t="s">
        <v>273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274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4" t="s">
        <v>315</v>
      </c>
      <c r="D21" s="224"/>
      <c r="E21" s="225">
        <v>4.12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286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7" t="s">
        <v>248</v>
      </c>
      <c r="B22" s="228" t="s">
        <v>117</v>
      </c>
      <c r="C22" s="250" t="s">
        <v>118</v>
      </c>
      <c r="D22" s="229"/>
      <c r="E22" s="230"/>
      <c r="F22" s="231"/>
      <c r="G22" s="231">
        <f>SUMIF(AG23:AG76,"&lt;&gt;NOR",G23:G76)</f>
        <v>0</v>
      </c>
      <c r="H22" s="231"/>
      <c r="I22" s="231">
        <f>SUM(I23:I76)</f>
        <v>0</v>
      </c>
      <c r="J22" s="231"/>
      <c r="K22" s="231">
        <f>SUM(K23:K76)</f>
        <v>0</v>
      </c>
      <c r="L22" s="231"/>
      <c r="M22" s="231">
        <f>SUM(M23:M76)</f>
        <v>0</v>
      </c>
      <c r="N22" s="230"/>
      <c r="O22" s="230">
        <f>SUM(O23:O76)</f>
        <v>1.3</v>
      </c>
      <c r="P22" s="230"/>
      <c r="Q22" s="230">
        <f>SUM(Q23:Q76)</f>
        <v>0</v>
      </c>
      <c r="R22" s="231"/>
      <c r="S22" s="231"/>
      <c r="T22" s="232"/>
      <c r="U22" s="226"/>
      <c r="V22" s="226">
        <f>SUM(V23:V76)</f>
        <v>49.85</v>
      </c>
      <c r="W22" s="226"/>
      <c r="X22" s="226"/>
      <c r="Y22" s="226"/>
      <c r="AG22" t="s">
        <v>249</v>
      </c>
    </row>
    <row r="23" spans="1:60" ht="22.5" outlineLevel="1" x14ac:dyDescent="0.2">
      <c r="A23" s="234">
        <v>6</v>
      </c>
      <c r="B23" s="235" t="s">
        <v>316</v>
      </c>
      <c r="C23" s="251" t="s">
        <v>317</v>
      </c>
      <c r="D23" s="236" t="s">
        <v>303</v>
      </c>
      <c r="E23" s="237">
        <v>11.414300000000001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2.9999999999999997E-4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298</v>
      </c>
      <c r="S23" s="239" t="s">
        <v>253</v>
      </c>
      <c r="T23" s="240" t="s">
        <v>299</v>
      </c>
      <c r="U23" s="220">
        <v>8.8999999999999996E-2</v>
      </c>
      <c r="V23" s="220">
        <f>ROUND(E23*U23,2)</f>
        <v>1.02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274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318</v>
      </c>
      <c r="D24" s="260"/>
      <c r="E24" s="260"/>
      <c r="F24" s="260"/>
      <c r="G24" s="26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4" t="s">
        <v>320</v>
      </c>
      <c r="D25" s="224"/>
      <c r="E25" s="225">
        <v>11.414300000000001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7</v>
      </c>
      <c r="B26" s="235" t="s">
        <v>321</v>
      </c>
      <c r="C26" s="251" t="s">
        <v>322</v>
      </c>
      <c r="D26" s="236" t="s">
        <v>303</v>
      </c>
      <c r="E26" s="237">
        <v>20.93957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2.9999999999999997E-4</v>
      </c>
      <c r="O26" s="237">
        <f>ROUND(E26*N26,2)</f>
        <v>0.01</v>
      </c>
      <c r="P26" s="237">
        <v>0</v>
      </c>
      <c r="Q26" s="237">
        <f>ROUND(E26*P26,2)</f>
        <v>0</v>
      </c>
      <c r="R26" s="239" t="s">
        <v>298</v>
      </c>
      <c r="S26" s="239" t="s">
        <v>253</v>
      </c>
      <c r="T26" s="240" t="s">
        <v>299</v>
      </c>
      <c r="U26" s="220">
        <v>7.0000000000000007E-2</v>
      </c>
      <c r="V26" s="220">
        <f>ROUND(E26*U26,2)</f>
        <v>1.47</v>
      </c>
      <c r="W26" s="220"/>
      <c r="X26" s="220" t="s">
        <v>273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274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2" t="s">
        <v>318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323</v>
      </c>
      <c r="D28" s="224"/>
      <c r="E28" s="225">
        <v>20.93957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286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4">
        <v>8</v>
      </c>
      <c r="B29" s="235" t="s">
        <v>324</v>
      </c>
      <c r="C29" s="251" t="s">
        <v>325</v>
      </c>
      <c r="D29" s="236" t="s">
        <v>303</v>
      </c>
      <c r="E29" s="237">
        <v>49.612000000000002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4.0000000000000003E-5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298</v>
      </c>
      <c r="S29" s="239" t="s">
        <v>253</v>
      </c>
      <c r="T29" s="240" t="s">
        <v>299</v>
      </c>
      <c r="U29" s="220">
        <v>7.8E-2</v>
      </c>
      <c r="V29" s="220">
        <f>ROUND(E29*U29,2)</f>
        <v>3.87</v>
      </c>
      <c r="W29" s="220"/>
      <c r="X29" s="220" t="s">
        <v>273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274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62" t="s">
        <v>326</v>
      </c>
      <c r="D30" s="260"/>
      <c r="E30" s="260"/>
      <c r="F30" s="260"/>
      <c r="G30" s="26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319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1" t="str">
        <f>C30</f>
        <v>které se zřizují před úpravami povrchu, a obalení osazených dveřních zárubní před znečištěním při úpravách povrchu nástřikem plastických maltovin včetně pozdějšího odkrytí,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4" t="s">
        <v>327</v>
      </c>
      <c r="D31" s="224"/>
      <c r="E31" s="225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286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4" t="s">
        <v>328</v>
      </c>
      <c r="D32" s="224"/>
      <c r="E32" s="225">
        <v>11.928000000000001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286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4" t="s">
        <v>329</v>
      </c>
      <c r="D33" s="224"/>
      <c r="E33" s="225">
        <v>0.84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286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4" t="s">
        <v>330</v>
      </c>
      <c r="D34" s="224"/>
      <c r="E34" s="225">
        <v>30.597000000000001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286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4" t="s">
        <v>331</v>
      </c>
      <c r="D35" s="224"/>
      <c r="E35" s="225">
        <v>2.17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286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4" t="s">
        <v>332</v>
      </c>
      <c r="D36" s="224"/>
      <c r="E36" s="225">
        <v>3.8069999999999999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286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4" t="s">
        <v>333</v>
      </c>
      <c r="D37" s="224"/>
      <c r="E37" s="225">
        <v>0.27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286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4">
        <v>9</v>
      </c>
      <c r="B38" s="235" t="s">
        <v>334</v>
      </c>
      <c r="C38" s="251" t="s">
        <v>335</v>
      </c>
      <c r="D38" s="236" t="s">
        <v>303</v>
      </c>
      <c r="E38" s="237">
        <v>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4.555E-2</v>
      </c>
      <c r="O38" s="237">
        <f>ROUND(E38*N38,2)</f>
        <v>0.09</v>
      </c>
      <c r="P38" s="237">
        <v>0</v>
      </c>
      <c r="Q38" s="237">
        <f>ROUND(E38*P38,2)</f>
        <v>0</v>
      </c>
      <c r="R38" s="239" t="s">
        <v>336</v>
      </c>
      <c r="S38" s="239" t="s">
        <v>253</v>
      </c>
      <c r="T38" s="240" t="s">
        <v>299</v>
      </c>
      <c r="U38" s="220">
        <v>2.0917699999999999</v>
      </c>
      <c r="V38" s="220">
        <f>ROUND(E38*U38,2)</f>
        <v>4.18</v>
      </c>
      <c r="W38" s="220"/>
      <c r="X38" s="220" t="s">
        <v>273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274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2" t="s">
        <v>337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4" t="s">
        <v>338</v>
      </c>
      <c r="D40" s="224"/>
      <c r="E40" s="225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286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4" t="s">
        <v>339</v>
      </c>
      <c r="D41" s="224"/>
      <c r="E41" s="225">
        <v>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286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10</v>
      </c>
      <c r="B42" s="235" t="s">
        <v>340</v>
      </c>
      <c r="C42" s="251" t="s">
        <v>341</v>
      </c>
      <c r="D42" s="236" t="s">
        <v>303</v>
      </c>
      <c r="E42" s="237">
        <v>3.2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4.2750000000000003E-2</v>
      </c>
      <c r="O42" s="237">
        <f>ROUND(E42*N42,2)</f>
        <v>0.14000000000000001</v>
      </c>
      <c r="P42" s="237">
        <v>0</v>
      </c>
      <c r="Q42" s="237">
        <f>ROUND(E42*P42,2)</f>
        <v>0</v>
      </c>
      <c r="R42" s="239" t="s">
        <v>336</v>
      </c>
      <c r="S42" s="239" t="s">
        <v>253</v>
      </c>
      <c r="T42" s="240" t="s">
        <v>299</v>
      </c>
      <c r="U42" s="220">
        <v>1.5369600000000001</v>
      </c>
      <c r="V42" s="220">
        <f>ROUND(E42*U42,2)</f>
        <v>4.92</v>
      </c>
      <c r="W42" s="220"/>
      <c r="X42" s="220" t="s">
        <v>273</v>
      </c>
      <c r="Y42" s="220" t="s">
        <v>256</v>
      </c>
      <c r="Z42" s="210"/>
      <c r="AA42" s="210"/>
      <c r="AB42" s="210"/>
      <c r="AC42" s="210"/>
      <c r="AD42" s="210"/>
      <c r="AE42" s="210"/>
      <c r="AF42" s="210"/>
      <c r="AG42" s="210" t="s">
        <v>274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337</v>
      </c>
      <c r="D43" s="260"/>
      <c r="E43" s="260"/>
      <c r="F43" s="260"/>
      <c r="G43" s="26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319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4" t="s">
        <v>338</v>
      </c>
      <c r="D44" s="224"/>
      <c r="E44" s="225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286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4" t="s">
        <v>342</v>
      </c>
      <c r="D45" s="224"/>
      <c r="E45" s="225">
        <v>3.2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286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11</v>
      </c>
      <c r="B46" s="235" t="s">
        <v>343</v>
      </c>
      <c r="C46" s="251" t="s">
        <v>344</v>
      </c>
      <c r="D46" s="236" t="s">
        <v>297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3.2000000000000002E-3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336</v>
      </c>
      <c r="S46" s="239" t="s">
        <v>253</v>
      </c>
      <c r="T46" s="240" t="s">
        <v>299</v>
      </c>
      <c r="U46" s="220">
        <v>0.22498000000000001</v>
      </c>
      <c r="V46" s="220">
        <f>ROUND(E46*U46,2)</f>
        <v>0.22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274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345</v>
      </c>
      <c r="D47" s="260"/>
      <c r="E47" s="260"/>
      <c r="F47" s="260"/>
      <c r="G47" s="26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319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1" t="str">
        <f>C47</f>
        <v>jakoukoliv maltou, z pomocného pracovního lešení o výšce podlahy do 1900 mm a pro zatížení do 1,5 kPa,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4" t="s">
        <v>346</v>
      </c>
      <c r="D48" s="224"/>
      <c r="E48" s="225">
        <v>1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286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12</v>
      </c>
      <c r="B49" s="235" t="s">
        <v>347</v>
      </c>
      <c r="C49" s="251" t="s">
        <v>348</v>
      </c>
      <c r="D49" s="236" t="s">
        <v>303</v>
      </c>
      <c r="E49" s="237">
        <v>4.8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4.7660000000000001E-2</v>
      </c>
      <c r="O49" s="237">
        <f>ROUND(E49*N49,2)</f>
        <v>0.23</v>
      </c>
      <c r="P49" s="237">
        <v>0</v>
      </c>
      <c r="Q49" s="237">
        <f>ROUND(E49*P49,2)</f>
        <v>0</v>
      </c>
      <c r="R49" s="239" t="s">
        <v>298</v>
      </c>
      <c r="S49" s="239" t="s">
        <v>253</v>
      </c>
      <c r="T49" s="240" t="s">
        <v>299</v>
      </c>
      <c r="U49" s="220">
        <v>0.84</v>
      </c>
      <c r="V49" s="220">
        <f>ROUND(E49*U49,2)</f>
        <v>4.03</v>
      </c>
      <c r="W49" s="220"/>
      <c r="X49" s="220" t="s">
        <v>273</v>
      </c>
      <c r="Y49" s="220" t="s">
        <v>256</v>
      </c>
      <c r="Z49" s="210"/>
      <c r="AA49" s="210"/>
      <c r="AB49" s="210"/>
      <c r="AC49" s="210"/>
      <c r="AD49" s="210"/>
      <c r="AE49" s="210"/>
      <c r="AF49" s="210"/>
      <c r="AG49" s="210" t="s">
        <v>274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349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4" t="s">
        <v>350</v>
      </c>
      <c r="D51" s="224"/>
      <c r="E51" s="22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286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4" t="s">
        <v>351</v>
      </c>
      <c r="D52" s="224"/>
      <c r="E52" s="225">
        <v>4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286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3" t="s">
        <v>352</v>
      </c>
      <c r="D53" s="258"/>
      <c r="E53" s="259">
        <v>0.8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286</v>
      </c>
      <c r="AH53" s="210">
        <v>4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13</v>
      </c>
      <c r="B54" s="235" t="s">
        <v>353</v>
      </c>
      <c r="C54" s="251" t="s">
        <v>354</v>
      </c>
      <c r="D54" s="236" t="s">
        <v>303</v>
      </c>
      <c r="E54" s="237">
        <v>2.25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3.6069999999999998E-2</v>
      </c>
      <c r="O54" s="237">
        <f>ROUND(E54*N54,2)</f>
        <v>0.08</v>
      </c>
      <c r="P54" s="237">
        <v>0</v>
      </c>
      <c r="Q54" s="237">
        <f>ROUND(E54*P54,2)</f>
        <v>0</v>
      </c>
      <c r="R54" s="239" t="s">
        <v>336</v>
      </c>
      <c r="S54" s="239" t="s">
        <v>253</v>
      </c>
      <c r="T54" s="240" t="s">
        <v>299</v>
      </c>
      <c r="U54" s="220">
        <v>1.58036</v>
      </c>
      <c r="V54" s="220">
        <f>ROUND(E54*U54,2)</f>
        <v>3.56</v>
      </c>
      <c r="W54" s="220"/>
      <c r="X54" s="220" t="s">
        <v>273</v>
      </c>
      <c r="Y54" s="220" t="s">
        <v>256</v>
      </c>
      <c r="Z54" s="210"/>
      <c r="AA54" s="210"/>
      <c r="AB54" s="210"/>
      <c r="AC54" s="210"/>
      <c r="AD54" s="210"/>
      <c r="AE54" s="210"/>
      <c r="AF54" s="210"/>
      <c r="AG54" s="210" t="s">
        <v>274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2" t="s">
        <v>337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4" t="s">
        <v>338</v>
      </c>
      <c r="D56" s="224"/>
      <c r="E56" s="225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286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4" t="s">
        <v>355</v>
      </c>
      <c r="D57" s="224"/>
      <c r="E57" s="225">
        <v>2.25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286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14</v>
      </c>
      <c r="B58" s="235" t="s">
        <v>356</v>
      </c>
      <c r="C58" s="251" t="s">
        <v>357</v>
      </c>
      <c r="D58" s="236" t="s">
        <v>303</v>
      </c>
      <c r="E58" s="237">
        <v>3.6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3.5220000000000001E-2</v>
      </c>
      <c r="O58" s="237">
        <f>ROUND(E58*N58,2)</f>
        <v>0.13</v>
      </c>
      <c r="P58" s="237">
        <v>0</v>
      </c>
      <c r="Q58" s="237">
        <f>ROUND(E58*P58,2)</f>
        <v>0</v>
      </c>
      <c r="R58" s="239" t="s">
        <v>336</v>
      </c>
      <c r="S58" s="239" t="s">
        <v>253</v>
      </c>
      <c r="T58" s="240" t="s">
        <v>299</v>
      </c>
      <c r="U58" s="220">
        <v>1.26858</v>
      </c>
      <c r="V58" s="220">
        <f>ROUND(E58*U58,2)</f>
        <v>4.57</v>
      </c>
      <c r="W58" s="220"/>
      <c r="X58" s="220" t="s">
        <v>273</v>
      </c>
      <c r="Y58" s="220" t="s">
        <v>256</v>
      </c>
      <c r="Z58" s="210"/>
      <c r="AA58" s="210"/>
      <c r="AB58" s="210"/>
      <c r="AC58" s="210"/>
      <c r="AD58" s="210"/>
      <c r="AE58" s="210"/>
      <c r="AF58" s="210"/>
      <c r="AG58" s="210" t="s">
        <v>274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337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338</v>
      </c>
      <c r="D60" s="224"/>
      <c r="E60" s="225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286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4" t="s">
        <v>358</v>
      </c>
      <c r="D61" s="224"/>
      <c r="E61" s="225">
        <v>3.6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286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15</v>
      </c>
      <c r="B62" s="235" t="s">
        <v>359</v>
      </c>
      <c r="C62" s="251" t="s">
        <v>360</v>
      </c>
      <c r="D62" s="236" t="s">
        <v>361</v>
      </c>
      <c r="E62" s="237">
        <v>30.62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1.5339999999999999E-2</v>
      </c>
      <c r="O62" s="237">
        <f>ROUND(E62*N62,2)</f>
        <v>0.47</v>
      </c>
      <c r="P62" s="237">
        <v>0</v>
      </c>
      <c r="Q62" s="237">
        <f>ROUND(E62*P62,2)</f>
        <v>0</v>
      </c>
      <c r="R62" s="239" t="s">
        <v>336</v>
      </c>
      <c r="S62" s="239" t="s">
        <v>253</v>
      </c>
      <c r="T62" s="240" t="s">
        <v>299</v>
      </c>
      <c r="U62" s="220">
        <v>0.41499999999999998</v>
      </c>
      <c r="V62" s="220">
        <f>ROUND(E62*U62,2)</f>
        <v>12.71</v>
      </c>
      <c r="W62" s="220"/>
      <c r="X62" s="220" t="s">
        <v>273</v>
      </c>
      <c r="Y62" s="220" t="s">
        <v>256</v>
      </c>
      <c r="Z62" s="210"/>
      <c r="AA62" s="210"/>
      <c r="AB62" s="210"/>
      <c r="AC62" s="210"/>
      <c r="AD62" s="210"/>
      <c r="AE62" s="210"/>
      <c r="AF62" s="210"/>
      <c r="AG62" s="210" t="s">
        <v>274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2" t="s">
        <v>362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319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4" t="s">
        <v>363</v>
      </c>
      <c r="D64" s="224"/>
      <c r="E64" s="225">
        <v>30.62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286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16</v>
      </c>
      <c r="B65" s="235" t="s">
        <v>364</v>
      </c>
      <c r="C65" s="251" t="s">
        <v>365</v>
      </c>
      <c r="D65" s="236" t="s">
        <v>303</v>
      </c>
      <c r="E65" s="237">
        <v>11.414300000000001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4.8500000000000001E-3</v>
      </c>
      <c r="O65" s="237">
        <f>ROUND(E65*N65,2)</f>
        <v>0.06</v>
      </c>
      <c r="P65" s="237">
        <v>0</v>
      </c>
      <c r="Q65" s="237">
        <f>ROUND(E65*P65,2)</f>
        <v>0</v>
      </c>
      <c r="R65" s="239"/>
      <c r="S65" s="239" t="s">
        <v>272</v>
      </c>
      <c r="T65" s="240" t="s">
        <v>254</v>
      </c>
      <c r="U65" s="220">
        <v>0.36499999999999999</v>
      </c>
      <c r="V65" s="220">
        <f>ROUND(E65*U65,2)</f>
        <v>4.17</v>
      </c>
      <c r="W65" s="220"/>
      <c r="X65" s="220" t="s">
        <v>273</v>
      </c>
      <c r="Y65" s="220" t="s">
        <v>256</v>
      </c>
      <c r="Z65" s="210"/>
      <c r="AA65" s="210"/>
      <c r="AB65" s="210"/>
      <c r="AC65" s="210"/>
      <c r="AD65" s="210"/>
      <c r="AE65" s="210"/>
      <c r="AF65" s="210"/>
      <c r="AG65" s="210" t="s">
        <v>274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2" t="s">
        <v>366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259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4" t="s">
        <v>367</v>
      </c>
      <c r="D67" s="224"/>
      <c r="E67" s="225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286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4" t="s">
        <v>368</v>
      </c>
      <c r="D68" s="224"/>
      <c r="E68" s="225">
        <v>7.0128000000000004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286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4" t="s">
        <v>369</v>
      </c>
      <c r="D69" s="224"/>
      <c r="E69" s="225">
        <v>3.9904999999999999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286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4" t="s">
        <v>370</v>
      </c>
      <c r="D70" s="224"/>
      <c r="E70" s="225">
        <v>0.41099999999999998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286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17</v>
      </c>
      <c r="B71" s="235" t="s">
        <v>371</v>
      </c>
      <c r="C71" s="251" t="s">
        <v>372</v>
      </c>
      <c r="D71" s="236" t="s">
        <v>303</v>
      </c>
      <c r="E71" s="237">
        <v>20.93957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4.1999999999999997E-3</v>
      </c>
      <c r="O71" s="237">
        <f>ROUND(E71*N71,2)</f>
        <v>0.09</v>
      </c>
      <c r="P71" s="237">
        <v>0</v>
      </c>
      <c r="Q71" s="237">
        <f>ROUND(E71*P71,2)</f>
        <v>0</v>
      </c>
      <c r="R71" s="239"/>
      <c r="S71" s="239" t="s">
        <v>272</v>
      </c>
      <c r="T71" s="240" t="s">
        <v>254</v>
      </c>
      <c r="U71" s="220">
        <v>0.245</v>
      </c>
      <c r="V71" s="220">
        <f>ROUND(E71*U71,2)</f>
        <v>5.13</v>
      </c>
      <c r="W71" s="220"/>
      <c r="X71" s="220" t="s">
        <v>273</v>
      </c>
      <c r="Y71" s="220" t="s">
        <v>256</v>
      </c>
      <c r="Z71" s="210"/>
      <c r="AA71" s="210"/>
      <c r="AB71" s="210"/>
      <c r="AC71" s="210"/>
      <c r="AD71" s="210"/>
      <c r="AE71" s="210"/>
      <c r="AF71" s="210"/>
      <c r="AG71" s="210" t="s">
        <v>274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4" t="s">
        <v>367</v>
      </c>
      <c r="D72" s="224"/>
      <c r="E72" s="225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286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4" t="s">
        <v>373</v>
      </c>
      <c r="D73" s="224"/>
      <c r="E73" s="225">
        <v>11.916219999999999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286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4" t="s">
        <v>374</v>
      </c>
      <c r="D74" s="224"/>
      <c r="E74" s="225">
        <v>5.8891900000000001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286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375</v>
      </c>
      <c r="D75" s="224"/>
      <c r="E75" s="225">
        <v>0.59519999999999995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4" t="s">
        <v>376</v>
      </c>
      <c r="D76" s="224"/>
      <c r="E76" s="225">
        <v>2.5389699999999999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286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7" t="s">
        <v>248</v>
      </c>
      <c r="B77" s="228" t="s">
        <v>121</v>
      </c>
      <c r="C77" s="250" t="s">
        <v>122</v>
      </c>
      <c r="D77" s="229"/>
      <c r="E77" s="230"/>
      <c r="F77" s="231"/>
      <c r="G77" s="231">
        <f>SUMIF(AG78:AG86,"&lt;&gt;NOR",G78:G86)</f>
        <v>0</v>
      </c>
      <c r="H77" s="231"/>
      <c r="I77" s="231">
        <f>SUM(I78:I86)</f>
        <v>0</v>
      </c>
      <c r="J77" s="231"/>
      <c r="K77" s="231">
        <f>SUM(K78:K86)</f>
        <v>0</v>
      </c>
      <c r="L77" s="231"/>
      <c r="M77" s="231">
        <f>SUM(M78:M86)</f>
        <v>0</v>
      </c>
      <c r="N77" s="230"/>
      <c r="O77" s="230">
        <f>SUM(O78:O86)</f>
        <v>1.03</v>
      </c>
      <c r="P77" s="230"/>
      <c r="Q77" s="230">
        <f>SUM(Q78:Q86)</f>
        <v>0</v>
      </c>
      <c r="R77" s="231"/>
      <c r="S77" s="231"/>
      <c r="T77" s="232"/>
      <c r="U77" s="226"/>
      <c r="V77" s="226">
        <f>SUM(V78:V86)</f>
        <v>4.1400000000000006</v>
      </c>
      <c r="W77" s="226"/>
      <c r="X77" s="226"/>
      <c r="Y77" s="226"/>
      <c r="AG77" t="s">
        <v>249</v>
      </c>
    </row>
    <row r="78" spans="1:60" outlineLevel="1" x14ac:dyDescent="0.2">
      <c r="A78" s="234">
        <v>18</v>
      </c>
      <c r="B78" s="235" t="s">
        <v>377</v>
      </c>
      <c r="C78" s="251" t="s">
        <v>378</v>
      </c>
      <c r="D78" s="236" t="s">
        <v>379</v>
      </c>
      <c r="E78" s="237">
        <v>1.175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0.42</v>
      </c>
      <c r="O78" s="237">
        <f>ROUND(E78*N78,2)</f>
        <v>0.49</v>
      </c>
      <c r="P78" s="237">
        <v>0</v>
      </c>
      <c r="Q78" s="237">
        <f>ROUND(E78*P78,2)</f>
        <v>0</v>
      </c>
      <c r="R78" s="239" t="s">
        <v>298</v>
      </c>
      <c r="S78" s="239" t="s">
        <v>253</v>
      </c>
      <c r="T78" s="240" t="s">
        <v>299</v>
      </c>
      <c r="U78" s="220">
        <v>1.8360000000000001</v>
      </c>
      <c r="V78" s="220">
        <f>ROUND(E78*U78,2)</f>
        <v>2.16</v>
      </c>
      <c r="W78" s="220"/>
      <c r="X78" s="220" t="s">
        <v>273</v>
      </c>
      <c r="Y78" s="220" t="s">
        <v>256</v>
      </c>
      <c r="Z78" s="210"/>
      <c r="AA78" s="210"/>
      <c r="AB78" s="210"/>
      <c r="AC78" s="210"/>
      <c r="AD78" s="210"/>
      <c r="AE78" s="210"/>
      <c r="AF78" s="210"/>
      <c r="AG78" s="210" t="s">
        <v>274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380</v>
      </c>
      <c r="D79" s="260"/>
      <c r="E79" s="260"/>
      <c r="F79" s="260"/>
      <c r="G79" s="26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319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pod  mazaniny a dlažby, popř. na plochých střechách vodorovný nebo ve spádu s udusáním a urovnáním povrchu</v>
      </c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4" t="s">
        <v>381</v>
      </c>
      <c r="D80" s="224"/>
      <c r="E80" s="225"/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286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4" t="s">
        <v>382</v>
      </c>
      <c r="D81" s="224"/>
      <c r="E81" s="225">
        <v>1.175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286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4">
        <v>19</v>
      </c>
      <c r="B82" s="235" t="s">
        <v>383</v>
      </c>
      <c r="C82" s="251" t="s">
        <v>384</v>
      </c>
      <c r="D82" s="236" t="s">
        <v>303</v>
      </c>
      <c r="E82" s="237">
        <v>4.4000000000000004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0.1231</v>
      </c>
      <c r="O82" s="237">
        <f>ROUND(E82*N82,2)</f>
        <v>0.54</v>
      </c>
      <c r="P82" s="237">
        <v>0</v>
      </c>
      <c r="Q82" s="237">
        <f>ROUND(E82*P82,2)</f>
        <v>0</v>
      </c>
      <c r="R82" s="239" t="s">
        <v>298</v>
      </c>
      <c r="S82" s="239" t="s">
        <v>253</v>
      </c>
      <c r="T82" s="240" t="s">
        <v>299</v>
      </c>
      <c r="U82" s="220">
        <v>0.45</v>
      </c>
      <c r="V82" s="220">
        <f>ROUND(E82*U82,2)</f>
        <v>1.98</v>
      </c>
      <c r="W82" s="220"/>
      <c r="X82" s="220" t="s">
        <v>273</v>
      </c>
      <c r="Y82" s="220" t="s">
        <v>256</v>
      </c>
      <c r="Z82" s="210"/>
      <c r="AA82" s="210"/>
      <c r="AB82" s="210"/>
      <c r="AC82" s="210"/>
      <c r="AD82" s="210"/>
      <c r="AE82" s="210"/>
      <c r="AF82" s="210"/>
      <c r="AG82" s="210" t="s">
        <v>274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17"/>
      <c r="B83" s="218"/>
      <c r="C83" s="262" t="s">
        <v>385</v>
      </c>
      <c r="D83" s="260"/>
      <c r="E83" s="260"/>
      <c r="F83" s="260"/>
      <c r="G83" s="26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319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1" t="str">
        <f>C83</f>
        <v>na zdivu jako podklad např. pod izolaci, na parapetech z prefabrikovaných dílců, pod oplechování apod., vodorovný nebo ve spádu do 15°, hlazený dřevěným hladítkem,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4" t="s">
        <v>386</v>
      </c>
      <c r="D84" s="224"/>
      <c r="E84" s="225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286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4" t="s">
        <v>387</v>
      </c>
      <c r="D85" s="224"/>
      <c r="E85" s="225">
        <v>2.8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286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4" t="s">
        <v>388</v>
      </c>
      <c r="D86" s="224"/>
      <c r="E86" s="225">
        <v>1.6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286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7" t="s">
        <v>248</v>
      </c>
      <c r="B87" s="228" t="s">
        <v>129</v>
      </c>
      <c r="C87" s="250" t="s">
        <v>130</v>
      </c>
      <c r="D87" s="229"/>
      <c r="E87" s="230"/>
      <c r="F87" s="231"/>
      <c r="G87" s="231">
        <f>SUMIF(AG88:AG90,"&lt;&gt;NOR",G88:G90)</f>
        <v>0</v>
      </c>
      <c r="H87" s="231"/>
      <c r="I87" s="231">
        <f>SUM(I88:I90)</f>
        <v>0</v>
      </c>
      <c r="J87" s="231"/>
      <c r="K87" s="231">
        <f>SUM(K88:K90)</f>
        <v>0</v>
      </c>
      <c r="L87" s="231"/>
      <c r="M87" s="231">
        <f>SUM(M88:M90)</f>
        <v>0</v>
      </c>
      <c r="N87" s="230"/>
      <c r="O87" s="230">
        <f>SUM(O88:O90)</f>
        <v>0.92</v>
      </c>
      <c r="P87" s="230"/>
      <c r="Q87" s="230">
        <f>SUM(Q88:Q90)</f>
        <v>0</v>
      </c>
      <c r="R87" s="231"/>
      <c r="S87" s="231"/>
      <c r="T87" s="232"/>
      <c r="U87" s="226"/>
      <c r="V87" s="226">
        <f>SUM(V88:V90)</f>
        <v>40.35</v>
      </c>
      <c r="W87" s="226"/>
      <c r="X87" s="226"/>
      <c r="Y87" s="226"/>
      <c r="AG87" t="s">
        <v>249</v>
      </c>
    </row>
    <row r="88" spans="1:60" outlineLevel="1" x14ac:dyDescent="0.2">
      <c r="A88" s="234">
        <v>20</v>
      </c>
      <c r="B88" s="235" t="s">
        <v>389</v>
      </c>
      <c r="C88" s="251" t="s">
        <v>390</v>
      </c>
      <c r="D88" s="236" t="s">
        <v>303</v>
      </c>
      <c r="E88" s="237">
        <v>155.19999999999999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5.9199999999999999E-3</v>
      </c>
      <c r="O88" s="237">
        <f>ROUND(E88*N88,2)</f>
        <v>0.92</v>
      </c>
      <c r="P88" s="237">
        <v>0</v>
      </c>
      <c r="Q88" s="237">
        <f>ROUND(E88*P88,2)</f>
        <v>0</v>
      </c>
      <c r="R88" s="239" t="s">
        <v>391</v>
      </c>
      <c r="S88" s="239" t="s">
        <v>253</v>
      </c>
      <c r="T88" s="240" t="s">
        <v>299</v>
      </c>
      <c r="U88" s="220">
        <v>0.26</v>
      </c>
      <c r="V88" s="220">
        <f>ROUND(E88*U88,2)</f>
        <v>40.35</v>
      </c>
      <c r="W88" s="220"/>
      <c r="X88" s="220" t="s">
        <v>273</v>
      </c>
      <c r="Y88" s="220" t="s">
        <v>256</v>
      </c>
      <c r="Z88" s="210"/>
      <c r="AA88" s="210"/>
      <c r="AB88" s="210"/>
      <c r="AC88" s="210"/>
      <c r="AD88" s="210"/>
      <c r="AE88" s="210"/>
      <c r="AF88" s="210"/>
      <c r="AG88" s="210" t="s">
        <v>274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4" t="s">
        <v>392</v>
      </c>
      <c r="D89" s="224"/>
      <c r="E89" s="225">
        <v>4.4000000000000004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286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393</v>
      </c>
      <c r="D90" s="224"/>
      <c r="E90" s="225">
        <v>150.80000000000001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286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7" t="s">
        <v>248</v>
      </c>
      <c r="B91" s="228" t="s">
        <v>131</v>
      </c>
      <c r="C91" s="250" t="s">
        <v>132</v>
      </c>
      <c r="D91" s="229"/>
      <c r="E91" s="230"/>
      <c r="F91" s="231"/>
      <c r="G91" s="231">
        <f>SUMIF(AG92:AG98,"&lt;&gt;NOR",G92:G98)</f>
        <v>0</v>
      </c>
      <c r="H91" s="231"/>
      <c r="I91" s="231">
        <f>SUM(I92:I98)</f>
        <v>0</v>
      </c>
      <c r="J91" s="231"/>
      <c r="K91" s="231">
        <f>SUM(K92:K98)</f>
        <v>0</v>
      </c>
      <c r="L91" s="231"/>
      <c r="M91" s="231">
        <f>SUM(M92:M98)</f>
        <v>0</v>
      </c>
      <c r="N91" s="230"/>
      <c r="O91" s="230">
        <f>SUM(O92:O98)</f>
        <v>0.01</v>
      </c>
      <c r="P91" s="230"/>
      <c r="Q91" s="230">
        <f>SUM(Q92:Q98)</f>
        <v>0</v>
      </c>
      <c r="R91" s="231"/>
      <c r="S91" s="231"/>
      <c r="T91" s="232"/>
      <c r="U91" s="226"/>
      <c r="V91" s="226">
        <f>SUM(V92:V98)</f>
        <v>54.74</v>
      </c>
      <c r="W91" s="226"/>
      <c r="X91" s="226"/>
      <c r="Y91" s="226"/>
      <c r="AG91" t="s">
        <v>249</v>
      </c>
    </row>
    <row r="92" spans="1:60" ht="56.25" outlineLevel="1" x14ac:dyDescent="0.2">
      <c r="A92" s="234">
        <v>21</v>
      </c>
      <c r="B92" s="235" t="s">
        <v>394</v>
      </c>
      <c r="C92" s="251" t="s">
        <v>395</v>
      </c>
      <c r="D92" s="236" t="s">
        <v>303</v>
      </c>
      <c r="E92" s="237">
        <v>4.4000000000000004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4.0000000000000003E-5</v>
      </c>
      <c r="O92" s="237">
        <f>ROUND(E92*N92,2)</f>
        <v>0</v>
      </c>
      <c r="P92" s="237">
        <v>0</v>
      </c>
      <c r="Q92" s="237">
        <f>ROUND(E92*P92,2)</f>
        <v>0</v>
      </c>
      <c r="R92" s="239" t="s">
        <v>298</v>
      </c>
      <c r="S92" s="239" t="s">
        <v>253</v>
      </c>
      <c r="T92" s="240" t="s">
        <v>299</v>
      </c>
      <c r="U92" s="220">
        <v>0.308</v>
      </c>
      <c r="V92" s="220">
        <f>ROUND(E92*U92,2)</f>
        <v>1.36</v>
      </c>
      <c r="W92" s="220"/>
      <c r="X92" s="220" t="s">
        <v>273</v>
      </c>
      <c r="Y92" s="220" t="s">
        <v>256</v>
      </c>
      <c r="Z92" s="210"/>
      <c r="AA92" s="210"/>
      <c r="AB92" s="210"/>
      <c r="AC92" s="210"/>
      <c r="AD92" s="210"/>
      <c r="AE92" s="210"/>
      <c r="AF92" s="210"/>
      <c r="AG92" s="210" t="s">
        <v>274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4" t="s">
        <v>396</v>
      </c>
      <c r="D93" s="224"/>
      <c r="E93" s="225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286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4" t="s">
        <v>397</v>
      </c>
      <c r="D94" s="224"/>
      <c r="E94" s="225">
        <v>4.4000000000000004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286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56.25" outlineLevel="1" x14ac:dyDescent="0.2">
      <c r="A95" s="234">
        <v>22</v>
      </c>
      <c r="B95" s="235" t="s">
        <v>398</v>
      </c>
      <c r="C95" s="251" t="s">
        <v>399</v>
      </c>
      <c r="D95" s="236" t="s">
        <v>303</v>
      </c>
      <c r="E95" s="237">
        <v>150.80000000000001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4.0000000000000003E-5</v>
      </c>
      <c r="O95" s="237">
        <f>ROUND(E95*N95,2)</f>
        <v>0.01</v>
      </c>
      <c r="P95" s="237">
        <v>0</v>
      </c>
      <c r="Q95" s="237">
        <f>ROUND(E95*P95,2)</f>
        <v>0</v>
      </c>
      <c r="R95" s="239" t="s">
        <v>298</v>
      </c>
      <c r="S95" s="239" t="s">
        <v>253</v>
      </c>
      <c r="T95" s="240" t="s">
        <v>299</v>
      </c>
      <c r="U95" s="220">
        <v>0.35399999999999998</v>
      </c>
      <c r="V95" s="220">
        <f>ROUND(E95*U95,2)</f>
        <v>53.38</v>
      </c>
      <c r="W95" s="220"/>
      <c r="X95" s="220" t="s">
        <v>273</v>
      </c>
      <c r="Y95" s="220" t="s">
        <v>256</v>
      </c>
      <c r="Z95" s="210"/>
      <c r="AA95" s="210"/>
      <c r="AB95" s="210"/>
      <c r="AC95" s="210"/>
      <c r="AD95" s="210"/>
      <c r="AE95" s="210"/>
      <c r="AF95" s="210"/>
      <c r="AG95" s="210" t="s">
        <v>274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4" t="s">
        <v>400</v>
      </c>
      <c r="D96" s="224"/>
      <c r="E96" s="225">
        <v>60.4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286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4" t="s">
        <v>401</v>
      </c>
      <c r="D97" s="224"/>
      <c r="E97" s="225">
        <v>81.099999999999994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286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4" t="s">
        <v>402</v>
      </c>
      <c r="D98" s="224"/>
      <c r="E98" s="225">
        <v>9.3000000000000007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286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7" t="s">
        <v>248</v>
      </c>
      <c r="B99" s="228" t="s">
        <v>133</v>
      </c>
      <c r="C99" s="250" t="s">
        <v>134</v>
      </c>
      <c r="D99" s="229"/>
      <c r="E99" s="230"/>
      <c r="F99" s="231"/>
      <c r="G99" s="231">
        <f>SUMIF(AG100:AG127,"&lt;&gt;NOR",G100:G127)</f>
        <v>0</v>
      </c>
      <c r="H99" s="231"/>
      <c r="I99" s="231">
        <f>SUM(I100:I127)</f>
        <v>0</v>
      </c>
      <c r="J99" s="231"/>
      <c r="K99" s="231">
        <f>SUM(K100:K127)</f>
        <v>0</v>
      </c>
      <c r="L99" s="231"/>
      <c r="M99" s="231">
        <f>SUM(M100:M127)</f>
        <v>0</v>
      </c>
      <c r="N99" s="230"/>
      <c r="O99" s="230">
        <f>SUM(O100:O127)</f>
        <v>0.02</v>
      </c>
      <c r="P99" s="230"/>
      <c r="Q99" s="230">
        <f>SUM(Q100:Q127)</f>
        <v>34.470000000000006</v>
      </c>
      <c r="R99" s="231"/>
      <c r="S99" s="231"/>
      <c r="T99" s="232"/>
      <c r="U99" s="226"/>
      <c r="V99" s="226">
        <f>SUM(V100:V127)</f>
        <v>40.9</v>
      </c>
      <c r="W99" s="226"/>
      <c r="X99" s="226"/>
      <c r="Y99" s="226"/>
      <c r="AG99" t="s">
        <v>249</v>
      </c>
    </row>
    <row r="100" spans="1:60" ht="22.5" outlineLevel="1" x14ac:dyDescent="0.2">
      <c r="A100" s="234">
        <v>23</v>
      </c>
      <c r="B100" s="235" t="s">
        <v>403</v>
      </c>
      <c r="C100" s="251" t="s">
        <v>404</v>
      </c>
      <c r="D100" s="236" t="s">
        <v>379</v>
      </c>
      <c r="E100" s="237">
        <v>18.519100000000002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1.2800000000000001E-3</v>
      </c>
      <c r="O100" s="237">
        <f>ROUND(E100*N100,2)</f>
        <v>0.02</v>
      </c>
      <c r="P100" s="237">
        <v>1.8</v>
      </c>
      <c r="Q100" s="237">
        <f>ROUND(E100*P100,2)</f>
        <v>33.33</v>
      </c>
      <c r="R100" s="239" t="s">
        <v>405</v>
      </c>
      <c r="S100" s="239" t="s">
        <v>253</v>
      </c>
      <c r="T100" s="240" t="s">
        <v>299</v>
      </c>
      <c r="U100" s="220">
        <v>1.52</v>
      </c>
      <c r="V100" s="220">
        <f>ROUND(E100*U100,2)</f>
        <v>28.15</v>
      </c>
      <c r="W100" s="220"/>
      <c r="X100" s="220" t="s">
        <v>273</v>
      </c>
      <c r="Y100" s="220" t="s">
        <v>256</v>
      </c>
      <c r="Z100" s="210"/>
      <c r="AA100" s="210"/>
      <c r="AB100" s="210"/>
      <c r="AC100" s="210"/>
      <c r="AD100" s="210"/>
      <c r="AE100" s="210"/>
      <c r="AF100" s="210"/>
      <c r="AG100" s="210" t="s">
        <v>274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2" x14ac:dyDescent="0.2">
      <c r="A101" s="217"/>
      <c r="B101" s="218"/>
      <c r="C101" s="262" t="s">
        <v>406</v>
      </c>
      <c r="D101" s="260"/>
      <c r="E101" s="260"/>
      <c r="F101" s="260"/>
      <c r="G101" s="26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319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41" t="str">
        <f>C101</f>
        <v>nebo vybourání otvorů průřezové plochy přes 4 m2 ve zdivu nadzákladovém, včetně pomocného lešení o výšce podlahy do 1900 mm a pro zatížení do 1,5 kPa  (150 kg/m2)</v>
      </c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4" t="s">
        <v>407</v>
      </c>
      <c r="D102" s="224"/>
      <c r="E102" s="225">
        <v>7.02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286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4" t="s">
        <v>408</v>
      </c>
      <c r="D103" s="224"/>
      <c r="E103" s="225">
        <v>-0.39389999999999997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286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4" t="s">
        <v>409</v>
      </c>
      <c r="D104" s="224"/>
      <c r="E104" s="225">
        <v>12.6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286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4" t="s">
        <v>410</v>
      </c>
      <c r="D105" s="224"/>
      <c r="E105" s="225">
        <v>-0.70699999999999996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286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33.75" outlineLevel="1" x14ac:dyDescent="0.2">
      <c r="A106" s="234">
        <v>24</v>
      </c>
      <c r="B106" s="235" t="s">
        <v>411</v>
      </c>
      <c r="C106" s="251" t="s">
        <v>412</v>
      </c>
      <c r="D106" s="236" t="s">
        <v>303</v>
      </c>
      <c r="E106" s="237">
        <v>14.654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3.3E-4</v>
      </c>
      <c r="O106" s="237">
        <f>ROUND(E106*N106,2)</f>
        <v>0</v>
      </c>
      <c r="P106" s="237">
        <v>1.223E-2</v>
      </c>
      <c r="Q106" s="237">
        <f>ROUND(E106*P106,2)</f>
        <v>0.18</v>
      </c>
      <c r="R106" s="239" t="s">
        <v>405</v>
      </c>
      <c r="S106" s="239" t="s">
        <v>253</v>
      </c>
      <c r="T106" s="240" t="s">
        <v>299</v>
      </c>
      <c r="U106" s="220">
        <v>0.26800000000000002</v>
      </c>
      <c r="V106" s="220">
        <f>ROUND(E106*U106,2)</f>
        <v>3.93</v>
      </c>
      <c r="W106" s="220"/>
      <c r="X106" s="220" t="s">
        <v>273</v>
      </c>
      <c r="Y106" s="220" t="s">
        <v>256</v>
      </c>
      <c r="Z106" s="210"/>
      <c r="AA106" s="210"/>
      <c r="AB106" s="210"/>
      <c r="AC106" s="210"/>
      <c r="AD106" s="210"/>
      <c r="AE106" s="210"/>
      <c r="AF106" s="210"/>
      <c r="AG106" s="210" t="s">
        <v>274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4" t="s">
        <v>413</v>
      </c>
      <c r="D107" s="224"/>
      <c r="E107" s="225">
        <v>14.654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286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25</v>
      </c>
      <c r="B108" s="235" t="s">
        <v>414</v>
      </c>
      <c r="C108" s="251" t="s">
        <v>415</v>
      </c>
      <c r="D108" s="236" t="s">
        <v>297</v>
      </c>
      <c r="E108" s="237">
        <v>2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2.4E-2</v>
      </c>
      <c r="Q108" s="237">
        <f>ROUND(E108*P108,2)</f>
        <v>0.05</v>
      </c>
      <c r="R108" s="239" t="s">
        <v>405</v>
      </c>
      <c r="S108" s="239" t="s">
        <v>253</v>
      </c>
      <c r="T108" s="240" t="s">
        <v>299</v>
      </c>
      <c r="U108" s="220">
        <v>0.05</v>
      </c>
      <c r="V108" s="220">
        <f>ROUND(E108*U108,2)</f>
        <v>0.1</v>
      </c>
      <c r="W108" s="220"/>
      <c r="X108" s="220" t="s">
        <v>273</v>
      </c>
      <c r="Y108" s="220" t="s">
        <v>256</v>
      </c>
      <c r="Z108" s="210"/>
      <c r="AA108" s="210"/>
      <c r="AB108" s="210"/>
      <c r="AC108" s="210"/>
      <c r="AD108" s="210"/>
      <c r="AE108" s="210"/>
      <c r="AF108" s="210"/>
      <c r="AG108" s="210" t="s">
        <v>274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2" t="s">
        <v>416</v>
      </c>
      <c r="D109" s="260"/>
      <c r="E109" s="260"/>
      <c r="F109" s="260"/>
      <c r="G109" s="26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319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4" t="s">
        <v>417</v>
      </c>
      <c r="D110" s="224"/>
      <c r="E110" s="225">
        <v>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286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4" t="s">
        <v>418</v>
      </c>
      <c r="D111" s="224"/>
      <c r="E111" s="225">
        <v>1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286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26</v>
      </c>
      <c r="B112" s="235" t="s">
        <v>419</v>
      </c>
      <c r="C112" s="251" t="s">
        <v>420</v>
      </c>
      <c r="D112" s="236" t="s">
        <v>297</v>
      </c>
      <c r="E112" s="237">
        <v>1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0.06</v>
      </c>
      <c r="Q112" s="237">
        <f>ROUND(E112*P112,2)</f>
        <v>0.06</v>
      </c>
      <c r="R112" s="239" t="s">
        <v>405</v>
      </c>
      <c r="S112" s="239" t="s">
        <v>253</v>
      </c>
      <c r="T112" s="240" t="s">
        <v>299</v>
      </c>
      <c r="U112" s="220">
        <v>0.08</v>
      </c>
      <c r="V112" s="220">
        <f>ROUND(E112*U112,2)</f>
        <v>0.08</v>
      </c>
      <c r="W112" s="220"/>
      <c r="X112" s="220" t="s">
        <v>273</v>
      </c>
      <c r="Y112" s="220" t="s">
        <v>256</v>
      </c>
      <c r="Z112" s="210"/>
      <c r="AA112" s="210"/>
      <c r="AB112" s="210"/>
      <c r="AC112" s="210"/>
      <c r="AD112" s="210"/>
      <c r="AE112" s="210"/>
      <c r="AF112" s="210"/>
      <c r="AG112" s="210" t="s">
        <v>274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421</v>
      </c>
      <c r="D113" s="260"/>
      <c r="E113" s="260"/>
      <c r="F113" s="260"/>
      <c r="G113" s="26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319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4" t="s">
        <v>422</v>
      </c>
      <c r="D114" s="224"/>
      <c r="E114" s="225">
        <v>1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286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33.75" outlineLevel="1" x14ac:dyDescent="0.2">
      <c r="A115" s="234">
        <v>27</v>
      </c>
      <c r="B115" s="235" t="s">
        <v>423</v>
      </c>
      <c r="C115" s="251" t="s">
        <v>424</v>
      </c>
      <c r="D115" s="236" t="s">
        <v>303</v>
      </c>
      <c r="E115" s="237">
        <v>4.04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1.17E-3</v>
      </c>
      <c r="O115" s="237">
        <f>ROUND(E115*N115,2)</f>
        <v>0</v>
      </c>
      <c r="P115" s="237">
        <v>7.5999999999999998E-2</v>
      </c>
      <c r="Q115" s="237">
        <f>ROUND(E115*P115,2)</f>
        <v>0.31</v>
      </c>
      <c r="R115" s="239" t="s">
        <v>405</v>
      </c>
      <c r="S115" s="239" t="s">
        <v>253</v>
      </c>
      <c r="T115" s="240" t="s">
        <v>299</v>
      </c>
      <c r="U115" s="220">
        <v>0.93899999999999995</v>
      </c>
      <c r="V115" s="220">
        <f>ROUND(E115*U115,2)</f>
        <v>3.79</v>
      </c>
      <c r="W115" s="220"/>
      <c r="X115" s="220" t="s">
        <v>273</v>
      </c>
      <c r="Y115" s="220" t="s">
        <v>256</v>
      </c>
      <c r="Z115" s="210"/>
      <c r="AA115" s="210"/>
      <c r="AB115" s="210"/>
      <c r="AC115" s="210"/>
      <c r="AD115" s="210"/>
      <c r="AE115" s="210"/>
      <c r="AF115" s="210"/>
      <c r="AG115" s="210" t="s">
        <v>274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4" t="s">
        <v>425</v>
      </c>
      <c r="D116" s="224"/>
      <c r="E116" s="225">
        <v>2.02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286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4" t="s">
        <v>426</v>
      </c>
      <c r="D117" s="224"/>
      <c r="E117" s="225">
        <v>2.02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286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34">
        <v>28</v>
      </c>
      <c r="B118" s="235" t="s">
        <v>427</v>
      </c>
      <c r="C118" s="251" t="s">
        <v>428</v>
      </c>
      <c r="D118" s="236" t="s">
        <v>303</v>
      </c>
      <c r="E118" s="237">
        <v>10.986499999999999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4.2000000000000002E-4</v>
      </c>
      <c r="O118" s="237">
        <f>ROUND(E118*N118,2)</f>
        <v>0</v>
      </c>
      <c r="P118" s="237">
        <v>2.5000000000000001E-2</v>
      </c>
      <c r="Q118" s="237">
        <f>ROUND(E118*P118,2)</f>
        <v>0.27</v>
      </c>
      <c r="R118" s="239" t="s">
        <v>405</v>
      </c>
      <c r="S118" s="239" t="s">
        <v>253</v>
      </c>
      <c r="T118" s="240" t="s">
        <v>299</v>
      </c>
      <c r="U118" s="220">
        <v>0.33200000000000002</v>
      </c>
      <c r="V118" s="220">
        <f>ROUND(E118*U118,2)</f>
        <v>3.65</v>
      </c>
      <c r="W118" s="220"/>
      <c r="X118" s="220" t="s">
        <v>273</v>
      </c>
      <c r="Y118" s="220" t="s">
        <v>256</v>
      </c>
      <c r="Z118" s="210"/>
      <c r="AA118" s="210"/>
      <c r="AB118" s="210"/>
      <c r="AC118" s="210"/>
      <c r="AD118" s="210"/>
      <c r="AE118" s="210"/>
      <c r="AF118" s="210"/>
      <c r="AG118" s="210" t="s">
        <v>274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4" t="s">
        <v>429</v>
      </c>
      <c r="D119" s="224"/>
      <c r="E119" s="225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286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4" t="s">
        <v>430</v>
      </c>
      <c r="D120" s="224"/>
      <c r="E120" s="225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286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4" t="s">
        <v>431</v>
      </c>
      <c r="D121" s="224"/>
      <c r="E121" s="225">
        <v>8.4064999999999994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286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4" t="s">
        <v>432</v>
      </c>
      <c r="D122" s="224"/>
      <c r="E122" s="225">
        <v>-2.02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286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4" t="s">
        <v>433</v>
      </c>
      <c r="D123" s="224"/>
      <c r="E123" s="225">
        <v>4.5999999999999996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286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4">
        <v>29</v>
      </c>
      <c r="B124" s="235" t="s">
        <v>434</v>
      </c>
      <c r="C124" s="251" t="s">
        <v>435</v>
      </c>
      <c r="D124" s="236" t="s">
        <v>303</v>
      </c>
      <c r="E124" s="237">
        <v>4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</v>
      </c>
      <c r="O124" s="237">
        <f>ROUND(E124*N124,2)</f>
        <v>0</v>
      </c>
      <c r="P124" s="237">
        <v>6.8000000000000005E-2</v>
      </c>
      <c r="Q124" s="237">
        <f>ROUND(E124*P124,2)</f>
        <v>0.27</v>
      </c>
      <c r="R124" s="239" t="s">
        <v>405</v>
      </c>
      <c r="S124" s="239" t="s">
        <v>253</v>
      </c>
      <c r="T124" s="240" t="s">
        <v>299</v>
      </c>
      <c r="U124" s="220">
        <v>0.3</v>
      </c>
      <c r="V124" s="220">
        <f>ROUND(E124*U124,2)</f>
        <v>1.2</v>
      </c>
      <c r="W124" s="220"/>
      <c r="X124" s="220" t="s">
        <v>273</v>
      </c>
      <c r="Y124" s="220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274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2" t="s">
        <v>436</v>
      </c>
      <c r="D125" s="260"/>
      <c r="E125" s="260"/>
      <c r="F125" s="260"/>
      <c r="G125" s="26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319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4" t="s">
        <v>437</v>
      </c>
      <c r="D126" s="224"/>
      <c r="E126" s="225">
        <v>2.4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286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4" t="s">
        <v>438</v>
      </c>
      <c r="D127" s="224"/>
      <c r="E127" s="225">
        <v>1.6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7" t="s">
        <v>248</v>
      </c>
      <c r="B128" s="228" t="s">
        <v>135</v>
      </c>
      <c r="C128" s="250" t="s">
        <v>136</v>
      </c>
      <c r="D128" s="229"/>
      <c r="E128" s="230"/>
      <c r="F128" s="231"/>
      <c r="G128" s="231">
        <f>SUMIF(AG129:AG133,"&lt;&gt;NOR",G129:G133)</f>
        <v>0</v>
      </c>
      <c r="H128" s="231"/>
      <c r="I128" s="231">
        <f>SUM(I129:I133)</f>
        <v>0</v>
      </c>
      <c r="J128" s="231"/>
      <c r="K128" s="231">
        <f>SUM(K129:K133)</f>
        <v>0</v>
      </c>
      <c r="L128" s="231"/>
      <c r="M128" s="231">
        <f>SUM(M129:M133)</f>
        <v>0</v>
      </c>
      <c r="N128" s="230"/>
      <c r="O128" s="230">
        <f>SUM(O129:O133)</f>
        <v>0</v>
      </c>
      <c r="P128" s="230"/>
      <c r="Q128" s="230">
        <f>SUM(Q129:Q133)</f>
        <v>0</v>
      </c>
      <c r="R128" s="231"/>
      <c r="S128" s="231"/>
      <c r="T128" s="232"/>
      <c r="U128" s="226"/>
      <c r="V128" s="226">
        <f>SUM(V129:V133)</f>
        <v>19.75</v>
      </c>
      <c r="W128" s="226"/>
      <c r="X128" s="226"/>
      <c r="Y128" s="226"/>
      <c r="AG128" t="s">
        <v>249</v>
      </c>
    </row>
    <row r="129" spans="1:60" ht="22.5" outlineLevel="1" x14ac:dyDescent="0.2">
      <c r="A129" s="234">
        <v>30</v>
      </c>
      <c r="B129" s="235" t="s">
        <v>439</v>
      </c>
      <c r="C129" s="251" t="s">
        <v>440</v>
      </c>
      <c r="D129" s="236" t="s">
        <v>441</v>
      </c>
      <c r="E129" s="237">
        <v>6.2709400000000004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9" t="s">
        <v>336</v>
      </c>
      <c r="S129" s="239" t="s">
        <v>253</v>
      </c>
      <c r="T129" s="240" t="s">
        <v>299</v>
      </c>
      <c r="U129" s="220">
        <v>3.15</v>
      </c>
      <c r="V129" s="220">
        <f>ROUND(E129*U129,2)</f>
        <v>19.75</v>
      </c>
      <c r="W129" s="220"/>
      <c r="X129" s="220" t="s">
        <v>442</v>
      </c>
      <c r="Y129" s="220" t="s">
        <v>256</v>
      </c>
      <c r="Z129" s="210"/>
      <c r="AA129" s="210"/>
      <c r="AB129" s="210"/>
      <c r="AC129" s="210"/>
      <c r="AD129" s="210"/>
      <c r="AE129" s="210"/>
      <c r="AF129" s="210"/>
      <c r="AG129" s="210" t="s">
        <v>443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2" t="s">
        <v>444</v>
      </c>
      <c r="D130" s="260"/>
      <c r="E130" s="260"/>
      <c r="F130" s="260"/>
      <c r="G130" s="26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319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4" t="s">
        <v>445</v>
      </c>
      <c r="D131" s="224"/>
      <c r="E131" s="225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286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4" t="s">
        <v>446</v>
      </c>
      <c r="D132" s="224"/>
      <c r="E132" s="22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4" t="s">
        <v>447</v>
      </c>
      <c r="D133" s="224"/>
      <c r="E133" s="225">
        <v>6.2709400000000004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7" t="s">
        <v>248</v>
      </c>
      <c r="B134" s="228" t="s">
        <v>151</v>
      </c>
      <c r="C134" s="250" t="s">
        <v>152</v>
      </c>
      <c r="D134" s="229"/>
      <c r="E134" s="230"/>
      <c r="F134" s="231"/>
      <c r="G134" s="231">
        <f>SUMIF(AG135:AG139,"&lt;&gt;NOR",G135:G139)</f>
        <v>0</v>
      </c>
      <c r="H134" s="231"/>
      <c r="I134" s="231">
        <f>SUM(I135:I139)</f>
        <v>0</v>
      </c>
      <c r="J134" s="231"/>
      <c r="K134" s="231">
        <f>SUM(K135:K139)</f>
        <v>0</v>
      </c>
      <c r="L134" s="231"/>
      <c r="M134" s="231">
        <f>SUM(M135:M139)</f>
        <v>0</v>
      </c>
      <c r="N134" s="230"/>
      <c r="O134" s="230">
        <f>SUM(O135:O139)</f>
        <v>0</v>
      </c>
      <c r="P134" s="230"/>
      <c r="Q134" s="230">
        <f>SUM(Q135:Q139)</f>
        <v>0</v>
      </c>
      <c r="R134" s="231"/>
      <c r="S134" s="231"/>
      <c r="T134" s="232"/>
      <c r="U134" s="226"/>
      <c r="V134" s="226">
        <f>SUM(V135:V139)</f>
        <v>0</v>
      </c>
      <c r="W134" s="226"/>
      <c r="X134" s="226"/>
      <c r="Y134" s="226"/>
      <c r="AG134" t="s">
        <v>249</v>
      </c>
    </row>
    <row r="135" spans="1:60" outlineLevel="1" x14ac:dyDescent="0.2">
      <c r="A135" s="234">
        <v>31</v>
      </c>
      <c r="B135" s="235" t="s">
        <v>448</v>
      </c>
      <c r="C135" s="251" t="s">
        <v>449</v>
      </c>
      <c r="D135" s="236" t="s">
        <v>450</v>
      </c>
      <c r="E135" s="237">
        <v>1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9"/>
      <c r="S135" s="239" t="s">
        <v>272</v>
      </c>
      <c r="T135" s="240" t="s">
        <v>254</v>
      </c>
      <c r="U135" s="220">
        <v>0</v>
      </c>
      <c r="V135" s="220">
        <f>ROUND(E135*U135,2)</f>
        <v>0</v>
      </c>
      <c r="W135" s="220"/>
      <c r="X135" s="220" t="s">
        <v>451</v>
      </c>
      <c r="Y135" s="220" t="s">
        <v>256</v>
      </c>
      <c r="Z135" s="210"/>
      <c r="AA135" s="210"/>
      <c r="AB135" s="210"/>
      <c r="AC135" s="210"/>
      <c r="AD135" s="210"/>
      <c r="AE135" s="210"/>
      <c r="AF135" s="210"/>
      <c r="AG135" s="210" t="s">
        <v>452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 t="s">
        <v>642</v>
      </c>
      <c r="D136" s="242"/>
      <c r="E136" s="242"/>
      <c r="F136" s="242"/>
      <c r="G136" s="242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259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41" t="str">
        <f>C136</f>
        <v>Položka obsahuje veškeré práce spojené s demontáží a zaslepením plynového potrubí ( potrubí o celkové délce cca 12 m ) :</v>
      </c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4" t="s">
        <v>453</v>
      </c>
      <c r="D137" s="261"/>
      <c r="E137" s="261"/>
      <c r="F137" s="261"/>
      <c r="G137" s="261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259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4" t="s">
        <v>454</v>
      </c>
      <c r="D138" s="261"/>
      <c r="E138" s="261"/>
      <c r="F138" s="261"/>
      <c r="G138" s="261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259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4" t="s">
        <v>103</v>
      </c>
      <c r="D139" s="224"/>
      <c r="E139" s="225">
        <v>1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286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27" t="s">
        <v>248</v>
      </c>
      <c r="B140" s="228" t="s">
        <v>159</v>
      </c>
      <c r="C140" s="250" t="s">
        <v>160</v>
      </c>
      <c r="D140" s="229"/>
      <c r="E140" s="230"/>
      <c r="F140" s="231"/>
      <c r="G140" s="231">
        <f>SUMIF(AG141:AG145,"&lt;&gt;NOR",G141:G145)</f>
        <v>0</v>
      </c>
      <c r="H140" s="231"/>
      <c r="I140" s="231">
        <f>SUM(I141:I145)</f>
        <v>0</v>
      </c>
      <c r="J140" s="231"/>
      <c r="K140" s="231">
        <f>SUM(K141:K145)</f>
        <v>0</v>
      </c>
      <c r="L140" s="231"/>
      <c r="M140" s="231">
        <f>SUM(M141:M145)</f>
        <v>0</v>
      </c>
      <c r="N140" s="230"/>
      <c r="O140" s="230">
        <f>SUM(O141:O145)</f>
        <v>0</v>
      </c>
      <c r="P140" s="230"/>
      <c r="Q140" s="230">
        <f>SUM(Q141:Q145)</f>
        <v>0</v>
      </c>
      <c r="R140" s="231"/>
      <c r="S140" s="231"/>
      <c r="T140" s="232"/>
      <c r="U140" s="226"/>
      <c r="V140" s="226">
        <f>SUM(V141:V145)</f>
        <v>0</v>
      </c>
      <c r="W140" s="226"/>
      <c r="X140" s="226"/>
      <c r="Y140" s="226"/>
      <c r="AG140" t="s">
        <v>249</v>
      </c>
    </row>
    <row r="141" spans="1:60" outlineLevel="1" x14ac:dyDescent="0.2">
      <c r="A141" s="234">
        <v>32</v>
      </c>
      <c r="B141" s="235" t="s">
        <v>455</v>
      </c>
      <c r="C141" s="251" t="s">
        <v>456</v>
      </c>
      <c r="D141" s="236" t="s">
        <v>450</v>
      </c>
      <c r="E141" s="237">
        <v>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/>
      <c r="S141" s="239" t="s">
        <v>272</v>
      </c>
      <c r="T141" s="240" t="s">
        <v>254</v>
      </c>
      <c r="U141" s="220">
        <v>0</v>
      </c>
      <c r="V141" s="220">
        <f>ROUND(E141*U141,2)</f>
        <v>0</v>
      </c>
      <c r="W141" s="220"/>
      <c r="X141" s="220" t="s">
        <v>451</v>
      </c>
      <c r="Y141" s="220" t="s">
        <v>256</v>
      </c>
      <c r="Z141" s="210"/>
      <c r="AA141" s="210"/>
      <c r="AB141" s="210"/>
      <c r="AC141" s="210"/>
      <c r="AD141" s="210"/>
      <c r="AE141" s="210"/>
      <c r="AF141" s="210"/>
      <c r="AG141" s="210" t="s">
        <v>452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2" t="s">
        <v>643</v>
      </c>
      <c r="D142" s="242"/>
      <c r="E142" s="242"/>
      <c r="F142" s="242"/>
      <c r="G142" s="242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259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4" t="s">
        <v>457</v>
      </c>
      <c r="D143" s="261"/>
      <c r="E143" s="261"/>
      <c r="F143" s="261"/>
      <c r="G143" s="261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4" t="s">
        <v>458</v>
      </c>
      <c r="D144" s="261"/>
      <c r="E144" s="261"/>
      <c r="F144" s="261"/>
      <c r="G144" s="261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259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4" t="s">
        <v>459</v>
      </c>
      <c r="D145" s="261"/>
      <c r="E145" s="261"/>
      <c r="F145" s="261"/>
      <c r="G145" s="261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27" t="s">
        <v>248</v>
      </c>
      <c r="B146" s="228" t="s">
        <v>163</v>
      </c>
      <c r="C146" s="250" t="s">
        <v>164</v>
      </c>
      <c r="D146" s="229"/>
      <c r="E146" s="230"/>
      <c r="F146" s="231"/>
      <c r="G146" s="231">
        <f>SUMIF(AG147:AG164,"&lt;&gt;NOR",G147:G164)</f>
        <v>0</v>
      </c>
      <c r="H146" s="231"/>
      <c r="I146" s="231">
        <f>SUM(I147:I164)</f>
        <v>0</v>
      </c>
      <c r="J146" s="231"/>
      <c r="K146" s="231">
        <f>SUM(K147:K164)</f>
        <v>0</v>
      </c>
      <c r="L146" s="231"/>
      <c r="M146" s="231">
        <f>SUM(M147:M164)</f>
        <v>0</v>
      </c>
      <c r="N146" s="230"/>
      <c r="O146" s="230">
        <f>SUM(O147:O164)</f>
        <v>0.57999999999999996</v>
      </c>
      <c r="P146" s="230"/>
      <c r="Q146" s="230">
        <f>SUM(Q147:Q164)</f>
        <v>1.01</v>
      </c>
      <c r="R146" s="231"/>
      <c r="S146" s="231"/>
      <c r="T146" s="232"/>
      <c r="U146" s="226"/>
      <c r="V146" s="226">
        <f>SUM(V147:V164)</f>
        <v>12.18</v>
      </c>
      <c r="W146" s="226"/>
      <c r="X146" s="226"/>
      <c r="Y146" s="226"/>
      <c r="AG146" t="s">
        <v>249</v>
      </c>
    </row>
    <row r="147" spans="1:60" outlineLevel="1" x14ac:dyDescent="0.2">
      <c r="A147" s="234">
        <v>33</v>
      </c>
      <c r="B147" s="235" t="s">
        <v>460</v>
      </c>
      <c r="C147" s="251" t="s">
        <v>461</v>
      </c>
      <c r="D147" s="236" t="s">
        <v>303</v>
      </c>
      <c r="E147" s="237">
        <v>23.5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1.0000000000000001E-5</v>
      </c>
      <c r="O147" s="237">
        <f>ROUND(E147*N147,2)</f>
        <v>0</v>
      </c>
      <c r="P147" s="237">
        <v>0</v>
      </c>
      <c r="Q147" s="237">
        <f>ROUND(E147*P147,2)</f>
        <v>0</v>
      </c>
      <c r="R147" s="239" t="s">
        <v>462</v>
      </c>
      <c r="S147" s="239" t="s">
        <v>253</v>
      </c>
      <c r="T147" s="240" t="s">
        <v>299</v>
      </c>
      <c r="U147" s="220">
        <v>0.30299999999999999</v>
      </c>
      <c r="V147" s="220">
        <f>ROUND(E147*U147,2)</f>
        <v>7.12</v>
      </c>
      <c r="W147" s="220"/>
      <c r="X147" s="220" t="s">
        <v>273</v>
      </c>
      <c r="Y147" s="220" t="s">
        <v>256</v>
      </c>
      <c r="Z147" s="210"/>
      <c r="AA147" s="210"/>
      <c r="AB147" s="210"/>
      <c r="AC147" s="210"/>
      <c r="AD147" s="210"/>
      <c r="AE147" s="210"/>
      <c r="AF147" s="210"/>
      <c r="AG147" s="210" t="s">
        <v>274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4" t="s">
        <v>463</v>
      </c>
      <c r="D148" s="224"/>
      <c r="E148" s="225">
        <v>23.5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286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4">
        <v>34</v>
      </c>
      <c r="B149" s="235" t="s">
        <v>464</v>
      </c>
      <c r="C149" s="251" t="s">
        <v>465</v>
      </c>
      <c r="D149" s="236" t="s">
        <v>303</v>
      </c>
      <c r="E149" s="237">
        <v>9.2439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0</v>
      </c>
      <c r="O149" s="237">
        <f>ROUND(E149*N149,2)</f>
        <v>0</v>
      </c>
      <c r="P149" s="237">
        <v>0.03</v>
      </c>
      <c r="Q149" s="237">
        <f>ROUND(E149*P149,2)</f>
        <v>0.28000000000000003</v>
      </c>
      <c r="R149" s="239" t="s">
        <v>462</v>
      </c>
      <c r="S149" s="239" t="s">
        <v>253</v>
      </c>
      <c r="T149" s="240" t="s">
        <v>299</v>
      </c>
      <c r="U149" s="220">
        <v>0.23499999999999999</v>
      </c>
      <c r="V149" s="220">
        <f>ROUND(E149*U149,2)</f>
        <v>2.17</v>
      </c>
      <c r="W149" s="220"/>
      <c r="X149" s="220" t="s">
        <v>273</v>
      </c>
      <c r="Y149" s="220" t="s">
        <v>256</v>
      </c>
      <c r="Z149" s="210"/>
      <c r="AA149" s="210"/>
      <c r="AB149" s="210"/>
      <c r="AC149" s="210"/>
      <c r="AD149" s="210"/>
      <c r="AE149" s="210"/>
      <c r="AF149" s="210"/>
      <c r="AG149" s="210" t="s">
        <v>274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4" t="s">
        <v>466</v>
      </c>
      <c r="D150" s="224"/>
      <c r="E150" s="225">
        <v>8.5002999999999993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286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4" t="s">
        <v>467</v>
      </c>
      <c r="D151" s="224"/>
      <c r="E151" s="225">
        <v>0.74360000000000004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286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4">
        <v>35</v>
      </c>
      <c r="B152" s="235" t="s">
        <v>468</v>
      </c>
      <c r="C152" s="251" t="s">
        <v>469</v>
      </c>
      <c r="D152" s="236" t="s">
        <v>303</v>
      </c>
      <c r="E152" s="237">
        <v>20.75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0</v>
      </c>
      <c r="O152" s="237">
        <f>ROUND(E152*N152,2)</f>
        <v>0</v>
      </c>
      <c r="P152" s="237">
        <v>3.5000000000000003E-2</v>
      </c>
      <c r="Q152" s="237">
        <f>ROUND(E152*P152,2)</f>
        <v>0.73</v>
      </c>
      <c r="R152" s="239" t="s">
        <v>462</v>
      </c>
      <c r="S152" s="239" t="s">
        <v>253</v>
      </c>
      <c r="T152" s="240" t="s">
        <v>299</v>
      </c>
      <c r="U152" s="220">
        <v>0.09</v>
      </c>
      <c r="V152" s="220">
        <f>ROUND(E152*U152,2)</f>
        <v>1.87</v>
      </c>
      <c r="W152" s="220"/>
      <c r="X152" s="220" t="s">
        <v>273</v>
      </c>
      <c r="Y152" s="220" t="s">
        <v>256</v>
      </c>
      <c r="Z152" s="210"/>
      <c r="AA152" s="210"/>
      <c r="AB152" s="210"/>
      <c r="AC152" s="210"/>
      <c r="AD152" s="210"/>
      <c r="AE152" s="210"/>
      <c r="AF152" s="210"/>
      <c r="AG152" s="210" t="s">
        <v>274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4" t="s">
        <v>470</v>
      </c>
      <c r="D153" s="224"/>
      <c r="E153" s="225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286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4" t="s">
        <v>471</v>
      </c>
      <c r="D154" s="224"/>
      <c r="E154" s="225">
        <v>20.75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286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4">
        <v>36</v>
      </c>
      <c r="B155" s="235" t="s">
        <v>472</v>
      </c>
      <c r="C155" s="251" t="s">
        <v>473</v>
      </c>
      <c r="D155" s="236" t="s">
        <v>303</v>
      </c>
      <c r="E155" s="237">
        <v>51.7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1.1299999999999999E-2</v>
      </c>
      <c r="O155" s="237">
        <f>ROUND(E155*N155,2)</f>
        <v>0.57999999999999996</v>
      </c>
      <c r="P155" s="237">
        <v>0</v>
      </c>
      <c r="Q155" s="237">
        <f>ROUND(E155*P155,2)</f>
        <v>0</v>
      </c>
      <c r="R155" s="239" t="s">
        <v>474</v>
      </c>
      <c r="S155" s="239" t="s">
        <v>253</v>
      </c>
      <c r="T155" s="240" t="s">
        <v>299</v>
      </c>
      <c r="U155" s="220">
        <v>0</v>
      </c>
      <c r="V155" s="220">
        <f>ROUND(E155*U155,2)</f>
        <v>0</v>
      </c>
      <c r="W155" s="220"/>
      <c r="X155" s="220" t="s">
        <v>475</v>
      </c>
      <c r="Y155" s="220" t="s">
        <v>256</v>
      </c>
      <c r="Z155" s="210"/>
      <c r="AA155" s="210"/>
      <c r="AB155" s="210"/>
      <c r="AC155" s="210"/>
      <c r="AD155" s="210"/>
      <c r="AE155" s="210"/>
      <c r="AF155" s="210"/>
      <c r="AG155" s="210" t="s">
        <v>476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2" x14ac:dyDescent="0.2">
      <c r="A156" s="217"/>
      <c r="B156" s="218"/>
      <c r="C156" s="254" t="s">
        <v>477</v>
      </c>
      <c r="D156" s="224"/>
      <c r="E156" s="225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286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4" t="s">
        <v>478</v>
      </c>
      <c r="D157" s="224"/>
      <c r="E157" s="225">
        <v>23.5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286</v>
      </c>
      <c r="AH157" s="210">
        <v>5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4" t="s">
        <v>478</v>
      </c>
      <c r="D158" s="224"/>
      <c r="E158" s="225">
        <v>23.5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286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63" t="s">
        <v>479</v>
      </c>
      <c r="D159" s="258"/>
      <c r="E159" s="259">
        <v>4.7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286</v>
      </c>
      <c r="AH159" s="210">
        <v>4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4">
        <v>37</v>
      </c>
      <c r="B160" s="235" t="s">
        <v>480</v>
      </c>
      <c r="C160" s="251" t="s">
        <v>481</v>
      </c>
      <c r="D160" s="236" t="s">
        <v>441</v>
      </c>
      <c r="E160" s="237">
        <v>0.58445000000000003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9" t="s">
        <v>462</v>
      </c>
      <c r="S160" s="239" t="s">
        <v>253</v>
      </c>
      <c r="T160" s="240" t="s">
        <v>299</v>
      </c>
      <c r="U160" s="220">
        <v>1.7509999999999999</v>
      </c>
      <c r="V160" s="220">
        <f>ROUND(E160*U160,2)</f>
        <v>1.02</v>
      </c>
      <c r="W160" s="220"/>
      <c r="X160" s="220" t="s">
        <v>442</v>
      </c>
      <c r="Y160" s="220" t="s">
        <v>256</v>
      </c>
      <c r="Z160" s="210"/>
      <c r="AA160" s="210"/>
      <c r="AB160" s="210"/>
      <c r="AC160" s="210"/>
      <c r="AD160" s="210"/>
      <c r="AE160" s="210"/>
      <c r="AF160" s="210"/>
      <c r="AG160" s="210" t="s">
        <v>443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2" t="s">
        <v>482</v>
      </c>
      <c r="D161" s="260"/>
      <c r="E161" s="260"/>
      <c r="F161" s="260"/>
      <c r="G161" s="26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319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4" t="s">
        <v>445</v>
      </c>
      <c r="D162" s="224"/>
      <c r="E162" s="225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286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4" t="s">
        <v>483</v>
      </c>
      <c r="D163" s="224"/>
      <c r="E163" s="225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286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4" t="s">
        <v>484</v>
      </c>
      <c r="D164" s="224"/>
      <c r="E164" s="225">
        <v>0.58445000000000003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286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7" t="s">
        <v>248</v>
      </c>
      <c r="B165" s="228" t="s">
        <v>169</v>
      </c>
      <c r="C165" s="250" t="s">
        <v>170</v>
      </c>
      <c r="D165" s="229"/>
      <c r="E165" s="230"/>
      <c r="F165" s="231"/>
      <c r="G165" s="231">
        <f>SUMIF(AG166:AG173,"&lt;&gt;NOR",G166:G173)</f>
        <v>0</v>
      </c>
      <c r="H165" s="231"/>
      <c r="I165" s="231">
        <f>SUM(I166:I173)</f>
        <v>0</v>
      </c>
      <c r="J165" s="231"/>
      <c r="K165" s="231">
        <f>SUM(K166:K173)</f>
        <v>0</v>
      </c>
      <c r="L165" s="231"/>
      <c r="M165" s="231">
        <f>SUM(M166:M173)</f>
        <v>0</v>
      </c>
      <c r="N165" s="230"/>
      <c r="O165" s="230">
        <f>SUM(O166:O173)</f>
        <v>0</v>
      </c>
      <c r="P165" s="230"/>
      <c r="Q165" s="230">
        <f>SUM(Q166:Q173)</f>
        <v>1.07</v>
      </c>
      <c r="R165" s="231"/>
      <c r="S165" s="231"/>
      <c r="T165" s="232"/>
      <c r="U165" s="226"/>
      <c r="V165" s="226">
        <f>SUM(V166:V173)</f>
        <v>10.56</v>
      </c>
      <c r="W165" s="226"/>
      <c r="X165" s="226"/>
      <c r="Y165" s="226"/>
      <c r="AG165" t="s">
        <v>249</v>
      </c>
    </row>
    <row r="166" spans="1:60" outlineLevel="1" x14ac:dyDescent="0.2">
      <c r="A166" s="234">
        <v>38</v>
      </c>
      <c r="B166" s="235" t="s">
        <v>485</v>
      </c>
      <c r="C166" s="251" t="s">
        <v>486</v>
      </c>
      <c r="D166" s="236" t="s">
        <v>303</v>
      </c>
      <c r="E166" s="237">
        <v>32.700000000000003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0</v>
      </c>
      <c r="O166" s="237">
        <f>ROUND(E166*N166,2)</f>
        <v>0</v>
      </c>
      <c r="P166" s="237">
        <v>2.4649999999999998E-2</v>
      </c>
      <c r="Q166" s="237">
        <f>ROUND(E166*P166,2)</f>
        <v>0.81</v>
      </c>
      <c r="R166" s="239" t="s">
        <v>487</v>
      </c>
      <c r="S166" s="239" t="s">
        <v>253</v>
      </c>
      <c r="T166" s="240" t="s">
        <v>299</v>
      </c>
      <c r="U166" s="220">
        <v>0.25</v>
      </c>
      <c r="V166" s="220">
        <f>ROUND(E166*U166,2)</f>
        <v>8.18</v>
      </c>
      <c r="W166" s="220"/>
      <c r="X166" s="220" t="s">
        <v>273</v>
      </c>
      <c r="Y166" s="220" t="s">
        <v>256</v>
      </c>
      <c r="Z166" s="210"/>
      <c r="AA166" s="210"/>
      <c r="AB166" s="210"/>
      <c r="AC166" s="210"/>
      <c r="AD166" s="210"/>
      <c r="AE166" s="210"/>
      <c r="AF166" s="210"/>
      <c r="AG166" s="210" t="s">
        <v>274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4" t="s">
        <v>488</v>
      </c>
      <c r="D167" s="224"/>
      <c r="E167" s="225">
        <v>34.72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286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4" t="s">
        <v>432</v>
      </c>
      <c r="D168" s="224"/>
      <c r="E168" s="225">
        <v>-2.02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286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4">
        <v>39</v>
      </c>
      <c r="B169" s="235" t="s">
        <v>489</v>
      </c>
      <c r="C169" s="251" t="s">
        <v>490</v>
      </c>
      <c r="D169" s="236" t="s">
        <v>303</v>
      </c>
      <c r="E169" s="237">
        <v>32.700000000000003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0</v>
      </c>
      <c r="O169" s="237">
        <f>ROUND(E169*N169,2)</f>
        <v>0</v>
      </c>
      <c r="P169" s="237">
        <v>8.0000000000000002E-3</v>
      </c>
      <c r="Q169" s="237">
        <f>ROUND(E169*P169,2)</f>
        <v>0.26</v>
      </c>
      <c r="R169" s="239" t="s">
        <v>487</v>
      </c>
      <c r="S169" s="239" t="s">
        <v>253</v>
      </c>
      <c r="T169" s="240" t="s">
        <v>299</v>
      </c>
      <c r="U169" s="220">
        <v>6.6000000000000003E-2</v>
      </c>
      <c r="V169" s="220">
        <f>ROUND(E169*U169,2)</f>
        <v>2.16</v>
      </c>
      <c r="W169" s="220"/>
      <c r="X169" s="220" t="s">
        <v>273</v>
      </c>
      <c r="Y169" s="220" t="s">
        <v>256</v>
      </c>
      <c r="Z169" s="210"/>
      <c r="AA169" s="210"/>
      <c r="AB169" s="210"/>
      <c r="AC169" s="210"/>
      <c r="AD169" s="210"/>
      <c r="AE169" s="210"/>
      <c r="AF169" s="210"/>
      <c r="AG169" s="210" t="s">
        <v>274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4" t="s">
        <v>491</v>
      </c>
      <c r="D170" s="224"/>
      <c r="E170" s="225">
        <v>32.700000000000003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286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4">
        <v>40</v>
      </c>
      <c r="B171" s="235" t="s">
        <v>492</v>
      </c>
      <c r="C171" s="251" t="s">
        <v>493</v>
      </c>
      <c r="D171" s="236" t="s">
        <v>297</v>
      </c>
      <c r="E171" s="237">
        <v>2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</v>
      </c>
      <c r="O171" s="237">
        <f>ROUND(E171*N171,2)</f>
        <v>0</v>
      </c>
      <c r="P171" s="237">
        <v>1.8E-3</v>
      </c>
      <c r="Q171" s="237">
        <f>ROUND(E171*P171,2)</f>
        <v>0</v>
      </c>
      <c r="R171" s="239" t="s">
        <v>487</v>
      </c>
      <c r="S171" s="239" t="s">
        <v>253</v>
      </c>
      <c r="T171" s="240" t="s">
        <v>299</v>
      </c>
      <c r="U171" s="220">
        <v>0.11</v>
      </c>
      <c r="V171" s="220">
        <f>ROUND(E171*U171,2)</f>
        <v>0.22</v>
      </c>
      <c r="W171" s="220"/>
      <c r="X171" s="220" t="s">
        <v>273</v>
      </c>
      <c r="Y171" s="220" t="s">
        <v>256</v>
      </c>
      <c r="Z171" s="210"/>
      <c r="AA171" s="210"/>
      <c r="AB171" s="210"/>
      <c r="AC171" s="210"/>
      <c r="AD171" s="210"/>
      <c r="AE171" s="210"/>
      <c r="AF171" s="210"/>
      <c r="AG171" s="210" t="s">
        <v>274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4" t="s">
        <v>417</v>
      </c>
      <c r="D172" s="224"/>
      <c r="E172" s="225">
        <v>1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286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4" t="s">
        <v>418</v>
      </c>
      <c r="D173" s="224"/>
      <c r="E173" s="225">
        <v>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286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27" t="s">
        <v>248</v>
      </c>
      <c r="B174" s="228" t="s">
        <v>171</v>
      </c>
      <c r="C174" s="250" t="s">
        <v>172</v>
      </c>
      <c r="D174" s="229"/>
      <c r="E174" s="230"/>
      <c r="F174" s="231"/>
      <c r="G174" s="231">
        <f>SUMIF(AG175:AG180,"&lt;&gt;NOR",G175:G180)</f>
        <v>0</v>
      </c>
      <c r="H174" s="231"/>
      <c r="I174" s="231">
        <f>SUM(I175:I180)</f>
        <v>0</v>
      </c>
      <c r="J174" s="231"/>
      <c r="K174" s="231">
        <f>SUM(K175:K180)</f>
        <v>0</v>
      </c>
      <c r="L174" s="231"/>
      <c r="M174" s="231">
        <f>SUM(M175:M180)</f>
        <v>0</v>
      </c>
      <c r="N174" s="230"/>
      <c r="O174" s="230">
        <f>SUM(O175:O180)</f>
        <v>0</v>
      </c>
      <c r="P174" s="230"/>
      <c r="Q174" s="230">
        <f>SUM(Q175:Q180)</f>
        <v>7.0000000000000007E-2</v>
      </c>
      <c r="R174" s="231"/>
      <c r="S174" s="231"/>
      <c r="T174" s="232"/>
      <c r="U174" s="226"/>
      <c r="V174" s="226">
        <f>SUM(V175:V180)</f>
        <v>8.83</v>
      </c>
      <c r="W174" s="226"/>
      <c r="X174" s="226"/>
      <c r="Y174" s="226"/>
      <c r="AG174" t="s">
        <v>249</v>
      </c>
    </row>
    <row r="175" spans="1:60" outlineLevel="1" x14ac:dyDescent="0.2">
      <c r="A175" s="234">
        <v>41</v>
      </c>
      <c r="B175" s="235" t="s">
        <v>494</v>
      </c>
      <c r="C175" s="251" t="s">
        <v>495</v>
      </c>
      <c r="D175" s="236" t="s">
        <v>496</v>
      </c>
      <c r="E175" s="237">
        <v>65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5.0000000000000002E-5</v>
      </c>
      <c r="O175" s="237">
        <f>ROUND(E175*N175,2)</f>
        <v>0</v>
      </c>
      <c r="P175" s="237">
        <v>1E-3</v>
      </c>
      <c r="Q175" s="237">
        <f>ROUND(E175*P175,2)</f>
        <v>7.0000000000000007E-2</v>
      </c>
      <c r="R175" s="239" t="s">
        <v>497</v>
      </c>
      <c r="S175" s="239" t="s">
        <v>253</v>
      </c>
      <c r="T175" s="240" t="s">
        <v>299</v>
      </c>
      <c r="U175" s="220">
        <v>9.7000000000000003E-2</v>
      </c>
      <c r="V175" s="220">
        <f>ROUND(E175*U175,2)</f>
        <v>6.31</v>
      </c>
      <c r="W175" s="220"/>
      <c r="X175" s="220" t="s">
        <v>273</v>
      </c>
      <c r="Y175" s="220" t="s">
        <v>256</v>
      </c>
      <c r="Z175" s="210"/>
      <c r="AA175" s="210"/>
      <c r="AB175" s="210"/>
      <c r="AC175" s="210"/>
      <c r="AD175" s="210"/>
      <c r="AE175" s="210"/>
      <c r="AF175" s="210"/>
      <c r="AG175" s="210" t="s">
        <v>274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4" t="s">
        <v>498</v>
      </c>
      <c r="D176" s="224"/>
      <c r="E176" s="225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286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4" t="s">
        <v>499</v>
      </c>
      <c r="D177" s="224"/>
      <c r="E177" s="225">
        <v>50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286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4" t="s">
        <v>500</v>
      </c>
      <c r="D178" s="224"/>
      <c r="E178" s="225">
        <v>15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286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43">
        <v>42</v>
      </c>
      <c r="B179" s="244" t="s">
        <v>501</v>
      </c>
      <c r="C179" s="253" t="s">
        <v>502</v>
      </c>
      <c r="D179" s="245" t="s">
        <v>297</v>
      </c>
      <c r="E179" s="246">
        <v>1</v>
      </c>
      <c r="F179" s="247"/>
      <c r="G179" s="248">
        <f>ROUND(E179*F179,2)</f>
        <v>0</v>
      </c>
      <c r="H179" s="247"/>
      <c r="I179" s="248">
        <f>ROUND(E179*H179,2)</f>
        <v>0</v>
      </c>
      <c r="J179" s="247"/>
      <c r="K179" s="248">
        <f>ROUND(E179*J179,2)</f>
        <v>0</v>
      </c>
      <c r="L179" s="248">
        <v>21</v>
      </c>
      <c r="M179" s="248">
        <f>G179*(1+L179/100)</f>
        <v>0</v>
      </c>
      <c r="N179" s="246">
        <v>0</v>
      </c>
      <c r="O179" s="246">
        <f>ROUND(E179*N179,2)</f>
        <v>0</v>
      </c>
      <c r="P179" s="246">
        <v>0</v>
      </c>
      <c r="Q179" s="246">
        <f>ROUND(E179*P179,2)</f>
        <v>0</v>
      </c>
      <c r="R179" s="248"/>
      <c r="S179" s="248" t="s">
        <v>272</v>
      </c>
      <c r="T179" s="249" t="s">
        <v>254</v>
      </c>
      <c r="U179" s="220">
        <v>1.26092</v>
      </c>
      <c r="V179" s="220">
        <f>ROUND(E179*U179,2)</f>
        <v>1.26</v>
      </c>
      <c r="W179" s="220"/>
      <c r="X179" s="220" t="s">
        <v>451</v>
      </c>
      <c r="Y179" s="220" t="s">
        <v>256</v>
      </c>
      <c r="Z179" s="210"/>
      <c r="AA179" s="210"/>
      <c r="AB179" s="210"/>
      <c r="AC179" s="210"/>
      <c r="AD179" s="210"/>
      <c r="AE179" s="210"/>
      <c r="AF179" s="210"/>
      <c r="AG179" s="210" t="s">
        <v>452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43">
        <v>43</v>
      </c>
      <c r="B180" s="244" t="s">
        <v>503</v>
      </c>
      <c r="C180" s="253" t="s">
        <v>502</v>
      </c>
      <c r="D180" s="245" t="s">
        <v>297</v>
      </c>
      <c r="E180" s="246">
        <v>1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21</v>
      </c>
      <c r="M180" s="248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8"/>
      <c r="S180" s="248" t="s">
        <v>272</v>
      </c>
      <c r="T180" s="249" t="s">
        <v>254</v>
      </c>
      <c r="U180" s="220">
        <v>1.26092</v>
      </c>
      <c r="V180" s="220">
        <f>ROUND(E180*U180,2)</f>
        <v>1.26</v>
      </c>
      <c r="W180" s="220"/>
      <c r="X180" s="220" t="s">
        <v>451</v>
      </c>
      <c r="Y180" s="220" t="s">
        <v>256</v>
      </c>
      <c r="Z180" s="210"/>
      <c r="AA180" s="210"/>
      <c r="AB180" s="210"/>
      <c r="AC180" s="210"/>
      <c r="AD180" s="210"/>
      <c r="AE180" s="210"/>
      <c r="AF180" s="210"/>
      <c r="AG180" s="210" t="s">
        <v>452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7" t="s">
        <v>248</v>
      </c>
      <c r="B181" s="228" t="s">
        <v>179</v>
      </c>
      <c r="C181" s="250" t="s">
        <v>180</v>
      </c>
      <c r="D181" s="229"/>
      <c r="E181" s="230"/>
      <c r="F181" s="231"/>
      <c r="G181" s="231">
        <f>SUMIF(AG182:AG183,"&lt;&gt;NOR",G182:G183)</f>
        <v>0</v>
      </c>
      <c r="H181" s="231"/>
      <c r="I181" s="231">
        <f>SUM(I182:I183)</f>
        <v>0</v>
      </c>
      <c r="J181" s="231"/>
      <c r="K181" s="231">
        <f>SUM(K182:K183)</f>
        <v>0</v>
      </c>
      <c r="L181" s="231"/>
      <c r="M181" s="231">
        <f>SUM(M182:M183)</f>
        <v>0</v>
      </c>
      <c r="N181" s="230"/>
      <c r="O181" s="230">
        <f>SUM(O182:O183)</f>
        <v>0</v>
      </c>
      <c r="P181" s="230"/>
      <c r="Q181" s="230">
        <f>SUM(Q182:Q183)</f>
        <v>0.52</v>
      </c>
      <c r="R181" s="231"/>
      <c r="S181" s="231"/>
      <c r="T181" s="232"/>
      <c r="U181" s="226"/>
      <c r="V181" s="226">
        <f>SUM(V182:V183)</f>
        <v>4.1500000000000004</v>
      </c>
      <c r="W181" s="226"/>
      <c r="X181" s="226"/>
      <c r="Y181" s="226"/>
      <c r="AG181" t="s">
        <v>249</v>
      </c>
    </row>
    <row r="182" spans="1:60" outlineLevel="1" x14ac:dyDescent="0.2">
      <c r="A182" s="234">
        <v>44</v>
      </c>
      <c r="B182" s="235" t="s">
        <v>504</v>
      </c>
      <c r="C182" s="251" t="s">
        <v>505</v>
      </c>
      <c r="D182" s="236" t="s">
        <v>303</v>
      </c>
      <c r="E182" s="237">
        <v>20.75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7">
        <v>0</v>
      </c>
      <c r="O182" s="237">
        <f>ROUND(E182*N182,2)</f>
        <v>0</v>
      </c>
      <c r="P182" s="237">
        <v>2.5000000000000001E-2</v>
      </c>
      <c r="Q182" s="237">
        <f>ROUND(E182*P182,2)</f>
        <v>0.52</v>
      </c>
      <c r="R182" s="239" t="s">
        <v>506</v>
      </c>
      <c r="S182" s="239" t="s">
        <v>253</v>
      </c>
      <c r="T182" s="240" t="s">
        <v>299</v>
      </c>
      <c r="U182" s="220">
        <v>0.2</v>
      </c>
      <c r="V182" s="220">
        <f>ROUND(E182*U182,2)</f>
        <v>4.1500000000000004</v>
      </c>
      <c r="W182" s="220"/>
      <c r="X182" s="220" t="s">
        <v>273</v>
      </c>
      <c r="Y182" s="220" t="s">
        <v>256</v>
      </c>
      <c r="Z182" s="210"/>
      <c r="AA182" s="210"/>
      <c r="AB182" s="210"/>
      <c r="AC182" s="210"/>
      <c r="AD182" s="210"/>
      <c r="AE182" s="210"/>
      <c r="AF182" s="210"/>
      <c r="AG182" s="210" t="s">
        <v>274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54" t="s">
        <v>507</v>
      </c>
      <c r="D183" s="224"/>
      <c r="E183" s="225">
        <v>20.75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286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x14ac:dyDescent="0.2">
      <c r="A184" s="227" t="s">
        <v>248</v>
      </c>
      <c r="B184" s="228" t="s">
        <v>181</v>
      </c>
      <c r="C184" s="250" t="s">
        <v>182</v>
      </c>
      <c r="D184" s="229"/>
      <c r="E184" s="230"/>
      <c r="F184" s="231"/>
      <c r="G184" s="231">
        <f>SUMIF(AG185:AG232,"&lt;&gt;NOR",G185:G232)</f>
        <v>0</v>
      </c>
      <c r="H184" s="231"/>
      <c r="I184" s="231">
        <f>SUM(I185:I232)</f>
        <v>0</v>
      </c>
      <c r="J184" s="231"/>
      <c r="K184" s="231">
        <f>SUM(K185:K232)</f>
        <v>0</v>
      </c>
      <c r="L184" s="231"/>
      <c r="M184" s="231">
        <f>SUM(M185:M232)</f>
        <v>0</v>
      </c>
      <c r="N184" s="230"/>
      <c r="O184" s="230">
        <f>SUM(O185:O232)</f>
        <v>2.33</v>
      </c>
      <c r="P184" s="230"/>
      <c r="Q184" s="230">
        <f>SUM(Q185:Q232)</f>
        <v>0.14000000000000001</v>
      </c>
      <c r="R184" s="231"/>
      <c r="S184" s="231"/>
      <c r="T184" s="232"/>
      <c r="U184" s="226"/>
      <c r="V184" s="226">
        <f>SUM(V185:V232)</f>
        <v>158.63999999999999</v>
      </c>
      <c r="W184" s="226"/>
      <c r="X184" s="226"/>
      <c r="Y184" s="226"/>
      <c r="AG184" t="s">
        <v>249</v>
      </c>
    </row>
    <row r="185" spans="1:60" ht="22.5" outlineLevel="1" x14ac:dyDescent="0.2">
      <c r="A185" s="234">
        <v>45</v>
      </c>
      <c r="B185" s="235" t="s">
        <v>508</v>
      </c>
      <c r="C185" s="251" t="s">
        <v>509</v>
      </c>
      <c r="D185" s="236" t="s">
        <v>303</v>
      </c>
      <c r="E185" s="237">
        <v>155.19999999999999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2.5999999999999998E-4</v>
      </c>
      <c r="O185" s="237">
        <f>ROUND(E185*N185,2)</f>
        <v>0.04</v>
      </c>
      <c r="P185" s="237">
        <v>0</v>
      </c>
      <c r="Q185" s="237">
        <f>ROUND(E185*P185,2)</f>
        <v>0</v>
      </c>
      <c r="R185" s="239" t="s">
        <v>298</v>
      </c>
      <c r="S185" s="239" t="s">
        <v>253</v>
      </c>
      <c r="T185" s="240" t="s">
        <v>299</v>
      </c>
      <c r="U185" s="220">
        <v>0.09</v>
      </c>
      <c r="V185" s="220">
        <f>ROUND(E185*U185,2)</f>
        <v>13.97</v>
      </c>
      <c r="W185" s="220"/>
      <c r="X185" s="220" t="s">
        <v>273</v>
      </c>
      <c r="Y185" s="220" t="s">
        <v>256</v>
      </c>
      <c r="Z185" s="210"/>
      <c r="AA185" s="210"/>
      <c r="AB185" s="210"/>
      <c r="AC185" s="210"/>
      <c r="AD185" s="210"/>
      <c r="AE185" s="210"/>
      <c r="AF185" s="210"/>
      <c r="AG185" s="210" t="s">
        <v>274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2" t="s">
        <v>510</v>
      </c>
      <c r="D186" s="260"/>
      <c r="E186" s="260"/>
      <c r="F186" s="260"/>
      <c r="G186" s="26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319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4" t="s">
        <v>511</v>
      </c>
      <c r="D187" s="224"/>
      <c r="E187" s="225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286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4" t="s">
        <v>512</v>
      </c>
      <c r="D188" s="224"/>
      <c r="E188" s="225">
        <v>155.19999999999999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286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4">
        <v>46</v>
      </c>
      <c r="B189" s="235" t="s">
        <v>513</v>
      </c>
      <c r="C189" s="251" t="s">
        <v>514</v>
      </c>
      <c r="D189" s="236" t="s">
        <v>303</v>
      </c>
      <c r="E189" s="237">
        <v>155.19999999999999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7">
        <v>1.035E-2</v>
      </c>
      <c r="O189" s="237">
        <f>ROUND(E189*N189,2)</f>
        <v>1.61</v>
      </c>
      <c r="P189" s="237">
        <v>0</v>
      </c>
      <c r="Q189" s="237">
        <f>ROUND(E189*P189,2)</f>
        <v>0</v>
      </c>
      <c r="R189" s="239" t="s">
        <v>298</v>
      </c>
      <c r="S189" s="239" t="s">
        <v>253</v>
      </c>
      <c r="T189" s="240" t="s">
        <v>299</v>
      </c>
      <c r="U189" s="220">
        <v>0.35149999999999998</v>
      </c>
      <c r="V189" s="220">
        <f>ROUND(E189*U189,2)</f>
        <v>54.55</v>
      </c>
      <c r="W189" s="220"/>
      <c r="X189" s="220" t="s">
        <v>273</v>
      </c>
      <c r="Y189" s="220" t="s">
        <v>256</v>
      </c>
      <c r="Z189" s="210"/>
      <c r="AA189" s="210"/>
      <c r="AB189" s="210"/>
      <c r="AC189" s="210"/>
      <c r="AD189" s="210"/>
      <c r="AE189" s="210"/>
      <c r="AF189" s="210"/>
      <c r="AG189" s="210" t="s">
        <v>274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2" t="s">
        <v>510</v>
      </c>
      <c r="D190" s="260"/>
      <c r="E190" s="260"/>
      <c r="F190" s="260"/>
      <c r="G190" s="26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319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4" t="s">
        <v>512</v>
      </c>
      <c r="D191" s="224"/>
      <c r="E191" s="225">
        <v>155.19999999999999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286</v>
      </c>
      <c r="AH191" s="210">
        <v>5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4">
        <v>47</v>
      </c>
      <c r="B192" s="235" t="s">
        <v>515</v>
      </c>
      <c r="C192" s="251" t="s">
        <v>516</v>
      </c>
      <c r="D192" s="236" t="s">
        <v>361</v>
      </c>
      <c r="E192" s="237">
        <v>85.15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0</v>
      </c>
      <c r="O192" s="237">
        <f>ROUND(E192*N192,2)</f>
        <v>0</v>
      </c>
      <c r="P192" s="237">
        <v>8.0000000000000007E-5</v>
      </c>
      <c r="Q192" s="237">
        <f>ROUND(E192*P192,2)</f>
        <v>0.01</v>
      </c>
      <c r="R192" s="239" t="s">
        <v>506</v>
      </c>
      <c r="S192" s="239" t="s">
        <v>253</v>
      </c>
      <c r="T192" s="240" t="s">
        <v>299</v>
      </c>
      <c r="U192" s="220">
        <v>3.5000000000000003E-2</v>
      </c>
      <c r="V192" s="220">
        <f>ROUND(E192*U192,2)</f>
        <v>2.98</v>
      </c>
      <c r="W192" s="220"/>
      <c r="X192" s="220" t="s">
        <v>273</v>
      </c>
      <c r="Y192" s="220" t="s">
        <v>256</v>
      </c>
      <c r="Z192" s="210"/>
      <c r="AA192" s="210"/>
      <c r="AB192" s="210"/>
      <c r="AC192" s="210"/>
      <c r="AD192" s="210"/>
      <c r="AE192" s="210"/>
      <c r="AF192" s="210"/>
      <c r="AG192" s="210" t="s">
        <v>274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4" t="s">
        <v>517</v>
      </c>
      <c r="D193" s="224"/>
      <c r="E193" s="225">
        <v>23.42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286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4" t="s">
        <v>518</v>
      </c>
      <c r="D194" s="224"/>
      <c r="E194" s="225">
        <v>0.8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286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4" t="s">
        <v>519</v>
      </c>
      <c r="D195" s="224"/>
      <c r="E195" s="225">
        <v>34.76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286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4" t="s">
        <v>520</v>
      </c>
      <c r="D196" s="224"/>
      <c r="E196" s="225">
        <v>6.76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286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4" t="s">
        <v>521</v>
      </c>
      <c r="D197" s="224"/>
      <c r="E197" s="225">
        <v>1.6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286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4" t="s">
        <v>522</v>
      </c>
      <c r="D198" s="224"/>
      <c r="E198" s="225">
        <v>5.47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286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4" t="s">
        <v>523</v>
      </c>
      <c r="D199" s="224"/>
      <c r="E199" s="225">
        <v>11.02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286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4" t="s">
        <v>524</v>
      </c>
      <c r="D200" s="224"/>
      <c r="E200" s="225">
        <v>1.32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286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34">
        <v>48</v>
      </c>
      <c r="B201" s="235" t="s">
        <v>525</v>
      </c>
      <c r="C201" s="251" t="s">
        <v>526</v>
      </c>
      <c r="D201" s="236" t="s">
        <v>361</v>
      </c>
      <c r="E201" s="237">
        <v>85.44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3.0000000000000001E-5</v>
      </c>
      <c r="O201" s="237">
        <f>ROUND(E201*N201,2)</f>
        <v>0</v>
      </c>
      <c r="P201" s="237">
        <v>0</v>
      </c>
      <c r="Q201" s="237">
        <f>ROUND(E201*P201,2)</f>
        <v>0</v>
      </c>
      <c r="R201" s="239" t="s">
        <v>506</v>
      </c>
      <c r="S201" s="239" t="s">
        <v>253</v>
      </c>
      <c r="T201" s="240" t="s">
        <v>299</v>
      </c>
      <c r="U201" s="220">
        <v>0.13719999999999999</v>
      </c>
      <c r="V201" s="220">
        <f>ROUND(E201*U201,2)</f>
        <v>11.72</v>
      </c>
      <c r="W201" s="220"/>
      <c r="X201" s="220" t="s">
        <v>273</v>
      </c>
      <c r="Y201" s="220" t="s">
        <v>256</v>
      </c>
      <c r="Z201" s="210"/>
      <c r="AA201" s="210"/>
      <c r="AB201" s="210"/>
      <c r="AC201" s="210"/>
      <c r="AD201" s="210"/>
      <c r="AE201" s="210"/>
      <c r="AF201" s="210"/>
      <c r="AG201" s="210" t="s">
        <v>274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4" t="s">
        <v>527</v>
      </c>
      <c r="D202" s="224"/>
      <c r="E202" s="225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286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4" t="s">
        <v>528</v>
      </c>
      <c r="D203" s="224"/>
      <c r="E203" s="225">
        <v>29.62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286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4" t="s">
        <v>529</v>
      </c>
      <c r="D204" s="224"/>
      <c r="E204" s="225">
        <v>2.4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286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4" t="s">
        <v>530</v>
      </c>
      <c r="D205" s="224"/>
      <c r="E205" s="225">
        <v>34.4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286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4" t="s">
        <v>521</v>
      </c>
      <c r="D206" s="224"/>
      <c r="E206" s="225">
        <v>1.6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286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4" t="s">
        <v>531</v>
      </c>
      <c r="D207" s="224"/>
      <c r="E207" s="225">
        <v>5.08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286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4" t="s">
        <v>532</v>
      </c>
      <c r="D208" s="224"/>
      <c r="E208" s="225">
        <v>11.02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286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54" t="s">
        <v>524</v>
      </c>
      <c r="D209" s="224"/>
      <c r="E209" s="225">
        <v>1.32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286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4">
        <v>49</v>
      </c>
      <c r="B210" s="235" t="s">
        <v>533</v>
      </c>
      <c r="C210" s="251" t="s">
        <v>534</v>
      </c>
      <c r="D210" s="236" t="s">
        <v>303</v>
      </c>
      <c r="E210" s="237">
        <v>132.05359999999999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0</v>
      </c>
      <c r="O210" s="237">
        <f>ROUND(E210*N210,2)</f>
        <v>0</v>
      </c>
      <c r="P210" s="237">
        <v>1E-3</v>
      </c>
      <c r="Q210" s="237">
        <f>ROUND(E210*P210,2)</f>
        <v>0.13</v>
      </c>
      <c r="R210" s="239" t="s">
        <v>506</v>
      </c>
      <c r="S210" s="239" t="s">
        <v>253</v>
      </c>
      <c r="T210" s="240" t="s">
        <v>299</v>
      </c>
      <c r="U210" s="220">
        <v>0.105</v>
      </c>
      <c r="V210" s="220">
        <f>ROUND(E210*U210,2)</f>
        <v>13.87</v>
      </c>
      <c r="W210" s="220"/>
      <c r="X210" s="220" t="s">
        <v>273</v>
      </c>
      <c r="Y210" s="220" t="s">
        <v>256</v>
      </c>
      <c r="Z210" s="210"/>
      <c r="AA210" s="210"/>
      <c r="AB210" s="210"/>
      <c r="AC210" s="210"/>
      <c r="AD210" s="210"/>
      <c r="AE210" s="210"/>
      <c r="AF210" s="210"/>
      <c r="AG210" s="210" t="s">
        <v>274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4" t="s">
        <v>535</v>
      </c>
      <c r="D211" s="224"/>
      <c r="E211" s="225">
        <v>35.409999999999997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286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4" t="s">
        <v>536</v>
      </c>
      <c r="D212" s="224"/>
      <c r="E212" s="225">
        <v>82.14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286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4" t="s">
        <v>537</v>
      </c>
      <c r="D213" s="224"/>
      <c r="E213" s="225">
        <v>0.74360000000000004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286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4" t="s">
        <v>538</v>
      </c>
      <c r="D214" s="224"/>
      <c r="E214" s="225">
        <v>4.46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286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4" t="s">
        <v>539</v>
      </c>
      <c r="D215" s="224"/>
      <c r="E215" s="225">
        <v>9.3000000000000007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286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4">
        <v>50</v>
      </c>
      <c r="B216" s="235" t="s">
        <v>540</v>
      </c>
      <c r="C216" s="251" t="s">
        <v>541</v>
      </c>
      <c r="D216" s="236" t="s">
        <v>303</v>
      </c>
      <c r="E216" s="237">
        <v>155.19999999999999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2.5000000000000001E-4</v>
      </c>
      <c r="O216" s="237">
        <f>ROUND(E216*N216,2)</f>
        <v>0.04</v>
      </c>
      <c r="P216" s="237">
        <v>0</v>
      </c>
      <c r="Q216" s="237">
        <f>ROUND(E216*P216,2)</f>
        <v>0</v>
      </c>
      <c r="R216" s="239" t="s">
        <v>506</v>
      </c>
      <c r="S216" s="239" t="s">
        <v>253</v>
      </c>
      <c r="T216" s="240" t="s">
        <v>299</v>
      </c>
      <c r="U216" s="220">
        <v>0.38</v>
      </c>
      <c r="V216" s="220">
        <f>ROUND(E216*U216,2)</f>
        <v>58.98</v>
      </c>
      <c r="W216" s="220"/>
      <c r="X216" s="220" t="s">
        <v>273</v>
      </c>
      <c r="Y216" s="220" t="s">
        <v>256</v>
      </c>
      <c r="Z216" s="210"/>
      <c r="AA216" s="210"/>
      <c r="AB216" s="210"/>
      <c r="AC216" s="210"/>
      <c r="AD216" s="210"/>
      <c r="AE216" s="210"/>
      <c r="AF216" s="210"/>
      <c r="AG216" s="210" t="s">
        <v>274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4" t="s">
        <v>527</v>
      </c>
      <c r="D217" s="224"/>
      <c r="E217" s="225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286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4" t="s">
        <v>400</v>
      </c>
      <c r="D218" s="224"/>
      <c r="E218" s="225">
        <v>60.4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286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4" t="s">
        <v>401</v>
      </c>
      <c r="D219" s="224"/>
      <c r="E219" s="225">
        <v>81.099999999999994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286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4" t="s">
        <v>397</v>
      </c>
      <c r="D220" s="224"/>
      <c r="E220" s="225">
        <v>4.4000000000000004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286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4" t="s">
        <v>402</v>
      </c>
      <c r="D221" s="224"/>
      <c r="E221" s="225">
        <v>9.3000000000000007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286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4">
        <v>51</v>
      </c>
      <c r="B222" s="235" t="s">
        <v>542</v>
      </c>
      <c r="C222" s="251" t="s">
        <v>543</v>
      </c>
      <c r="D222" s="236" t="s">
        <v>361</v>
      </c>
      <c r="E222" s="237">
        <v>89.712000000000003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5.0000000000000002E-5</v>
      </c>
      <c r="O222" s="237">
        <f>ROUND(E222*N222,2)</f>
        <v>0</v>
      </c>
      <c r="P222" s="237">
        <v>0</v>
      </c>
      <c r="Q222" s="237">
        <f>ROUND(E222*P222,2)</f>
        <v>0</v>
      </c>
      <c r="R222" s="239"/>
      <c r="S222" s="239" t="s">
        <v>272</v>
      </c>
      <c r="T222" s="240" t="s">
        <v>299</v>
      </c>
      <c r="U222" s="220">
        <v>0</v>
      </c>
      <c r="V222" s="220">
        <f>ROUND(E222*U222,2)</f>
        <v>0</v>
      </c>
      <c r="W222" s="220"/>
      <c r="X222" s="220" t="s">
        <v>475</v>
      </c>
      <c r="Y222" s="220" t="s">
        <v>256</v>
      </c>
      <c r="Z222" s="210"/>
      <c r="AA222" s="210"/>
      <c r="AB222" s="210"/>
      <c r="AC222" s="210"/>
      <c r="AD222" s="210"/>
      <c r="AE222" s="210"/>
      <c r="AF222" s="210"/>
      <c r="AG222" s="210" t="s">
        <v>476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4" t="s">
        <v>544</v>
      </c>
      <c r="D223" s="224"/>
      <c r="E223" s="225">
        <v>85.44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286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3" t="s">
        <v>545</v>
      </c>
      <c r="D224" s="258"/>
      <c r="E224" s="259">
        <v>4.2720000000000002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286</v>
      </c>
      <c r="AH224" s="210">
        <v>4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33.75" outlineLevel="1" x14ac:dyDescent="0.2">
      <c r="A225" s="234">
        <v>52</v>
      </c>
      <c r="B225" s="235" t="s">
        <v>546</v>
      </c>
      <c r="C225" s="251" t="s">
        <v>547</v>
      </c>
      <c r="D225" s="236" t="s">
        <v>303</v>
      </c>
      <c r="E225" s="237">
        <v>162.96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3.8999999999999998E-3</v>
      </c>
      <c r="O225" s="237">
        <f>ROUND(E225*N225,2)</f>
        <v>0.64</v>
      </c>
      <c r="P225" s="237">
        <v>0</v>
      </c>
      <c r="Q225" s="237">
        <f>ROUND(E225*P225,2)</f>
        <v>0</v>
      </c>
      <c r="R225" s="239"/>
      <c r="S225" s="239" t="s">
        <v>272</v>
      </c>
      <c r="T225" s="240" t="s">
        <v>299</v>
      </c>
      <c r="U225" s="220">
        <v>0</v>
      </c>
      <c r="V225" s="220">
        <f>ROUND(E225*U225,2)</f>
        <v>0</v>
      </c>
      <c r="W225" s="220"/>
      <c r="X225" s="220" t="s">
        <v>475</v>
      </c>
      <c r="Y225" s="220" t="s">
        <v>256</v>
      </c>
      <c r="Z225" s="210"/>
      <c r="AA225" s="210"/>
      <c r="AB225" s="210"/>
      <c r="AC225" s="210"/>
      <c r="AD225" s="210"/>
      <c r="AE225" s="210"/>
      <c r="AF225" s="210"/>
      <c r="AG225" s="210" t="s">
        <v>476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4" t="s">
        <v>512</v>
      </c>
      <c r="D226" s="224"/>
      <c r="E226" s="225">
        <v>155.19999999999999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286</v>
      </c>
      <c r="AH226" s="210">
        <v>5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3" t="s">
        <v>545</v>
      </c>
      <c r="D227" s="258"/>
      <c r="E227" s="259">
        <v>7.76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286</v>
      </c>
      <c r="AH227" s="210">
        <v>4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4">
        <v>53</v>
      </c>
      <c r="B228" s="235" t="s">
        <v>548</v>
      </c>
      <c r="C228" s="251" t="s">
        <v>549</v>
      </c>
      <c r="D228" s="236" t="s">
        <v>441</v>
      </c>
      <c r="E228" s="237">
        <v>2.3280599999999998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0</v>
      </c>
      <c r="O228" s="237">
        <f>ROUND(E228*N228,2)</f>
        <v>0</v>
      </c>
      <c r="P228" s="237">
        <v>0</v>
      </c>
      <c r="Q228" s="237">
        <f>ROUND(E228*P228,2)</f>
        <v>0</v>
      </c>
      <c r="R228" s="239" t="s">
        <v>506</v>
      </c>
      <c r="S228" s="239" t="s">
        <v>253</v>
      </c>
      <c r="T228" s="240" t="s">
        <v>299</v>
      </c>
      <c r="U228" s="220">
        <v>1.1020000000000001</v>
      </c>
      <c r="V228" s="220">
        <f>ROUND(E228*U228,2)</f>
        <v>2.57</v>
      </c>
      <c r="W228" s="220"/>
      <c r="X228" s="220" t="s">
        <v>442</v>
      </c>
      <c r="Y228" s="220" t="s">
        <v>256</v>
      </c>
      <c r="Z228" s="210"/>
      <c r="AA228" s="210"/>
      <c r="AB228" s="210"/>
      <c r="AC228" s="210"/>
      <c r="AD228" s="210"/>
      <c r="AE228" s="210"/>
      <c r="AF228" s="210"/>
      <c r="AG228" s="210" t="s">
        <v>443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2" t="s">
        <v>550</v>
      </c>
      <c r="D229" s="260"/>
      <c r="E229" s="260"/>
      <c r="F229" s="260"/>
      <c r="G229" s="26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319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4" t="s">
        <v>445</v>
      </c>
      <c r="D230" s="224"/>
      <c r="E230" s="225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286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4" t="s">
        <v>551</v>
      </c>
      <c r="D231" s="224"/>
      <c r="E231" s="225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286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4" t="s">
        <v>552</v>
      </c>
      <c r="D232" s="224"/>
      <c r="E232" s="225">
        <v>2.3280599999999998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286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7" t="s">
        <v>248</v>
      </c>
      <c r="B233" s="228" t="s">
        <v>187</v>
      </c>
      <c r="C233" s="250" t="s">
        <v>188</v>
      </c>
      <c r="D233" s="229"/>
      <c r="E233" s="230"/>
      <c r="F233" s="231"/>
      <c r="G233" s="231">
        <f>SUMIF(AG234:AG256,"&lt;&gt;NOR",G234:G256)</f>
        <v>0</v>
      </c>
      <c r="H233" s="231"/>
      <c r="I233" s="231">
        <f>SUM(I234:I256)</f>
        <v>0</v>
      </c>
      <c r="J233" s="231"/>
      <c r="K233" s="231">
        <f>SUM(K234:K256)</f>
        <v>0</v>
      </c>
      <c r="L233" s="231"/>
      <c r="M233" s="231">
        <f>SUM(M234:M256)</f>
        <v>0</v>
      </c>
      <c r="N233" s="230"/>
      <c r="O233" s="230">
        <f>SUM(O234:O256)</f>
        <v>0.1</v>
      </c>
      <c r="P233" s="230"/>
      <c r="Q233" s="230">
        <f>SUM(Q234:Q256)</f>
        <v>0</v>
      </c>
      <c r="R233" s="231"/>
      <c r="S233" s="231"/>
      <c r="T233" s="232"/>
      <c r="U233" s="226"/>
      <c r="V233" s="226">
        <f>SUM(V234:V256)</f>
        <v>98.91</v>
      </c>
      <c r="W233" s="226"/>
      <c r="X233" s="226"/>
      <c r="Y233" s="226"/>
      <c r="AG233" t="s">
        <v>249</v>
      </c>
    </row>
    <row r="234" spans="1:60" outlineLevel="1" x14ac:dyDescent="0.2">
      <c r="A234" s="234">
        <v>54</v>
      </c>
      <c r="B234" s="235" t="s">
        <v>553</v>
      </c>
      <c r="C234" s="251" t="s">
        <v>554</v>
      </c>
      <c r="D234" s="236" t="s">
        <v>303</v>
      </c>
      <c r="E234" s="237">
        <v>421.7749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9" t="s">
        <v>555</v>
      </c>
      <c r="S234" s="239" t="s">
        <v>253</v>
      </c>
      <c r="T234" s="240" t="s">
        <v>299</v>
      </c>
      <c r="U234" s="220">
        <v>7.6679999999999998E-2</v>
      </c>
      <c r="V234" s="220">
        <f>ROUND(E234*U234,2)</f>
        <v>32.340000000000003</v>
      </c>
      <c r="W234" s="220"/>
      <c r="X234" s="220" t="s">
        <v>273</v>
      </c>
      <c r="Y234" s="220" t="s">
        <v>256</v>
      </c>
      <c r="Z234" s="210"/>
      <c r="AA234" s="210"/>
      <c r="AB234" s="210"/>
      <c r="AC234" s="210"/>
      <c r="AD234" s="210"/>
      <c r="AE234" s="210"/>
      <c r="AF234" s="210"/>
      <c r="AG234" s="210" t="s">
        <v>274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4" t="s">
        <v>556</v>
      </c>
      <c r="D235" s="224"/>
      <c r="E235" s="225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286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4" t="s">
        <v>557</v>
      </c>
      <c r="D236" s="224"/>
      <c r="E236" s="225">
        <v>99.3018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286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4" t="s">
        <v>558</v>
      </c>
      <c r="D237" s="224"/>
      <c r="E237" s="225">
        <v>117.7837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286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4" t="s">
        <v>559</v>
      </c>
      <c r="D238" s="224"/>
      <c r="E238" s="225">
        <v>7.44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286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4" t="s">
        <v>560</v>
      </c>
      <c r="D239" s="224"/>
      <c r="E239" s="225">
        <v>50.779400000000003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286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4" t="s">
        <v>561</v>
      </c>
      <c r="D240" s="224"/>
      <c r="E240" s="225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286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4" t="s">
        <v>562</v>
      </c>
      <c r="D241" s="224"/>
      <c r="E241" s="225">
        <v>58.44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286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4" t="s">
        <v>563</v>
      </c>
      <c r="D242" s="224"/>
      <c r="E242" s="225">
        <v>79.81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286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4" t="s">
        <v>564</v>
      </c>
      <c r="D243" s="224"/>
      <c r="E243" s="225">
        <v>8.2200000000000006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286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34">
        <v>55</v>
      </c>
      <c r="B244" s="235" t="s">
        <v>565</v>
      </c>
      <c r="C244" s="251" t="s">
        <v>566</v>
      </c>
      <c r="D244" s="236" t="s">
        <v>303</v>
      </c>
      <c r="E244" s="237">
        <v>495.31150000000002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7">
        <v>6.9999999999999994E-5</v>
      </c>
      <c r="O244" s="237">
        <f>ROUND(E244*N244,2)</f>
        <v>0.03</v>
      </c>
      <c r="P244" s="237">
        <v>0</v>
      </c>
      <c r="Q244" s="237">
        <f>ROUND(E244*P244,2)</f>
        <v>0</v>
      </c>
      <c r="R244" s="239" t="s">
        <v>555</v>
      </c>
      <c r="S244" s="239" t="s">
        <v>253</v>
      </c>
      <c r="T244" s="240" t="s">
        <v>299</v>
      </c>
      <c r="U244" s="220">
        <v>3.2480000000000002E-2</v>
      </c>
      <c r="V244" s="220">
        <f>ROUND(E244*U244,2)</f>
        <v>16.09</v>
      </c>
      <c r="W244" s="220"/>
      <c r="X244" s="220" t="s">
        <v>273</v>
      </c>
      <c r="Y244" s="220" t="s">
        <v>256</v>
      </c>
      <c r="Z244" s="210"/>
      <c r="AA244" s="210"/>
      <c r="AB244" s="210"/>
      <c r="AC244" s="210"/>
      <c r="AD244" s="210"/>
      <c r="AE244" s="210"/>
      <c r="AF244" s="210"/>
      <c r="AG244" s="210" t="s">
        <v>274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4" t="s">
        <v>567</v>
      </c>
      <c r="D245" s="224"/>
      <c r="E245" s="225">
        <v>495.31150000000002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286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4">
        <v>56</v>
      </c>
      <c r="B246" s="235" t="s">
        <v>568</v>
      </c>
      <c r="C246" s="251" t="s">
        <v>569</v>
      </c>
      <c r="D246" s="236" t="s">
        <v>303</v>
      </c>
      <c r="E246" s="237">
        <v>495.31150000000002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1.4999999999999999E-4</v>
      </c>
      <c r="O246" s="237">
        <f>ROUND(E246*N246,2)</f>
        <v>7.0000000000000007E-2</v>
      </c>
      <c r="P246" s="237">
        <v>0</v>
      </c>
      <c r="Q246" s="237">
        <f>ROUND(E246*P246,2)</f>
        <v>0</v>
      </c>
      <c r="R246" s="239" t="s">
        <v>555</v>
      </c>
      <c r="S246" s="239" t="s">
        <v>253</v>
      </c>
      <c r="T246" s="240" t="s">
        <v>299</v>
      </c>
      <c r="U246" s="220">
        <v>0.10191</v>
      </c>
      <c r="V246" s="220">
        <f>ROUND(E246*U246,2)</f>
        <v>50.48</v>
      </c>
      <c r="W246" s="220"/>
      <c r="X246" s="220" t="s">
        <v>273</v>
      </c>
      <c r="Y246" s="220" t="s">
        <v>256</v>
      </c>
      <c r="Z246" s="210"/>
      <c r="AA246" s="210"/>
      <c r="AB246" s="210"/>
      <c r="AC246" s="210"/>
      <c r="AD246" s="210"/>
      <c r="AE246" s="210"/>
      <c r="AF246" s="210"/>
      <c r="AG246" s="210" t="s">
        <v>274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4" t="s">
        <v>570</v>
      </c>
      <c r="D247" s="224"/>
      <c r="E247" s="225"/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286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4" t="s">
        <v>571</v>
      </c>
      <c r="D248" s="224"/>
      <c r="E248" s="225">
        <v>134.42179999999999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286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4" t="s">
        <v>572</v>
      </c>
      <c r="D249" s="224"/>
      <c r="E249" s="225">
        <v>159.79599999999999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286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4" t="s">
        <v>573</v>
      </c>
      <c r="D250" s="224"/>
      <c r="E250" s="225">
        <v>24.24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286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4" t="s">
        <v>574</v>
      </c>
      <c r="D251" s="224"/>
      <c r="E251" s="225">
        <v>26.2637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286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4" t="s">
        <v>575</v>
      </c>
      <c r="D252" s="224"/>
      <c r="E252" s="225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286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4" t="s">
        <v>562</v>
      </c>
      <c r="D253" s="224"/>
      <c r="E253" s="225">
        <v>58.44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286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4" t="s">
        <v>563</v>
      </c>
      <c r="D254" s="224"/>
      <c r="E254" s="225">
        <v>79.81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286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4" t="s">
        <v>312</v>
      </c>
      <c r="D255" s="224"/>
      <c r="E255" s="225">
        <v>4.12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286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4" t="s">
        <v>564</v>
      </c>
      <c r="D256" s="224"/>
      <c r="E256" s="225">
        <v>8.2200000000000006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286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x14ac:dyDescent="0.2">
      <c r="A257" s="227" t="s">
        <v>248</v>
      </c>
      <c r="B257" s="228" t="s">
        <v>189</v>
      </c>
      <c r="C257" s="250" t="s">
        <v>190</v>
      </c>
      <c r="D257" s="229"/>
      <c r="E257" s="230"/>
      <c r="F257" s="231"/>
      <c r="G257" s="231">
        <f>SUMIF(AG258:AG264,"&lt;&gt;NOR",G258:G264)</f>
        <v>0</v>
      </c>
      <c r="H257" s="231"/>
      <c r="I257" s="231">
        <f>SUM(I258:I264)</f>
        <v>0</v>
      </c>
      <c r="J257" s="231"/>
      <c r="K257" s="231">
        <f>SUM(K258:K264)</f>
        <v>0</v>
      </c>
      <c r="L257" s="231"/>
      <c r="M257" s="231">
        <f>SUM(M258:M264)</f>
        <v>0</v>
      </c>
      <c r="N257" s="230"/>
      <c r="O257" s="230">
        <f>SUM(O258:O264)</f>
        <v>0</v>
      </c>
      <c r="P257" s="230"/>
      <c r="Q257" s="230">
        <f>SUM(Q258:Q264)</f>
        <v>0.1</v>
      </c>
      <c r="R257" s="231"/>
      <c r="S257" s="231"/>
      <c r="T257" s="232"/>
      <c r="U257" s="226"/>
      <c r="V257" s="226">
        <f>SUM(V258:V264)</f>
        <v>27.04</v>
      </c>
      <c r="W257" s="226"/>
      <c r="X257" s="226"/>
      <c r="Y257" s="226"/>
      <c r="AG257" t="s">
        <v>249</v>
      </c>
    </row>
    <row r="258" spans="1:60" outlineLevel="1" x14ac:dyDescent="0.2">
      <c r="A258" s="234">
        <v>57</v>
      </c>
      <c r="B258" s="235" t="s">
        <v>576</v>
      </c>
      <c r="C258" s="251" t="s">
        <v>577</v>
      </c>
      <c r="D258" s="236" t="s">
        <v>297</v>
      </c>
      <c r="E258" s="237">
        <v>6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7">
        <v>0</v>
      </c>
      <c r="O258" s="237">
        <f>ROUND(E258*N258,2)</f>
        <v>0</v>
      </c>
      <c r="P258" s="237">
        <v>1.6E-2</v>
      </c>
      <c r="Q258" s="237">
        <f>ROUND(E258*P258,2)</f>
        <v>0.1</v>
      </c>
      <c r="R258" s="239" t="s">
        <v>578</v>
      </c>
      <c r="S258" s="239" t="s">
        <v>253</v>
      </c>
      <c r="T258" s="240" t="s">
        <v>299</v>
      </c>
      <c r="U258" s="220">
        <v>0.63390000000000002</v>
      </c>
      <c r="V258" s="220">
        <f>ROUND(E258*U258,2)</f>
        <v>3.8</v>
      </c>
      <c r="W258" s="220"/>
      <c r="X258" s="220" t="s">
        <v>273</v>
      </c>
      <c r="Y258" s="220" t="s">
        <v>256</v>
      </c>
      <c r="Z258" s="210"/>
      <c r="AA258" s="210"/>
      <c r="AB258" s="210"/>
      <c r="AC258" s="210"/>
      <c r="AD258" s="210"/>
      <c r="AE258" s="210"/>
      <c r="AF258" s="210"/>
      <c r="AG258" s="210" t="s">
        <v>274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4" t="s">
        <v>579</v>
      </c>
      <c r="D259" s="224"/>
      <c r="E259" s="225"/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286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4" t="s">
        <v>580</v>
      </c>
      <c r="D260" s="224"/>
      <c r="E260" s="225">
        <v>2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286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4" t="s">
        <v>581</v>
      </c>
      <c r="D261" s="224"/>
      <c r="E261" s="225">
        <v>4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286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43">
        <v>58</v>
      </c>
      <c r="B262" s="244" t="s">
        <v>582</v>
      </c>
      <c r="C262" s="253" t="s">
        <v>583</v>
      </c>
      <c r="D262" s="245" t="s">
        <v>297</v>
      </c>
      <c r="E262" s="246">
        <v>7</v>
      </c>
      <c r="F262" s="247"/>
      <c r="G262" s="248">
        <f>ROUND(E262*F262,2)</f>
        <v>0</v>
      </c>
      <c r="H262" s="247"/>
      <c r="I262" s="248">
        <f>ROUND(E262*H262,2)</f>
        <v>0</v>
      </c>
      <c r="J262" s="247"/>
      <c r="K262" s="248">
        <f>ROUND(E262*J262,2)</f>
        <v>0</v>
      </c>
      <c r="L262" s="248">
        <v>21</v>
      </c>
      <c r="M262" s="248">
        <f>G262*(1+L262/100)</f>
        <v>0</v>
      </c>
      <c r="N262" s="246">
        <v>0</v>
      </c>
      <c r="O262" s="246">
        <f>ROUND(E262*N262,2)</f>
        <v>0</v>
      </c>
      <c r="P262" s="246">
        <v>0</v>
      </c>
      <c r="Q262" s="246">
        <f>ROUND(E262*P262,2)</f>
        <v>0</v>
      </c>
      <c r="R262" s="248"/>
      <c r="S262" s="248" t="s">
        <v>272</v>
      </c>
      <c r="T262" s="249" t="s">
        <v>254</v>
      </c>
      <c r="U262" s="220">
        <v>2.113</v>
      </c>
      <c r="V262" s="220">
        <f>ROUND(E262*U262,2)</f>
        <v>14.79</v>
      </c>
      <c r="W262" s="220"/>
      <c r="X262" s="220" t="s">
        <v>451</v>
      </c>
      <c r="Y262" s="220" t="s">
        <v>256</v>
      </c>
      <c r="Z262" s="210"/>
      <c r="AA262" s="210"/>
      <c r="AB262" s="210"/>
      <c r="AC262" s="210"/>
      <c r="AD262" s="210"/>
      <c r="AE262" s="210"/>
      <c r="AF262" s="210"/>
      <c r="AG262" s="210" t="s">
        <v>452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43">
        <v>59</v>
      </c>
      <c r="B263" s="244" t="s">
        <v>584</v>
      </c>
      <c r="C263" s="253" t="s">
        <v>585</v>
      </c>
      <c r="D263" s="245" t="s">
        <v>297</v>
      </c>
      <c r="E263" s="246">
        <v>3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21</v>
      </c>
      <c r="M263" s="248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8"/>
      <c r="S263" s="248" t="s">
        <v>272</v>
      </c>
      <c r="T263" s="249" t="s">
        <v>254</v>
      </c>
      <c r="U263" s="220">
        <v>2.113</v>
      </c>
      <c r="V263" s="220">
        <f>ROUND(E263*U263,2)</f>
        <v>6.34</v>
      </c>
      <c r="W263" s="220"/>
      <c r="X263" s="220" t="s">
        <v>451</v>
      </c>
      <c r="Y263" s="220" t="s">
        <v>256</v>
      </c>
      <c r="Z263" s="210"/>
      <c r="AA263" s="210"/>
      <c r="AB263" s="210"/>
      <c r="AC263" s="210"/>
      <c r="AD263" s="210"/>
      <c r="AE263" s="210"/>
      <c r="AF263" s="210"/>
      <c r="AG263" s="210" t="s">
        <v>452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43">
        <v>60</v>
      </c>
      <c r="B264" s="244" t="s">
        <v>586</v>
      </c>
      <c r="C264" s="253" t="s">
        <v>587</v>
      </c>
      <c r="D264" s="245" t="s">
        <v>297</v>
      </c>
      <c r="E264" s="246">
        <v>1</v>
      </c>
      <c r="F264" s="247"/>
      <c r="G264" s="248">
        <f>ROUND(E264*F264,2)</f>
        <v>0</v>
      </c>
      <c r="H264" s="247"/>
      <c r="I264" s="248">
        <f>ROUND(E264*H264,2)</f>
        <v>0</v>
      </c>
      <c r="J264" s="247"/>
      <c r="K264" s="248">
        <f>ROUND(E264*J264,2)</f>
        <v>0</v>
      </c>
      <c r="L264" s="248">
        <v>21</v>
      </c>
      <c r="M264" s="248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8"/>
      <c r="S264" s="248" t="s">
        <v>272</v>
      </c>
      <c r="T264" s="249" t="s">
        <v>254</v>
      </c>
      <c r="U264" s="220">
        <v>2.113</v>
      </c>
      <c r="V264" s="220">
        <f>ROUND(E264*U264,2)</f>
        <v>2.11</v>
      </c>
      <c r="W264" s="220"/>
      <c r="X264" s="220" t="s">
        <v>451</v>
      </c>
      <c r="Y264" s="220" t="s">
        <v>256</v>
      </c>
      <c r="Z264" s="210"/>
      <c r="AA264" s="210"/>
      <c r="AB264" s="210"/>
      <c r="AC264" s="210"/>
      <c r="AD264" s="210"/>
      <c r="AE264" s="210"/>
      <c r="AF264" s="210"/>
      <c r="AG264" s="210" t="s">
        <v>452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x14ac:dyDescent="0.2">
      <c r="A265" s="227" t="s">
        <v>248</v>
      </c>
      <c r="B265" s="228" t="s">
        <v>193</v>
      </c>
      <c r="C265" s="250" t="s">
        <v>194</v>
      </c>
      <c r="D265" s="229"/>
      <c r="E265" s="230"/>
      <c r="F265" s="231"/>
      <c r="G265" s="231">
        <f>SUMIF(AG266:AG271,"&lt;&gt;NOR",G266:G271)</f>
        <v>0</v>
      </c>
      <c r="H265" s="231"/>
      <c r="I265" s="231">
        <f>SUM(I266:I271)</f>
        <v>0</v>
      </c>
      <c r="J265" s="231"/>
      <c r="K265" s="231">
        <f>SUM(K266:K271)</f>
        <v>0</v>
      </c>
      <c r="L265" s="231"/>
      <c r="M265" s="231">
        <f>SUM(M266:M271)</f>
        <v>0</v>
      </c>
      <c r="N265" s="230"/>
      <c r="O265" s="230">
        <f>SUM(O266:O271)</f>
        <v>0</v>
      </c>
      <c r="P265" s="230"/>
      <c r="Q265" s="230">
        <f>SUM(Q266:Q271)</f>
        <v>0</v>
      </c>
      <c r="R265" s="231"/>
      <c r="S265" s="231"/>
      <c r="T265" s="232"/>
      <c r="U265" s="226"/>
      <c r="V265" s="226">
        <f>SUM(V266:V271)</f>
        <v>9</v>
      </c>
      <c r="W265" s="226"/>
      <c r="X265" s="226"/>
      <c r="Y265" s="226"/>
      <c r="AG265" t="s">
        <v>249</v>
      </c>
    </row>
    <row r="266" spans="1:60" outlineLevel="1" x14ac:dyDescent="0.2">
      <c r="A266" s="234">
        <v>61</v>
      </c>
      <c r="B266" s="235" t="s">
        <v>588</v>
      </c>
      <c r="C266" s="251" t="s">
        <v>589</v>
      </c>
      <c r="D266" s="236" t="s">
        <v>271</v>
      </c>
      <c r="E266" s="237">
        <v>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9"/>
      <c r="S266" s="239" t="s">
        <v>272</v>
      </c>
      <c r="T266" s="240" t="s">
        <v>254</v>
      </c>
      <c r="U266" s="220">
        <v>0</v>
      </c>
      <c r="V266" s="220">
        <f>ROUND(E266*U266,2)</f>
        <v>0</v>
      </c>
      <c r="W266" s="220"/>
      <c r="X266" s="220" t="s">
        <v>451</v>
      </c>
      <c r="Y266" s="220" t="s">
        <v>256</v>
      </c>
      <c r="Z266" s="210"/>
      <c r="AA266" s="210"/>
      <c r="AB266" s="210"/>
      <c r="AC266" s="210"/>
      <c r="AD266" s="210"/>
      <c r="AE266" s="210"/>
      <c r="AF266" s="210"/>
      <c r="AG266" s="210" t="s">
        <v>452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4" t="s">
        <v>590</v>
      </c>
      <c r="D267" s="224"/>
      <c r="E267" s="225">
        <v>1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286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4">
        <v>62</v>
      </c>
      <c r="B268" s="235" t="s">
        <v>591</v>
      </c>
      <c r="C268" s="251" t="s">
        <v>592</v>
      </c>
      <c r="D268" s="236" t="s">
        <v>593</v>
      </c>
      <c r="E268" s="237">
        <v>9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7">
        <v>0</v>
      </c>
      <c r="O268" s="237">
        <f>ROUND(E268*N268,2)</f>
        <v>0</v>
      </c>
      <c r="P268" s="237">
        <v>0</v>
      </c>
      <c r="Q268" s="237">
        <f>ROUND(E268*P268,2)</f>
        <v>0</v>
      </c>
      <c r="R268" s="239" t="s">
        <v>594</v>
      </c>
      <c r="S268" s="239" t="s">
        <v>253</v>
      </c>
      <c r="T268" s="240" t="s">
        <v>299</v>
      </c>
      <c r="U268" s="220">
        <v>1</v>
      </c>
      <c r="V268" s="220">
        <f>ROUND(E268*U268,2)</f>
        <v>9</v>
      </c>
      <c r="W268" s="220"/>
      <c r="X268" s="220" t="s">
        <v>595</v>
      </c>
      <c r="Y268" s="220" t="s">
        <v>256</v>
      </c>
      <c r="Z268" s="210"/>
      <c r="AA268" s="210"/>
      <c r="AB268" s="210"/>
      <c r="AC268" s="210"/>
      <c r="AD268" s="210"/>
      <c r="AE268" s="210"/>
      <c r="AF268" s="210"/>
      <c r="AG268" s="210" t="s">
        <v>596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54" t="s">
        <v>597</v>
      </c>
      <c r="D269" s="224"/>
      <c r="E269" s="225"/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286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4" t="s">
        <v>598</v>
      </c>
      <c r="D270" s="224"/>
      <c r="E270" s="225">
        <v>3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286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4" t="s">
        <v>599</v>
      </c>
      <c r="D271" s="224"/>
      <c r="E271" s="225">
        <v>6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286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227" t="s">
        <v>248</v>
      </c>
      <c r="B272" s="228" t="s">
        <v>214</v>
      </c>
      <c r="C272" s="250" t="s">
        <v>215</v>
      </c>
      <c r="D272" s="229"/>
      <c r="E272" s="230"/>
      <c r="F272" s="231"/>
      <c r="G272" s="231">
        <f>SUMIF(AG273:AG312,"&lt;&gt;NOR",G273:G312)</f>
        <v>0</v>
      </c>
      <c r="H272" s="231"/>
      <c r="I272" s="231">
        <f>SUM(I273:I312)</f>
        <v>0</v>
      </c>
      <c r="J272" s="231"/>
      <c r="K272" s="231">
        <f>SUM(K273:K312)</f>
        <v>0</v>
      </c>
      <c r="L272" s="231"/>
      <c r="M272" s="231">
        <f>SUM(M273:M312)</f>
        <v>0</v>
      </c>
      <c r="N272" s="230"/>
      <c r="O272" s="230">
        <f>SUM(O273:O312)</f>
        <v>0</v>
      </c>
      <c r="P272" s="230"/>
      <c r="Q272" s="230">
        <f>SUM(Q273:Q312)</f>
        <v>0</v>
      </c>
      <c r="R272" s="231"/>
      <c r="S272" s="231"/>
      <c r="T272" s="232"/>
      <c r="U272" s="226"/>
      <c r="V272" s="226">
        <f>SUM(V273:V312)</f>
        <v>159.96999999999997</v>
      </c>
      <c r="W272" s="226"/>
      <c r="X272" s="226"/>
      <c r="Y272" s="226"/>
      <c r="AG272" t="s">
        <v>249</v>
      </c>
    </row>
    <row r="273" spans="1:60" outlineLevel="1" x14ac:dyDescent="0.2">
      <c r="A273" s="234">
        <v>63</v>
      </c>
      <c r="B273" s="235" t="s">
        <v>600</v>
      </c>
      <c r="C273" s="251" t="s">
        <v>601</v>
      </c>
      <c r="D273" s="236" t="s">
        <v>441</v>
      </c>
      <c r="E273" s="237">
        <v>34.409080000000003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7">
        <v>0</v>
      </c>
      <c r="O273" s="237">
        <f>ROUND(E273*N273,2)</f>
        <v>0</v>
      </c>
      <c r="P273" s="237">
        <v>0</v>
      </c>
      <c r="Q273" s="237">
        <f>ROUND(E273*P273,2)</f>
        <v>0</v>
      </c>
      <c r="R273" s="239" t="s">
        <v>405</v>
      </c>
      <c r="S273" s="239" t="s">
        <v>602</v>
      </c>
      <c r="T273" s="240" t="s">
        <v>254</v>
      </c>
      <c r="U273" s="220">
        <v>0</v>
      </c>
      <c r="V273" s="220">
        <f>ROUND(E273*U273,2)</f>
        <v>0</v>
      </c>
      <c r="W273" s="220"/>
      <c r="X273" s="220" t="s">
        <v>273</v>
      </c>
      <c r="Y273" s="220" t="s">
        <v>256</v>
      </c>
      <c r="Z273" s="210"/>
      <c r="AA273" s="210"/>
      <c r="AB273" s="210"/>
      <c r="AC273" s="210"/>
      <c r="AD273" s="210"/>
      <c r="AE273" s="210"/>
      <c r="AF273" s="210"/>
      <c r="AG273" s="210" t="s">
        <v>274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4" t="s">
        <v>603</v>
      </c>
      <c r="D274" s="224"/>
      <c r="E274" s="225">
        <v>37.368740000000003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286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4" t="s">
        <v>604</v>
      </c>
      <c r="D275" s="224"/>
      <c r="E275" s="225"/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286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4" t="s">
        <v>605</v>
      </c>
      <c r="D276" s="224"/>
      <c r="E276" s="225">
        <v>-0.17921999999999999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286</v>
      </c>
      <c r="AH276" s="210">
        <v>5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4" t="s">
        <v>606</v>
      </c>
      <c r="D277" s="224"/>
      <c r="E277" s="225">
        <v>-2.6415700000000002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286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4" t="s">
        <v>607</v>
      </c>
      <c r="D278" s="224"/>
      <c r="E278" s="225">
        <v>-0.13886999999999999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286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4">
        <v>64</v>
      </c>
      <c r="B279" s="235" t="s">
        <v>608</v>
      </c>
      <c r="C279" s="251" t="s">
        <v>609</v>
      </c>
      <c r="D279" s="236" t="s">
        <v>441</v>
      </c>
      <c r="E279" s="237">
        <v>0.17921999999999999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7">
        <v>0</v>
      </c>
      <c r="O279" s="237">
        <f>ROUND(E279*N279,2)</f>
        <v>0</v>
      </c>
      <c r="P279" s="237">
        <v>0</v>
      </c>
      <c r="Q279" s="237">
        <f>ROUND(E279*P279,2)</f>
        <v>0</v>
      </c>
      <c r="R279" s="239" t="s">
        <v>405</v>
      </c>
      <c r="S279" s="239" t="s">
        <v>253</v>
      </c>
      <c r="T279" s="240" t="s">
        <v>299</v>
      </c>
      <c r="U279" s="220">
        <v>0</v>
      </c>
      <c r="V279" s="220">
        <f>ROUND(E279*U279,2)</f>
        <v>0</v>
      </c>
      <c r="W279" s="220"/>
      <c r="X279" s="220" t="s">
        <v>273</v>
      </c>
      <c r="Y279" s="220" t="s">
        <v>256</v>
      </c>
      <c r="Z279" s="210"/>
      <c r="AA279" s="210"/>
      <c r="AB279" s="210"/>
      <c r="AC279" s="210"/>
      <c r="AD279" s="210"/>
      <c r="AE279" s="210"/>
      <c r="AF279" s="210"/>
      <c r="AG279" s="210" t="s">
        <v>274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4" t="s">
        <v>610</v>
      </c>
      <c r="D280" s="224"/>
      <c r="E280" s="225">
        <v>0.17921999999999999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286</v>
      </c>
      <c r="AH280" s="210">
        <v>7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4">
        <v>65</v>
      </c>
      <c r="B281" s="235" t="s">
        <v>611</v>
      </c>
      <c r="C281" s="251" t="s">
        <v>612</v>
      </c>
      <c r="D281" s="236" t="s">
        <v>441</v>
      </c>
      <c r="E281" s="237">
        <v>2.6415700000000002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7">
        <v>0</v>
      </c>
      <c r="O281" s="237">
        <f>ROUND(E281*N281,2)</f>
        <v>0</v>
      </c>
      <c r="P281" s="237">
        <v>0</v>
      </c>
      <c r="Q281" s="237">
        <f>ROUND(E281*P281,2)</f>
        <v>0</v>
      </c>
      <c r="R281" s="239" t="s">
        <v>405</v>
      </c>
      <c r="S281" s="239" t="s">
        <v>253</v>
      </c>
      <c r="T281" s="240" t="s">
        <v>299</v>
      </c>
      <c r="U281" s="220">
        <v>0</v>
      </c>
      <c r="V281" s="220">
        <f>ROUND(E281*U281,2)</f>
        <v>0</v>
      </c>
      <c r="W281" s="220"/>
      <c r="X281" s="220" t="s">
        <v>273</v>
      </c>
      <c r="Y281" s="220" t="s">
        <v>256</v>
      </c>
      <c r="Z281" s="210"/>
      <c r="AA281" s="210"/>
      <c r="AB281" s="210"/>
      <c r="AC281" s="210"/>
      <c r="AD281" s="210"/>
      <c r="AE281" s="210"/>
      <c r="AF281" s="210"/>
      <c r="AG281" s="210" t="s">
        <v>274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4" t="s">
        <v>613</v>
      </c>
      <c r="D282" s="224"/>
      <c r="E282" s="225">
        <v>4.8000000000000001E-2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286</v>
      </c>
      <c r="AH282" s="210">
        <v>7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4" t="s">
        <v>614</v>
      </c>
      <c r="D283" s="224"/>
      <c r="E283" s="225">
        <v>0.27732000000000001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286</v>
      </c>
      <c r="AH283" s="210">
        <v>7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4" t="s">
        <v>615</v>
      </c>
      <c r="D284" s="224"/>
      <c r="E284" s="225">
        <v>0.72624999999999995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286</v>
      </c>
      <c r="AH284" s="210">
        <v>7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4" t="s">
        <v>616</v>
      </c>
      <c r="D285" s="224"/>
      <c r="E285" s="225">
        <v>0.80606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286</v>
      </c>
      <c r="AH285" s="210">
        <v>7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4" t="s">
        <v>617</v>
      </c>
      <c r="D286" s="224"/>
      <c r="E286" s="225">
        <v>0.2616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286</v>
      </c>
      <c r="AH286" s="210">
        <v>7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54" t="s">
        <v>618</v>
      </c>
      <c r="D287" s="224"/>
      <c r="E287" s="225">
        <v>3.5999999999999999E-3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286</v>
      </c>
      <c r="AH287" s="210">
        <v>7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4" t="s">
        <v>619</v>
      </c>
      <c r="D288" s="224"/>
      <c r="E288" s="225">
        <v>0.51875000000000004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286</v>
      </c>
      <c r="AH288" s="210">
        <v>7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4">
        <v>66</v>
      </c>
      <c r="B289" s="235" t="s">
        <v>620</v>
      </c>
      <c r="C289" s="251" t="s">
        <v>621</v>
      </c>
      <c r="D289" s="236" t="s">
        <v>441</v>
      </c>
      <c r="E289" s="237">
        <v>0.13886999999999999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7">
        <v>0</v>
      </c>
      <c r="O289" s="237">
        <f>ROUND(E289*N289,2)</f>
        <v>0</v>
      </c>
      <c r="P289" s="237">
        <v>0</v>
      </c>
      <c r="Q289" s="237">
        <f>ROUND(E289*P289,2)</f>
        <v>0</v>
      </c>
      <c r="R289" s="239" t="s">
        <v>405</v>
      </c>
      <c r="S289" s="239" t="s">
        <v>253</v>
      </c>
      <c r="T289" s="240" t="s">
        <v>299</v>
      </c>
      <c r="U289" s="220">
        <v>0</v>
      </c>
      <c r="V289" s="220">
        <f>ROUND(E289*U289,2)</f>
        <v>0</v>
      </c>
      <c r="W289" s="220"/>
      <c r="X289" s="220" t="s">
        <v>273</v>
      </c>
      <c r="Y289" s="220" t="s">
        <v>256</v>
      </c>
      <c r="Z289" s="210"/>
      <c r="AA289" s="210"/>
      <c r="AB289" s="210"/>
      <c r="AC289" s="210"/>
      <c r="AD289" s="210"/>
      <c r="AE289" s="210"/>
      <c r="AF289" s="210"/>
      <c r="AG289" s="210" t="s">
        <v>274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4" t="s">
        <v>622</v>
      </c>
      <c r="D290" s="224"/>
      <c r="E290" s="225">
        <v>6.8100000000000001E-3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286</v>
      </c>
      <c r="AH290" s="210">
        <v>7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4" t="s">
        <v>623</v>
      </c>
      <c r="D291" s="224"/>
      <c r="E291" s="225">
        <v>0.13205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286</v>
      </c>
      <c r="AH291" s="210">
        <v>7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4">
        <v>67</v>
      </c>
      <c r="B292" s="235" t="s">
        <v>624</v>
      </c>
      <c r="C292" s="251" t="s">
        <v>625</v>
      </c>
      <c r="D292" s="236" t="s">
        <v>441</v>
      </c>
      <c r="E292" s="237">
        <v>37.368740000000003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7">
        <v>0</v>
      </c>
      <c r="O292" s="237">
        <f>ROUND(E292*N292,2)</f>
        <v>0</v>
      </c>
      <c r="P292" s="237">
        <v>0</v>
      </c>
      <c r="Q292" s="237">
        <f>ROUND(E292*P292,2)</f>
        <v>0</v>
      </c>
      <c r="R292" s="239" t="s">
        <v>405</v>
      </c>
      <c r="S292" s="239" t="s">
        <v>253</v>
      </c>
      <c r="T292" s="240" t="s">
        <v>299</v>
      </c>
      <c r="U292" s="220">
        <v>2.0089999999999999</v>
      </c>
      <c r="V292" s="220">
        <f>ROUND(E292*U292,2)</f>
        <v>75.069999999999993</v>
      </c>
      <c r="W292" s="220"/>
      <c r="X292" s="220" t="s">
        <v>626</v>
      </c>
      <c r="Y292" s="220" t="s">
        <v>256</v>
      </c>
      <c r="Z292" s="210"/>
      <c r="AA292" s="210"/>
      <c r="AB292" s="210"/>
      <c r="AC292" s="210"/>
      <c r="AD292" s="210"/>
      <c r="AE292" s="210"/>
      <c r="AF292" s="210"/>
      <c r="AG292" s="210" t="s">
        <v>627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4" t="s">
        <v>628</v>
      </c>
      <c r="D293" s="224"/>
      <c r="E293" s="225"/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286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4" t="s">
        <v>629</v>
      </c>
      <c r="D294" s="224"/>
      <c r="E294" s="225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286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4" t="s">
        <v>630</v>
      </c>
      <c r="D295" s="224"/>
      <c r="E295" s="225">
        <v>37.368740000000003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286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4">
        <v>68</v>
      </c>
      <c r="B296" s="235" t="s">
        <v>631</v>
      </c>
      <c r="C296" s="251" t="s">
        <v>632</v>
      </c>
      <c r="D296" s="236" t="s">
        <v>441</v>
      </c>
      <c r="E296" s="237">
        <v>37.368740000000003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0</v>
      </c>
      <c r="O296" s="237">
        <f>ROUND(E296*N296,2)</f>
        <v>0</v>
      </c>
      <c r="P296" s="237">
        <v>0</v>
      </c>
      <c r="Q296" s="237">
        <f>ROUND(E296*P296,2)</f>
        <v>0</v>
      </c>
      <c r="R296" s="239" t="s">
        <v>405</v>
      </c>
      <c r="S296" s="239" t="s">
        <v>253</v>
      </c>
      <c r="T296" s="240" t="s">
        <v>299</v>
      </c>
      <c r="U296" s="220">
        <v>0.49</v>
      </c>
      <c r="V296" s="220">
        <f>ROUND(E296*U296,2)</f>
        <v>18.309999999999999</v>
      </c>
      <c r="W296" s="220"/>
      <c r="X296" s="220" t="s">
        <v>626</v>
      </c>
      <c r="Y296" s="220" t="s">
        <v>256</v>
      </c>
      <c r="Z296" s="210"/>
      <c r="AA296" s="210"/>
      <c r="AB296" s="210"/>
      <c r="AC296" s="210"/>
      <c r="AD296" s="210"/>
      <c r="AE296" s="210"/>
      <c r="AF296" s="210"/>
      <c r="AG296" s="210" t="s">
        <v>627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2" t="s">
        <v>633</v>
      </c>
      <c r="D297" s="242"/>
      <c r="E297" s="242"/>
      <c r="F297" s="242"/>
      <c r="G297" s="242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259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4" t="s">
        <v>628</v>
      </c>
      <c r="D298" s="224"/>
      <c r="E298" s="225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286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54" t="s">
        <v>629</v>
      </c>
      <c r="D299" s="224"/>
      <c r="E299" s="225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286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4" t="s">
        <v>630</v>
      </c>
      <c r="D300" s="224"/>
      <c r="E300" s="225">
        <v>37.368740000000003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286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4">
        <v>69</v>
      </c>
      <c r="B301" s="235" t="s">
        <v>634</v>
      </c>
      <c r="C301" s="251" t="s">
        <v>635</v>
      </c>
      <c r="D301" s="236" t="s">
        <v>441</v>
      </c>
      <c r="E301" s="237">
        <v>411.05612000000002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7">
        <v>0</v>
      </c>
      <c r="O301" s="237">
        <f>ROUND(E301*N301,2)</f>
        <v>0</v>
      </c>
      <c r="P301" s="237">
        <v>0</v>
      </c>
      <c r="Q301" s="237">
        <f>ROUND(E301*P301,2)</f>
        <v>0</v>
      </c>
      <c r="R301" s="239" t="s">
        <v>405</v>
      </c>
      <c r="S301" s="239" t="s">
        <v>253</v>
      </c>
      <c r="T301" s="240" t="s">
        <v>299</v>
      </c>
      <c r="U301" s="220">
        <v>0</v>
      </c>
      <c r="V301" s="220">
        <f>ROUND(E301*U301,2)</f>
        <v>0</v>
      </c>
      <c r="W301" s="220"/>
      <c r="X301" s="220" t="s">
        <v>626</v>
      </c>
      <c r="Y301" s="220" t="s">
        <v>256</v>
      </c>
      <c r="Z301" s="210"/>
      <c r="AA301" s="210"/>
      <c r="AB301" s="210"/>
      <c r="AC301" s="210"/>
      <c r="AD301" s="210"/>
      <c r="AE301" s="210"/>
      <c r="AF301" s="210"/>
      <c r="AG301" s="210" t="s">
        <v>627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4" t="s">
        <v>628</v>
      </c>
      <c r="D302" s="224"/>
      <c r="E302" s="225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286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4" t="s">
        <v>629</v>
      </c>
      <c r="D303" s="224"/>
      <c r="E303" s="225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286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4" t="s">
        <v>636</v>
      </c>
      <c r="D304" s="224"/>
      <c r="E304" s="225">
        <v>411.05612000000002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286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4">
        <v>70</v>
      </c>
      <c r="B305" s="235" t="s">
        <v>637</v>
      </c>
      <c r="C305" s="251" t="s">
        <v>638</v>
      </c>
      <c r="D305" s="236" t="s">
        <v>441</v>
      </c>
      <c r="E305" s="237">
        <v>37.368740000000003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7">
        <v>0</v>
      </c>
      <c r="O305" s="237">
        <f>ROUND(E305*N305,2)</f>
        <v>0</v>
      </c>
      <c r="P305" s="237">
        <v>0</v>
      </c>
      <c r="Q305" s="237">
        <f>ROUND(E305*P305,2)</f>
        <v>0</v>
      </c>
      <c r="R305" s="239" t="s">
        <v>405</v>
      </c>
      <c r="S305" s="239" t="s">
        <v>253</v>
      </c>
      <c r="T305" s="240" t="s">
        <v>299</v>
      </c>
      <c r="U305" s="220">
        <v>0.94199999999999995</v>
      </c>
      <c r="V305" s="220">
        <f>ROUND(E305*U305,2)</f>
        <v>35.200000000000003</v>
      </c>
      <c r="W305" s="220"/>
      <c r="X305" s="220" t="s">
        <v>626</v>
      </c>
      <c r="Y305" s="220" t="s">
        <v>256</v>
      </c>
      <c r="Z305" s="210"/>
      <c r="AA305" s="210"/>
      <c r="AB305" s="210"/>
      <c r="AC305" s="210"/>
      <c r="AD305" s="210"/>
      <c r="AE305" s="210"/>
      <c r="AF305" s="210"/>
      <c r="AG305" s="210" t="s">
        <v>627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4" t="s">
        <v>628</v>
      </c>
      <c r="D306" s="224"/>
      <c r="E306" s="225"/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286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4" t="s">
        <v>629</v>
      </c>
      <c r="D307" s="224"/>
      <c r="E307" s="225"/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286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54" t="s">
        <v>630</v>
      </c>
      <c r="D308" s="224"/>
      <c r="E308" s="225">
        <v>37.368740000000003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286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4">
        <v>71</v>
      </c>
      <c r="B309" s="235" t="s">
        <v>639</v>
      </c>
      <c r="C309" s="251" t="s">
        <v>640</v>
      </c>
      <c r="D309" s="236" t="s">
        <v>441</v>
      </c>
      <c r="E309" s="237">
        <v>298.94990999999999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7">
        <v>0</v>
      </c>
      <c r="O309" s="237">
        <f>ROUND(E309*N309,2)</f>
        <v>0</v>
      </c>
      <c r="P309" s="237">
        <v>0</v>
      </c>
      <c r="Q309" s="237">
        <f>ROUND(E309*P309,2)</f>
        <v>0</v>
      </c>
      <c r="R309" s="239" t="s">
        <v>405</v>
      </c>
      <c r="S309" s="239" t="s">
        <v>253</v>
      </c>
      <c r="T309" s="240" t="s">
        <v>299</v>
      </c>
      <c r="U309" s="220">
        <v>0.105</v>
      </c>
      <c r="V309" s="220">
        <f>ROUND(E309*U309,2)</f>
        <v>31.39</v>
      </c>
      <c r="W309" s="220"/>
      <c r="X309" s="220" t="s">
        <v>626</v>
      </c>
      <c r="Y309" s="220" t="s">
        <v>256</v>
      </c>
      <c r="Z309" s="210"/>
      <c r="AA309" s="210"/>
      <c r="AB309" s="210"/>
      <c r="AC309" s="210"/>
      <c r="AD309" s="210"/>
      <c r="AE309" s="210"/>
      <c r="AF309" s="210"/>
      <c r="AG309" s="210" t="s">
        <v>627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4" t="s">
        <v>628</v>
      </c>
      <c r="D310" s="224"/>
      <c r="E310" s="225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286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4" t="s">
        <v>629</v>
      </c>
      <c r="D311" s="224"/>
      <c r="E311" s="225"/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286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4" t="s">
        <v>641</v>
      </c>
      <c r="D312" s="224"/>
      <c r="E312" s="225">
        <v>298.94990999999999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286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3"/>
      <c r="B313" s="4"/>
      <c r="C313" s="255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E313">
        <v>12</v>
      </c>
      <c r="AF313">
        <v>21</v>
      </c>
      <c r="AG313" t="s">
        <v>234</v>
      </c>
    </row>
    <row r="314" spans="1:60" x14ac:dyDescent="0.2">
      <c r="A314" s="213"/>
      <c r="B314" s="214" t="s">
        <v>29</v>
      </c>
      <c r="C314" s="256"/>
      <c r="D314" s="215"/>
      <c r="E314" s="216"/>
      <c r="F314" s="216"/>
      <c r="G314" s="233">
        <f>G8+G16+G22+G77+G87+G91+G99+G128+G134+G140+G146+G165+G174+G181+G184+G233+G257+G265+G272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f>SUMIF(L7:L312,AE313,G7:G312)</f>
        <v>0</v>
      </c>
      <c r="AF314">
        <f>SUMIF(L7:L312,AF313,G7:G312)</f>
        <v>0</v>
      </c>
      <c r="AG314" t="s">
        <v>292</v>
      </c>
    </row>
    <row r="315" spans="1:60" x14ac:dyDescent="0.2">
      <c r="C315" s="257"/>
      <c r="D315" s="10"/>
      <c r="AG315" t="s">
        <v>293</v>
      </c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i28X64al+uYgIpr9m5W1q14VP+/M87/nQRlKn9xffdr5YUs7fS9oMIT77T80Br7gcHIzWPfccZckwbRFvJqcw==" saltValue="Wzisgr/ra8iLzWctMHzhXQ==" spinCount="100000" sheet="1" formatRows="0"/>
  <mergeCells count="36">
    <mergeCell ref="C145:G145"/>
    <mergeCell ref="C161:G161"/>
    <mergeCell ref="C186:G186"/>
    <mergeCell ref="C190:G190"/>
    <mergeCell ref="C229:G229"/>
    <mergeCell ref="C297:G297"/>
    <mergeCell ref="C136:G136"/>
    <mergeCell ref="C137:G137"/>
    <mergeCell ref="C138:G138"/>
    <mergeCell ref="C142:G142"/>
    <mergeCell ref="C143:G143"/>
    <mergeCell ref="C144:G144"/>
    <mergeCell ref="C83:G83"/>
    <mergeCell ref="C101:G101"/>
    <mergeCell ref="C109:G109"/>
    <mergeCell ref="C113:G113"/>
    <mergeCell ref="C125:G125"/>
    <mergeCell ref="C130:G130"/>
    <mergeCell ref="C50:G50"/>
    <mergeCell ref="C55:G55"/>
    <mergeCell ref="C59:G59"/>
    <mergeCell ref="C63:G63"/>
    <mergeCell ref="C66:G66"/>
    <mergeCell ref="C79:G79"/>
    <mergeCell ref="C24:G24"/>
    <mergeCell ref="C27:G27"/>
    <mergeCell ref="C30:G30"/>
    <mergeCell ref="C39:G39"/>
    <mergeCell ref="C43:G43"/>
    <mergeCell ref="C47:G47"/>
    <mergeCell ref="A1:G1"/>
    <mergeCell ref="C2:G2"/>
    <mergeCell ref="C3:G3"/>
    <mergeCell ref="C4:G4"/>
    <mergeCell ref="C12:G12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DC6E-97B0-43A7-914C-40DF635BD37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107</v>
      </c>
      <c r="C8" s="250" t="s">
        <v>108</v>
      </c>
      <c r="D8" s="229"/>
      <c r="E8" s="230"/>
      <c r="F8" s="231"/>
      <c r="G8" s="231">
        <f>SUMIF(AG9:AG42,"&lt;&gt;NOR",G9:G42)</f>
        <v>0</v>
      </c>
      <c r="H8" s="231"/>
      <c r="I8" s="231">
        <f>SUM(I9:I42)</f>
        <v>0</v>
      </c>
      <c r="J8" s="231"/>
      <c r="K8" s="231">
        <f>SUM(K9:K42)</f>
        <v>0</v>
      </c>
      <c r="L8" s="231"/>
      <c r="M8" s="231">
        <f>SUM(M9:M42)</f>
        <v>0</v>
      </c>
      <c r="N8" s="230"/>
      <c r="O8" s="230">
        <f>SUM(O9:O42)</f>
        <v>4.3099999999999987</v>
      </c>
      <c r="P8" s="230"/>
      <c r="Q8" s="230">
        <f>SUM(Q9:Q42)</f>
        <v>0</v>
      </c>
      <c r="R8" s="231"/>
      <c r="S8" s="231"/>
      <c r="T8" s="232"/>
      <c r="U8" s="226"/>
      <c r="V8" s="226">
        <f>SUM(V9:V42)</f>
        <v>13.94</v>
      </c>
      <c r="W8" s="226"/>
      <c r="X8" s="226"/>
      <c r="Y8" s="226"/>
      <c r="AG8" t="s">
        <v>249</v>
      </c>
    </row>
    <row r="9" spans="1:60" ht="22.5" outlineLevel="1" x14ac:dyDescent="0.2">
      <c r="A9" s="234">
        <v>1</v>
      </c>
      <c r="B9" s="235" t="s">
        <v>644</v>
      </c>
      <c r="C9" s="251" t="s">
        <v>645</v>
      </c>
      <c r="D9" s="236" t="s">
        <v>297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0.11122</v>
      </c>
      <c r="O9" s="237">
        <f>ROUND(E9*N9,2)</f>
        <v>0.22</v>
      </c>
      <c r="P9" s="237">
        <v>0</v>
      </c>
      <c r="Q9" s="237">
        <f>ROUND(E9*P9,2)</f>
        <v>0</v>
      </c>
      <c r="R9" s="239" t="s">
        <v>336</v>
      </c>
      <c r="S9" s="239" t="s">
        <v>253</v>
      </c>
      <c r="T9" s="240" t="s">
        <v>299</v>
      </c>
      <c r="U9" s="220">
        <v>0.55820000000000003</v>
      </c>
      <c r="V9" s="220">
        <f>ROUND(E9*U9,2)</f>
        <v>1.1200000000000001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646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4" t="s">
        <v>647</v>
      </c>
      <c r="D11" s="224"/>
      <c r="E11" s="225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286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4" t="s">
        <v>648</v>
      </c>
      <c r="D12" s="224"/>
      <c r="E12" s="225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286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4" t="s">
        <v>649</v>
      </c>
      <c r="D13" s="224"/>
      <c r="E13" s="225">
        <v>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286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4" t="s">
        <v>650</v>
      </c>
      <c r="D14" s="224"/>
      <c r="E14" s="22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286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4" t="s">
        <v>649</v>
      </c>
      <c r="D15" s="224"/>
      <c r="E15" s="225">
        <v>1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286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4">
        <v>2</v>
      </c>
      <c r="B16" s="235" t="s">
        <v>651</v>
      </c>
      <c r="C16" s="251" t="s">
        <v>652</v>
      </c>
      <c r="D16" s="236" t="s">
        <v>379</v>
      </c>
      <c r="E16" s="237">
        <v>1.72753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1.62836</v>
      </c>
      <c r="O16" s="237">
        <f>ROUND(E16*N16,2)</f>
        <v>2.81</v>
      </c>
      <c r="P16" s="237">
        <v>0</v>
      </c>
      <c r="Q16" s="237">
        <f>ROUND(E16*P16,2)</f>
        <v>0</v>
      </c>
      <c r="R16" s="239" t="s">
        <v>336</v>
      </c>
      <c r="S16" s="239" t="s">
        <v>253</v>
      </c>
      <c r="T16" s="240" t="s">
        <v>299</v>
      </c>
      <c r="U16" s="220">
        <v>4.8899999999999997</v>
      </c>
      <c r="V16" s="220">
        <f>ROUND(E16*U16,2)</f>
        <v>8.4499999999999993</v>
      </c>
      <c r="W16" s="220"/>
      <c r="X16" s="220" t="s">
        <v>273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274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2" t="s">
        <v>646</v>
      </c>
      <c r="D17" s="260"/>
      <c r="E17" s="260"/>
      <c r="F17" s="260"/>
      <c r="G17" s="26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319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653</v>
      </c>
      <c r="D18" s="224"/>
      <c r="E18" s="225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286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4" t="s">
        <v>654</v>
      </c>
      <c r="D19" s="224"/>
      <c r="E19" s="225">
        <v>0.34339999999999998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286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4" t="s">
        <v>647</v>
      </c>
      <c r="D20" s="224"/>
      <c r="E20" s="225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286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4" t="s">
        <v>655</v>
      </c>
      <c r="D21" s="224"/>
      <c r="E21" s="225">
        <v>0.32640000000000002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286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4" t="s">
        <v>656</v>
      </c>
      <c r="D22" s="224"/>
      <c r="E22" s="225">
        <v>0.14688000000000001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286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4" t="s">
        <v>657</v>
      </c>
      <c r="D23" s="224"/>
      <c r="E23" s="225">
        <v>0.47165000000000001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286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4" t="s">
        <v>658</v>
      </c>
      <c r="D24" s="224"/>
      <c r="E24" s="225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286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4" t="s">
        <v>659</v>
      </c>
      <c r="D25" s="224"/>
      <c r="E25" s="225">
        <v>0.216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4" t="s">
        <v>660</v>
      </c>
      <c r="D26" s="224"/>
      <c r="E26" s="225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4" t="s">
        <v>661</v>
      </c>
      <c r="D27" s="224"/>
      <c r="E27" s="225">
        <v>0.22320000000000001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286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4">
        <v>3</v>
      </c>
      <c r="B28" s="235" t="s">
        <v>662</v>
      </c>
      <c r="C28" s="251" t="s">
        <v>663</v>
      </c>
      <c r="D28" s="236" t="s">
        <v>379</v>
      </c>
      <c r="E28" s="237">
        <v>0.65246000000000004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1.62836</v>
      </c>
      <c r="O28" s="237">
        <f>ROUND(E28*N28,2)</f>
        <v>1.06</v>
      </c>
      <c r="P28" s="237">
        <v>0</v>
      </c>
      <c r="Q28" s="237">
        <f>ROUND(E28*P28,2)</f>
        <v>0</v>
      </c>
      <c r="R28" s="239" t="s">
        <v>336</v>
      </c>
      <c r="S28" s="239" t="s">
        <v>253</v>
      </c>
      <c r="T28" s="240" t="s">
        <v>299</v>
      </c>
      <c r="U28" s="220">
        <v>3.9380000000000002</v>
      </c>
      <c r="V28" s="220">
        <f>ROUND(E28*U28,2)</f>
        <v>2.57</v>
      </c>
      <c r="W28" s="220"/>
      <c r="X28" s="220" t="s">
        <v>273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274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2" t="s">
        <v>646</v>
      </c>
      <c r="D29" s="260"/>
      <c r="E29" s="260"/>
      <c r="F29" s="260"/>
      <c r="G29" s="26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319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4" t="s">
        <v>664</v>
      </c>
      <c r="D30" s="224"/>
      <c r="E30" s="225">
        <v>0.65246000000000004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286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4</v>
      </c>
      <c r="B31" s="235" t="s">
        <v>665</v>
      </c>
      <c r="C31" s="251" t="s">
        <v>666</v>
      </c>
      <c r="D31" s="236" t="s">
        <v>379</v>
      </c>
      <c r="E31" s="237">
        <v>6.1879999999999998E-2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1.6823999999999999</v>
      </c>
      <c r="O31" s="237">
        <f>ROUND(E31*N31,2)</f>
        <v>0.1</v>
      </c>
      <c r="P31" s="237">
        <v>0</v>
      </c>
      <c r="Q31" s="237">
        <f>ROUND(E31*P31,2)</f>
        <v>0</v>
      </c>
      <c r="R31" s="239" t="s">
        <v>336</v>
      </c>
      <c r="S31" s="239" t="s">
        <v>253</v>
      </c>
      <c r="T31" s="240" t="s">
        <v>299</v>
      </c>
      <c r="U31" s="220">
        <v>6.8680000000000003</v>
      </c>
      <c r="V31" s="220">
        <f>ROUND(E31*U31,2)</f>
        <v>0.42</v>
      </c>
      <c r="W31" s="220"/>
      <c r="X31" s="220" t="s">
        <v>273</v>
      </c>
      <c r="Y31" s="220" t="s">
        <v>256</v>
      </c>
      <c r="Z31" s="210"/>
      <c r="AA31" s="210"/>
      <c r="AB31" s="210"/>
      <c r="AC31" s="210"/>
      <c r="AD31" s="210"/>
      <c r="AE31" s="210"/>
      <c r="AF31" s="210"/>
      <c r="AG31" s="210" t="s">
        <v>274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2" t="s">
        <v>667</v>
      </c>
      <c r="D32" s="260"/>
      <c r="E32" s="260"/>
      <c r="F32" s="260"/>
      <c r="G32" s="26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319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4" t="s">
        <v>668</v>
      </c>
      <c r="D33" s="224"/>
      <c r="E33" s="225">
        <v>6.1879999999999998E-2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286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4">
        <v>5</v>
      </c>
      <c r="B34" s="235" t="s">
        <v>669</v>
      </c>
      <c r="C34" s="251" t="s">
        <v>670</v>
      </c>
      <c r="D34" s="236" t="s">
        <v>441</v>
      </c>
      <c r="E34" s="237">
        <v>5.6160000000000002E-2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1.7090000000000001E-2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298</v>
      </c>
      <c r="S34" s="239" t="s">
        <v>253</v>
      </c>
      <c r="T34" s="240" t="s">
        <v>299</v>
      </c>
      <c r="U34" s="220">
        <v>16.582999999999998</v>
      </c>
      <c r="V34" s="220">
        <f>ROUND(E34*U34,2)</f>
        <v>0.93</v>
      </c>
      <c r="W34" s="220"/>
      <c r="X34" s="220" t="s">
        <v>273</v>
      </c>
      <c r="Y34" s="220" t="s">
        <v>256</v>
      </c>
      <c r="Z34" s="210"/>
      <c r="AA34" s="210"/>
      <c r="AB34" s="210"/>
      <c r="AC34" s="210"/>
      <c r="AD34" s="210"/>
      <c r="AE34" s="210"/>
      <c r="AF34" s="210"/>
      <c r="AG34" s="210" t="s">
        <v>274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2" t="s">
        <v>671</v>
      </c>
      <c r="D35" s="260"/>
      <c r="E35" s="260"/>
      <c r="F35" s="260"/>
      <c r="G35" s="26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319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4" t="s">
        <v>672</v>
      </c>
      <c r="D36" s="224"/>
      <c r="E36" s="225">
        <v>5.6160000000000002E-2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286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6</v>
      </c>
      <c r="B37" s="235" t="s">
        <v>673</v>
      </c>
      <c r="C37" s="251" t="s">
        <v>674</v>
      </c>
      <c r="D37" s="236" t="s">
        <v>303</v>
      </c>
      <c r="E37" s="237">
        <v>0.36399999999999999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0.15679999999999999</v>
      </c>
      <c r="O37" s="237">
        <f>ROUND(E37*N37,2)</f>
        <v>0.06</v>
      </c>
      <c r="P37" s="237">
        <v>0</v>
      </c>
      <c r="Q37" s="237">
        <f>ROUND(E37*P37,2)</f>
        <v>0</v>
      </c>
      <c r="R37" s="239" t="s">
        <v>298</v>
      </c>
      <c r="S37" s="239" t="s">
        <v>253</v>
      </c>
      <c r="T37" s="240" t="s">
        <v>299</v>
      </c>
      <c r="U37" s="220">
        <v>1.2225999999999999</v>
      </c>
      <c r="V37" s="220">
        <f>ROUND(E37*U37,2)</f>
        <v>0.45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274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2" t="s">
        <v>675</v>
      </c>
      <c r="D38" s="260"/>
      <c r="E38" s="260"/>
      <c r="F38" s="260"/>
      <c r="G38" s="26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319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4" t="s">
        <v>676</v>
      </c>
      <c r="D39" s="224"/>
      <c r="E39" s="225">
        <v>0.36399999999999999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286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4">
        <v>7</v>
      </c>
      <c r="B40" s="235" t="s">
        <v>677</v>
      </c>
      <c r="C40" s="251" t="s">
        <v>678</v>
      </c>
      <c r="D40" s="236" t="s">
        <v>441</v>
      </c>
      <c r="E40" s="237">
        <v>6.0650000000000003E-2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1</v>
      </c>
      <c r="O40" s="237">
        <f>ROUND(E40*N40,2)</f>
        <v>0.06</v>
      </c>
      <c r="P40" s="237">
        <v>0</v>
      </c>
      <c r="Q40" s="237">
        <f>ROUND(E40*P40,2)</f>
        <v>0</v>
      </c>
      <c r="R40" s="239" t="s">
        <v>474</v>
      </c>
      <c r="S40" s="239" t="s">
        <v>253</v>
      </c>
      <c r="T40" s="240" t="s">
        <v>299</v>
      </c>
      <c r="U40" s="220">
        <v>0</v>
      </c>
      <c r="V40" s="220">
        <f>ROUND(E40*U40,2)</f>
        <v>0</v>
      </c>
      <c r="W40" s="220"/>
      <c r="X40" s="220" t="s">
        <v>475</v>
      </c>
      <c r="Y40" s="220" t="s">
        <v>256</v>
      </c>
      <c r="Z40" s="210"/>
      <c r="AA40" s="210"/>
      <c r="AB40" s="210"/>
      <c r="AC40" s="210"/>
      <c r="AD40" s="210"/>
      <c r="AE40" s="210"/>
      <c r="AF40" s="210"/>
      <c r="AG40" s="210" t="s">
        <v>476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4" t="s">
        <v>672</v>
      </c>
      <c r="D41" s="224"/>
      <c r="E41" s="225">
        <v>5.6160000000000002E-2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286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3" t="s">
        <v>679</v>
      </c>
      <c r="D42" s="258"/>
      <c r="E42" s="259">
        <v>4.4900000000000001E-3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286</v>
      </c>
      <c r="AH42" s="210">
        <v>4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7" t="s">
        <v>248</v>
      </c>
      <c r="B43" s="228" t="s">
        <v>117</v>
      </c>
      <c r="C43" s="250" t="s">
        <v>118</v>
      </c>
      <c r="D43" s="229"/>
      <c r="E43" s="230"/>
      <c r="F43" s="231"/>
      <c r="G43" s="231">
        <f>SUMIF(AG44:AG115,"&lt;&gt;NOR",G44:G115)</f>
        <v>0</v>
      </c>
      <c r="H43" s="231"/>
      <c r="I43" s="231">
        <f>SUM(I44:I115)</f>
        <v>0</v>
      </c>
      <c r="J43" s="231"/>
      <c r="K43" s="231">
        <f>SUM(K44:K115)</f>
        <v>0</v>
      </c>
      <c r="L43" s="231"/>
      <c r="M43" s="231">
        <f>SUM(M44:M115)</f>
        <v>0</v>
      </c>
      <c r="N43" s="230"/>
      <c r="O43" s="230">
        <f>SUM(O44:O115)</f>
        <v>2.33</v>
      </c>
      <c r="P43" s="230"/>
      <c r="Q43" s="230">
        <f>SUM(Q44:Q115)</f>
        <v>0</v>
      </c>
      <c r="R43" s="231"/>
      <c r="S43" s="231"/>
      <c r="T43" s="232"/>
      <c r="U43" s="226"/>
      <c r="V43" s="226">
        <f>SUM(V44:V115)</f>
        <v>96.319999999999979</v>
      </c>
      <c r="W43" s="226"/>
      <c r="X43" s="226"/>
      <c r="Y43" s="226"/>
      <c r="AG43" t="s">
        <v>249</v>
      </c>
    </row>
    <row r="44" spans="1:60" ht="22.5" outlineLevel="1" x14ac:dyDescent="0.2">
      <c r="A44" s="234">
        <v>8</v>
      </c>
      <c r="B44" s="235" t="s">
        <v>316</v>
      </c>
      <c r="C44" s="251" t="s">
        <v>317</v>
      </c>
      <c r="D44" s="236" t="s">
        <v>303</v>
      </c>
      <c r="E44" s="237">
        <v>30.359300000000001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2.9999999999999997E-4</v>
      </c>
      <c r="O44" s="237">
        <f>ROUND(E44*N44,2)</f>
        <v>0.01</v>
      </c>
      <c r="P44" s="237">
        <v>0</v>
      </c>
      <c r="Q44" s="237">
        <f>ROUND(E44*P44,2)</f>
        <v>0</v>
      </c>
      <c r="R44" s="239" t="s">
        <v>298</v>
      </c>
      <c r="S44" s="239" t="s">
        <v>253</v>
      </c>
      <c r="T44" s="240" t="s">
        <v>299</v>
      </c>
      <c r="U44" s="220">
        <v>8.8999999999999996E-2</v>
      </c>
      <c r="V44" s="220">
        <f>ROUND(E44*U44,2)</f>
        <v>2.7</v>
      </c>
      <c r="W44" s="220"/>
      <c r="X44" s="220" t="s">
        <v>273</v>
      </c>
      <c r="Y44" s="220" t="s">
        <v>256</v>
      </c>
      <c r="Z44" s="210"/>
      <c r="AA44" s="210"/>
      <c r="AB44" s="210"/>
      <c r="AC44" s="210"/>
      <c r="AD44" s="210"/>
      <c r="AE44" s="210"/>
      <c r="AF44" s="210"/>
      <c r="AG44" s="210" t="s">
        <v>274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2" t="s">
        <v>318</v>
      </c>
      <c r="D45" s="260"/>
      <c r="E45" s="260"/>
      <c r="F45" s="260"/>
      <c r="G45" s="26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319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4" t="s">
        <v>680</v>
      </c>
      <c r="D46" s="224"/>
      <c r="E46" s="225">
        <v>30.359300000000001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286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4">
        <v>9</v>
      </c>
      <c r="B47" s="235" t="s">
        <v>681</v>
      </c>
      <c r="C47" s="251" t="s">
        <v>682</v>
      </c>
      <c r="D47" s="236" t="s">
        <v>303</v>
      </c>
      <c r="E47" s="237">
        <v>52.005600000000001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4.1999999999999997E-3</v>
      </c>
      <c r="O47" s="237">
        <f>ROUND(E47*N47,2)</f>
        <v>0.22</v>
      </c>
      <c r="P47" s="237">
        <v>0</v>
      </c>
      <c r="Q47" s="237">
        <f>ROUND(E47*P47,2)</f>
        <v>0</v>
      </c>
      <c r="R47" s="239" t="s">
        <v>298</v>
      </c>
      <c r="S47" s="239" t="s">
        <v>253</v>
      </c>
      <c r="T47" s="240" t="s">
        <v>299</v>
      </c>
      <c r="U47" s="220">
        <v>0.245</v>
      </c>
      <c r="V47" s="220">
        <f>ROUND(E47*U47,2)</f>
        <v>12.74</v>
      </c>
      <c r="W47" s="220"/>
      <c r="X47" s="220" t="s">
        <v>273</v>
      </c>
      <c r="Y47" s="220" t="s">
        <v>256</v>
      </c>
      <c r="Z47" s="210"/>
      <c r="AA47" s="210"/>
      <c r="AB47" s="210"/>
      <c r="AC47" s="210"/>
      <c r="AD47" s="210"/>
      <c r="AE47" s="210"/>
      <c r="AF47" s="210"/>
      <c r="AG47" s="210" t="s">
        <v>274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2" t="s">
        <v>318</v>
      </c>
      <c r="D48" s="260"/>
      <c r="E48" s="260"/>
      <c r="F48" s="260"/>
      <c r="G48" s="26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319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4" t="s">
        <v>683</v>
      </c>
      <c r="D49" s="224"/>
      <c r="E49" s="225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286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4" t="s">
        <v>684</v>
      </c>
      <c r="D50" s="224"/>
      <c r="E50" s="225">
        <v>27.820799999999998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286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4" t="s">
        <v>685</v>
      </c>
      <c r="D51" s="224"/>
      <c r="E51" s="225">
        <v>27.820799999999998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286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4" t="s">
        <v>686</v>
      </c>
      <c r="D52" s="224"/>
      <c r="E52" s="225">
        <v>-3.6360000000000001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286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4">
        <v>10</v>
      </c>
      <c r="B53" s="235" t="s">
        <v>321</v>
      </c>
      <c r="C53" s="251" t="s">
        <v>322</v>
      </c>
      <c r="D53" s="236" t="s">
        <v>303</v>
      </c>
      <c r="E53" s="237">
        <v>121.34941999999999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2.9999999999999997E-4</v>
      </c>
      <c r="O53" s="237">
        <f>ROUND(E53*N53,2)</f>
        <v>0.04</v>
      </c>
      <c r="P53" s="237">
        <v>0</v>
      </c>
      <c r="Q53" s="237">
        <f>ROUND(E53*P53,2)</f>
        <v>0</v>
      </c>
      <c r="R53" s="239" t="s">
        <v>298</v>
      </c>
      <c r="S53" s="239" t="s">
        <v>253</v>
      </c>
      <c r="T53" s="240" t="s">
        <v>299</v>
      </c>
      <c r="U53" s="220">
        <v>7.0000000000000007E-2</v>
      </c>
      <c r="V53" s="220">
        <f>ROUND(E53*U53,2)</f>
        <v>8.49</v>
      </c>
      <c r="W53" s="220"/>
      <c r="X53" s="220" t="s">
        <v>273</v>
      </c>
      <c r="Y53" s="220" t="s">
        <v>256</v>
      </c>
      <c r="Z53" s="210"/>
      <c r="AA53" s="210"/>
      <c r="AB53" s="210"/>
      <c r="AC53" s="210"/>
      <c r="AD53" s="210"/>
      <c r="AE53" s="210"/>
      <c r="AF53" s="210"/>
      <c r="AG53" s="210" t="s">
        <v>274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2" t="s">
        <v>318</v>
      </c>
      <c r="D54" s="260"/>
      <c r="E54" s="260"/>
      <c r="F54" s="260"/>
      <c r="G54" s="26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319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4" t="s">
        <v>687</v>
      </c>
      <c r="D55" s="224"/>
      <c r="E55" s="225">
        <v>52.005600000000001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286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4" t="s">
        <v>688</v>
      </c>
      <c r="D56" s="224"/>
      <c r="E56" s="225">
        <v>69.343819999999994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286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4">
        <v>11</v>
      </c>
      <c r="B57" s="235" t="s">
        <v>324</v>
      </c>
      <c r="C57" s="251" t="s">
        <v>325</v>
      </c>
      <c r="D57" s="236" t="s">
        <v>303</v>
      </c>
      <c r="E57" s="237">
        <v>44.191099999999999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4.0000000000000003E-5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298</v>
      </c>
      <c r="S57" s="239" t="s">
        <v>253</v>
      </c>
      <c r="T57" s="240" t="s">
        <v>299</v>
      </c>
      <c r="U57" s="220">
        <v>7.8E-2</v>
      </c>
      <c r="V57" s="220">
        <f>ROUND(E57*U57,2)</f>
        <v>3.45</v>
      </c>
      <c r="W57" s="220"/>
      <c r="X57" s="220" t="s">
        <v>273</v>
      </c>
      <c r="Y57" s="220" t="s">
        <v>256</v>
      </c>
      <c r="Z57" s="210"/>
      <c r="AA57" s="210"/>
      <c r="AB57" s="210"/>
      <c r="AC57" s="210"/>
      <c r="AD57" s="210"/>
      <c r="AE57" s="210"/>
      <c r="AF57" s="210"/>
      <c r="AG57" s="210" t="s">
        <v>274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62" t="s">
        <v>326</v>
      </c>
      <c r="D58" s="260"/>
      <c r="E58" s="260"/>
      <c r="F58" s="260"/>
      <c r="G58" s="26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319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1" t="str">
        <f>C58</f>
        <v>které se zřizují před úpravami povrchu, a obalení osazených dveřních zárubní před znečištěním při úpravách povrchu nástřikem plastických maltovin včetně pozdějšího odkrytí,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4" t="s">
        <v>327</v>
      </c>
      <c r="D59" s="224"/>
      <c r="E59" s="225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286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4" t="s">
        <v>689</v>
      </c>
      <c r="D60" s="224"/>
      <c r="E60" s="225">
        <v>19.9056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286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4" t="s">
        <v>690</v>
      </c>
      <c r="D61" s="224"/>
      <c r="E61" s="225">
        <v>1.74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286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4" t="s">
        <v>691</v>
      </c>
      <c r="D62" s="224"/>
      <c r="E62" s="225">
        <v>13.1595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286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4" t="s">
        <v>692</v>
      </c>
      <c r="D63" s="224"/>
      <c r="E63" s="225">
        <v>0.93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286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4" t="s">
        <v>693</v>
      </c>
      <c r="D64" s="224"/>
      <c r="E64" s="225">
        <v>7.8959999999999999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286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54" t="s">
        <v>694</v>
      </c>
      <c r="D65" s="224"/>
      <c r="E65" s="225">
        <v>0.56000000000000005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286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12</v>
      </c>
      <c r="B66" s="235" t="s">
        <v>343</v>
      </c>
      <c r="C66" s="251" t="s">
        <v>344</v>
      </c>
      <c r="D66" s="236" t="s">
        <v>297</v>
      </c>
      <c r="E66" s="237">
        <v>40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3.2000000000000002E-3</v>
      </c>
      <c r="O66" s="237">
        <f>ROUND(E66*N66,2)</f>
        <v>0.13</v>
      </c>
      <c r="P66" s="237">
        <v>0</v>
      </c>
      <c r="Q66" s="237">
        <f>ROUND(E66*P66,2)</f>
        <v>0</v>
      </c>
      <c r="R66" s="239" t="s">
        <v>336</v>
      </c>
      <c r="S66" s="239" t="s">
        <v>253</v>
      </c>
      <c r="T66" s="240" t="s">
        <v>299</v>
      </c>
      <c r="U66" s="220">
        <v>0.22498000000000001</v>
      </c>
      <c r="V66" s="220">
        <f>ROUND(E66*U66,2)</f>
        <v>9</v>
      </c>
      <c r="W66" s="220"/>
      <c r="X66" s="220" t="s">
        <v>273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274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2" t="s">
        <v>345</v>
      </c>
      <c r="D67" s="260"/>
      <c r="E67" s="260"/>
      <c r="F67" s="260"/>
      <c r="G67" s="26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41" t="str">
        <f>C67</f>
        <v>jakoukoliv maltou, z pomocného pracovního lešení o výšce podlahy do 1900 mm a pro zatížení do 1,5 kPa,</v>
      </c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4" t="s">
        <v>349</v>
      </c>
      <c r="D68" s="261"/>
      <c r="E68" s="261"/>
      <c r="F68" s="261"/>
      <c r="G68" s="261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259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4" t="s">
        <v>695</v>
      </c>
      <c r="D69" s="224"/>
      <c r="E69" s="225">
        <v>40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286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13</v>
      </c>
      <c r="B70" s="235" t="s">
        <v>696</v>
      </c>
      <c r="C70" s="251" t="s">
        <v>697</v>
      </c>
      <c r="D70" s="236" t="s">
        <v>297</v>
      </c>
      <c r="E70" s="237">
        <v>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8.6700000000000006E-3</v>
      </c>
      <c r="O70" s="237">
        <f>ROUND(E70*N70,2)</f>
        <v>0.02</v>
      </c>
      <c r="P70" s="237">
        <v>0</v>
      </c>
      <c r="Q70" s="237">
        <f>ROUND(E70*P70,2)</f>
        <v>0</v>
      </c>
      <c r="R70" s="239" t="s">
        <v>336</v>
      </c>
      <c r="S70" s="239" t="s">
        <v>253</v>
      </c>
      <c r="T70" s="240" t="s">
        <v>299</v>
      </c>
      <c r="U70" s="220">
        <v>0.35974</v>
      </c>
      <c r="V70" s="220">
        <f>ROUND(E70*U70,2)</f>
        <v>0.72</v>
      </c>
      <c r="W70" s="220"/>
      <c r="X70" s="220" t="s">
        <v>273</v>
      </c>
      <c r="Y70" s="220" t="s">
        <v>256</v>
      </c>
      <c r="Z70" s="210"/>
      <c r="AA70" s="210"/>
      <c r="AB70" s="210"/>
      <c r="AC70" s="210"/>
      <c r="AD70" s="210"/>
      <c r="AE70" s="210"/>
      <c r="AF70" s="210"/>
      <c r="AG70" s="210" t="s">
        <v>274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2" t="s">
        <v>345</v>
      </c>
      <c r="D71" s="260"/>
      <c r="E71" s="260"/>
      <c r="F71" s="260"/>
      <c r="G71" s="26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319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41" t="str">
        <f>C71</f>
        <v>jakoukoliv maltou, z pomocného pracovního lešení o výšce podlahy do 1900 mm a pro zatížení do 1,5 kPa,</v>
      </c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4" t="s">
        <v>349</v>
      </c>
      <c r="D72" s="261"/>
      <c r="E72" s="261"/>
      <c r="F72" s="261"/>
      <c r="G72" s="261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4" t="s">
        <v>647</v>
      </c>
      <c r="D73" s="224"/>
      <c r="E73" s="225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286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4" t="s">
        <v>648</v>
      </c>
      <c r="D74" s="224"/>
      <c r="E74" s="22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286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649</v>
      </c>
      <c r="D75" s="224"/>
      <c r="E75" s="225">
        <v>1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4" t="s">
        <v>650</v>
      </c>
      <c r="D76" s="224"/>
      <c r="E76" s="225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286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4" t="s">
        <v>649</v>
      </c>
      <c r="D77" s="224"/>
      <c r="E77" s="225">
        <v>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286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4">
        <v>14</v>
      </c>
      <c r="B78" s="235" t="s">
        <v>698</v>
      </c>
      <c r="C78" s="251" t="s">
        <v>699</v>
      </c>
      <c r="D78" s="236" t="s">
        <v>297</v>
      </c>
      <c r="E78" s="237">
        <v>17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3.5619999999999999E-2</v>
      </c>
      <c r="O78" s="237">
        <f>ROUND(E78*N78,2)</f>
        <v>0.61</v>
      </c>
      <c r="P78" s="237">
        <v>0</v>
      </c>
      <c r="Q78" s="237">
        <f>ROUND(E78*P78,2)</f>
        <v>0</v>
      </c>
      <c r="R78" s="239" t="s">
        <v>336</v>
      </c>
      <c r="S78" s="239" t="s">
        <v>253</v>
      </c>
      <c r="T78" s="240" t="s">
        <v>299</v>
      </c>
      <c r="U78" s="220">
        <v>0.88292999999999999</v>
      </c>
      <c r="V78" s="220">
        <f>ROUND(E78*U78,2)</f>
        <v>15.01</v>
      </c>
      <c r="W78" s="220"/>
      <c r="X78" s="220" t="s">
        <v>273</v>
      </c>
      <c r="Y78" s="220" t="s">
        <v>256</v>
      </c>
      <c r="Z78" s="210"/>
      <c r="AA78" s="210"/>
      <c r="AB78" s="210"/>
      <c r="AC78" s="210"/>
      <c r="AD78" s="210"/>
      <c r="AE78" s="210"/>
      <c r="AF78" s="210"/>
      <c r="AG78" s="210" t="s">
        <v>274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345</v>
      </c>
      <c r="D79" s="260"/>
      <c r="E79" s="260"/>
      <c r="F79" s="260"/>
      <c r="G79" s="26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319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1" t="str">
        <f>C79</f>
        <v>jakoukoliv maltou, z pomocného pracovního lešení o výšce podlahy do 1900 mm a pro zatížení do 1,5 kPa,</v>
      </c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4" t="s">
        <v>349</v>
      </c>
      <c r="D80" s="261"/>
      <c r="E80" s="261"/>
      <c r="F80" s="261"/>
      <c r="G80" s="261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259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4" t="s">
        <v>700</v>
      </c>
      <c r="D81" s="224"/>
      <c r="E81" s="225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286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4" t="s">
        <v>653</v>
      </c>
      <c r="D82" s="224"/>
      <c r="E82" s="225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286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4" t="s">
        <v>701</v>
      </c>
      <c r="D83" s="224"/>
      <c r="E83" s="225">
        <v>2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286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4" t="s">
        <v>647</v>
      </c>
      <c r="D84" s="224"/>
      <c r="E84" s="225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286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4" t="s">
        <v>702</v>
      </c>
      <c r="D85" s="224"/>
      <c r="E85" s="225">
        <v>4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286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4" t="s">
        <v>703</v>
      </c>
      <c r="D86" s="224"/>
      <c r="E86" s="225">
        <v>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286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4" t="s">
        <v>704</v>
      </c>
      <c r="D87" s="224"/>
      <c r="E87" s="225">
        <v>4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286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4" t="s">
        <v>705</v>
      </c>
      <c r="D88" s="224"/>
      <c r="E88" s="225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286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4" t="s">
        <v>658</v>
      </c>
      <c r="D89" s="224"/>
      <c r="E89" s="225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286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706</v>
      </c>
      <c r="D90" s="224"/>
      <c r="E90" s="225">
        <v>3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286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4" t="s">
        <v>660</v>
      </c>
      <c r="D91" s="224"/>
      <c r="E91" s="225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286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4" t="s">
        <v>707</v>
      </c>
      <c r="D92" s="224"/>
      <c r="E92" s="225">
        <v>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286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15</v>
      </c>
      <c r="B93" s="235" t="s">
        <v>347</v>
      </c>
      <c r="C93" s="251" t="s">
        <v>348</v>
      </c>
      <c r="D93" s="236" t="s">
        <v>303</v>
      </c>
      <c r="E93" s="237">
        <v>16.845600000000001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4.7660000000000001E-2</v>
      </c>
      <c r="O93" s="237">
        <f>ROUND(E93*N93,2)</f>
        <v>0.8</v>
      </c>
      <c r="P93" s="237">
        <v>0</v>
      </c>
      <c r="Q93" s="237">
        <f>ROUND(E93*P93,2)</f>
        <v>0</v>
      </c>
      <c r="R93" s="239" t="s">
        <v>298</v>
      </c>
      <c r="S93" s="239" t="s">
        <v>253</v>
      </c>
      <c r="T93" s="240" t="s">
        <v>299</v>
      </c>
      <c r="U93" s="220">
        <v>0.84</v>
      </c>
      <c r="V93" s="220">
        <f>ROUND(E93*U93,2)</f>
        <v>14.15</v>
      </c>
      <c r="W93" s="220"/>
      <c r="X93" s="220" t="s">
        <v>273</v>
      </c>
      <c r="Y93" s="220" t="s">
        <v>256</v>
      </c>
      <c r="Z93" s="210"/>
      <c r="AA93" s="210"/>
      <c r="AB93" s="210"/>
      <c r="AC93" s="210"/>
      <c r="AD93" s="210"/>
      <c r="AE93" s="210"/>
      <c r="AF93" s="210"/>
      <c r="AG93" s="210" t="s">
        <v>274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2" t="s">
        <v>349</v>
      </c>
      <c r="D94" s="242"/>
      <c r="E94" s="242"/>
      <c r="F94" s="242"/>
      <c r="G94" s="242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259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4" t="s">
        <v>350</v>
      </c>
      <c r="D95" s="224"/>
      <c r="E95" s="225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286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4" t="s">
        <v>708</v>
      </c>
      <c r="D96" s="224"/>
      <c r="E96" s="225">
        <v>10.199999999999999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286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4" t="s">
        <v>709</v>
      </c>
      <c r="D97" s="224"/>
      <c r="E97" s="225">
        <v>3.8380000000000001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286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3" t="s">
        <v>352</v>
      </c>
      <c r="D98" s="258"/>
      <c r="E98" s="259">
        <v>2.8075999999999999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286</v>
      </c>
      <c r="AH98" s="210">
        <v>4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16</v>
      </c>
      <c r="B99" s="235" t="s">
        <v>710</v>
      </c>
      <c r="C99" s="251" t="s">
        <v>711</v>
      </c>
      <c r="D99" s="236" t="s">
        <v>303</v>
      </c>
      <c r="E99" s="237">
        <v>1.6796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7">
        <v>3.4909999999999997E-2</v>
      </c>
      <c r="O99" s="237">
        <f>ROUND(E99*N99,2)</f>
        <v>0.06</v>
      </c>
      <c r="P99" s="237">
        <v>0</v>
      </c>
      <c r="Q99" s="237">
        <f>ROUND(E99*P99,2)</f>
        <v>0</v>
      </c>
      <c r="R99" s="239" t="s">
        <v>336</v>
      </c>
      <c r="S99" s="239" t="s">
        <v>253</v>
      </c>
      <c r="T99" s="240" t="s">
        <v>299</v>
      </c>
      <c r="U99" s="220">
        <v>1.1841699999999999</v>
      </c>
      <c r="V99" s="220">
        <f>ROUND(E99*U99,2)</f>
        <v>1.99</v>
      </c>
      <c r="W99" s="220"/>
      <c r="X99" s="220" t="s">
        <v>273</v>
      </c>
      <c r="Y99" s="220" t="s">
        <v>256</v>
      </c>
      <c r="Z99" s="210"/>
      <c r="AA99" s="210"/>
      <c r="AB99" s="210"/>
      <c r="AC99" s="210"/>
      <c r="AD99" s="210"/>
      <c r="AE99" s="210"/>
      <c r="AF99" s="210"/>
      <c r="AG99" s="210" t="s">
        <v>274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62" t="s">
        <v>712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319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41" t="str">
        <f>C100</f>
        <v>okenního nebo dveřního, z pomocného pracovního lešení o výšce podlahy do 1900 mm a pro zatížení do 1,5 kPa,</v>
      </c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4" t="s">
        <v>713</v>
      </c>
      <c r="D101" s="224"/>
      <c r="E101" s="225">
        <v>1.6796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286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17</v>
      </c>
      <c r="B102" s="235" t="s">
        <v>714</v>
      </c>
      <c r="C102" s="251" t="s">
        <v>715</v>
      </c>
      <c r="D102" s="236" t="s">
        <v>361</v>
      </c>
      <c r="E102" s="237">
        <v>4.9400000000000004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4.6000000000000001E-4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298</v>
      </c>
      <c r="S102" s="239" t="s">
        <v>253</v>
      </c>
      <c r="T102" s="240" t="s">
        <v>299</v>
      </c>
      <c r="U102" s="220">
        <v>0</v>
      </c>
      <c r="V102" s="220">
        <f>ROUND(E102*U102,2)</f>
        <v>0</v>
      </c>
      <c r="W102" s="220"/>
      <c r="X102" s="220" t="s">
        <v>273</v>
      </c>
      <c r="Y102" s="220" t="s">
        <v>256</v>
      </c>
      <c r="Z102" s="210"/>
      <c r="AA102" s="210"/>
      <c r="AB102" s="210"/>
      <c r="AC102" s="210"/>
      <c r="AD102" s="210"/>
      <c r="AE102" s="210"/>
      <c r="AF102" s="210"/>
      <c r="AG102" s="210" t="s">
        <v>274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2" t="s">
        <v>716</v>
      </c>
      <c r="D103" s="260"/>
      <c r="E103" s="260"/>
      <c r="F103" s="260"/>
      <c r="G103" s="26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319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41" t="str">
        <f>C103</f>
        <v>omítka vápenocementová, strojně nebo ručně nanášená v podlaží i ve schodišti na jakýkoliv druh podkladu, kompletní souvrství</v>
      </c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4" t="s">
        <v>717</v>
      </c>
      <c r="D104" s="224"/>
      <c r="E104" s="225">
        <v>4.9400000000000004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286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18</v>
      </c>
      <c r="B105" s="235" t="s">
        <v>364</v>
      </c>
      <c r="C105" s="251" t="s">
        <v>365</v>
      </c>
      <c r="D105" s="236" t="s">
        <v>303</v>
      </c>
      <c r="E105" s="237">
        <v>30.359300000000001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4.8500000000000001E-3</v>
      </c>
      <c r="O105" s="237">
        <f>ROUND(E105*N105,2)</f>
        <v>0.15</v>
      </c>
      <c r="P105" s="237">
        <v>0</v>
      </c>
      <c r="Q105" s="237">
        <f>ROUND(E105*P105,2)</f>
        <v>0</v>
      </c>
      <c r="R105" s="239"/>
      <c r="S105" s="239" t="s">
        <v>272</v>
      </c>
      <c r="T105" s="240" t="s">
        <v>254</v>
      </c>
      <c r="U105" s="220">
        <v>0.36499999999999999</v>
      </c>
      <c r="V105" s="220">
        <f>ROUND(E105*U105,2)</f>
        <v>11.08</v>
      </c>
      <c r="W105" s="220"/>
      <c r="X105" s="220" t="s">
        <v>273</v>
      </c>
      <c r="Y105" s="220" t="s">
        <v>256</v>
      </c>
      <c r="Z105" s="210"/>
      <c r="AA105" s="210"/>
      <c r="AB105" s="210"/>
      <c r="AC105" s="210"/>
      <c r="AD105" s="210"/>
      <c r="AE105" s="210"/>
      <c r="AF105" s="210"/>
      <c r="AG105" s="210" t="s">
        <v>274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2" t="s">
        <v>366</v>
      </c>
      <c r="D106" s="242"/>
      <c r="E106" s="242"/>
      <c r="F106" s="242"/>
      <c r="G106" s="242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259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4" t="s">
        <v>367</v>
      </c>
      <c r="D107" s="224"/>
      <c r="E107" s="225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286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4" t="s">
        <v>718</v>
      </c>
      <c r="D108" s="224"/>
      <c r="E108" s="225">
        <v>13.458600000000001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286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4" t="s">
        <v>719</v>
      </c>
      <c r="D109" s="224"/>
      <c r="E109" s="225">
        <v>15.0892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286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4" t="s">
        <v>720</v>
      </c>
      <c r="D110" s="224"/>
      <c r="E110" s="225">
        <v>1.8115000000000001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286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19</v>
      </c>
      <c r="B111" s="235" t="s">
        <v>371</v>
      </c>
      <c r="C111" s="251" t="s">
        <v>372</v>
      </c>
      <c r="D111" s="236" t="s">
        <v>303</v>
      </c>
      <c r="E111" s="237">
        <v>69.343819999999994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4.1999999999999997E-3</v>
      </c>
      <c r="O111" s="237">
        <f>ROUND(E111*N111,2)</f>
        <v>0.28999999999999998</v>
      </c>
      <c r="P111" s="237">
        <v>0</v>
      </c>
      <c r="Q111" s="237">
        <f>ROUND(E111*P111,2)</f>
        <v>0</v>
      </c>
      <c r="R111" s="239"/>
      <c r="S111" s="239" t="s">
        <v>272</v>
      </c>
      <c r="T111" s="240" t="s">
        <v>254</v>
      </c>
      <c r="U111" s="220">
        <v>0.245</v>
      </c>
      <c r="V111" s="220">
        <f>ROUND(E111*U111,2)</f>
        <v>16.989999999999998</v>
      </c>
      <c r="W111" s="220"/>
      <c r="X111" s="220" t="s">
        <v>273</v>
      </c>
      <c r="Y111" s="220" t="s">
        <v>256</v>
      </c>
      <c r="Z111" s="210"/>
      <c r="AA111" s="210"/>
      <c r="AB111" s="210"/>
      <c r="AC111" s="210"/>
      <c r="AD111" s="210"/>
      <c r="AE111" s="210"/>
      <c r="AF111" s="210"/>
      <c r="AG111" s="210" t="s">
        <v>274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4" t="s">
        <v>367</v>
      </c>
      <c r="D112" s="224"/>
      <c r="E112" s="225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286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4" t="s">
        <v>721</v>
      </c>
      <c r="D113" s="224"/>
      <c r="E113" s="225">
        <v>28.08691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286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4" t="s">
        <v>722</v>
      </c>
      <c r="D114" s="224"/>
      <c r="E114" s="225">
        <v>36.018529999999998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286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4" t="s">
        <v>723</v>
      </c>
      <c r="D115" s="224"/>
      <c r="E115" s="225">
        <v>5.2383800000000003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286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7" t="s">
        <v>248</v>
      </c>
      <c r="B116" s="228" t="s">
        <v>129</v>
      </c>
      <c r="C116" s="250" t="s">
        <v>130</v>
      </c>
      <c r="D116" s="229"/>
      <c r="E116" s="230"/>
      <c r="F116" s="231"/>
      <c r="G116" s="231">
        <f>SUMIF(AG117:AG118,"&lt;&gt;NOR",G117:G118)</f>
        <v>0</v>
      </c>
      <c r="H116" s="231"/>
      <c r="I116" s="231">
        <f>SUM(I117:I118)</f>
        <v>0</v>
      </c>
      <c r="J116" s="231"/>
      <c r="K116" s="231">
        <f>SUM(K117:K118)</f>
        <v>0</v>
      </c>
      <c r="L116" s="231"/>
      <c r="M116" s="231">
        <f>SUM(M117:M118)</f>
        <v>0</v>
      </c>
      <c r="N116" s="230"/>
      <c r="O116" s="230">
        <f>SUM(O117:O118)</f>
        <v>1</v>
      </c>
      <c r="P116" s="230"/>
      <c r="Q116" s="230">
        <f>SUM(Q117:Q118)</f>
        <v>0</v>
      </c>
      <c r="R116" s="231"/>
      <c r="S116" s="231"/>
      <c r="T116" s="232"/>
      <c r="U116" s="226"/>
      <c r="V116" s="226">
        <f>SUM(V117:V118)</f>
        <v>43.78</v>
      </c>
      <c r="W116" s="226"/>
      <c r="X116" s="226"/>
      <c r="Y116" s="226"/>
      <c r="AG116" t="s">
        <v>249</v>
      </c>
    </row>
    <row r="117" spans="1:60" outlineLevel="1" x14ac:dyDescent="0.2">
      <c r="A117" s="234">
        <v>20</v>
      </c>
      <c r="B117" s="235" t="s">
        <v>389</v>
      </c>
      <c r="C117" s="251" t="s">
        <v>390</v>
      </c>
      <c r="D117" s="236" t="s">
        <v>303</v>
      </c>
      <c r="E117" s="237">
        <v>168.4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5.9199999999999999E-3</v>
      </c>
      <c r="O117" s="237">
        <f>ROUND(E117*N117,2)</f>
        <v>1</v>
      </c>
      <c r="P117" s="237">
        <v>0</v>
      </c>
      <c r="Q117" s="237">
        <f>ROUND(E117*P117,2)</f>
        <v>0</v>
      </c>
      <c r="R117" s="239" t="s">
        <v>391</v>
      </c>
      <c r="S117" s="239" t="s">
        <v>253</v>
      </c>
      <c r="T117" s="240" t="s">
        <v>299</v>
      </c>
      <c r="U117" s="220">
        <v>0.26</v>
      </c>
      <c r="V117" s="220">
        <f>ROUND(E117*U117,2)</f>
        <v>43.78</v>
      </c>
      <c r="W117" s="220"/>
      <c r="X117" s="220" t="s">
        <v>273</v>
      </c>
      <c r="Y117" s="220" t="s">
        <v>256</v>
      </c>
      <c r="Z117" s="210"/>
      <c r="AA117" s="210"/>
      <c r="AB117" s="210"/>
      <c r="AC117" s="210"/>
      <c r="AD117" s="210"/>
      <c r="AE117" s="210"/>
      <c r="AF117" s="210"/>
      <c r="AG117" s="210" t="s">
        <v>274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4" t="s">
        <v>724</v>
      </c>
      <c r="D118" s="224"/>
      <c r="E118" s="225">
        <v>168.4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286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7" t="s">
        <v>248</v>
      </c>
      <c r="B119" s="228" t="s">
        <v>131</v>
      </c>
      <c r="C119" s="250" t="s">
        <v>132</v>
      </c>
      <c r="D119" s="229"/>
      <c r="E119" s="230"/>
      <c r="F119" s="231"/>
      <c r="G119" s="231">
        <f>SUMIF(AG120:AG123,"&lt;&gt;NOR",G120:G123)</f>
        <v>0</v>
      </c>
      <c r="H119" s="231"/>
      <c r="I119" s="231">
        <f>SUM(I120:I123)</f>
        <v>0</v>
      </c>
      <c r="J119" s="231"/>
      <c r="K119" s="231">
        <f>SUM(K120:K123)</f>
        <v>0</v>
      </c>
      <c r="L119" s="231"/>
      <c r="M119" s="231">
        <f>SUM(M120:M123)</f>
        <v>0</v>
      </c>
      <c r="N119" s="230"/>
      <c r="O119" s="230">
        <f>SUM(O120:O123)</f>
        <v>0.01</v>
      </c>
      <c r="P119" s="230"/>
      <c r="Q119" s="230">
        <f>SUM(Q120:Q123)</f>
        <v>0</v>
      </c>
      <c r="R119" s="231"/>
      <c r="S119" s="231"/>
      <c r="T119" s="232"/>
      <c r="U119" s="226"/>
      <c r="V119" s="226">
        <f>SUM(V120:V123)</f>
        <v>59.61</v>
      </c>
      <c r="W119" s="226"/>
      <c r="X119" s="226"/>
      <c r="Y119" s="226"/>
      <c r="AG119" t="s">
        <v>249</v>
      </c>
    </row>
    <row r="120" spans="1:60" ht="56.25" outlineLevel="1" x14ac:dyDescent="0.2">
      <c r="A120" s="234">
        <v>21</v>
      </c>
      <c r="B120" s="235" t="s">
        <v>398</v>
      </c>
      <c r="C120" s="251" t="s">
        <v>399</v>
      </c>
      <c r="D120" s="236" t="s">
        <v>303</v>
      </c>
      <c r="E120" s="237">
        <v>168.4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4.0000000000000003E-5</v>
      </c>
      <c r="O120" s="237">
        <f>ROUND(E120*N120,2)</f>
        <v>0.01</v>
      </c>
      <c r="P120" s="237">
        <v>0</v>
      </c>
      <c r="Q120" s="237">
        <f>ROUND(E120*P120,2)</f>
        <v>0</v>
      </c>
      <c r="R120" s="239" t="s">
        <v>298</v>
      </c>
      <c r="S120" s="239" t="s">
        <v>253</v>
      </c>
      <c r="T120" s="240" t="s">
        <v>299</v>
      </c>
      <c r="U120" s="220">
        <v>0.35399999999999998</v>
      </c>
      <c r="V120" s="220">
        <f>ROUND(E120*U120,2)</f>
        <v>59.61</v>
      </c>
      <c r="W120" s="220"/>
      <c r="X120" s="220" t="s">
        <v>273</v>
      </c>
      <c r="Y120" s="220" t="s">
        <v>256</v>
      </c>
      <c r="Z120" s="210"/>
      <c r="AA120" s="210"/>
      <c r="AB120" s="210"/>
      <c r="AC120" s="210"/>
      <c r="AD120" s="210"/>
      <c r="AE120" s="210"/>
      <c r="AF120" s="210"/>
      <c r="AG120" s="210" t="s">
        <v>274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4" t="s">
        <v>725</v>
      </c>
      <c r="D121" s="224"/>
      <c r="E121" s="225">
        <v>76.5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286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54" t="s">
        <v>726</v>
      </c>
      <c r="D122" s="224"/>
      <c r="E122" s="225">
        <v>54.93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286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4" t="s">
        <v>727</v>
      </c>
      <c r="D123" s="224"/>
      <c r="E123" s="225">
        <v>36.97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286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7" t="s">
        <v>248</v>
      </c>
      <c r="B124" s="228" t="s">
        <v>133</v>
      </c>
      <c r="C124" s="250" t="s">
        <v>134</v>
      </c>
      <c r="D124" s="229"/>
      <c r="E124" s="230"/>
      <c r="F124" s="231"/>
      <c r="G124" s="231">
        <f>SUMIF(AG125:AG151,"&lt;&gt;NOR",G125:G151)</f>
        <v>0</v>
      </c>
      <c r="H124" s="231"/>
      <c r="I124" s="231">
        <f>SUM(I125:I151)</f>
        <v>0</v>
      </c>
      <c r="J124" s="231"/>
      <c r="K124" s="231">
        <f>SUM(K125:K151)</f>
        <v>0</v>
      </c>
      <c r="L124" s="231"/>
      <c r="M124" s="231">
        <f>SUM(M125:M151)</f>
        <v>0</v>
      </c>
      <c r="N124" s="230"/>
      <c r="O124" s="230">
        <f>SUM(O125:O151)</f>
        <v>0</v>
      </c>
      <c r="P124" s="230"/>
      <c r="Q124" s="230">
        <f>SUM(Q125:Q151)</f>
        <v>2.1</v>
      </c>
      <c r="R124" s="231"/>
      <c r="S124" s="231"/>
      <c r="T124" s="232"/>
      <c r="U124" s="226"/>
      <c r="V124" s="226">
        <f>SUM(V125:V151)</f>
        <v>12.71</v>
      </c>
      <c r="W124" s="226"/>
      <c r="X124" s="226"/>
      <c r="Y124" s="226"/>
      <c r="AG124" t="s">
        <v>249</v>
      </c>
    </row>
    <row r="125" spans="1:60" ht="22.5" outlineLevel="1" x14ac:dyDescent="0.2">
      <c r="A125" s="234">
        <v>22</v>
      </c>
      <c r="B125" s="235" t="s">
        <v>728</v>
      </c>
      <c r="C125" s="251" t="s">
        <v>729</v>
      </c>
      <c r="D125" s="236" t="s">
        <v>379</v>
      </c>
      <c r="E125" s="237">
        <v>0.1275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1.7989999999999999E-2</v>
      </c>
      <c r="O125" s="237">
        <f>ROUND(E125*N125,2)</f>
        <v>0</v>
      </c>
      <c r="P125" s="237">
        <v>2.4</v>
      </c>
      <c r="Q125" s="237">
        <f>ROUND(E125*P125,2)</f>
        <v>0.31</v>
      </c>
      <c r="R125" s="239" t="s">
        <v>405</v>
      </c>
      <c r="S125" s="239" t="s">
        <v>253</v>
      </c>
      <c r="T125" s="240" t="s">
        <v>299</v>
      </c>
      <c r="U125" s="220">
        <v>12.817</v>
      </c>
      <c r="V125" s="220">
        <f>ROUND(E125*U125,2)</f>
        <v>1.63</v>
      </c>
      <c r="W125" s="220"/>
      <c r="X125" s="220" t="s">
        <v>273</v>
      </c>
      <c r="Y125" s="220" t="s">
        <v>256</v>
      </c>
      <c r="Z125" s="210"/>
      <c r="AA125" s="210"/>
      <c r="AB125" s="210"/>
      <c r="AC125" s="210"/>
      <c r="AD125" s="210"/>
      <c r="AE125" s="210"/>
      <c r="AF125" s="210"/>
      <c r="AG125" s="210" t="s">
        <v>274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2" t="s">
        <v>730</v>
      </c>
      <c r="D126" s="260"/>
      <c r="E126" s="260"/>
      <c r="F126" s="260"/>
      <c r="G126" s="26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319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41" t="str">
        <f>C126</f>
        <v>uložených ve zdivu, včetně pomocného lešení o výšce podlahy do 1900 mm a pro zatížení do 1,5 kPa  (150 kg/m2),</v>
      </c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4" t="s">
        <v>731</v>
      </c>
      <c r="D127" s="224"/>
      <c r="E127" s="225">
        <v>0.1275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4">
        <v>23</v>
      </c>
      <c r="B128" s="235" t="s">
        <v>732</v>
      </c>
      <c r="C128" s="251" t="s">
        <v>733</v>
      </c>
      <c r="D128" s="236" t="s">
        <v>303</v>
      </c>
      <c r="E128" s="237">
        <v>0.68679999999999997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</v>
      </c>
      <c r="O128" s="237">
        <f>ROUND(E128*N128,2)</f>
        <v>0</v>
      </c>
      <c r="P128" s="237">
        <v>5.5E-2</v>
      </c>
      <c r="Q128" s="237">
        <f>ROUND(E128*P128,2)</f>
        <v>0.04</v>
      </c>
      <c r="R128" s="239" t="s">
        <v>405</v>
      </c>
      <c r="S128" s="239" t="s">
        <v>253</v>
      </c>
      <c r="T128" s="240" t="s">
        <v>299</v>
      </c>
      <c r="U128" s="220">
        <v>0.42499999999999999</v>
      </c>
      <c r="V128" s="220">
        <f>ROUND(E128*U128,2)</f>
        <v>0.28999999999999998</v>
      </c>
      <c r="W128" s="220"/>
      <c r="X128" s="220" t="s">
        <v>273</v>
      </c>
      <c r="Y128" s="220" t="s">
        <v>256</v>
      </c>
      <c r="Z128" s="210"/>
      <c r="AA128" s="210"/>
      <c r="AB128" s="210"/>
      <c r="AC128" s="210"/>
      <c r="AD128" s="210"/>
      <c r="AE128" s="210"/>
      <c r="AF128" s="210"/>
      <c r="AG128" s="210" t="s">
        <v>274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2" x14ac:dyDescent="0.2">
      <c r="A129" s="217"/>
      <c r="B129" s="218"/>
      <c r="C129" s="262" t="s">
        <v>734</v>
      </c>
      <c r="D129" s="260"/>
      <c r="E129" s="260"/>
      <c r="F129" s="260"/>
      <c r="G129" s="26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319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1" t="str">
        <f>C129</f>
        <v>bez odstupu, po hrubém vybourání otvorů v jakémkoliv zdivu cihelném, včetně pomocného lešení o výšce podlahy do 1900 mm a pro zatížení do 1,5 kPa  (150 kg/m2),</v>
      </c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4" t="s">
        <v>735</v>
      </c>
      <c r="D130" s="224"/>
      <c r="E130" s="225">
        <v>0.68679999999999997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286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4">
        <v>24</v>
      </c>
      <c r="B131" s="235" t="s">
        <v>414</v>
      </c>
      <c r="C131" s="251" t="s">
        <v>415</v>
      </c>
      <c r="D131" s="236" t="s">
        <v>297</v>
      </c>
      <c r="E131" s="237">
        <v>2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0</v>
      </c>
      <c r="O131" s="237">
        <f>ROUND(E131*N131,2)</f>
        <v>0</v>
      </c>
      <c r="P131" s="237">
        <v>2.4E-2</v>
      </c>
      <c r="Q131" s="237">
        <f>ROUND(E131*P131,2)</f>
        <v>0.05</v>
      </c>
      <c r="R131" s="239" t="s">
        <v>405</v>
      </c>
      <c r="S131" s="239" t="s">
        <v>253</v>
      </c>
      <c r="T131" s="240" t="s">
        <v>299</v>
      </c>
      <c r="U131" s="220">
        <v>0.05</v>
      </c>
      <c r="V131" s="220">
        <f>ROUND(E131*U131,2)</f>
        <v>0.1</v>
      </c>
      <c r="W131" s="220"/>
      <c r="X131" s="220" t="s">
        <v>273</v>
      </c>
      <c r="Y131" s="220" t="s">
        <v>256</v>
      </c>
      <c r="Z131" s="210"/>
      <c r="AA131" s="210"/>
      <c r="AB131" s="210"/>
      <c r="AC131" s="210"/>
      <c r="AD131" s="210"/>
      <c r="AE131" s="210"/>
      <c r="AF131" s="210"/>
      <c r="AG131" s="210" t="s">
        <v>274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2" t="s">
        <v>416</v>
      </c>
      <c r="D132" s="260"/>
      <c r="E132" s="260"/>
      <c r="F132" s="260"/>
      <c r="G132" s="26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319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4" t="s">
        <v>417</v>
      </c>
      <c r="D133" s="224"/>
      <c r="E133" s="225">
        <v>1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4" t="s">
        <v>736</v>
      </c>
      <c r="D134" s="224"/>
      <c r="E134" s="225">
        <v>1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286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33.75" outlineLevel="1" x14ac:dyDescent="0.2">
      <c r="A135" s="234">
        <v>25</v>
      </c>
      <c r="B135" s="235" t="s">
        <v>423</v>
      </c>
      <c r="C135" s="251" t="s">
        <v>424</v>
      </c>
      <c r="D135" s="236" t="s">
        <v>303</v>
      </c>
      <c r="E135" s="237">
        <v>3.9390000000000001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1.17E-3</v>
      </c>
      <c r="O135" s="237">
        <f>ROUND(E135*N135,2)</f>
        <v>0</v>
      </c>
      <c r="P135" s="237">
        <v>7.5999999999999998E-2</v>
      </c>
      <c r="Q135" s="237">
        <f>ROUND(E135*P135,2)</f>
        <v>0.3</v>
      </c>
      <c r="R135" s="239" t="s">
        <v>405</v>
      </c>
      <c r="S135" s="239" t="s">
        <v>253</v>
      </c>
      <c r="T135" s="240" t="s">
        <v>299</v>
      </c>
      <c r="U135" s="220">
        <v>0.93899999999999995</v>
      </c>
      <c r="V135" s="220">
        <f>ROUND(E135*U135,2)</f>
        <v>3.7</v>
      </c>
      <c r="W135" s="220"/>
      <c r="X135" s="220" t="s">
        <v>273</v>
      </c>
      <c r="Y135" s="220" t="s">
        <v>256</v>
      </c>
      <c r="Z135" s="210"/>
      <c r="AA135" s="210"/>
      <c r="AB135" s="210"/>
      <c r="AC135" s="210"/>
      <c r="AD135" s="210"/>
      <c r="AE135" s="210"/>
      <c r="AF135" s="210"/>
      <c r="AG135" s="210" t="s">
        <v>274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4" t="s">
        <v>425</v>
      </c>
      <c r="D136" s="224"/>
      <c r="E136" s="225">
        <v>2.02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286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4" t="s">
        <v>737</v>
      </c>
      <c r="D137" s="224"/>
      <c r="E137" s="225">
        <v>1.919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286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4">
        <v>26</v>
      </c>
      <c r="B138" s="235" t="s">
        <v>738</v>
      </c>
      <c r="C138" s="251" t="s">
        <v>739</v>
      </c>
      <c r="D138" s="236" t="s">
        <v>379</v>
      </c>
      <c r="E138" s="237">
        <v>0.27472000000000002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1.82E-3</v>
      </c>
      <c r="O138" s="237">
        <f>ROUND(E138*N138,2)</f>
        <v>0</v>
      </c>
      <c r="P138" s="237">
        <v>1.8</v>
      </c>
      <c r="Q138" s="237">
        <f>ROUND(E138*P138,2)</f>
        <v>0.49</v>
      </c>
      <c r="R138" s="239" t="s">
        <v>405</v>
      </c>
      <c r="S138" s="239" t="s">
        <v>253</v>
      </c>
      <c r="T138" s="240" t="s">
        <v>299</v>
      </c>
      <c r="U138" s="220">
        <v>5.7960000000000003</v>
      </c>
      <c r="V138" s="220">
        <f>ROUND(E138*U138,2)</f>
        <v>1.59</v>
      </c>
      <c r="W138" s="220"/>
      <c r="X138" s="220" t="s">
        <v>273</v>
      </c>
      <c r="Y138" s="220" t="s">
        <v>256</v>
      </c>
      <c r="Z138" s="210"/>
      <c r="AA138" s="210"/>
      <c r="AB138" s="210"/>
      <c r="AC138" s="210"/>
      <c r="AD138" s="210"/>
      <c r="AE138" s="210"/>
      <c r="AF138" s="210"/>
      <c r="AG138" s="210" t="s">
        <v>274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2" t="s">
        <v>740</v>
      </c>
      <c r="D139" s="260"/>
      <c r="E139" s="260"/>
      <c r="F139" s="260"/>
      <c r="G139" s="26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319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4" t="s">
        <v>741</v>
      </c>
      <c r="D140" s="261"/>
      <c r="E140" s="261"/>
      <c r="F140" s="261"/>
      <c r="G140" s="261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259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4" t="s">
        <v>742</v>
      </c>
      <c r="D141" s="224"/>
      <c r="E141" s="225">
        <v>0.27472000000000002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286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4">
        <v>27</v>
      </c>
      <c r="B142" s="235" t="s">
        <v>743</v>
      </c>
      <c r="C142" s="251" t="s">
        <v>744</v>
      </c>
      <c r="D142" s="236" t="s">
        <v>361</v>
      </c>
      <c r="E142" s="237">
        <v>2.6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7">
        <v>4.8999999999999998E-4</v>
      </c>
      <c r="O142" s="237">
        <f>ROUND(E142*N142,2)</f>
        <v>0</v>
      </c>
      <c r="P142" s="237">
        <v>5.3999999999999999E-2</v>
      </c>
      <c r="Q142" s="237">
        <f>ROUND(E142*P142,2)</f>
        <v>0.14000000000000001</v>
      </c>
      <c r="R142" s="239" t="s">
        <v>405</v>
      </c>
      <c r="S142" s="239" t="s">
        <v>253</v>
      </c>
      <c r="T142" s="240" t="s">
        <v>299</v>
      </c>
      <c r="U142" s="220">
        <v>0.72899999999999998</v>
      </c>
      <c r="V142" s="220">
        <f>ROUND(E142*U142,2)</f>
        <v>1.9</v>
      </c>
      <c r="W142" s="220"/>
      <c r="X142" s="220" t="s">
        <v>273</v>
      </c>
      <c r="Y142" s="220" t="s">
        <v>256</v>
      </c>
      <c r="Z142" s="210"/>
      <c r="AA142" s="210"/>
      <c r="AB142" s="210"/>
      <c r="AC142" s="210"/>
      <c r="AD142" s="210"/>
      <c r="AE142" s="210"/>
      <c r="AF142" s="210"/>
      <c r="AG142" s="210" t="s">
        <v>274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2" t="s">
        <v>741</v>
      </c>
      <c r="D143" s="242"/>
      <c r="E143" s="242"/>
      <c r="F143" s="242"/>
      <c r="G143" s="242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4" t="s">
        <v>745</v>
      </c>
      <c r="D144" s="224"/>
      <c r="E144" s="225">
        <v>2.6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286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4">
        <v>28</v>
      </c>
      <c r="B145" s="235" t="s">
        <v>746</v>
      </c>
      <c r="C145" s="251" t="s">
        <v>747</v>
      </c>
      <c r="D145" s="236" t="s">
        <v>303</v>
      </c>
      <c r="E145" s="237">
        <v>1.6966000000000001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0</v>
      </c>
      <c r="O145" s="237">
        <f>ROUND(E145*N145,2)</f>
        <v>0</v>
      </c>
      <c r="P145" s="237">
        <v>4.5999999999999999E-2</v>
      </c>
      <c r="Q145" s="237">
        <f>ROUND(E145*P145,2)</f>
        <v>0.08</v>
      </c>
      <c r="R145" s="239" t="s">
        <v>405</v>
      </c>
      <c r="S145" s="239" t="s">
        <v>253</v>
      </c>
      <c r="T145" s="240" t="s">
        <v>299</v>
      </c>
      <c r="U145" s="220">
        <v>0.26</v>
      </c>
      <c r="V145" s="220">
        <f>ROUND(E145*U145,2)</f>
        <v>0.44</v>
      </c>
      <c r="W145" s="220"/>
      <c r="X145" s="220" t="s">
        <v>273</v>
      </c>
      <c r="Y145" s="220" t="s">
        <v>256</v>
      </c>
      <c r="Z145" s="210"/>
      <c r="AA145" s="210"/>
      <c r="AB145" s="210"/>
      <c r="AC145" s="210"/>
      <c r="AD145" s="210"/>
      <c r="AE145" s="210"/>
      <c r="AF145" s="210"/>
      <c r="AG145" s="210" t="s">
        <v>274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4" t="s">
        <v>748</v>
      </c>
      <c r="D146" s="224"/>
      <c r="E146" s="225">
        <v>1.6966000000000001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286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4">
        <v>29</v>
      </c>
      <c r="B147" s="235" t="s">
        <v>434</v>
      </c>
      <c r="C147" s="251" t="s">
        <v>435</v>
      </c>
      <c r="D147" s="236" t="s">
        <v>303</v>
      </c>
      <c r="E147" s="237">
        <v>10.199999999999999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</v>
      </c>
      <c r="O147" s="237">
        <f>ROUND(E147*N147,2)</f>
        <v>0</v>
      </c>
      <c r="P147" s="237">
        <v>6.8000000000000005E-2</v>
      </c>
      <c r="Q147" s="237">
        <f>ROUND(E147*P147,2)</f>
        <v>0.69</v>
      </c>
      <c r="R147" s="239" t="s">
        <v>405</v>
      </c>
      <c r="S147" s="239" t="s">
        <v>253</v>
      </c>
      <c r="T147" s="240" t="s">
        <v>299</v>
      </c>
      <c r="U147" s="220">
        <v>0.3</v>
      </c>
      <c r="V147" s="220">
        <f>ROUND(E147*U147,2)</f>
        <v>3.06</v>
      </c>
      <c r="W147" s="220"/>
      <c r="X147" s="220" t="s">
        <v>273</v>
      </c>
      <c r="Y147" s="220" t="s">
        <v>256</v>
      </c>
      <c r="Z147" s="210"/>
      <c r="AA147" s="210"/>
      <c r="AB147" s="210"/>
      <c r="AC147" s="210"/>
      <c r="AD147" s="210"/>
      <c r="AE147" s="210"/>
      <c r="AF147" s="210"/>
      <c r="AG147" s="210" t="s">
        <v>274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2" t="s">
        <v>436</v>
      </c>
      <c r="D148" s="260"/>
      <c r="E148" s="260"/>
      <c r="F148" s="260"/>
      <c r="G148" s="26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319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4" t="s">
        <v>749</v>
      </c>
      <c r="D149" s="224"/>
      <c r="E149" s="225">
        <v>2.4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286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4" t="s">
        <v>750</v>
      </c>
      <c r="D150" s="224"/>
      <c r="E150" s="225">
        <v>5.4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286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4" t="s">
        <v>437</v>
      </c>
      <c r="D151" s="224"/>
      <c r="E151" s="225">
        <v>2.4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286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7" t="s">
        <v>248</v>
      </c>
      <c r="B152" s="228" t="s">
        <v>135</v>
      </c>
      <c r="C152" s="250" t="s">
        <v>136</v>
      </c>
      <c r="D152" s="229"/>
      <c r="E152" s="230"/>
      <c r="F152" s="231"/>
      <c r="G152" s="231">
        <f>SUMIF(AG153:AG157,"&lt;&gt;NOR",G153:G157)</f>
        <v>0</v>
      </c>
      <c r="H152" s="231"/>
      <c r="I152" s="231">
        <f>SUM(I153:I157)</f>
        <v>0</v>
      </c>
      <c r="J152" s="231"/>
      <c r="K152" s="231">
        <f>SUM(K153:K157)</f>
        <v>0</v>
      </c>
      <c r="L152" s="231"/>
      <c r="M152" s="231">
        <f>SUM(M153:M157)</f>
        <v>0</v>
      </c>
      <c r="N152" s="230"/>
      <c r="O152" s="230">
        <f>SUM(O153:O157)</f>
        <v>0</v>
      </c>
      <c r="P152" s="230"/>
      <c r="Q152" s="230">
        <f>SUM(Q153:Q157)</f>
        <v>0</v>
      </c>
      <c r="R152" s="231"/>
      <c r="S152" s="231"/>
      <c r="T152" s="232"/>
      <c r="U152" s="226"/>
      <c r="V152" s="226">
        <f>SUM(V153:V157)</f>
        <v>24.1</v>
      </c>
      <c r="W152" s="226"/>
      <c r="X152" s="226"/>
      <c r="Y152" s="226"/>
      <c r="AG152" t="s">
        <v>249</v>
      </c>
    </row>
    <row r="153" spans="1:60" ht="22.5" outlineLevel="1" x14ac:dyDescent="0.2">
      <c r="A153" s="234">
        <v>30</v>
      </c>
      <c r="B153" s="235" t="s">
        <v>439</v>
      </c>
      <c r="C153" s="251" t="s">
        <v>440</v>
      </c>
      <c r="D153" s="236" t="s">
        <v>441</v>
      </c>
      <c r="E153" s="237">
        <v>7.6518899999999999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336</v>
      </c>
      <c r="S153" s="239" t="s">
        <v>253</v>
      </c>
      <c r="T153" s="240" t="s">
        <v>299</v>
      </c>
      <c r="U153" s="220">
        <v>3.15</v>
      </c>
      <c r="V153" s="220">
        <f>ROUND(E153*U153,2)</f>
        <v>24.1</v>
      </c>
      <c r="W153" s="220"/>
      <c r="X153" s="220" t="s">
        <v>442</v>
      </c>
      <c r="Y153" s="220" t="s">
        <v>256</v>
      </c>
      <c r="Z153" s="210"/>
      <c r="AA153" s="210"/>
      <c r="AB153" s="210"/>
      <c r="AC153" s="210"/>
      <c r="AD153" s="210"/>
      <c r="AE153" s="210"/>
      <c r="AF153" s="210"/>
      <c r="AG153" s="210" t="s">
        <v>443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2" t="s">
        <v>444</v>
      </c>
      <c r="D154" s="260"/>
      <c r="E154" s="260"/>
      <c r="F154" s="260"/>
      <c r="G154" s="26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319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4" t="s">
        <v>445</v>
      </c>
      <c r="D155" s="224"/>
      <c r="E155" s="225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286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4" t="s">
        <v>751</v>
      </c>
      <c r="D156" s="224"/>
      <c r="E156" s="225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286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4" t="s">
        <v>752</v>
      </c>
      <c r="D157" s="224"/>
      <c r="E157" s="225">
        <v>7.6518899999999999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286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7" t="s">
        <v>248</v>
      </c>
      <c r="B158" s="228" t="s">
        <v>151</v>
      </c>
      <c r="C158" s="250" t="s">
        <v>152</v>
      </c>
      <c r="D158" s="229"/>
      <c r="E158" s="230"/>
      <c r="F158" s="231"/>
      <c r="G158" s="231">
        <f>SUMIF(AG159:AG163,"&lt;&gt;NOR",G159:G163)</f>
        <v>0</v>
      </c>
      <c r="H158" s="231"/>
      <c r="I158" s="231">
        <f>SUM(I159:I163)</f>
        <v>0</v>
      </c>
      <c r="J158" s="231"/>
      <c r="K158" s="231">
        <f>SUM(K159:K163)</f>
        <v>0</v>
      </c>
      <c r="L158" s="231"/>
      <c r="M158" s="231">
        <f>SUM(M159:M163)</f>
        <v>0</v>
      </c>
      <c r="N158" s="230"/>
      <c r="O158" s="230">
        <f>SUM(O159:O163)</f>
        <v>0</v>
      </c>
      <c r="P158" s="230"/>
      <c r="Q158" s="230">
        <f>SUM(Q159:Q163)</f>
        <v>0</v>
      </c>
      <c r="R158" s="231"/>
      <c r="S158" s="231"/>
      <c r="T158" s="232"/>
      <c r="U158" s="226"/>
      <c r="V158" s="226">
        <f>SUM(V159:V163)</f>
        <v>0</v>
      </c>
      <c r="W158" s="226"/>
      <c r="X158" s="226"/>
      <c r="Y158" s="226"/>
      <c r="AG158" t="s">
        <v>249</v>
      </c>
    </row>
    <row r="159" spans="1:60" outlineLevel="1" x14ac:dyDescent="0.2">
      <c r="A159" s="234">
        <v>31</v>
      </c>
      <c r="B159" s="235" t="s">
        <v>448</v>
      </c>
      <c r="C159" s="251" t="s">
        <v>449</v>
      </c>
      <c r="D159" s="236" t="s">
        <v>450</v>
      </c>
      <c r="E159" s="237">
        <v>1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9"/>
      <c r="S159" s="239" t="s">
        <v>272</v>
      </c>
      <c r="T159" s="240" t="s">
        <v>254</v>
      </c>
      <c r="U159" s="220">
        <v>0</v>
      </c>
      <c r="V159" s="220">
        <f>ROUND(E159*U159,2)</f>
        <v>0</v>
      </c>
      <c r="W159" s="220"/>
      <c r="X159" s="220" t="s">
        <v>451</v>
      </c>
      <c r="Y159" s="220" t="s">
        <v>256</v>
      </c>
      <c r="Z159" s="210"/>
      <c r="AA159" s="210"/>
      <c r="AB159" s="210"/>
      <c r="AC159" s="210"/>
      <c r="AD159" s="210"/>
      <c r="AE159" s="210"/>
      <c r="AF159" s="210"/>
      <c r="AG159" s="210" t="s">
        <v>452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2" t="s">
        <v>818</v>
      </c>
      <c r="D160" s="242"/>
      <c r="E160" s="242"/>
      <c r="F160" s="242"/>
      <c r="G160" s="242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259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41" t="str">
        <f>C160</f>
        <v>Položka obsahuje veškeré práce spojené s demontáží a zaslepením plynového potrubí ( potrubí o celkové délce cca 16 m ) :</v>
      </c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4" t="s">
        <v>453</v>
      </c>
      <c r="D161" s="261"/>
      <c r="E161" s="261"/>
      <c r="F161" s="261"/>
      <c r="G161" s="261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259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4" t="s">
        <v>454</v>
      </c>
      <c r="D162" s="261"/>
      <c r="E162" s="261"/>
      <c r="F162" s="261"/>
      <c r="G162" s="261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259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4" t="s">
        <v>103</v>
      </c>
      <c r="D163" s="224"/>
      <c r="E163" s="225">
        <v>1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286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7" t="s">
        <v>248</v>
      </c>
      <c r="B164" s="228" t="s">
        <v>159</v>
      </c>
      <c r="C164" s="250" t="s">
        <v>160</v>
      </c>
      <c r="D164" s="229"/>
      <c r="E164" s="230"/>
      <c r="F164" s="231"/>
      <c r="G164" s="231">
        <f>SUMIF(AG165:AG169,"&lt;&gt;NOR",G165:G169)</f>
        <v>0</v>
      </c>
      <c r="H164" s="231"/>
      <c r="I164" s="231">
        <f>SUM(I165:I169)</f>
        <v>0</v>
      </c>
      <c r="J164" s="231"/>
      <c r="K164" s="231">
        <f>SUM(K165:K169)</f>
        <v>0</v>
      </c>
      <c r="L164" s="231"/>
      <c r="M164" s="231">
        <f>SUM(M165:M169)</f>
        <v>0</v>
      </c>
      <c r="N164" s="230"/>
      <c r="O164" s="230">
        <f>SUM(O165:O169)</f>
        <v>0</v>
      </c>
      <c r="P164" s="230"/>
      <c r="Q164" s="230">
        <f>SUM(Q165:Q169)</f>
        <v>0</v>
      </c>
      <c r="R164" s="231"/>
      <c r="S164" s="231"/>
      <c r="T164" s="232"/>
      <c r="U164" s="226"/>
      <c r="V164" s="226">
        <f>SUM(V165:V169)</f>
        <v>0</v>
      </c>
      <c r="W164" s="226"/>
      <c r="X164" s="226"/>
      <c r="Y164" s="226"/>
      <c r="AG164" t="s">
        <v>249</v>
      </c>
    </row>
    <row r="165" spans="1:60" outlineLevel="1" x14ac:dyDescent="0.2">
      <c r="A165" s="234">
        <v>32</v>
      </c>
      <c r="B165" s="235" t="s">
        <v>455</v>
      </c>
      <c r="C165" s="251" t="s">
        <v>753</v>
      </c>
      <c r="D165" s="236" t="s">
        <v>450</v>
      </c>
      <c r="E165" s="237">
        <v>1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9"/>
      <c r="S165" s="239" t="s">
        <v>272</v>
      </c>
      <c r="T165" s="240" t="s">
        <v>254</v>
      </c>
      <c r="U165" s="220">
        <v>0</v>
      </c>
      <c r="V165" s="220">
        <f>ROUND(E165*U165,2)</f>
        <v>0</v>
      </c>
      <c r="W165" s="220"/>
      <c r="X165" s="220" t="s">
        <v>451</v>
      </c>
      <c r="Y165" s="220" t="s">
        <v>256</v>
      </c>
      <c r="Z165" s="210"/>
      <c r="AA165" s="210"/>
      <c r="AB165" s="210"/>
      <c r="AC165" s="210"/>
      <c r="AD165" s="210"/>
      <c r="AE165" s="210"/>
      <c r="AF165" s="210"/>
      <c r="AG165" s="210" t="s">
        <v>452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2" t="s">
        <v>819</v>
      </c>
      <c r="D166" s="242"/>
      <c r="E166" s="242"/>
      <c r="F166" s="242"/>
      <c r="G166" s="242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259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4" t="s">
        <v>457</v>
      </c>
      <c r="D167" s="261"/>
      <c r="E167" s="261"/>
      <c r="F167" s="261"/>
      <c r="G167" s="261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259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4" t="s">
        <v>458</v>
      </c>
      <c r="D168" s="261"/>
      <c r="E168" s="261"/>
      <c r="F168" s="261"/>
      <c r="G168" s="261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259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4" t="s">
        <v>459</v>
      </c>
      <c r="D169" s="261"/>
      <c r="E169" s="261"/>
      <c r="F169" s="261"/>
      <c r="G169" s="261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259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7" t="s">
        <v>248</v>
      </c>
      <c r="B170" s="228" t="s">
        <v>163</v>
      </c>
      <c r="C170" s="250" t="s">
        <v>164</v>
      </c>
      <c r="D170" s="229"/>
      <c r="E170" s="230"/>
      <c r="F170" s="231"/>
      <c r="G170" s="231">
        <f>SUMIF(AG171:AG173,"&lt;&gt;NOR",G171:G173)</f>
        <v>0</v>
      </c>
      <c r="H170" s="231"/>
      <c r="I170" s="231">
        <f>SUM(I171:I173)</f>
        <v>0</v>
      </c>
      <c r="J170" s="231"/>
      <c r="K170" s="231">
        <f>SUM(K171:K173)</f>
        <v>0</v>
      </c>
      <c r="L170" s="231"/>
      <c r="M170" s="231">
        <f>SUM(M171:M173)</f>
        <v>0</v>
      </c>
      <c r="N170" s="230"/>
      <c r="O170" s="230">
        <f>SUM(O171:O173)</f>
        <v>0</v>
      </c>
      <c r="P170" s="230"/>
      <c r="Q170" s="230">
        <f>SUM(Q171:Q173)</f>
        <v>0.26</v>
      </c>
      <c r="R170" s="231"/>
      <c r="S170" s="231"/>
      <c r="T170" s="232"/>
      <c r="U170" s="226"/>
      <c r="V170" s="226">
        <f>SUM(V171:V173)</f>
        <v>2</v>
      </c>
      <c r="W170" s="226"/>
      <c r="X170" s="226"/>
      <c r="Y170" s="226"/>
      <c r="AG170" t="s">
        <v>249</v>
      </c>
    </row>
    <row r="171" spans="1:60" outlineLevel="1" x14ac:dyDescent="0.2">
      <c r="A171" s="234">
        <v>33</v>
      </c>
      <c r="B171" s="235" t="s">
        <v>464</v>
      </c>
      <c r="C171" s="251" t="s">
        <v>465</v>
      </c>
      <c r="D171" s="236" t="s">
        <v>303</v>
      </c>
      <c r="E171" s="237">
        <v>8.5061999999999998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</v>
      </c>
      <c r="O171" s="237">
        <f>ROUND(E171*N171,2)</f>
        <v>0</v>
      </c>
      <c r="P171" s="237">
        <v>0.03</v>
      </c>
      <c r="Q171" s="237">
        <f>ROUND(E171*P171,2)</f>
        <v>0.26</v>
      </c>
      <c r="R171" s="239" t="s">
        <v>462</v>
      </c>
      <c r="S171" s="239" t="s">
        <v>253</v>
      </c>
      <c r="T171" s="240" t="s">
        <v>299</v>
      </c>
      <c r="U171" s="220">
        <v>0.23499999999999999</v>
      </c>
      <c r="V171" s="220">
        <f>ROUND(E171*U171,2)</f>
        <v>2</v>
      </c>
      <c r="W171" s="220"/>
      <c r="X171" s="220" t="s">
        <v>273</v>
      </c>
      <c r="Y171" s="220" t="s">
        <v>256</v>
      </c>
      <c r="Z171" s="210"/>
      <c r="AA171" s="210"/>
      <c r="AB171" s="210"/>
      <c r="AC171" s="210"/>
      <c r="AD171" s="210"/>
      <c r="AE171" s="210"/>
      <c r="AF171" s="210"/>
      <c r="AG171" s="210" t="s">
        <v>274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4" t="s">
        <v>754</v>
      </c>
      <c r="D172" s="224"/>
      <c r="E172" s="225">
        <v>7.7952000000000004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286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4" t="s">
        <v>755</v>
      </c>
      <c r="D173" s="224"/>
      <c r="E173" s="225">
        <v>0.71099999999999997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286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27" t="s">
        <v>248</v>
      </c>
      <c r="B174" s="228" t="s">
        <v>169</v>
      </c>
      <c r="C174" s="250" t="s">
        <v>170</v>
      </c>
      <c r="D174" s="229"/>
      <c r="E174" s="230"/>
      <c r="F174" s="231"/>
      <c r="G174" s="231">
        <f>SUMIF(AG175:AG177,"&lt;&gt;NOR",G175:G177)</f>
        <v>0</v>
      </c>
      <c r="H174" s="231"/>
      <c r="I174" s="231">
        <f>SUM(I175:I177)</f>
        <v>0</v>
      </c>
      <c r="J174" s="231"/>
      <c r="K174" s="231">
        <f>SUM(K175:K177)</f>
        <v>0</v>
      </c>
      <c r="L174" s="231"/>
      <c r="M174" s="231">
        <f>SUM(M175:M177)</f>
        <v>0</v>
      </c>
      <c r="N174" s="230"/>
      <c r="O174" s="230">
        <f>SUM(O175:O177)</f>
        <v>0</v>
      </c>
      <c r="P174" s="230"/>
      <c r="Q174" s="230">
        <f>SUM(Q175:Q177)</f>
        <v>0</v>
      </c>
      <c r="R174" s="231"/>
      <c r="S174" s="231"/>
      <c r="T174" s="232"/>
      <c r="U174" s="226"/>
      <c r="V174" s="226">
        <f>SUM(V175:V177)</f>
        <v>0.22</v>
      </c>
      <c r="W174" s="226"/>
      <c r="X174" s="226"/>
      <c r="Y174" s="226"/>
      <c r="AG174" t="s">
        <v>249</v>
      </c>
    </row>
    <row r="175" spans="1:60" outlineLevel="1" x14ac:dyDescent="0.2">
      <c r="A175" s="234">
        <v>34</v>
      </c>
      <c r="B175" s="235" t="s">
        <v>492</v>
      </c>
      <c r="C175" s="251" t="s">
        <v>493</v>
      </c>
      <c r="D175" s="236" t="s">
        <v>297</v>
      </c>
      <c r="E175" s="237">
        <v>2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0</v>
      </c>
      <c r="O175" s="237">
        <f>ROUND(E175*N175,2)</f>
        <v>0</v>
      </c>
      <c r="P175" s="237">
        <v>1.8E-3</v>
      </c>
      <c r="Q175" s="237">
        <f>ROUND(E175*P175,2)</f>
        <v>0</v>
      </c>
      <c r="R175" s="239" t="s">
        <v>487</v>
      </c>
      <c r="S175" s="239" t="s">
        <v>253</v>
      </c>
      <c r="T175" s="240" t="s">
        <v>299</v>
      </c>
      <c r="U175" s="220">
        <v>0.11</v>
      </c>
      <c r="V175" s="220">
        <f>ROUND(E175*U175,2)</f>
        <v>0.22</v>
      </c>
      <c r="W175" s="220"/>
      <c r="X175" s="220" t="s">
        <v>273</v>
      </c>
      <c r="Y175" s="220" t="s">
        <v>256</v>
      </c>
      <c r="Z175" s="210"/>
      <c r="AA175" s="210"/>
      <c r="AB175" s="210"/>
      <c r="AC175" s="210"/>
      <c r="AD175" s="210"/>
      <c r="AE175" s="210"/>
      <c r="AF175" s="210"/>
      <c r="AG175" s="210" t="s">
        <v>274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4" t="s">
        <v>417</v>
      </c>
      <c r="D176" s="224"/>
      <c r="E176" s="225">
        <v>1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286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4" t="s">
        <v>736</v>
      </c>
      <c r="D177" s="224"/>
      <c r="E177" s="225">
        <v>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286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7" t="s">
        <v>248</v>
      </c>
      <c r="B178" s="228" t="s">
        <v>171</v>
      </c>
      <c r="C178" s="250" t="s">
        <v>172</v>
      </c>
      <c r="D178" s="229"/>
      <c r="E178" s="230"/>
      <c r="F178" s="231"/>
      <c r="G178" s="231">
        <f>SUMIF(AG179:AG182,"&lt;&gt;NOR",G179:G182)</f>
        <v>0</v>
      </c>
      <c r="H178" s="231"/>
      <c r="I178" s="231">
        <f>SUM(I179:I182)</f>
        <v>0</v>
      </c>
      <c r="J178" s="231"/>
      <c r="K178" s="231">
        <f>SUM(K179:K182)</f>
        <v>0</v>
      </c>
      <c r="L178" s="231"/>
      <c r="M178" s="231">
        <f>SUM(M179:M182)</f>
        <v>0</v>
      </c>
      <c r="N178" s="230"/>
      <c r="O178" s="230">
        <f>SUM(O179:O182)</f>
        <v>0</v>
      </c>
      <c r="P178" s="230"/>
      <c r="Q178" s="230">
        <f>SUM(Q179:Q182)</f>
        <v>0.03</v>
      </c>
      <c r="R178" s="231"/>
      <c r="S178" s="231"/>
      <c r="T178" s="232"/>
      <c r="U178" s="226"/>
      <c r="V178" s="226">
        <f>SUM(V179:V182)</f>
        <v>3.9800000000000004</v>
      </c>
      <c r="W178" s="226"/>
      <c r="X178" s="226"/>
      <c r="Y178" s="226"/>
      <c r="AG178" t="s">
        <v>249</v>
      </c>
    </row>
    <row r="179" spans="1:60" outlineLevel="1" x14ac:dyDescent="0.2">
      <c r="A179" s="234">
        <v>35</v>
      </c>
      <c r="B179" s="235" t="s">
        <v>494</v>
      </c>
      <c r="C179" s="251" t="s">
        <v>495</v>
      </c>
      <c r="D179" s="236" t="s">
        <v>496</v>
      </c>
      <c r="E179" s="237">
        <v>28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5.0000000000000002E-5</v>
      </c>
      <c r="O179" s="237">
        <f>ROUND(E179*N179,2)</f>
        <v>0</v>
      </c>
      <c r="P179" s="237">
        <v>1E-3</v>
      </c>
      <c r="Q179" s="237">
        <f>ROUND(E179*P179,2)</f>
        <v>0.03</v>
      </c>
      <c r="R179" s="239" t="s">
        <v>497</v>
      </c>
      <c r="S179" s="239" t="s">
        <v>253</v>
      </c>
      <c r="T179" s="240" t="s">
        <v>299</v>
      </c>
      <c r="U179" s="220">
        <v>9.7000000000000003E-2</v>
      </c>
      <c r="V179" s="220">
        <f>ROUND(E179*U179,2)</f>
        <v>2.72</v>
      </c>
      <c r="W179" s="220"/>
      <c r="X179" s="220" t="s">
        <v>273</v>
      </c>
      <c r="Y179" s="220" t="s">
        <v>256</v>
      </c>
      <c r="Z179" s="210"/>
      <c r="AA179" s="210"/>
      <c r="AB179" s="210"/>
      <c r="AC179" s="210"/>
      <c r="AD179" s="210"/>
      <c r="AE179" s="210"/>
      <c r="AF179" s="210"/>
      <c r="AG179" s="210" t="s">
        <v>274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4" t="s">
        <v>756</v>
      </c>
      <c r="D180" s="224"/>
      <c r="E180" s="225">
        <v>12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286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4" t="s">
        <v>757</v>
      </c>
      <c r="D181" s="224"/>
      <c r="E181" s="225">
        <v>16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286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43">
        <v>36</v>
      </c>
      <c r="B182" s="244" t="s">
        <v>501</v>
      </c>
      <c r="C182" s="253" t="s">
        <v>758</v>
      </c>
      <c r="D182" s="245" t="s">
        <v>297</v>
      </c>
      <c r="E182" s="246">
        <v>1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8"/>
      <c r="S182" s="248" t="s">
        <v>272</v>
      </c>
      <c r="T182" s="249" t="s">
        <v>254</v>
      </c>
      <c r="U182" s="220">
        <v>1.26092</v>
      </c>
      <c r="V182" s="220">
        <f>ROUND(E182*U182,2)</f>
        <v>1.26</v>
      </c>
      <c r="W182" s="220"/>
      <c r="X182" s="220" t="s">
        <v>451</v>
      </c>
      <c r="Y182" s="220" t="s">
        <v>256</v>
      </c>
      <c r="Z182" s="210"/>
      <c r="AA182" s="210"/>
      <c r="AB182" s="210"/>
      <c r="AC182" s="210"/>
      <c r="AD182" s="210"/>
      <c r="AE182" s="210"/>
      <c r="AF182" s="210"/>
      <c r="AG182" s="210" t="s">
        <v>452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27" t="s">
        <v>248</v>
      </c>
      <c r="B183" s="228" t="s">
        <v>181</v>
      </c>
      <c r="C183" s="250" t="s">
        <v>182</v>
      </c>
      <c r="D183" s="229"/>
      <c r="E183" s="230"/>
      <c r="F183" s="231"/>
      <c r="G183" s="231">
        <f>SUMIF(AG184:AG250,"&lt;&gt;NOR",G184:G250)</f>
        <v>0</v>
      </c>
      <c r="H183" s="231"/>
      <c r="I183" s="231">
        <f>SUM(I184:I250)</f>
        <v>0</v>
      </c>
      <c r="J183" s="231"/>
      <c r="K183" s="231">
        <f>SUM(K184:K250)</f>
        <v>0</v>
      </c>
      <c r="L183" s="231"/>
      <c r="M183" s="231">
        <f>SUM(M184:M250)</f>
        <v>0</v>
      </c>
      <c r="N183" s="230"/>
      <c r="O183" s="230">
        <f>SUM(O184:O250)</f>
        <v>2.6700000000000004</v>
      </c>
      <c r="P183" s="230"/>
      <c r="Q183" s="230">
        <f>SUM(Q184:Q250)</f>
        <v>0.19</v>
      </c>
      <c r="R183" s="231"/>
      <c r="S183" s="231"/>
      <c r="T183" s="232"/>
      <c r="U183" s="226"/>
      <c r="V183" s="226">
        <f>SUM(V184:V250)</f>
        <v>188.37</v>
      </c>
      <c r="W183" s="226"/>
      <c r="X183" s="226"/>
      <c r="Y183" s="226"/>
      <c r="AG183" t="s">
        <v>249</v>
      </c>
    </row>
    <row r="184" spans="1:60" ht="22.5" outlineLevel="1" x14ac:dyDescent="0.2">
      <c r="A184" s="234">
        <v>37</v>
      </c>
      <c r="B184" s="235" t="s">
        <v>508</v>
      </c>
      <c r="C184" s="251" t="s">
        <v>509</v>
      </c>
      <c r="D184" s="236" t="s">
        <v>303</v>
      </c>
      <c r="E184" s="237">
        <v>176.70609999999999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7">
        <v>2.5999999999999998E-4</v>
      </c>
      <c r="O184" s="237">
        <f>ROUND(E184*N184,2)</f>
        <v>0.05</v>
      </c>
      <c r="P184" s="237">
        <v>0</v>
      </c>
      <c r="Q184" s="237">
        <f>ROUND(E184*P184,2)</f>
        <v>0</v>
      </c>
      <c r="R184" s="239" t="s">
        <v>298</v>
      </c>
      <c r="S184" s="239" t="s">
        <v>253</v>
      </c>
      <c r="T184" s="240" t="s">
        <v>299</v>
      </c>
      <c r="U184" s="220">
        <v>0.09</v>
      </c>
      <c r="V184" s="220">
        <f>ROUND(E184*U184,2)</f>
        <v>15.9</v>
      </c>
      <c r="W184" s="220"/>
      <c r="X184" s="220" t="s">
        <v>273</v>
      </c>
      <c r="Y184" s="220" t="s">
        <v>256</v>
      </c>
      <c r="Z184" s="210"/>
      <c r="AA184" s="210"/>
      <c r="AB184" s="210"/>
      <c r="AC184" s="210"/>
      <c r="AD184" s="210"/>
      <c r="AE184" s="210"/>
      <c r="AF184" s="210"/>
      <c r="AG184" s="210" t="s">
        <v>274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2" t="s">
        <v>510</v>
      </c>
      <c r="D185" s="260"/>
      <c r="E185" s="260"/>
      <c r="F185" s="260"/>
      <c r="G185" s="26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319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4" t="s">
        <v>511</v>
      </c>
      <c r="D186" s="224"/>
      <c r="E186" s="225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286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4" t="s">
        <v>759</v>
      </c>
      <c r="D187" s="224"/>
      <c r="E187" s="225">
        <v>176.70609999999999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286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4">
        <v>38</v>
      </c>
      <c r="B188" s="235" t="s">
        <v>513</v>
      </c>
      <c r="C188" s="251" t="s">
        <v>514</v>
      </c>
      <c r="D188" s="236" t="s">
        <v>303</v>
      </c>
      <c r="E188" s="237">
        <v>176.70609999999999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1.035E-2</v>
      </c>
      <c r="O188" s="237">
        <f>ROUND(E188*N188,2)</f>
        <v>1.83</v>
      </c>
      <c r="P188" s="237">
        <v>0</v>
      </c>
      <c r="Q188" s="237">
        <f>ROUND(E188*P188,2)</f>
        <v>0</v>
      </c>
      <c r="R188" s="239" t="s">
        <v>298</v>
      </c>
      <c r="S188" s="239" t="s">
        <v>253</v>
      </c>
      <c r="T188" s="240" t="s">
        <v>299</v>
      </c>
      <c r="U188" s="220">
        <v>0.35149999999999998</v>
      </c>
      <c r="V188" s="220">
        <f>ROUND(E188*U188,2)</f>
        <v>62.11</v>
      </c>
      <c r="W188" s="220"/>
      <c r="X188" s="220" t="s">
        <v>273</v>
      </c>
      <c r="Y188" s="220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274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62" t="s">
        <v>510</v>
      </c>
      <c r="D189" s="260"/>
      <c r="E189" s="260"/>
      <c r="F189" s="260"/>
      <c r="G189" s="26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319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4" t="s">
        <v>759</v>
      </c>
      <c r="D190" s="224"/>
      <c r="E190" s="225">
        <v>176.70609999999999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286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39</v>
      </c>
      <c r="B191" s="235" t="s">
        <v>515</v>
      </c>
      <c r="C191" s="251" t="s">
        <v>516</v>
      </c>
      <c r="D191" s="236" t="s">
        <v>361</v>
      </c>
      <c r="E191" s="237">
        <v>136.4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0</v>
      </c>
      <c r="O191" s="237">
        <f>ROUND(E191*N191,2)</f>
        <v>0</v>
      </c>
      <c r="P191" s="237">
        <v>8.0000000000000007E-5</v>
      </c>
      <c r="Q191" s="237">
        <f>ROUND(E191*P191,2)</f>
        <v>0.01</v>
      </c>
      <c r="R191" s="239" t="s">
        <v>506</v>
      </c>
      <c r="S191" s="239" t="s">
        <v>253</v>
      </c>
      <c r="T191" s="240" t="s">
        <v>299</v>
      </c>
      <c r="U191" s="220">
        <v>3.5000000000000003E-2</v>
      </c>
      <c r="V191" s="220">
        <f>ROUND(E191*U191,2)</f>
        <v>4.7699999999999996</v>
      </c>
      <c r="W191" s="220"/>
      <c r="X191" s="220" t="s">
        <v>273</v>
      </c>
      <c r="Y191" s="220" t="s">
        <v>256</v>
      </c>
      <c r="Z191" s="210"/>
      <c r="AA191" s="210"/>
      <c r="AB191" s="210"/>
      <c r="AC191" s="210"/>
      <c r="AD191" s="210"/>
      <c r="AE191" s="210"/>
      <c r="AF191" s="210"/>
      <c r="AG191" s="210" t="s">
        <v>274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4" t="s">
        <v>760</v>
      </c>
      <c r="D192" s="224"/>
      <c r="E192" s="225">
        <v>34.119999999999997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286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4" t="s">
        <v>761</v>
      </c>
      <c r="D193" s="224"/>
      <c r="E193" s="225">
        <v>2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286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4" t="s">
        <v>762</v>
      </c>
      <c r="D194" s="224"/>
      <c r="E194" s="225">
        <v>1.74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286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4" t="s">
        <v>763</v>
      </c>
      <c r="D195" s="224"/>
      <c r="E195" s="225">
        <v>40.96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286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4" t="s">
        <v>764</v>
      </c>
      <c r="D196" s="224"/>
      <c r="E196" s="225">
        <v>7.9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286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4" t="s">
        <v>765</v>
      </c>
      <c r="D197" s="224"/>
      <c r="E197" s="225">
        <v>26.64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286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4" t="s">
        <v>766</v>
      </c>
      <c r="D198" s="224"/>
      <c r="E198" s="225">
        <v>0.9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286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4" t="s">
        <v>767</v>
      </c>
      <c r="D199" s="224"/>
      <c r="E199" s="225">
        <v>22.14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286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4">
        <v>40</v>
      </c>
      <c r="B200" s="235" t="s">
        <v>525</v>
      </c>
      <c r="C200" s="251" t="s">
        <v>526</v>
      </c>
      <c r="D200" s="236" t="s">
        <v>361</v>
      </c>
      <c r="E200" s="237">
        <v>96.14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3.0000000000000001E-5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506</v>
      </c>
      <c r="S200" s="239" t="s">
        <v>253</v>
      </c>
      <c r="T200" s="240" t="s">
        <v>299</v>
      </c>
      <c r="U200" s="220">
        <v>0.13719999999999999</v>
      </c>
      <c r="V200" s="220">
        <f>ROUND(E200*U200,2)</f>
        <v>13.19</v>
      </c>
      <c r="W200" s="220"/>
      <c r="X200" s="220" t="s">
        <v>273</v>
      </c>
      <c r="Y200" s="220" t="s">
        <v>256</v>
      </c>
      <c r="Z200" s="210"/>
      <c r="AA200" s="210"/>
      <c r="AB200" s="210"/>
      <c r="AC200" s="210"/>
      <c r="AD200" s="210"/>
      <c r="AE200" s="210"/>
      <c r="AF200" s="210"/>
      <c r="AG200" s="210" t="s">
        <v>274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4" t="s">
        <v>760</v>
      </c>
      <c r="D201" s="224"/>
      <c r="E201" s="225">
        <v>34.119999999999997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286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4" t="s">
        <v>761</v>
      </c>
      <c r="D202" s="224"/>
      <c r="E202" s="225">
        <v>2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286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4" t="s">
        <v>762</v>
      </c>
      <c r="D203" s="224"/>
      <c r="E203" s="225">
        <v>1.74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286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4" t="s">
        <v>768</v>
      </c>
      <c r="D204" s="224"/>
      <c r="E204" s="225">
        <v>8.6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286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4" t="s">
        <v>765</v>
      </c>
      <c r="D205" s="224"/>
      <c r="E205" s="225">
        <v>26.64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286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4" t="s">
        <v>766</v>
      </c>
      <c r="D206" s="224"/>
      <c r="E206" s="225">
        <v>0.9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286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4" t="s">
        <v>767</v>
      </c>
      <c r="D207" s="224"/>
      <c r="E207" s="225">
        <v>22.14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286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34">
        <v>41</v>
      </c>
      <c r="B208" s="235" t="s">
        <v>533</v>
      </c>
      <c r="C208" s="251" t="s">
        <v>534</v>
      </c>
      <c r="D208" s="236" t="s">
        <v>303</v>
      </c>
      <c r="E208" s="237">
        <v>177.4171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7">
        <v>0</v>
      </c>
      <c r="O208" s="237">
        <f>ROUND(E208*N208,2)</f>
        <v>0</v>
      </c>
      <c r="P208" s="237">
        <v>1E-3</v>
      </c>
      <c r="Q208" s="237">
        <f>ROUND(E208*P208,2)</f>
        <v>0.18</v>
      </c>
      <c r="R208" s="239" t="s">
        <v>506</v>
      </c>
      <c r="S208" s="239" t="s">
        <v>253</v>
      </c>
      <c r="T208" s="240" t="s">
        <v>299</v>
      </c>
      <c r="U208" s="220">
        <v>0.105</v>
      </c>
      <c r="V208" s="220">
        <f>ROUND(E208*U208,2)</f>
        <v>18.63</v>
      </c>
      <c r="W208" s="220"/>
      <c r="X208" s="220" t="s">
        <v>273</v>
      </c>
      <c r="Y208" s="220" t="s">
        <v>256</v>
      </c>
      <c r="Z208" s="210"/>
      <c r="AA208" s="210"/>
      <c r="AB208" s="210"/>
      <c r="AC208" s="210"/>
      <c r="AD208" s="210"/>
      <c r="AE208" s="210"/>
      <c r="AF208" s="210"/>
      <c r="AG208" s="210" t="s">
        <v>274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4" t="s">
        <v>725</v>
      </c>
      <c r="D209" s="224"/>
      <c r="E209" s="225">
        <v>76.5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286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4" t="s">
        <v>769</v>
      </c>
      <c r="D210" s="224"/>
      <c r="E210" s="225">
        <v>4.2450000000000001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286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4" t="s">
        <v>770</v>
      </c>
      <c r="D211" s="224"/>
      <c r="E211" s="225">
        <v>0.66110000000000002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286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4" t="s">
        <v>771</v>
      </c>
      <c r="D212" s="224"/>
      <c r="E212" s="225">
        <v>3.4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286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4" t="s">
        <v>772</v>
      </c>
      <c r="D213" s="224"/>
      <c r="E213" s="225">
        <v>0.71099999999999997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286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4" t="s">
        <v>726</v>
      </c>
      <c r="D214" s="224"/>
      <c r="E214" s="225">
        <v>54.93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286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4" t="s">
        <v>727</v>
      </c>
      <c r="D215" s="224"/>
      <c r="E215" s="225">
        <v>36.97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286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4">
        <v>42</v>
      </c>
      <c r="B216" s="235" t="s">
        <v>540</v>
      </c>
      <c r="C216" s="251" t="s">
        <v>541</v>
      </c>
      <c r="D216" s="236" t="s">
        <v>303</v>
      </c>
      <c r="E216" s="237">
        <v>176.70609999999999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2.5000000000000001E-4</v>
      </c>
      <c r="O216" s="237">
        <f>ROUND(E216*N216,2)</f>
        <v>0.04</v>
      </c>
      <c r="P216" s="237">
        <v>0</v>
      </c>
      <c r="Q216" s="237">
        <f>ROUND(E216*P216,2)</f>
        <v>0</v>
      </c>
      <c r="R216" s="239" t="s">
        <v>506</v>
      </c>
      <c r="S216" s="239" t="s">
        <v>253</v>
      </c>
      <c r="T216" s="240" t="s">
        <v>299</v>
      </c>
      <c r="U216" s="220">
        <v>0.38</v>
      </c>
      <c r="V216" s="220">
        <f>ROUND(E216*U216,2)</f>
        <v>67.150000000000006</v>
      </c>
      <c r="W216" s="220"/>
      <c r="X216" s="220" t="s">
        <v>273</v>
      </c>
      <c r="Y216" s="220" t="s">
        <v>256</v>
      </c>
      <c r="Z216" s="210"/>
      <c r="AA216" s="210"/>
      <c r="AB216" s="210"/>
      <c r="AC216" s="210"/>
      <c r="AD216" s="210"/>
      <c r="AE216" s="210"/>
      <c r="AF216" s="210"/>
      <c r="AG216" s="210" t="s">
        <v>274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4" t="s">
        <v>527</v>
      </c>
      <c r="D217" s="224"/>
      <c r="E217" s="225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286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4" t="s">
        <v>725</v>
      </c>
      <c r="D218" s="224"/>
      <c r="E218" s="225">
        <v>76.5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286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4" t="s">
        <v>769</v>
      </c>
      <c r="D219" s="224"/>
      <c r="E219" s="225">
        <v>4.2450000000000001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286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4" t="s">
        <v>770</v>
      </c>
      <c r="D220" s="224"/>
      <c r="E220" s="225">
        <v>0.66110000000000002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286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4" t="s">
        <v>771</v>
      </c>
      <c r="D221" s="224"/>
      <c r="E221" s="225">
        <v>3.4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286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4" t="s">
        <v>726</v>
      </c>
      <c r="D222" s="224"/>
      <c r="E222" s="225">
        <v>54.93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286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4" t="s">
        <v>727</v>
      </c>
      <c r="D223" s="224"/>
      <c r="E223" s="225">
        <v>36.97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286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4">
        <v>43</v>
      </c>
      <c r="B224" s="235" t="s">
        <v>773</v>
      </c>
      <c r="C224" s="251" t="s">
        <v>774</v>
      </c>
      <c r="D224" s="236" t="s">
        <v>361</v>
      </c>
      <c r="E224" s="237">
        <v>41.82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7">
        <v>1.9000000000000001E-4</v>
      </c>
      <c r="O224" s="237">
        <f>ROUND(E224*N224,2)</f>
        <v>0.01</v>
      </c>
      <c r="P224" s="237">
        <v>0</v>
      </c>
      <c r="Q224" s="237">
        <f>ROUND(E224*P224,2)</f>
        <v>0</v>
      </c>
      <c r="R224" s="239"/>
      <c r="S224" s="239" t="s">
        <v>272</v>
      </c>
      <c r="T224" s="240" t="s">
        <v>299</v>
      </c>
      <c r="U224" s="220">
        <v>8.7999999999999995E-2</v>
      </c>
      <c r="V224" s="220">
        <f>ROUND(E224*U224,2)</f>
        <v>3.68</v>
      </c>
      <c r="W224" s="220"/>
      <c r="X224" s="220" t="s">
        <v>273</v>
      </c>
      <c r="Y224" s="220" t="s">
        <v>256</v>
      </c>
      <c r="Z224" s="210"/>
      <c r="AA224" s="210"/>
      <c r="AB224" s="210"/>
      <c r="AC224" s="210"/>
      <c r="AD224" s="210"/>
      <c r="AE224" s="210"/>
      <c r="AF224" s="210"/>
      <c r="AG224" s="210" t="s">
        <v>274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2" t="s">
        <v>775</v>
      </c>
      <c r="D225" s="242"/>
      <c r="E225" s="242"/>
      <c r="F225" s="242"/>
      <c r="G225" s="242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259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4" t="s">
        <v>776</v>
      </c>
      <c r="D226" s="224"/>
      <c r="E226" s="225">
        <v>40.96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286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4" t="s">
        <v>777</v>
      </c>
      <c r="D227" s="224"/>
      <c r="E227" s="225">
        <v>0.86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286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4">
        <v>44</v>
      </c>
      <c r="B228" s="235" t="s">
        <v>778</v>
      </c>
      <c r="C228" s="251" t="s">
        <v>779</v>
      </c>
      <c r="D228" s="236" t="s">
        <v>361</v>
      </c>
      <c r="E228" s="237">
        <v>43.074599999999997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1.2E-4</v>
      </c>
      <c r="O228" s="237">
        <f>ROUND(E228*N228,2)</f>
        <v>0.01</v>
      </c>
      <c r="P228" s="237">
        <v>0</v>
      </c>
      <c r="Q228" s="237">
        <f>ROUND(E228*P228,2)</f>
        <v>0</v>
      </c>
      <c r="R228" s="239"/>
      <c r="S228" s="239" t="s">
        <v>272</v>
      </c>
      <c r="T228" s="240" t="s">
        <v>299</v>
      </c>
      <c r="U228" s="220">
        <v>0</v>
      </c>
      <c r="V228" s="220">
        <f>ROUND(E228*U228,2)</f>
        <v>0</v>
      </c>
      <c r="W228" s="220"/>
      <c r="X228" s="220" t="s">
        <v>475</v>
      </c>
      <c r="Y228" s="220" t="s">
        <v>256</v>
      </c>
      <c r="Z228" s="210"/>
      <c r="AA228" s="210"/>
      <c r="AB228" s="210"/>
      <c r="AC228" s="210"/>
      <c r="AD228" s="210"/>
      <c r="AE228" s="210"/>
      <c r="AF228" s="210"/>
      <c r="AG228" s="210" t="s">
        <v>476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4" t="s">
        <v>780</v>
      </c>
      <c r="D229" s="224"/>
      <c r="E229" s="225">
        <v>41.82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286</v>
      </c>
      <c r="AH229" s="210">
        <v>5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3" t="s">
        <v>781</v>
      </c>
      <c r="D230" s="258"/>
      <c r="E230" s="259">
        <v>1.2545999999999999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286</v>
      </c>
      <c r="AH230" s="210">
        <v>4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4">
        <v>45</v>
      </c>
      <c r="B231" s="235" t="s">
        <v>542</v>
      </c>
      <c r="C231" s="251" t="s">
        <v>543</v>
      </c>
      <c r="D231" s="236" t="s">
        <v>361</v>
      </c>
      <c r="E231" s="237">
        <v>100.947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5.0000000000000002E-5</v>
      </c>
      <c r="O231" s="237">
        <f>ROUND(E231*N231,2)</f>
        <v>0.01</v>
      </c>
      <c r="P231" s="237">
        <v>0</v>
      </c>
      <c r="Q231" s="237">
        <f>ROUND(E231*P231,2)</f>
        <v>0</v>
      </c>
      <c r="R231" s="239"/>
      <c r="S231" s="239" t="s">
        <v>272</v>
      </c>
      <c r="T231" s="240" t="s">
        <v>299</v>
      </c>
      <c r="U231" s="220">
        <v>0</v>
      </c>
      <c r="V231" s="220">
        <f>ROUND(E231*U231,2)</f>
        <v>0</v>
      </c>
      <c r="W231" s="220"/>
      <c r="X231" s="220" t="s">
        <v>475</v>
      </c>
      <c r="Y231" s="220" t="s">
        <v>256</v>
      </c>
      <c r="Z231" s="210"/>
      <c r="AA231" s="210"/>
      <c r="AB231" s="210"/>
      <c r="AC231" s="210"/>
      <c r="AD231" s="210"/>
      <c r="AE231" s="210"/>
      <c r="AF231" s="210"/>
      <c r="AG231" s="210" t="s">
        <v>476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4" t="s">
        <v>782</v>
      </c>
      <c r="D232" s="224"/>
      <c r="E232" s="225">
        <v>96.14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286</v>
      </c>
      <c r="AH232" s="210">
        <v>5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63" t="s">
        <v>545</v>
      </c>
      <c r="D233" s="258"/>
      <c r="E233" s="259">
        <v>4.8070000000000004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286</v>
      </c>
      <c r="AH233" s="210">
        <v>4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1" x14ac:dyDescent="0.2">
      <c r="A234" s="234">
        <v>46</v>
      </c>
      <c r="B234" s="235" t="s">
        <v>546</v>
      </c>
      <c r="C234" s="251" t="s">
        <v>547</v>
      </c>
      <c r="D234" s="236" t="s">
        <v>303</v>
      </c>
      <c r="E234" s="237">
        <v>127.86490999999999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3.8999999999999998E-3</v>
      </c>
      <c r="O234" s="237">
        <f>ROUND(E234*N234,2)</f>
        <v>0.5</v>
      </c>
      <c r="P234" s="237">
        <v>0</v>
      </c>
      <c r="Q234" s="237">
        <f>ROUND(E234*P234,2)</f>
        <v>0</v>
      </c>
      <c r="R234" s="239"/>
      <c r="S234" s="239" t="s">
        <v>272</v>
      </c>
      <c r="T234" s="240" t="s">
        <v>299</v>
      </c>
      <c r="U234" s="220">
        <v>0</v>
      </c>
      <c r="V234" s="220">
        <f>ROUND(E234*U234,2)</f>
        <v>0</v>
      </c>
      <c r="W234" s="220"/>
      <c r="X234" s="220" t="s">
        <v>475</v>
      </c>
      <c r="Y234" s="220" t="s">
        <v>256</v>
      </c>
      <c r="Z234" s="210"/>
      <c r="AA234" s="210"/>
      <c r="AB234" s="210"/>
      <c r="AC234" s="210"/>
      <c r="AD234" s="210"/>
      <c r="AE234" s="210"/>
      <c r="AF234" s="210"/>
      <c r="AG234" s="210" t="s">
        <v>476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4" t="s">
        <v>527</v>
      </c>
      <c r="D235" s="224"/>
      <c r="E235" s="225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286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4" t="s">
        <v>725</v>
      </c>
      <c r="D236" s="224"/>
      <c r="E236" s="225">
        <v>76.5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286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4" t="s">
        <v>769</v>
      </c>
      <c r="D237" s="224"/>
      <c r="E237" s="225">
        <v>4.2450000000000001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286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4" t="s">
        <v>770</v>
      </c>
      <c r="D238" s="224"/>
      <c r="E238" s="225">
        <v>0.66110000000000002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286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4" t="s">
        <v>771</v>
      </c>
      <c r="D239" s="224"/>
      <c r="E239" s="225">
        <v>3.4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286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4" t="s">
        <v>727</v>
      </c>
      <c r="D240" s="224"/>
      <c r="E240" s="225">
        <v>36.97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286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3" t="s">
        <v>545</v>
      </c>
      <c r="D241" s="258"/>
      <c r="E241" s="259">
        <v>6.0888099999999996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286</v>
      </c>
      <c r="AH241" s="210">
        <v>4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33.75" outlineLevel="1" x14ac:dyDescent="0.2">
      <c r="A242" s="234">
        <v>47</v>
      </c>
      <c r="B242" s="235" t="s">
        <v>783</v>
      </c>
      <c r="C242" s="251" t="s">
        <v>784</v>
      </c>
      <c r="D242" s="236" t="s">
        <v>303</v>
      </c>
      <c r="E242" s="237">
        <v>57.676499999999997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3.8999999999999998E-3</v>
      </c>
      <c r="O242" s="237">
        <f>ROUND(E242*N242,2)</f>
        <v>0.22</v>
      </c>
      <c r="P242" s="237">
        <v>0</v>
      </c>
      <c r="Q242" s="237">
        <f>ROUND(E242*P242,2)</f>
        <v>0</v>
      </c>
      <c r="R242" s="239"/>
      <c r="S242" s="239" t="s">
        <v>272</v>
      </c>
      <c r="T242" s="240" t="s">
        <v>254</v>
      </c>
      <c r="U242" s="220">
        <v>0</v>
      </c>
      <c r="V242" s="220">
        <f>ROUND(E242*U242,2)</f>
        <v>0</v>
      </c>
      <c r="W242" s="220"/>
      <c r="X242" s="220" t="s">
        <v>475</v>
      </c>
      <c r="Y242" s="220" t="s">
        <v>256</v>
      </c>
      <c r="Z242" s="210"/>
      <c r="AA242" s="210"/>
      <c r="AB242" s="210"/>
      <c r="AC242" s="210"/>
      <c r="AD242" s="210"/>
      <c r="AE242" s="210"/>
      <c r="AF242" s="210"/>
      <c r="AG242" s="210" t="s">
        <v>476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2" t="s">
        <v>785</v>
      </c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259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54" t="s">
        <v>726</v>
      </c>
      <c r="D244" s="224"/>
      <c r="E244" s="225">
        <v>54.93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286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3" t="s">
        <v>545</v>
      </c>
      <c r="D245" s="258"/>
      <c r="E245" s="259">
        <v>2.7465000000000002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286</v>
      </c>
      <c r="AH245" s="210">
        <v>4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4">
        <v>48</v>
      </c>
      <c r="B246" s="235" t="s">
        <v>548</v>
      </c>
      <c r="C246" s="251" t="s">
        <v>549</v>
      </c>
      <c r="D246" s="236" t="s">
        <v>441</v>
      </c>
      <c r="E246" s="237">
        <v>2.6636899999999999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0</v>
      </c>
      <c r="O246" s="237">
        <f>ROUND(E246*N246,2)</f>
        <v>0</v>
      </c>
      <c r="P246" s="237">
        <v>0</v>
      </c>
      <c r="Q246" s="237">
        <f>ROUND(E246*P246,2)</f>
        <v>0</v>
      </c>
      <c r="R246" s="239" t="s">
        <v>506</v>
      </c>
      <c r="S246" s="239" t="s">
        <v>253</v>
      </c>
      <c r="T246" s="240" t="s">
        <v>299</v>
      </c>
      <c r="U246" s="220">
        <v>1.1020000000000001</v>
      </c>
      <c r="V246" s="220">
        <f>ROUND(E246*U246,2)</f>
        <v>2.94</v>
      </c>
      <c r="W246" s="220"/>
      <c r="X246" s="220" t="s">
        <v>442</v>
      </c>
      <c r="Y246" s="220" t="s">
        <v>256</v>
      </c>
      <c r="Z246" s="210"/>
      <c r="AA246" s="210"/>
      <c r="AB246" s="210"/>
      <c r="AC246" s="210"/>
      <c r="AD246" s="210"/>
      <c r="AE246" s="210"/>
      <c r="AF246" s="210"/>
      <c r="AG246" s="210" t="s">
        <v>443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62" t="s">
        <v>550</v>
      </c>
      <c r="D247" s="260"/>
      <c r="E247" s="260"/>
      <c r="F247" s="260"/>
      <c r="G247" s="26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319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4" t="s">
        <v>445</v>
      </c>
      <c r="D248" s="224"/>
      <c r="E248" s="225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286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4" t="s">
        <v>786</v>
      </c>
      <c r="D249" s="224"/>
      <c r="E249" s="225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286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4" t="s">
        <v>787</v>
      </c>
      <c r="D250" s="224"/>
      <c r="E250" s="225">
        <v>2.6636899999999999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286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7" t="s">
        <v>248</v>
      </c>
      <c r="B251" s="228" t="s">
        <v>187</v>
      </c>
      <c r="C251" s="250" t="s">
        <v>188</v>
      </c>
      <c r="D251" s="229"/>
      <c r="E251" s="230"/>
      <c r="F251" s="231"/>
      <c r="G251" s="231">
        <f>SUMIF(AG252:AG270,"&lt;&gt;NOR",G252:G270)</f>
        <v>0</v>
      </c>
      <c r="H251" s="231"/>
      <c r="I251" s="231">
        <f>SUM(I252:I270)</f>
        <v>0</v>
      </c>
      <c r="J251" s="231"/>
      <c r="K251" s="231">
        <f>SUM(K252:K270)</f>
        <v>0</v>
      </c>
      <c r="L251" s="231"/>
      <c r="M251" s="231">
        <f>SUM(M252:M270)</f>
        <v>0</v>
      </c>
      <c r="N251" s="230"/>
      <c r="O251" s="230">
        <f>SUM(O252:O270)</f>
        <v>0.12</v>
      </c>
      <c r="P251" s="230"/>
      <c r="Q251" s="230">
        <f>SUM(Q252:Q270)</f>
        <v>0</v>
      </c>
      <c r="R251" s="231"/>
      <c r="S251" s="231"/>
      <c r="T251" s="232"/>
      <c r="U251" s="226"/>
      <c r="V251" s="226">
        <f>SUM(V252:V270)</f>
        <v>120.17</v>
      </c>
      <c r="W251" s="226"/>
      <c r="X251" s="226"/>
      <c r="Y251" s="226"/>
      <c r="AG251" t="s">
        <v>249</v>
      </c>
    </row>
    <row r="252" spans="1:60" outlineLevel="1" x14ac:dyDescent="0.2">
      <c r="A252" s="234">
        <v>49</v>
      </c>
      <c r="B252" s="235" t="s">
        <v>553</v>
      </c>
      <c r="C252" s="251" t="s">
        <v>554</v>
      </c>
      <c r="D252" s="236" t="s">
        <v>303</v>
      </c>
      <c r="E252" s="237">
        <v>554.33360000000005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0</v>
      </c>
      <c r="O252" s="237">
        <f>ROUND(E252*N252,2)</f>
        <v>0</v>
      </c>
      <c r="P252" s="237">
        <v>0</v>
      </c>
      <c r="Q252" s="237">
        <f>ROUND(E252*P252,2)</f>
        <v>0</v>
      </c>
      <c r="R252" s="239" t="s">
        <v>555</v>
      </c>
      <c r="S252" s="239" t="s">
        <v>253</v>
      </c>
      <c r="T252" s="240" t="s">
        <v>299</v>
      </c>
      <c r="U252" s="220">
        <v>7.6679999999999998E-2</v>
      </c>
      <c r="V252" s="220">
        <f>ROUND(E252*U252,2)</f>
        <v>42.51</v>
      </c>
      <c r="W252" s="220"/>
      <c r="X252" s="220" t="s">
        <v>273</v>
      </c>
      <c r="Y252" s="220" t="s">
        <v>256</v>
      </c>
      <c r="Z252" s="210"/>
      <c r="AA252" s="210"/>
      <c r="AB252" s="210"/>
      <c r="AC252" s="210"/>
      <c r="AD252" s="210"/>
      <c r="AE252" s="210"/>
      <c r="AF252" s="210"/>
      <c r="AG252" s="210" t="s">
        <v>274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4" t="s">
        <v>788</v>
      </c>
      <c r="D253" s="224"/>
      <c r="E253" s="225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286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4" t="s">
        <v>789</v>
      </c>
      <c r="D254" s="224"/>
      <c r="E254" s="225">
        <v>156.0384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286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4" t="s">
        <v>790</v>
      </c>
      <c r="D255" s="224"/>
      <c r="E255" s="225">
        <v>128.63759999999999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286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4" t="s">
        <v>791</v>
      </c>
      <c r="D256" s="224"/>
      <c r="E256" s="225">
        <v>104.7676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286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4" t="s">
        <v>792</v>
      </c>
      <c r="D257" s="224"/>
      <c r="E257" s="225"/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286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4" t="s">
        <v>793</v>
      </c>
      <c r="D258" s="224"/>
      <c r="E258" s="225">
        <v>74.77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286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4" t="s">
        <v>794</v>
      </c>
      <c r="D259" s="224"/>
      <c r="E259" s="225">
        <v>53.89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286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4" t="s">
        <v>795</v>
      </c>
      <c r="D260" s="224"/>
      <c r="E260" s="225">
        <v>36.229999999999997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286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34">
        <v>50</v>
      </c>
      <c r="B261" s="235" t="s">
        <v>565</v>
      </c>
      <c r="C261" s="251" t="s">
        <v>566</v>
      </c>
      <c r="D261" s="236" t="s">
        <v>303</v>
      </c>
      <c r="E261" s="237">
        <v>554.33360000000005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6.9999999999999994E-5</v>
      </c>
      <c r="O261" s="237">
        <f>ROUND(E261*N261,2)</f>
        <v>0.04</v>
      </c>
      <c r="P261" s="237">
        <v>0</v>
      </c>
      <c r="Q261" s="237">
        <f>ROUND(E261*P261,2)</f>
        <v>0</v>
      </c>
      <c r="R261" s="239" t="s">
        <v>555</v>
      </c>
      <c r="S261" s="239" t="s">
        <v>253</v>
      </c>
      <c r="T261" s="240" t="s">
        <v>299</v>
      </c>
      <c r="U261" s="220">
        <v>3.2480000000000002E-2</v>
      </c>
      <c r="V261" s="220">
        <f>ROUND(E261*U261,2)</f>
        <v>18</v>
      </c>
      <c r="W261" s="220"/>
      <c r="X261" s="220" t="s">
        <v>273</v>
      </c>
      <c r="Y261" s="220" t="s">
        <v>256</v>
      </c>
      <c r="Z261" s="210"/>
      <c r="AA261" s="210"/>
      <c r="AB261" s="210"/>
      <c r="AC261" s="210"/>
      <c r="AD261" s="210"/>
      <c r="AE261" s="210"/>
      <c r="AF261" s="210"/>
      <c r="AG261" s="210" t="s">
        <v>274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54" t="s">
        <v>796</v>
      </c>
      <c r="D262" s="224"/>
      <c r="E262" s="225">
        <v>554.33360000000005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286</v>
      </c>
      <c r="AH262" s="210">
        <v>5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4">
        <v>51</v>
      </c>
      <c r="B263" s="235" t="s">
        <v>568</v>
      </c>
      <c r="C263" s="251" t="s">
        <v>569</v>
      </c>
      <c r="D263" s="236" t="s">
        <v>303</v>
      </c>
      <c r="E263" s="237">
        <v>554.33360000000005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7">
        <v>1.4999999999999999E-4</v>
      </c>
      <c r="O263" s="237">
        <f>ROUND(E263*N263,2)</f>
        <v>0.08</v>
      </c>
      <c r="P263" s="237">
        <v>0</v>
      </c>
      <c r="Q263" s="237">
        <f>ROUND(E263*P263,2)</f>
        <v>0</v>
      </c>
      <c r="R263" s="239" t="s">
        <v>555</v>
      </c>
      <c r="S263" s="239" t="s">
        <v>253</v>
      </c>
      <c r="T263" s="240" t="s">
        <v>299</v>
      </c>
      <c r="U263" s="220">
        <v>0.10191</v>
      </c>
      <c r="V263" s="220">
        <f>ROUND(E263*U263,2)</f>
        <v>56.49</v>
      </c>
      <c r="W263" s="220"/>
      <c r="X263" s="220" t="s">
        <v>273</v>
      </c>
      <c r="Y263" s="220" t="s">
        <v>256</v>
      </c>
      <c r="Z263" s="210"/>
      <c r="AA263" s="210"/>
      <c r="AB263" s="210"/>
      <c r="AC263" s="210"/>
      <c r="AD263" s="210"/>
      <c r="AE263" s="210"/>
      <c r="AF263" s="210"/>
      <c r="AG263" s="210" t="s">
        <v>274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4" t="s">
        <v>797</v>
      </c>
      <c r="D264" s="224"/>
      <c r="E264" s="225">
        <v>554.33360000000005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286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4">
        <v>52</v>
      </c>
      <c r="B265" s="235" t="s">
        <v>798</v>
      </c>
      <c r="C265" s="251" t="s">
        <v>799</v>
      </c>
      <c r="D265" s="236" t="s">
        <v>303</v>
      </c>
      <c r="E265" s="237">
        <v>109.44880000000001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7">
        <v>2.0000000000000002E-5</v>
      </c>
      <c r="O265" s="237">
        <f>ROUND(E265*N265,2)</f>
        <v>0</v>
      </c>
      <c r="P265" s="237">
        <v>0</v>
      </c>
      <c r="Q265" s="237">
        <f>ROUND(E265*P265,2)</f>
        <v>0</v>
      </c>
      <c r="R265" s="239" t="s">
        <v>555</v>
      </c>
      <c r="S265" s="239" t="s">
        <v>253</v>
      </c>
      <c r="T265" s="240" t="s">
        <v>299</v>
      </c>
      <c r="U265" s="220">
        <v>2.9000000000000001E-2</v>
      </c>
      <c r="V265" s="220">
        <f>ROUND(E265*U265,2)</f>
        <v>3.17</v>
      </c>
      <c r="W265" s="220"/>
      <c r="X265" s="220" t="s">
        <v>273</v>
      </c>
      <c r="Y265" s="220" t="s">
        <v>256</v>
      </c>
      <c r="Z265" s="210"/>
      <c r="AA265" s="210"/>
      <c r="AB265" s="210"/>
      <c r="AC265" s="210"/>
      <c r="AD265" s="210"/>
      <c r="AE265" s="210"/>
      <c r="AF265" s="210"/>
      <c r="AG265" s="210" t="s">
        <v>274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4" t="s">
        <v>800</v>
      </c>
      <c r="D266" s="224"/>
      <c r="E266" s="225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286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4" t="s">
        <v>801</v>
      </c>
      <c r="D267" s="224"/>
      <c r="E267" s="225">
        <v>44.448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286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4" t="s">
        <v>802</v>
      </c>
      <c r="D268" s="224"/>
      <c r="E268" s="225">
        <v>18.752800000000001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286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54" t="s">
        <v>803</v>
      </c>
      <c r="D269" s="224"/>
      <c r="E269" s="225">
        <v>45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286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4" t="s">
        <v>804</v>
      </c>
      <c r="D270" s="224"/>
      <c r="E270" s="225">
        <v>1.248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286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x14ac:dyDescent="0.2">
      <c r="A271" s="227" t="s">
        <v>248</v>
      </c>
      <c r="B271" s="228" t="s">
        <v>189</v>
      </c>
      <c r="C271" s="250" t="s">
        <v>190</v>
      </c>
      <c r="D271" s="229"/>
      <c r="E271" s="230"/>
      <c r="F271" s="231"/>
      <c r="G271" s="231">
        <f>SUMIF(AG272:AG273,"&lt;&gt;NOR",G272:G273)</f>
        <v>0</v>
      </c>
      <c r="H271" s="231"/>
      <c r="I271" s="231">
        <f>SUM(I272:I273)</f>
        <v>0</v>
      </c>
      <c r="J271" s="231"/>
      <c r="K271" s="231">
        <f>SUM(K272:K273)</f>
        <v>0</v>
      </c>
      <c r="L271" s="231"/>
      <c r="M271" s="231">
        <f>SUM(M272:M273)</f>
        <v>0</v>
      </c>
      <c r="N271" s="230"/>
      <c r="O271" s="230">
        <f>SUM(O272:O273)</f>
        <v>0</v>
      </c>
      <c r="P271" s="230"/>
      <c r="Q271" s="230">
        <f>SUM(Q272:Q273)</f>
        <v>0</v>
      </c>
      <c r="R271" s="231"/>
      <c r="S271" s="231"/>
      <c r="T271" s="232"/>
      <c r="U271" s="226"/>
      <c r="V271" s="226">
        <f>SUM(V272:V273)</f>
        <v>8.4499999999999993</v>
      </c>
      <c r="W271" s="226"/>
      <c r="X271" s="226"/>
      <c r="Y271" s="226"/>
      <c r="AG271" t="s">
        <v>249</v>
      </c>
    </row>
    <row r="272" spans="1:60" ht="22.5" outlineLevel="1" x14ac:dyDescent="0.2">
      <c r="A272" s="243">
        <v>53</v>
      </c>
      <c r="B272" s="244" t="s">
        <v>582</v>
      </c>
      <c r="C272" s="253" t="s">
        <v>583</v>
      </c>
      <c r="D272" s="245" t="s">
        <v>297</v>
      </c>
      <c r="E272" s="246">
        <v>3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21</v>
      </c>
      <c r="M272" s="248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8"/>
      <c r="S272" s="248" t="s">
        <v>272</v>
      </c>
      <c r="T272" s="249" t="s">
        <v>254</v>
      </c>
      <c r="U272" s="220">
        <v>2.113</v>
      </c>
      <c r="V272" s="220">
        <f>ROUND(E272*U272,2)</f>
        <v>6.34</v>
      </c>
      <c r="W272" s="220"/>
      <c r="X272" s="220" t="s">
        <v>451</v>
      </c>
      <c r="Y272" s="220" t="s">
        <v>256</v>
      </c>
      <c r="Z272" s="210"/>
      <c r="AA272" s="210"/>
      <c r="AB272" s="210"/>
      <c r="AC272" s="210"/>
      <c r="AD272" s="210"/>
      <c r="AE272" s="210"/>
      <c r="AF272" s="210"/>
      <c r="AG272" s="210" t="s">
        <v>452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3">
        <v>54</v>
      </c>
      <c r="B273" s="244" t="s">
        <v>586</v>
      </c>
      <c r="C273" s="253" t="s">
        <v>587</v>
      </c>
      <c r="D273" s="245" t="s">
        <v>297</v>
      </c>
      <c r="E273" s="246">
        <v>1</v>
      </c>
      <c r="F273" s="247"/>
      <c r="G273" s="248">
        <f>ROUND(E273*F273,2)</f>
        <v>0</v>
      </c>
      <c r="H273" s="247"/>
      <c r="I273" s="248">
        <f>ROUND(E273*H273,2)</f>
        <v>0</v>
      </c>
      <c r="J273" s="247"/>
      <c r="K273" s="248">
        <f>ROUND(E273*J273,2)</f>
        <v>0</v>
      </c>
      <c r="L273" s="248">
        <v>21</v>
      </c>
      <c r="M273" s="248">
        <f>G273*(1+L273/100)</f>
        <v>0</v>
      </c>
      <c r="N273" s="246">
        <v>0</v>
      </c>
      <c r="O273" s="246">
        <f>ROUND(E273*N273,2)</f>
        <v>0</v>
      </c>
      <c r="P273" s="246">
        <v>0</v>
      </c>
      <c r="Q273" s="246">
        <f>ROUND(E273*P273,2)</f>
        <v>0</v>
      </c>
      <c r="R273" s="248"/>
      <c r="S273" s="248" t="s">
        <v>272</v>
      </c>
      <c r="T273" s="249" t="s">
        <v>254</v>
      </c>
      <c r="U273" s="220">
        <v>2.113</v>
      </c>
      <c r="V273" s="220">
        <f>ROUND(E273*U273,2)</f>
        <v>2.11</v>
      </c>
      <c r="W273" s="220"/>
      <c r="X273" s="220" t="s">
        <v>451</v>
      </c>
      <c r="Y273" s="220" t="s">
        <v>256</v>
      </c>
      <c r="Z273" s="210"/>
      <c r="AA273" s="210"/>
      <c r="AB273" s="210"/>
      <c r="AC273" s="210"/>
      <c r="AD273" s="210"/>
      <c r="AE273" s="210"/>
      <c r="AF273" s="210"/>
      <c r="AG273" s="210" t="s">
        <v>452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27" t="s">
        <v>248</v>
      </c>
      <c r="B274" s="228" t="s">
        <v>193</v>
      </c>
      <c r="C274" s="250" t="s">
        <v>194</v>
      </c>
      <c r="D274" s="229"/>
      <c r="E274" s="230"/>
      <c r="F274" s="231"/>
      <c r="G274" s="231">
        <f>SUMIF(AG275:AG279,"&lt;&gt;NOR",G275:G279)</f>
        <v>0</v>
      </c>
      <c r="H274" s="231"/>
      <c r="I274" s="231">
        <f>SUM(I275:I279)</f>
        <v>0</v>
      </c>
      <c r="J274" s="231"/>
      <c r="K274" s="231">
        <f>SUM(K275:K279)</f>
        <v>0</v>
      </c>
      <c r="L274" s="231"/>
      <c r="M274" s="231">
        <f>SUM(M275:M279)</f>
        <v>0</v>
      </c>
      <c r="N274" s="230"/>
      <c r="O274" s="230">
        <f>SUM(O275:O279)</f>
        <v>0</v>
      </c>
      <c r="P274" s="230"/>
      <c r="Q274" s="230">
        <f>SUM(Q275:Q279)</f>
        <v>0</v>
      </c>
      <c r="R274" s="231"/>
      <c r="S274" s="231"/>
      <c r="T274" s="232"/>
      <c r="U274" s="226"/>
      <c r="V274" s="226">
        <f>SUM(V275:V279)</f>
        <v>14</v>
      </c>
      <c r="W274" s="226"/>
      <c r="X274" s="226"/>
      <c r="Y274" s="226"/>
      <c r="AG274" t="s">
        <v>249</v>
      </c>
    </row>
    <row r="275" spans="1:60" outlineLevel="1" x14ac:dyDescent="0.2">
      <c r="A275" s="234">
        <v>55</v>
      </c>
      <c r="B275" s="235" t="s">
        <v>588</v>
      </c>
      <c r="C275" s="251" t="s">
        <v>589</v>
      </c>
      <c r="D275" s="236" t="s">
        <v>271</v>
      </c>
      <c r="E275" s="237">
        <v>1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7">
        <v>0</v>
      </c>
      <c r="O275" s="237">
        <f>ROUND(E275*N275,2)</f>
        <v>0</v>
      </c>
      <c r="P275" s="237">
        <v>0</v>
      </c>
      <c r="Q275" s="237">
        <f>ROUND(E275*P275,2)</f>
        <v>0</v>
      </c>
      <c r="R275" s="239"/>
      <c r="S275" s="239" t="s">
        <v>272</v>
      </c>
      <c r="T275" s="240" t="s">
        <v>254</v>
      </c>
      <c r="U275" s="220">
        <v>0</v>
      </c>
      <c r="V275" s="220">
        <f>ROUND(E275*U275,2)</f>
        <v>0</v>
      </c>
      <c r="W275" s="220"/>
      <c r="X275" s="220" t="s">
        <v>451</v>
      </c>
      <c r="Y275" s="220" t="s">
        <v>256</v>
      </c>
      <c r="Z275" s="210"/>
      <c r="AA275" s="210"/>
      <c r="AB275" s="210"/>
      <c r="AC275" s="210"/>
      <c r="AD275" s="210"/>
      <c r="AE275" s="210"/>
      <c r="AF275" s="210"/>
      <c r="AG275" s="210" t="s">
        <v>452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54" t="s">
        <v>590</v>
      </c>
      <c r="D276" s="224"/>
      <c r="E276" s="225">
        <v>1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286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4">
        <v>56</v>
      </c>
      <c r="B277" s="235" t="s">
        <v>591</v>
      </c>
      <c r="C277" s="251" t="s">
        <v>592</v>
      </c>
      <c r="D277" s="236" t="s">
        <v>593</v>
      </c>
      <c r="E277" s="237">
        <v>14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7">
        <v>0</v>
      </c>
      <c r="O277" s="237">
        <f>ROUND(E277*N277,2)</f>
        <v>0</v>
      </c>
      <c r="P277" s="237">
        <v>0</v>
      </c>
      <c r="Q277" s="237">
        <f>ROUND(E277*P277,2)</f>
        <v>0</v>
      </c>
      <c r="R277" s="239" t="s">
        <v>594</v>
      </c>
      <c r="S277" s="239" t="s">
        <v>253</v>
      </c>
      <c r="T277" s="240" t="s">
        <v>299</v>
      </c>
      <c r="U277" s="220">
        <v>1</v>
      </c>
      <c r="V277" s="220">
        <f>ROUND(E277*U277,2)</f>
        <v>14</v>
      </c>
      <c r="W277" s="220"/>
      <c r="X277" s="220" t="s">
        <v>595</v>
      </c>
      <c r="Y277" s="220" t="s">
        <v>256</v>
      </c>
      <c r="Z277" s="210"/>
      <c r="AA277" s="210"/>
      <c r="AB277" s="210"/>
      <c r="AC277" s="210"/>
      <c r="AD277" s="210"/>
      <c r="AE277" s="210"/>
      <c r="AF277" s="210"/>
      <c r="AG277" s="210" t="s">
        <v>596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4" t="s">
        <v>805</v>
      </c>
      <c r="D278" s="224"/>
      <c r="E278" s="225">
        <v>8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286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54" t="s">
        <v>806</v>
      </c>
      <c r="D279" s="224"/>
      <c r="E279" s="225">
        <v>6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286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27" t="s">
        <v>248</v>
      </c>
      <c r="B280" s="228" t="s">
        <v>214</v>
      </c>
      <c r="C280" s="250" t="s">
        <v>215</v>
      </c>
      <c r="D280" s="229"/>
      <c r="E280" s="230"/>
      <c r="F280" s="231"/>
      <c r="G280" s="231">
        <f>SUMIF(AG281:AG312,"&lt;&gt;NOR",G281:G312)</f>
        <v>0</v>
      </c>
      <c r="H280" s="231"/>
      <c r="I280" s="231">
        <f>SUM(I281:I312)</f>
        <v>0</v>
      </c>
      <c r="J280" s="231"/>
      <c r="K280" s="231">
        <f>SUM(K281:K312)</f>
        <v>0</v>
      </c>
      <c r="L280" s="231"/>
      <c r="M280" s="231">
        <f>SUM(M281:M312)</f>
        <v>0</v>
      </c>
      <c r="N280" s="230"/>
      <c r="O280" s="230">
        <f>SUM(O281:O312)</f>
        <v>0</v>
      </c>
      <c r="P280" s="230"/>
      <c r="Q280" s="230">
        <f>SUM(Q281:Q312)</f>
        <v>0</v>
      </c>
      <c r="R280" s="231"/>
      <c r="S280" s="231"/>
      <c r="T280" s="232"/>
      <c r="U280" s="226"/>
      <c r="V280" s="226">
        <f>SUM(V281:V312)</f>
        <v>11.01</v>
      </c>
      <c r="W280" s="226"/>
      <c r="X280" s="226"/>
      <c r="Y280" s="226"/>
      <c r="AG280" t="s">
        <v>249</v>
      </c>
    </row>
    <row r="281" spans="1:60" outlineLevel="1" x14ac:dyDescent="0.2">
      <c r="A281" s="234">
        <v>57</v>
      </c>
      <c r="B281" s="235" t="s">
        <v>600</v>
      </c>
      <c r="C281" s="251" t="s">
        <v>601</v>
      </c>
      <c r="D281" s="236" t="s">
        <v>441</v>
      </c>
      <c r="E281" s="237">
        <v>2.3328600000000002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7">
        <v>0</v>
      </c>
      <c r="O281" s="237">
        <f>ROUND(E281*N281,2)</f>
        <v>0</v>
      </c>
      <c r="P281" s="237">
        <v>0</v>
      </c>
      <c r="Q281" s="237">
        <f>ROUND(E281*P281,2)</f>
        <v>0</v>
      </c>
      <c r="R281" s="239" t="s">
        <v>405</v>
      </c>
      <c r="S281" s="239" t="s">
        <v>602</v>
      </c>
      <c r="T281" s="240" t="s">
        <v>254</v>
      </c>
      <c r="U281" s="220">
        <v>0</v>
      </c>
      <c r="V281" s="220">
        <f>ROUND(E281*U281,2)</f>
        <v>0</v>
      </c>
      <c r="W281" s="220"/>
      <c r="X281" s="220" t="s">
        <v>273</v>
      </c>
      <c r="Y281" s="220" t="s">
        <v>256</v>
      </c>
      <c r="Z281" s="210"/>
      <c r="AA281" s="210"/>
      <c r="AB281" s="210"/>
      <c r="AC281" s="210"/>
      <c r="AD281" s="210"/>
      <c r="AE281" s="210"/>
      <c r="AF281" s="210"/>
      <c r="AG281" s="210" t="s">
        <v>274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4" t="s">
        <v>807</v>
      </c>
      <c r="D282" s="224"/>
      <c r="E282" s="225">
        <v>2.5727899999999999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286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4" t="s">
        <v>604</v>
      </c>
      <c r="D283" s="224"/>
      <c r="E283" s="225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286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4" t="s">
        <v>808</v>
      </c>
      <c r="D284" s="224"/>
      <c r="E284" s="225">
        <v>-5.16E-2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286</v>
      </c>
      <c r="AH284" s="210">
        <v>5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4" t="s">
        <v>809</v>
      </c>
      <c r="D285" s="224"/>
      <c r="E285" s="225">
        <v>-0.18833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286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4">
        <v>58</v>
      </c>
      <c r="B286" s="235" t="s">
        <v>611</v>
      </c>
      <c r="C286" s="251" t="s">
        <v>612</v>
      </c>
      <c r="D286" s="236" t="s">
        <v>441</v>
      </c>
      <c r="E286" s="237">
        <v>5.16E-2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7">
        <v>0</v>
      </c>
      <c r="O286" s="237">
        <f>ROUND(E286*N286,2)</f>
        <v>0</v>
      </c>
      <c r="P286" s="237">
        <v>0</v>
      </c>
      <c r="Q286" s="237">
        <f>ROUND(E286*P286,2)</f>
        <v>0</v>
      </c>
      <c r="R286" s="239" t="s">
        <v>405</v>
      </c>
      <c r="S286" s="239" t="s">
        <v>253</v>
      </c>
      <c r="T286" s="240" t="s">
        <v>299</v>
      </c>
      <c r="U286" s="220">
        <v>0</v>
      </c>
      <c r="V286" s="220">
        <f>ROUND(E286*U286,2)</f>
        <v>0</v>
      </c>
      <c r="W286" s="220"/>
      <c r="X286" s="220" t="s">
        <v>273</v>
      </c>
      <c r="Y286" s="220" t="s">
        <v>256</v>
      </c>
      <c r="Z286" s="210"/>
      <c r="AA286" s="210"/>
      <c r="AB286" s="210"/>
      <c r="AC286" s="210"/>
      <c r="AD286" s="210"/>
      <c r="AE286" s="210"/>
      <c r="AF286" s="210"/>
      <c r="AG286" s="210" t="s">
        <v>274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4" t="s">
        <v>810</v>
      </c>
      <c r="D287" s="224"/>
      <c r="E287" s="225">
        <v>4.8000000000000001E-2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286</v>
      </c>
      <c r="AH287" s="210">
        <v>7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4" t="s">
        <v>811</v>
      </c>
      <c r="D288" s="224"/>
      <c r="E288" s="225">
        <v>3.5999999999999999E-3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286</v>
      </c>
      <c r="AH288" s="210">
        <v>7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4">
        <v>59</v>
      </c>
      <c r="B289" s="235" t="s">
        <v>620</v>
      </c>
      <c r="C289" s="251" t="s">
        <v>621</v>
      </c>
      <c r="D289" s="236" t="s">
        <v>441</v>
      </c>
      <c r="E289" s="237">
        <v>0.18833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7">
        <v>0</v>
      </c>
      <c r="O289" s="237">
        <f>ROUND(E289*N289,2)</f>
        <v>0</v>
      </c>
      <c r="P289" s="237">
        <v>0</v>
      </c>
      <c r="Q289" s="237">
        <f>ROUND(E289*P289,2)</f>
        <v>0</v>
      </c>
      <c r="R289" s="239" t="s">
        <v>405</v>
      </c>
      <c r="S289" s="239" t="s">
        <v>253</v>
      </c>
      <c r="T289" s="240" t="s">
        <v>299</v>
      </c>
      <c r="U289" s="220">
        <v>0</v>
      </c>
      <c r="V289" s="220">
        <f>ROUND(E289*U289,2)</f>
        <v>0</v>
      </c>
      <c r="W289" s="220"/>
      <c r="X289" s="220" t="s">
        <v>273</v>
      </c>
      <c r="Y289" s="220" t="s">
        <v>256</v>
      </c>
      <c r="Z289" s="210"/>
      <c r="AA289" s="210"/>
      <c r="AB289" s="210"/>
      <c r="AC289" s="210"/>
      <c r="AD289" s="210"/>
      <c r="AE289" s="210"/>
      <c r="AF289" s="210"/>
      <c r="AG289" s="210" t="s">
        <v>274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54" t="s">
        <v>812</v>
      </c>
      <c r="D290" s="224"/>
      <c r="E290" s="225">
        <v>1.091E-2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286</v>
      </c>
      <c r="AH290" s="210">
        <v>7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4" t="s">
        <v>813</v>
      </c>
      <c r="D291" s="224"/>
      <c r="E291" s="225">
        <v>0.17741999999999999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286</v>
      </c>
      <c r="AH291" s="210">
        <v>7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4">
        <v>60</v>
      </c>
      <c r="B292" s="235" t="s">
        <v>624</v>
      </c>
      <c r="C292" s="251" t="s">
        <v>625</v>
      </c>
      <c r="D292" s="236" t="s">
        <v>441</v>
      </c>
      <c r="E292" s="237">
        <v>2.5727899999999999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7">
        <v>0</v>
      </c>
      <c r="O292" s="237">
        <f>ROUND(E292*N292,2)</f>
        <v>0</v>
      </c>
      <c r="P292" s="237">
        <v>0</v>
      </c>
      <c r="Q292" s="237">
        <f>ROUND(E292*P292,2)</f>
        <v>0</v>
      </c>
      <c r="R292" s="239" t="s">
        <v>405</v>
      </c>
      <c r="S292" s="239" t="s">
        <v>253</v>
      </c>
      <c r="T292" s="240" t="s">
        <v>299</v>
      </c>
      <c r="U292" s="220">
        <v>2.0089999999999999</v>
      </c>
      <c r="V292" s="220">
        <f>ROUND(E292*U292,2)</f>
        <v>5.17</v>
      </c>
      <c r="W292" s="220"/>
      <c r="X292" s="220" t="s">
        <v>626</v>
      </c>
      <c r="Y292" s="220" t="s">
        <v>256</v>
      </c>
      <c r="Z292" s="210"/>
      <c r="AA292" s="210"/>
      <c r="AB292" s="210"/>
      <c r="AC292" s="210"/>
      <c r="AD292" s="210"/>
      <c r="AE292" s="210"/>
      <c r="AF292" s="210"/>
      <c r="AG292" s="210" t="s">
        <v>627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4" t="s">
        <v>628</v>
      </c>
      <c r="D293" s="224"/>
      <c r="E293" s="225"/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286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54" t="s">
        <v>814</v>
      </c>
      <c r="D294" s="224"/>
      <c r="E294" s="225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286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4" t="s">
        <v>815</v>
      </c>
      <c r="D295" s="224"/>
      <c r="E295" s="225">
        <v>2.5727899999999999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286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4">
        <v>61</v>
      </c>
      <c r="B296" s="235" t="s">
        <v>631</v>
      </c>
      <c r="C296" s="251" t="s">
        <v>632</v>
      </c>
      <c r="D296" s="236" t="s">
        <v>441</v>
      </c>
      <c r="E296" s="237">
        <v>2.5727899999999999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0</v>
      </c>
      <c r="O296" s="237">
        <f>ROUND(E296*N296,2)</f>
        <v>0</v>
      </c>
      <c r="P296" s="237">
        <v>0</v>
      </c>
      <c r="Q296" s="237">
        <f>ROUND(E296*P296,2)</f>
        <v>0</v>
      </c>
      <c r="R296" s="239" t="s">
        <v>405</v>
      </c>
      <c r="S296" s="239" t="s">
        <v>253</v>
      </c>
      <c r="T296" s="240" t="s">
        <v>299</v>
      </c>
      <c r="U296" s="220">
        <v>0.49</v>
      </c>
      <c r="V296" s="220">
        <f>ROUND(E296*U296,2)</f>
        <v>1.26</v>
      </c>
      <c r="W296" s="220"/>
      <c r="X296" s="220" t="s">
        <v>626</v>
      </c>
      <c r="Y296" s="220" t="s">
        <v>256</v>
      </c>
      <c r="Z296" s="210"/>
      <c r="AA296" s="210"/>
      <c r="AB296" s="210"/>
      <c r="AC296" s="210"/>
      <c r="AD296" s="210"/>
      <c r="AE296" s="210"/>
      <c r="AF296" s="210"/>
      <c r="AG296" s="210" t="s">
        <v>627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2" t="s">
        <v>633</v>
      </c>
      <c r="D297" s="242"/>
      <c r="E297" s="242"/>
      <c r="F297" s="242"/>
      <c r="G297" s="242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259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4" t="s">
        <v>628</v>
      </c>
      <c r="D298" s="224"/>
      <c r="E298" s="225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286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54" t="s">
        <v>814</v>
      </c>
      <c r="D299" s="224"/>
      <c r="E299" s="225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286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4" t="s">
        <v>815</v>
      </c>
      <c r="D300" s="224"/>
      <c r="E300" s="225">
        <v>2.5727899999999999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286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4">
        <v>62</v>
      </c>
      <c r="B301" s="235" t="s">
        <v>634</v>
      </c>
      <c r="C301" s="251" t="s">
        <v>635</v>
      </c>
      <c r="D301" s="236" t="s">
        <v>441</v>
      </c>
      <c r="E301" s="237">
        <v>28.300719999999998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7">
        <v>0</v>
      </c>
      <c r="O301" s="237">
        <f>ROUND(E301*N301,2)</f>
        <v>0</v>
      </c>
      <c r="P301" s="237">
        <v>0</v>
      </c>
      <c r="Q301" s="237">
        <f>ROUND(E301*P301,2)</f>
        <v>0</v>
      </c>
      <c r="R301" s="239" t="s">
        <v>405</v>
      </c>
      <c r="S301" s="239" t="s">
        <v>253</v>
      </c>
      <c r="T301" s="240" t="s">
        <v>299</v>
      </c>
      <c r="U301" s="220">
        <v>0</v>
      </c>
      <c r="V301" s="220">
        <f>ROUND(E301*U301,2)</f>
        <v>0</v>
      </c>
      <c r="W301" s="220"/>
      <c r="X301" s="220" t="s">
        <v>626</v>
      </c>
      <c r="Y301" s="220" t="s">
        <v>256</v>
      </c>
      <c r="Z301" s="210"/>
      <c r="AA301" s="210"/>
      <c r="AB301" s="210"/>
      <c r="AC301" s="210"/>
      <c r="AD301" s="210"/>
      <c r="AE301" s="210"/>
      <c r="AF301" s="210"/>
      <c r="AG301" s="210" t="s">
        <v>627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4" t="s">
        <v>628</v>
      </c>
      <c r="D302" s="224"/>
      <c r="E302" s="225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286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4" t="s">
        <v>814</v>
      </c>
      <c r="D303" s="224"/>
      <c r="E303" s="225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286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4" t="s">
        <v>816</v>
      </c>
      <c r="D304" s="224"/>
      <c r="E304" s="225">
        <v>28.300719999999998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286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4">
        <v>63</v>
      </c>
      <c r="B305" s="235" t="s">
        <v>637</v>
      </c>
      <c r="C305" s="251" t="s">
        <v>638</v>
      </c>
      <c r="D305" s="236" t="s">
        <v>441</v>
      </c>
      <c r="E305" s="237">
        <v>2.5727899999999999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7">
        <v>0</v>
      </c>
      <c r="O305" s="237">
        <f>ROUND(E305*N305,2)</f>
        <v>0</v>
      </c>
      <c r="P305" s="237">
        <v>0</v>
      </c>
      <c r="Q305" s="237">
        <f>ROUND(E305*P305,2)</f>
        <v>0</v>
      </c>
      <c r="R305" s="239" t="s">
        <v>405</v>
      </c>
      <c r="S305" s="239" t="s">
        <v>253</v>
      </c>
      <c r="T305" s="240" t="s">
        <v>299</v>
      </c>
      <c r="U305" s="220">
        <v>0.94199999999999995</v>
      </c>
      <c r="V305" s="220">
        <f>ROUND(E305*U305,2)</f>
        <v>2.42</v>
      </c>
      <c r="W305" s="220"/>
      <c r="X305" s="220" t="s">
        <v>626</v>
      </c>
      <c r="Y305" s="220" t="s">
        <v>256</v>
      </c>
      <c r="Z305" s="210"/>
      <c r="AA305" s="210"/>
      <c r="AB305" s="210"/>
      <c r="AC305" s="210"/>
      <c r="AD305" s="210"/>
      <c r="AE305" s="210"/>
      <c r="AF305" s="210"/>
      <c r="AG305" s="210" t="s">
        <v>627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54" t="s">
        <v>628</v>
      </c>
      <c r="D306" s="224"/>
      <c r="E306" s="225"/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286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54" t="s">
        <v>814</v>
      </c>
      <c r="D307" s="224"/>
      <c r="E307" s="225"/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286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54" t="s">
        <v>815</v>
      </c>
      <c r="D308" s="224"/>
      <c r="E308" s="225">
        <v>2.5727899999999999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286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4">
        <v>64</v>
      </c>
      <c r="B309" s="235" t="s">
        <v>639</v>
      </c>
      <c r="C309" s="251" t="s">
        <v>640</v>
      </c>
      <c r="D309" s="236" t="s">
        <v>441</v>
      </c>
      <c r="E309" s="237">
        <v>20.582339999999999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7">
        <v>0</v>
      </c>
      <c r="O309" s="237">
        <f>ROUND(E309*N309,2)</f>
        <v>0</v>
      </c>
      <c r="P309" s="237">
        <v>0</v>
      </c>
      <c r="Q309" s="237">
        <f>ROUND(E309*P309,2)</f>
        <v>0</v>
      </c>
      <c r="R309" s="239" t="s">
        <v>405</v>
      </c>
      <c r="S309" s="239" t="s">
        <v>253</v>
      </c>
      <c r="T309" s="240" t="s">
        <v>299</v>
      </c>
      <c r="U309" s="220">
        <v>0.105</v>
      </c>
      <c r="V309" s="220">
        <f>ROUND(E309*U309,2)</f>
        <v>2.16</v>
      </c>
      <c r="W309" s="220"/>
      <c r="X309" s="220" t="s">
        <v>626</v>
      </c>
      <c r="Y309" s="220" t="s">
        <v>256</v>
      </c>
      <c r="Z309" s="210"/>
      <c r="AA309" s="210"/>
      <c r="AB309" s="210"/>
      <c r="AC309" s="210"/>
      <c r="AD309" s="210"/>
      <c r="AE309" s="210"/>
      <c r="AF309" s="210"/>
      <c r="AG309" s="210" t="s">
        <v>627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54" t="s">
        <v>628</v>
      </c>
      <c r="D310" s="224"/>
      <c r="E310" s="225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286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4" t="s">
        <v>814</v>
      </c>
      <c r="D311" s="224"/>
      <c r="E311" s="225"/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286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4" t="s">
        <v>817</v>
      </c>
      <c r="D312" s="224"/>
      <c r="E312" s="225">
        <v>20.582339999999999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286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3"/>
      <c r="B313" s="4"/>
      <c r="C313" s="255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E313">
        <v>12</v>
      </c>
      <c r="AF313">
        <v>21</v>
      </c>
      <c r="AG313" t="s">
        <v>234</v>
      </c>
    </row>
    <row r="314" spans="1:60" x14ac:dyDescent="0.2">
      <c r="A314" s="213"/>
      <c r="B314" s="214" t="s">
        <v>29</v>
      </c>
      <c r="C314" s="256"/>
      <c r="D314" s="215"/>
      <c r="E314" s="216"/>
      <c r="F314" s="216"/>
      <c r="G314" s="233">
        <f>G8+G43+G116+G119+G124+G152+G158+G164+G170+G174+G178+G183+G251+G271+G274+G280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f>SUMIF(L7:L312,AE313,G7:G312)</f>
        <v>0</v>
      </c>
      <c r="AF314">
        <f>SUMIF(L7:L312,AF313,G7:G312)</f>
        <v>0</v>
      </c>
      <c r="AG314" t="s">
        <v>292</v>
      </c>
    </row>
    <row r="315" spans="1:60" x14ac:dyDescent="0.2">
      <c r="C315" s="257"/>
      <c r="D315" s="10"/>
      <c r="AG315" t="s">
        <v>293</v>
      </c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FZ+typGhunPf059FWG7qVFJAL+XG8qSDFadtVcG0FcaToKT3M+v8HfEjF0MXrUG7tspvCCf+1o8la5q3+khOw==" saltValue="hHRsjMzLVReAtZhjYPuXJg==" spinCount="100000" sheet="1" formatRows="0"/>
  <mergeCells count="45">
    <mergeCell ref="C243:G243"/>
    <mergeCell ref="C247:G247"/>
    <mergeCell ref="C297:G297"/>
    <mergeCell ref="C167:G167"/>
    <mergeCell ref="C168:G168"/>
    <mergeCell ref="C169:G169"/>
    <mergeCell ref="C185:G185"/>
    <mergeCell ref="C189:G189"/>
    <mergeCell ref="C225:G225"/>
    <mergeCell ref="C148:G148"/>
    <mergeCell ref="C154:G154"/>
    <mergeCell ref="C160:G160"/>
    <mergeCell ref="C161:G161"/>
    <mergeCell ref="C162:G162"/>
    <mergeCell ref="C166:G166"/>
    <mergeCell ref="C126:G126"/>
    <mergeCell ref="C129:G129"/>
    <mergeCell ref="C132:G132"/>
    <mergeCell ref="C139:G139"/>
    <mergeCell ref="C140:G140"/>
    <mergeCell ref="C143:G143"/>
    <mergeCell ref="C79:G79"/>
    <mergeCell ref="C80:G80"/>
    <mergeCell ref="C94:G94"/>
    <mergeCell ref="C100:G100"/>
    <mergeCell ref="C103:G103"/>
    <mergeCell ref="C106:G106"/>
    <mergeCell ref="C54:G54"/>
    <mergeCell ref="C58:G58"/>
    <mergeCell ref="C67:G67"/>
    <mergeCell ref="C68:G68"/>
    <mergeCell ref="C71:G71"/>
    <mergeCell ref="C72:G72"/>
    <mergeCell ref="C29:G29"/>
    <mergeCell ref="C32:G32"/>
    <mergeCell ref="C35:G35"/>
    <mergeCell ref="C38:G38"/>
    <mergeCell ref="C45:G45"/>
    <mergeCell ref="C48:G48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1A89-4087-4420-A7B0-E8E6E3C2FB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117</v>
      </c>
      <c r="C8" s="250" t="s">
        <v>118</v>
      </c>
      <c r="D8" s="229"/>
      <c r="E8" s="230"/>
      <c r="F8" s="231"/>
      <c r="G8" s="231">
        <f>SUMIF(AG9:AG36,"&lt;&gt;NOR",G9:G36)</f>
        <v>0</v>
      </c>
      <c r="H8" s="231"/>
      <c r="I8" s="231">
        <f>SUM(I9:I36)</f>
        <v>0</v>
      </c>
      <c r="J8" s="231"/>
      <c r="K8" s="231">
        <f>SUM(K9:K36)</f>
        <v>0</v>
      </c>
      <c r="L8" s="231"/>
      <c r="M8" s="231">
        <f>SUM(M9:M36)</f>
        <v>0</v>
      </c>
      <c r="N8" s="230"/>
      <c r="O8" s="230">
        <f>SUM(O9:O36)</f>
        <v>1.06</v>
      </c>
      <c r="P8" s="230"/>
      <c r="Q8" s="230">
        <f>SUM(Q9:Q36)</f>
        <v>0</v>
      </c>
      <c r="R8" s="231"/>
      <c r="S8" s="231"/>
      <c r="T8" s="232"/>
      <c r="U8" s="226"/>
      <c r="V8" s="226">
        <f>SUM(V9:V36)</f>
        <v>11.88</v>
      </c>
      <c r="W8" s="226"/>
      <c r="X8" s="226"/>
      <c r="Y8" s="226"/>
      <c r="AG8" t="s">
        <v>249</v>
      </c>
    </row>
    <row r="9" spans="1:60" ht="22.5" outlineLevel="1" x14ac:dyDescent="0.2">
      <c r="A9" s="234">
        <v>1</v>
      </c>
      <c r="B9" s="235" t="s">
        <v>316</v>
      </c>
      <c r="C9" s="251" t="s">
        <v>317</v>
      </c>
      <c r="D9" s="236" t="s">
        <v>303</v>
      </c>
      <c r="E9" s="237">
        <v>0.42499999999999999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2.9999999999999997E-4</v>
      </c>
      <c r="O9" s="237">
        <f>ROUND(E9*N9,2)</f>
        <v>0</v>
      </c>
      <c r="P9" s="237">
        <v>0</v>
      </c>
      <c r="Q9" s="237">
        <f>ROUND(E9*P9,2)</f>
        <v>0</v>
      </c>
      <c r="R9" s="239" t="s">
        <v>298</v>
      </c>
      <c r="S9" s="239" t="s">
        <v>253</v>
      </c>
      <c r="T9" s="240" t="s">
        <v>299</v>
      </c>
      <c r="U9" s="220">
        <v>8.8999999999999996E-2</v>
      </c>
      <c r="V9" s="220">
        <f>ROUND(E9*U9,2)</f>
        <v>0.04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318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4" t="s">
        <v>820</v>
      </c>
      <c r="D11" s="224"/>
      <c r="E11" s="225">
        <v>0.42499999999999999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286</v>
      </c>
      <c r="AH11" s="210">
        <v>5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4">
        <v>2</v>
      </c>
      <c r="B12" s="235" t="s">
        <v>681</v>
      </c>
      <c r="C12" s="251" t="s">
        <v>682</v>
      </c>
      <c r="D12" s="236" t="s">
        <v>303</v>
      </c>
      <c r="E12" s="237">
        <v>2.448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4.1999999999999997E-3</v>
      </c>
      <c r="O12" s="237">
        <f>ROUND(E12*N12,2)</f>
        <v>0.01</v>
      </c>
      <c r="P12" s="237">
        <v>0</v>
      </c>
      <c r="Q12" s="237">
        <f>ROUND(E12*P12,2)</f>
        <v>0</v>
      </c>
      <c r="R12" s="239" t="s">
        <v>298</v>
      </c>
      <c r="S12" s="239" t="s">
        <v>253</v>
      </c>
      <c r="T12" s="240" t="s">
        <v>299</v>
      </c>
      <c r="U12" s="220">
        <v>0.245</v>
      </c>
      <c r="V12" s="220">
        <f>ROUND(E12*U12,2)</f>
        <v>0.6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274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2" t="s">
        <v>318</v>
      </c>
      <c r="D13" s="260"/>
      <c r="E13" s="260"/>
      <c r="F13" s="260"/>
      <c r="G13" s="26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319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54" t="s">
        <v>821</v>
      </c>
      <c r="D14" s="224"/>
      <c r="E14" s="225">
        <v>2.448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286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4">
        <v>3</v>
      </c>
      <c r="B15" s="235" t="s">
        <v>321</v>
      </c>
      <c r="C15" s="251" t="s">
        <v>322</v>
      </c>
      <c r="D15" s="236" t="s">
        <v>303</v>
      </c>
      <c r="E15" s="237">
        <v>1.377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2.9999999999999997E-4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298</v>
      </c>
      <c r="S15" s="239" t="s">
        <v>253</v>
      </c>
      <c r="T15" s="240" t="s">
        <v>299</v>
      </c>
      <c r="U15" s="220">
        <v>7.0000000000000007E-2</v>
      </c>
      <c r="V15" s="220">
        <f>ROUND(E15*U15,2)</f>
        <v>0.1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274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318</v>
      </c>
      <c r="D16" s="260"/>
      <c r="E16" s="260"/>
      <c r="F16" s="260"/>
      <c r="G16" s="26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4" t="s">
        <v>822</v>
      </c>
      <c r="D17" s="224"/>
      <c r="E17" s="225">
        <v>1.377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286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4">
        <v>4</v>
      </c>
      <c r="B18" s="235" t="s">
        <v>324</v>
      </c>
      <c r="C18" s="251" t="s">
        <v>325</v>
      </c>
      <c r="D18" s="236" t="s">
        <v>303</v>
      </c>
      <c r="E18" s="237">
        <v>2.1248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4.0000000000000003E-5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298</v>
      </c>
      <c r="S18" s="239" t="s">
        <v>253</v>
      </c>
      <c r="T18" s="240" t="s">
        <v>299</v>
      </c>
      <c r="U18" s="220">
        <v>7.8E-2</v>
      </c>
      <c r="V18" s="220">
        <f>ROUND(E18*U18,2)</f>
        <v>0.17</v>
      </c>
      <c r="W18" s="220"/>
      <c r="X18" s="220" t="s">
        <v>273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274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62" t="s">
        <v>326</v>
      </c>
      <c r="D19" s="260"/>
      <c r="E19" s="260"/>
      <c r="F19" s="260"/>
      <c r="G19" s="26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319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1" t="str">
        <f>C19</f>
        <v>které se zřizují před úpravami povrchu, a obalení osazených dveřních zárubní před znečištěním při úpravách povrchu nástřikem plastických maltovin včetně pozdějšího odkrytí,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4" t="s">
        <v>823</v>
      </c>
      <c r="D20" s="224"/>
      <c r="E20" s="225">
        <v>1.1008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286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4" t="s">
        <v>824</v>
      </c>
      <c r="D21" s="224"/>
      <c r="E21" s="225">
        <v>1.024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286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4">
        <v>5</v>
      </c>
      <c r="B22" s="235" t="s">
        <v>825</v>
      </c>
      <c r="C22" s="251" t="s">
        <v>826</v>
      </c>
      <c r="D22" s="236" t="s">
        <v>303</v>
      </c>
      <c r="E22" s="237">
        <v>26.440200000000001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3.9210000000000002E-2</v>
      </c>
      <c r="O22" s="237">
        <f>ROUND(E22*N22,2)</f>
        <v>1.04</v>
      </c>
      <c r="P22" s="237">
        <v>0</v>
      </c>
      <c r="Q22" s="237">
        <f>ROUND(E22*P22,2)</f>
        <v>0</v>
      </c>
      <c r="R22" s="239" t="s">
        <v>298</v>
      </c>
      <c r="S22" s="239" t="s">
        <v>253</v>
      </c>
      <c r="T22" s="240" t="s">
        <v>299</v>
      </c>
      <c r="U22" s="220">
        <v>0.39600000000000002</v>
      </c>
      <c r="V22" s="220">
        <f>ROUND(E22*U22,2)</f>
        <v>10.47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274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2" t="s">
        <v>827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828</v>
      </c>
      <c r="D24" s="224"/>
      <c r="E24" s="225">
        <v>26.928000000000001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286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4" t="s">
        <v>829</v>
      </c>
      <c r="D25" s="224"/>
      <c r="E25" s="225">
        <v>-1.1008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4" t="s">
        <v>830</v>
      </c>
      <c r="D26" s="224"/>
      <c r="E26" s="225">
        <v>-1.024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4" t="s">
        <v>831</v>
      </c>
      <c r="D27" s="224"/>
      <c r="E27" s="225">
        <v>1.6559999999999999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286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4" t="s">
        <v>832</v>
      </c>
      <c r="D28" s="224"/>
      <c r="E28" s="225">
        <v>-1.8180000000000001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286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4" t="s">
        <v>833</v>
      </c>
      <c r="D29" s="224"/>
      <c r="E29" s="225">
        <v>1.7989999999999999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286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6</v>
      </c>
      <c r="B30" s="235" t="s">
        <v>364</v>
      </c>
      <c r="C30" s="251" t="s">
        <v>365</v>
      </c>
      <c r="D30" s="236" t="s">
        <v>303</v>
      </c>
      <c r="E30" s="237">
        <v>0.42499999999999999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4.8500000000000001E-3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272</v>
      </c>
      <c r="T30" s="240" t="s">
        <v>254</v>
      </c>
      <c r="U30" s="220">
        <v>0.36499999999999999</v>
      </c>
      <c r="V30" s="220">
        <f>ROUND(E30*U30,2)</f>
        <v>0.16</v>
      </c>
      <c r="W30" s="220"/>
      <c r="X30" s="220" t="s">
        <v>273</v>
      </c>
      <c r="Y30" s="220" t="s">
        <v>256</v>
      </c>
      <c r="Z30" s="210"/>
      <c r="AA30" s="210"/>
      <c r="AB30" s="210"/>
      <c r="AC30" s="210"/>
      <c r="AD30" s="210"/>
      <c r="AE30" s="210"/>
      <c r="AF30" s="210"/>
      <c r="AG30" s="210" t="s">
        <v>274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366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4" t="s">
        <v>367</v>
      </c>
      <c r="D32" s="224"/>
      <c r="E32" s="225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286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4" t="s">
        <v>834</v>
      </c>
      <c r="D33" s="224"/>
      <c r="E33" s="225">
        <v>0.42499999999999999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286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7</v>
      </c>
      <c r="B34" s="235" t="s">
        <v>371</v>
      </c>
      <c r="C34" s="251" t="s">
        <v>372</v>
      </c>
      <c r="D34" s="236" t="s">
        <v>303</v>
      </c>
      <c r="E34" s="237">
        <v>1.377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4.1999999999999997E-3</v>
      </c>
      <c r="O34" s="237">
        <f>ROUND(E34*N34,2)</f>
        <v>0.01</v>
      </c>
      <c r="P34" s="237">
        <v>0</v>
      </c>
      <c r="Q34" s="237">
        <f>ROUND(E34*P34,2)</f>
        <v>0</v>
      </c>
      <c r="R34" s="239"/>
      <c r="S34" s="239" t="s">
        <v>272</v>
      </c>
      <c r="T34" s="240" t="s">
        <v>254</v>
      </c>
      <c r="U34" s="220">
        <v>0.245</v>
      </c>
      <c r="V34" s="220">
        <f>ROUND(E34*U34,2)</f>
        <v>0.34</v>
      </c>
      <c r="W34" s="220"/>
      <c r="X34" s="220" t="s">
        <v>273</v>
      </c>
      <c r="Y34" s="220" t="s">
        <v>256</v>
      </c>
      <c r="Z34" s="210"/>
      <c r="AA34" s="210"/>
      <c r="AB34" s="210"/>
      <c r="AC34" s="210"/>
      <c r="AD34" s="210"/>
      <c r="AE34" s="210"/>
      <c r="AF34" s="210"/>
      <c r="AG34" s="210" t="s">
        <v>274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4" t="s">
        <v>367</v>
      </c>
      <c r="D35" s="224"/>
      <c r="E35" s="225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286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4" t="s">
        <v>835</v>
      </c>
      <c r="D36" s="224"/>
      <c r="E36" s="225">
        <v>1.377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286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7" t="s">
        <v>248</v>
      </c>
      <c r="B37" s="228" t="s">
        <v>121</v>
      </c>
      <c r="C37" s="250" t="s">
        <v>122</v>
      </c>
      <c r="D37" s="229"/>
      <c r="E37" s="230"/>
      <c r="F37" s="231"/>
      <c r="G37" s="231">
        <f>SUMIF(AG38:AG48,"&lt;&gt;NOR",G38:G48)</f>
        <v>0</v>
      </c>
      <c r="H37" s="231"/>
      <c r="I37" s="231">
        <f>SUM(I38:I48)</f>
        <v>0</v>
      </c>
      <c r="J37" s="231"/>
      <c r="K37" s="231">
        <f>SUM(K38:K48)</f>
        <v>0</v>
      </c>
      <c r="L37" s="231"/>
      <c r="M37" s="231">
        <f>SUM(M38:M48)</f>
        <v>0</v>
      </c>
      <c r="N37" s="230"/>
      <c r="O37" s="230">
        <f>SUM(O38:O48)</f>
        <v>0.26</v>
      </c>
      <c r="P37" s="230"/>
      <c r="Q37" s="230">
        <f>SUM(Q38:Q48)</f>
        <v>0</v>
      </c>
      <c r="R37" s="231"/>
      <c r="S37" s="231"/>
      <c r="T37" s="232"/>
      <c r="U37" s="226"/>
      <c r="V37" s="226">
        <f>SUM(V38:V48)</f>
        <v>0.64</v>
      </c>
      <c r="W37" s="226"/>
      <c r="X37" s="226"/>
      <c r="Y37" s="226"/>
      <c r="AG37" t="s">
        <v>249</v>
      </c>
    </row>
    <row r="38" spans="1:60" outlineLevel="1" x14ac:dyDescent="0.2">
      <c r="A38" s="234">
        <v>8</v>
      </c>
      <c r="B38" s="235" t="s">
        <v>836</v>
      </c>
      <c r="C38" s="251" t="s">
        <v>837</v>
      </c>
      <c r="D38" s="236" t="s">
        <v>379</v>
      </c>
      <c r="E38" s="237">
        <v>7.8649999999999998E-2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2.5</v>
      </c>
      <c r="O38" s="237">
        <f>ROUND(E38*N38,2)</f>
        <v>0.2</v>
      </c>
      <c r="P38" s="237">
        <v>0</v>
      </c>
      <c r="Q38" s="237">
        <f>ROUND(E38*P38,2)</f>
        <v>0</v>
      </c>
      <c r="R38" s="239" t="s">
        <v>336</v>
      </c>
      <c r="S38" s="239" t="s">
        <v>253</v>
      </c>
      <c r="T38" s="240" t="s">
        <v>299</v>
      </c>
      <c r="U38" s="220">
        <v>5.33</v>
      </c>
      <c r="V38" s="220">
        <f>ROUND(E38*U38,2)</f>
        <v>0.42</v>
      </c>
      <c r="W38" s="220"/>
      <c r="X38" s="220" t="s">
        <v>273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274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2" t="s">
        <v>838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319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4" t="s">
        <v>839</v>
      </c>
      <c r="D40" s="224"/>
      <c r="E40" s="225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286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4" t="s">
        <v>840</v>
      </c>
      <c r="D41" s="224"/>
      <c r="E41" s="225">
        <v>1.6E-2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286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4" t="s">
        <v>841</v>
      </c>
      <c r="D42" s="224"/>
      <c r="E42" s="225">
        <v>7.7999999999999996E-3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286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4" t="s">
        <v>842</v>
      </c>
      <c r="D43" s="224"/>
      <c r="E43" s="225">
        <v>3.2599999999999997E-2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286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4" t="s">
        <v>843</v>
      </c>
      <c r="D44" s="224"/>
      <c r="E44" s="225">
        <v>2.2499999999999998E-3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286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4" t="s">
        <v>844</v>
      </c>
      <c r="D45" s="224"/>
      <c r="E45" s="225">
        <v>0.02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286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4">
        <v>9</v>
      </c>
      <c r="B46" s="235" t="s">
        <v>383</v>
      </c>
      <c r="C46" s="251" t="s">
        <v>384</v>
      </c>
      <c r="D46" s="236" t="s">
        <v>303</v>
      </c>
      <c r="E46" s="237">
        <v>0.498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0.1231</v>
      </c>
      <c r="O46" s="237">
        <f>ROUND(E46*N46,2)</f>
        <v>0.06</v>
      </c>
      <c r="P46" s="237">
        <v>0</v>
      </c>
      <c r="Q46" s="237">
        <f>ROUND(E46*P46,2)</f>
        <v>0</v>
      </c>
      <c r="R46" s="239" t="s">
        <v>298</v>
      </c>
      <c r="S46" s="239" t="s">
        <v>253</v>
      </c>
      <c r="T46" s="240" t="s">
        <v>299</v>
      </c>
      <c r="U46" s="220">
        <v>0.45</v>
      </c>
      <c r="V46" s="220">
        <f>ROUND(E46*U46,2)</f>
        <v>0.22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274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2" x14ac:dyDescent="0.2">
      <c r="A47" s="217"/>
      <c r="B47" s="218"/>
      <c r="C47" s="262" t="s">
        <v>385</v>
      </c>
      <c r="D47" s="260"/>
      <c r="E47" s="260"/>
      <c r="F47" s="260"/>
      <c r="G47" s="26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319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1" t="str">
        <f>C47</f>
        <v>na zdivu jako podklad např. pod izolaci, na parapetech z prefabrikovaných dílců, pod oplechování apod., vodorovný nebo ve spádu do 15°, hlazený dřevěným hladítkem,</v>
      </c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4" t="s">
        <v>845</v>
      </c>
      <c r="D48" s="224"/>
      <c r="E48" s="225">
        <v>0.498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286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7" t="s">
        <v>248</v>
      </c>
      <c r="B49" s="228" t="s">
        <v>129</v>
      </c>
      <c r="C49" s="250" t="s">
        <v>130</v>
      </c>
      <c r="D49" s="229"/>
      <c r="E49" s="230"/>
      <c r="F49" s="231"/>
      <c r="G49" s="231">
        <f>SUMIF(AG50:AG51,"&lt;&gt;NOR",G50:G51)</f>
        <v>0</v>
      </c>
      <c r="H49" s="231"/>
      <c r="I49" s="231">
        <f>SUM(I50:I51)</f>
        <v>0</v>
      </c>
      <c r="J49" s="231"/>
      <c r="K49" s="231">
        <f>SUM(K50:K51)</f>
        <v>0</v>
      </c>
      <c r="L49" s="231"/>
      <c r="M49" s="231">
        <f>SUM(M50:M51)</f>
        <v>0</v>
      </c>
      <c r="N49" s="230"/>
      <c r="O49" s="230">
        <f>SUM(O50:O51)</f>
        <v>0.05</v>
      </c>
      <c r="P49" s="230"/>
      <c r="Q49" s="230">
        <f>SUM(Q50:Q51)</f>
        <v>0</v>
      </c>
      <c r="R49" s="231"/>
      <c r="S49" s="231"/>
      <c r="T49" s="232"/>
      <c r="U49" s="226"/>
      <c r="V49" s="226">
        <f>SUM(V50:V51)</f>
        <v>2.36</v>
      </c>
      <c r="W49" s="226"/>
      <c r="X49" s="226"/>
      <c r="Y49" s="226"/>
      <c r="AG49" t="s">
        <v>249</v>
      </c>
    </row>
    <row r="50" spans="1:60" outlineLevel="1" x14ac:dyDescent="0.2">
      <c r="A50" s="234">
        <v>10</v>
      </c>
      <c r="B50" s="235" t="s">
        <v>389</v>
      </c>
      <c r="C50" s="251" t="s">
        <v>390</v>
      </c>
      <c r="D50" s="236" t="s">
        <v>303</v>
      </c>
      <c r="E50" s="237">
        <v>9.06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5.9199999999999999E-3</v>
      </c>
      <c r="O50" s="237">
        <f>ROUND(E50*N50,2)</f>
        <v>0.05</v>
      </c>
      <c r="P50" s="237">
        <v>0</v>
      </c>
      <c r="Q50" s="237">
        <f>ROUND(E50*P50,2)</f>
        <v>0</v>
      </c>
      <c r="R50" s="239" t="s">
        <v>391</v>
      </c>
      <c r="S50" s="239" t="s">
        <v>253</v>
      </c>
      <c r="T50" s="240" t="s">
        <v>299</v>
      </c>
      <c r="U50" s="220">
        <v>0.26</v>
      </c>
      <c r="V50" s="220">
        <f>ROUND(E50*U50,2)</f>
        <v>2.36</v>
      </c>
      <c r="W50" s="220"/>
      <c r="X50" s="220" t="s">
        <v>273</v>
      </c>
      <c r="Y50" s="220" t="s">
        <v>256</v>
      </c>
      <c r="Z50" s="210"/>
      <c r="AA50" s="210"/>
      <c r="AB50" s="210"/>
      <c r="AC50" s="210"/>
      <c r="AD50" s="210"/>
      <c r="AE50" s="210"/>
      <c r="AF50" s="210"/>
      <c r="AG50" s="210" t="s">
        <v>274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4" t="s">
        <v>846</v>
      </c>
      <c r="D51" s="224"/>
      <c r="E51" s="225">
        <v>9.06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286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7" t="s">
        <v>248</v>
      </c>
      <c r="B52" s="228" t="s">
        <v>131</v>
      </c>
      <c r="C52" s="250" t="s">
        <v>132</v>
      </c>
      <c r="D52" s="229"/>
      <c r="E52" s="230"/>
      <c r="F52" s="231"/>
      <c r="G52" s="231">
        <f>SUMIF(AG53:AG54,"&lt;&gt;NOR",G53:G54)</f>
        <v>0</v>
      </c>
      <c r="H52" s="231"/>
      <c r="I52" s="231">
        <f>SUM(I53:I54)</f>
        <v>0</v>
      </c>
      <c r="J52" s="231"/>
      <c r="K52" s="231">
        <f>SUM(K53:K54)</f>
        <v>0</v>
      </c>
      <c r="L52" s="231"/>
      <c r="M52" s="231">
        <f>SUM(M53:M54)</f>
        <v>0</v>
      </c>
      <c r="N52" s="230"/>
      <c r="O52" s="230">
        <f>SUM(O53:O54)</f>
        <v>0</v>
      </c>
      <c r="P52" s="230"/>
      <c r="Q52" s="230">
        <f>SUM(Q53:Q54)</f>
        <v>0</v>
      </c>
      <c r="R52" s="231"/>
      <c r="S52" s="231"/>
      <c r="T52" s="232"/>
      <c r="U52" s="226"/>
      <c r="V52" s="226">
        <f>SUM(V53:V54)</f>
        <v>3.21</v>
      </c>
      <c r="W52" s="226"/>
      <c r="X52" s="226"/>
      <c r="Y52" s="226"/>
      <c r="AG52" t="s">
        <v>249</v>
      </c>
    </row>
    <row r="53" spans="1:60" ht="56.25" outlineLevel="1" x14ac:dyDescent="0.2">
      <c r="A53" s="234">
        <v>11</v>
      </c>
      <c r="B53" s="235" t="s">
        <v>398</v>
      </c>
      <c r="C53" s="251" t="s">
        <v>399</v>
      </c>
      <c r="D53" s="236" t="s">
        <v>303</v>
      </c>
      <c r="E53" s="237">
        <v>9.06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4.0000000000000003E-5</v>
      </c>
      <c r="O53" s="237">
        <f>ROUND(E53*N53,2)</f>
        <v>0</v>
      </c>
      <c r="P53" s="237">
        <v>0</v>
      </c>
      <c r="Q53" s="237">
        <f>ROUND(E53*P53,2)</f>
        <v>0</v>
      </c>
      <c r="R53" s="239" t="s">
        <v>298</v>
      </c>
      <c r="S53" s="239" t="s">
        <v>253</v>
      </c>
      <c r="T53" s="240" t="s">
        <v>299</v>
      </c>
      <c r="U53" s="220">
        <v>0.35399999999999998</v>
      </c>
      <c r="V53" s="220">
        <f>ROUND(E53*U53,2)</f>
        <v>3.21</v>
      </c>
      <c r="W53" s="220"/>
      <c r="X53" s="220" t="s">
        <v>273</v>
      </c>
      <c r="Y53" s="220" t="s">
        <v>256</v>
      </c>
      <c r="Z53" s="210"/>
      <c r="AA53" s="210"/>
      <c r="AB53" s="210"/>
      <c r="AC53" s="210"/>
      <c r="AD53" s="210"/>
      <c r="AE53" s="210"/>
      <c r="AF53" s="210"/>
      <c r="AG53" s="210" t="s">
        <v>274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4" t="s">
        <v>847</v>
      </c>
      <c r="D54" s="224"/>
      <c r="E54" s="225">
        <v>9.06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286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7" t="s">
        <v>248</v>
      </c>
      <c r="B55" s="228" t="s">
        <v>133</v>
      </c>
      <c r="C55" s="250" t="s">
        <v>134</v>
      </c>
      <c r="D55" s="229"/>
      <c r="E55" s="230"/>
      <c r="F55" s="231"/>
      <c r="G55" s="231">
        <f>SUMIF(AG56:AG100,"&lt;&gt;NOR",G56:G100)</f>
        <v>0</v>
      </c>
      <c r="H55" s="231"/>
      <c r="I55" s="231">
        <f>SUM(I56:I100)</f>
        <v>0</v>
      </c>
      <c r="J55" s="231"/>
      <c r="K55" s="231">
        <f>SUM(K56:K100)</f>
        <v>0</v>
      </c>
      <c r="L55" s="231"/>
      <c r="M55" s="231">
        <f>SUM(M56:M100)</f>
        <v>0</v>
      </c>
      <c r="N55" s="230"/>
      <c r="O55" s="230">
        <f>SUM(O56:O100)</f>
        <v>0.01</v>
      </c>
      <c r="P55" s="230"/>
      <c r="Q55" s="230">
        <f>SUM(Q56:Q100)</f>
        <v>6.089999999999999</v>
      </c>
      <c r="R55" s="231"/>
      <c r="S55" s="231"/>
      <c r="T55" s="232"/>
      <c r="U55" s="226"/>
      <c r="V55" s="226">
        <f>SUM(V56:V100)</f>
        <v>18.789999999999996</v>
      </c>
      <c r="W55" s="226"/>
      <c r="X55" s="226"/>
      <c r="Y55" s="226"/>
      <c r="AG55" t="s">
        <v>249</v>
      </c>
    </row>
    <row r="56" spans="1:60" outlineLevel="1" x14ac:dyDescent="0.2">
      <c r="A56" s="234">
        <v>12</v>
      </c>
      <c r="B56" s="235" t="s">
        <v>848</v>
      </c>
      <c r="C56" s="251" t="s">
        <v>849</v>
      </c>
      <c r="D56" s="236" t="s">
        <v>303</v>
      </c>
      <c r="E56" s="237">
        <v>3.7656000000000001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6.7000000000000002E-4</v>
      </c>
      <c r="O56" s="237">
        <f>ROUND(E56*N56,2)</f>
        <v>0</v>
      </c>
      <c r="P56" s="237">
        <v>0.184</v>
      </c>
      <c r="Q56" s="237">
        <f>ROUND(E56*P56,2)</f>
        <v>0.69</v>
      </c>
      <c r="R56" s="239" t="s">
        <v>405</v>
      </c>
      <c r="S56" s="239" t="s">
        <v>253</v>
      </c>
      <c r="T56" s="240" t="s">
        <v>299</v>
      </c>
      <c r="U56" s="220">
        <v>0.22700000000000001</v>
      </c>
      <c r="V56" s="220">
        <f>ROUND(E56*U56,2)</f>
        <v>0.85</v>
      </c>
      <c r="W56" s="220"/>
      <c r="X56" s="220" t="s">
        <v>273</v>
      </c>
      <c r="Y56" s="220" t="s">
        <v>256</v>
      </c>
      <c r="Z56" s="210"/>
      <c r="AA56" s="210"/>
      <c r="AB56" s="210"/>
      <c r="AC56" s="210"/>
      <c r="AD56" s="210"/>
      <c r="AE56" s="210"/>
      <c r="AF56" s="210"/>
      <c r="AG56" s="210" t="s">
        <v>274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62" t="s">
        <v>850</v>
      </c>
      <c r="D57" s="260"/>
      <c r="E57" s="260"/>
      <c r="F57" s="260"/>
      <c r="G57" s="26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319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1" t="str">
        <f>C57</f>
        <v>nebo vybourání otvorů průřezové plochy přes 4 m2 v příčkách, včetně pomocného lešení o výšce podlahy do 1900 mm a pro zatížení do 1,5 kPa  (150 kg/m2),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4" t="s">
        <v>851</v>
      </c>
      <c r="D58" s="224"/>
      <c r="E58" s="225">
        <v>2.1120000000000001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286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4" t="s">
        <v>852</v>
      </c>
      <c r="D59" s="224"/>
      <c r="E59" s="225">
        <v>1.6536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286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4">
        <v>13</v>
      </c>
      <c r="B60" s="235" t="s">
        <v>403</v>
      </c>
      <c r="C60" s="251" t="s">
        <v>404</v>
      </c>
      <c r="D60" s="236" t="s">
        <v>379</v>
      </c>
      <c r="E60" s="237">
        <v>1.82978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1.2800000000000001E-3</v>
      </c>
      <c r="O60" s="237">
        <f>ROUND(E60*N60,2)</f>
        <v>0</v>
      </c>
      <c r="P60" s="237">
        <v>1.8</v>
      </c>
      <c r="Q60" s="237">
        <f>ROUND(E60*P60,2)</f>
        <v>3.29</v>
      </c>
      <c r="R60" s="239" t="s">
        <v>405</v>
      </c>
      <c r="S60" s="239" t="s">
        <v>253</v>
      </c>
      <c r="T60" s="240" t="s">
        <v>299</v>
      </c>
      <c r="U60" s="220">
        <v>1.52</v>
      </c>
      <c r="V60" s="220">
        <f>ROUND(E60*U60,2)</f>
        <v>2.78</v>
      </c>
      <c r="W60" s="220"/>
      <c r="X60" s="220" t="s">
        <v>273</v>
      </c>
      <c r="Y60" s="220" t="s">
        <v>256</v>
      </c>
      <c r="Z60" s="210"/>
      <c r="AA60" s="210"/>
      <c r="AB60" s="210"/>
      <c r="AC60" s="210"/>
      <c r="AD60" s="210"/>
      <c r="AE60" s="210"/>
      <c r="AF60" s="210"/>
      <c r="AG60" s="210" t="s">
        <v>274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2" x14ac:dyDescent="0.2">
      <c r="A61" s="217"/>
      <c r="B61" s="218"/>
      <c r="C61" s="262" t="s">
        <v>406</v>
      </c>
      <c r="D61" s="260"/>
      <c r="E61" s="260"/>
      <c r="F61" s="260"/>
      <c r="G61" s="26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319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41" t="str">
        <f>C61</f>
        <v>nebo vybourání otvorů průřezové plochy přes 4 m2 ve zdivu nadzákladovém, včetně pomocného lešení o výšce podlahy do 1900 mm a pro zatížení do 1,5 kPa  (150 kg/m2)</v>
      </c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4" t="s">
        <v>853</v>
      </c>
      <c r="D62" s="224"/>
      <c r="E62" s="225">
        <v>2.1529799999999999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286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4" t="s">
        <v>854</v>
      </c>
      <c r="D63" s="224"/>
      <c r="E63" s="225">
        <v>-0.32319999999999999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286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4">
        <v>14</v>
      </c>
      <c r="B64" s="235" t="s">
        <v>855</v>
      </c>
      <c r="C64" s="251" t="s">
        <v>856</v>
      </c>
      <c r="D64" s="236" t="s">
        <v>379</v>
      </c>
      <c r="E64" s="237">
        <v>1.2E-2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2.2000000000000002</v>
      </c>
      <c r="Q64" s="237">
        <f>ROUND(E64*P64,2)</f>
        <v>0.03</v>
      </c>
      <c r="R64" s="239" t="s">
        <v>405</v>
      </c>
      <c r="S64" s="239" t="s">
        <v>253</v>
      </c>
      <c r="T64" s="240" t="s">
        <v>299</v>
      </c>
      <c r="U64" s="220">
        <v>14.31</v>
      </c>
      <c r="V64" s="220">
        <f>ROUND(E64*U64,2)</f>
        <v>0.17</v>
      </c>
      <c r="W64" s="220"/>
      <c r="X64" s="220" t="s">
        <v>273</v>
      </c>
      <c r="Y64" s="220" t="s">
        <v>256</v>
      </c>
      <c r="Z64" s="210"/>
      <c r="AA64" s="210"/>
      <c r="AB64" s="210"/>
      <c r="AC64" s="210"/>
      <c r="AD64" s="210"/>
      <c r="AE64" s="210"/>
      <c r="AF64" s="210"/>
      <c r="AG64" s="210" t="s">
        <v>274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4" t="s">
        <v>857</v>
      </c>
      <c r="D65" s="224"/>
      <c r="E65" s="225">
        <v>1.2E-2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286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15</v>
      </c>
      <c r="B66" s="235" t="s">
        <v>858</v>
      </c>
      <c r="C66" s="251" t="s">
        <v>859</v>
      </c>
      <c r="D66" s="236" t="s">
        <v>303</v>
      </c>
      <c r="E66" s="237">
        <v>8.5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1.75E-3</v>
      </c>
      <c r="Q66" s="237">
        <f>ROUND(E66*P66,2)</f>
        <v>0.01</v>
      </c>
      <c r="R66" s="239" t="s">
        <v>405</v>
      </c>
      <c r="S66" s="239" t="s">
        <v>253</v>
      </c>
      <c r="T66" s="240" t="s">
        <v>299</v>
      </c>
      <c r="U66" s="220">
        <v>0.16500000000000001</v>
      </c>
      <c r="V66" s="220">
        <f>ROUND(E66*U66,2)</f>
        <v>1.4</v>
      </c>
      <c r="W66" s="220"/>
      <c r="X66" s="220" t="s">
        <v>273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274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4" t="s">
        <v>860</v>
      </c>
      <c r="D67" s="224"/>
      <c r="E67" s="225">
        <v>8.5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286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16</v>
      </c>
      <c r="B68" s="235" t="s">
        <v>861</v>
      </c>
      <c r="C68" s="251" t="s">
        <v>862</v>
      </c>
      <c r="D68" s="236" t="s">
        <v>303</v>
      </c>
      <c r="E68" s="237">
        <v>8.5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0.02</v>
      </c>
      <c r="Q68" s="237">
        <f>ROUND(E68*P68,2)</f>
        <v>0.17</v>
      </c>
      <c r="R68" s="239" t="s">
        <v>405</v>
      </c>
      <c r="S68" s="239" t="s">
        <v>253</v>
      </c>
      <c r="T68" s="240" t="s">
        <v>299</v>
      </c>
      <c r="U68" s="220">
        <v>0.14699999999999999</v>
      </c>
      <c r="V68" s="220">
        <f>ROUND(E68*U68,2)</f>
        <v>1.25</v>
      </c>
      <c r="W68" s="220"/>
      <c r="X68" s="220" t="s">
        <v>273</v>
      </c>
      <c r="Y68" s="220" t="s">
        <v>256</v>
      </c>
      <c r="Z68" s="210"/>
      <c r="AA68" s="210"/>
      <c r="AB68" s="210"/>
      <c r="AC68" s="210"/>
      <c r="AD68" s="210"/>
      <c r="AE68" s="210"/>
      <c r="AF68" s="210"/>
      <c r="AG68" s="210" t="s">
        <v>274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863</v>
      </c>
      <c r="D69" s="260"/>
      <c r="E69" s="260"/>
      <c r="F69" s="260"/>
      <c r="G69" s="26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319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4" t="s">
        <v>864</v>
      </c>
      <c r="D70" s="224"/>
      <c r="E70" s="225">
        <v>8.5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286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17</v>
      </c>
      <c r="B71" s="235" t="s">
        <v>865</v>
      </c>
      <c r="C71" s="251" t="s">
        <v>866</v>
      </c>
      <c r="D71" s="236" t="s">
        <v>361</v>
      </c>
      <c r="E71" s="237">
        <v>3.19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4.0000000000000002E-4</v>
      </c>
      <c r="Q71" s="237">
        <f>ROUND(E71*P71,2)</f>
        <v>0</v>
      </c>
      <c r="R71" s="239" t="s">
        <v>405</v>
      </c>
      <c r="S71" s="239" t="s">
        <v>253</v>
      </c>
      <c r="T71" s="240" t="s">
        <v>299</v>
      </c>
      <c r="U71" s="220">
        <v>7.0000000000000007E-2</v>
      </c>
      <c r="V71" s="220">
        <f>ROUND(E71*U71,2)</f>
        <v>0.22</v>
      </c>
      <c r="W71" s="220"/>
      <c r="X71" s="220" t="s">
        <v>273</v>
      </c>
      <c r="Y71" s="220" t="s">
        <v>256</v>
      </c>
      <c r="Z71" s="210"/>
      <c r="AA71" s="210"/>
      <c r="AB71" s="210"/>
      <c r="AC71" s="210"/>
      <c r="AD71" s="210"/>
      <c r="AE71" s="210"/>
      <c r="AF71" s="210"/>
      <c r="AG71" s="210" t="s">
        <v>274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4" t="s">
        <v>867</v>
      </c>
      <c r="D72" s="224"/>
      <c r="E72" s="225">
        <v>3.19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286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18</v>
      </c>
      <c r="B73" s="235" t="s">
        <v>414</v>
      </c>
      <c r="C73" s="251" t="s">
        <v>415</v>
      </c>
      <c r="D73" s="236" t="s">
        <v>297</v>
      </c>
      <c r="E73" s="237">
        <v>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0</v>
      </c>
      <c r="O73" s="237">
        <f>ROUND(E73*N73,2)</f>
        <v>0</v>
      </c>
      <c r="P73" s="237">
        <v>2.4E-2</v>
      </c>
      <c r="Q73" s="237">
        <f>ROUND(E73*P73,2)</f>
        <v>0.05</v>
      </c>
      <c r="R73" s="239" t="s">
        <v>405</v>
      </c>
      <c r="S73" s="239" t="s">
        <v>253</v>
      </c>
      <c r="T73" s="240" t="s">
        <v>299</v>
      </c>
      <c r="U73" s="220">
        <v>0.05</v>
      </c>
      <c r="V73" s="220">
        <f>ROUND(E73*U73,2)</f>
        <v>0.1</v>
      </c>
      <c r="W73" s="220"/>
      <c r="X73" s="220" t="s">
        <v>273</v>
      </c>
      <c r="Y73" s="220" t="s">
        <v>256</v>
      </c>
      <c r="Z73" s="210"/>
      <c r="AA73" s="210"/>
      <c r="AB73" s="210"/>
      <c r="AC73" s="210"/>
      <c r="AD73" s="210"/>
      <c r="AE73" s="210"/>
      <c r="AF73" s="210"/>
      <c r="AG73" s="210" t="s">
        <v>274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2" t="s">
        <v>416</v>
      </c>
      <c r="D74" s="260"/>
      <c r="E74" s="260"/>
      <c r="F74" s="260"/>
      <c r="G74" s="26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319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4" t="s">
        <v>868</v>
      </c>
      <c r="D75" s="224"/>
      <c r="E75" s="225">
        <v>1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4" t="s">
        <v>869</v>
      </c>
      <c r="D76" s="224"/>
      <c r="E76" s="225">
        <v>1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286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34">
        <v>19</v>
      </c>
      <c r="B77" s="235" t="s">
        <v>423</v>
      </c>
      <c r="C77" s="251" t="s">
        <v>424</v>
      </c>
      <c r="D77" s="236" t="s">
        <v>303</v>
      </c>
      <c r="E77" s="237">
        <v>4.8479999999999999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1.17E-3</v>
      </c>
      <c r="O77" s="237">
        <f>ROUND(E77*N77,2)</f>
        <v>0.01</v>
      </c>
      <c r="P77" s="237">
        <v>7.5999999999999998E-2</v>
      </c>
      <c r="Q77" s="237">
        <f>ROUND(E77*P77,2)</f>
        <v>0.37</v>
      </c>
      <c r="R77" s="239" t="s">
        <v>405</v>
      </c>
      <c r="S77" s="239" t="s">
        <v>253</v>
      </c>
      <c r="T77" s="240" t="s">
        <v>299</v>
      </c>
      <c r="U77" s="220">
        <v>0.93899999999999995</v>
      </c>
      <c r="V77" s="220">
        <f>ROUND(E77*U77,2)</f>
        <v>4.55</v>
      </c>
      <c r="W77" s="220"/>
      <c r="X77" s="220" t="s">
        <v>273</v>
      </c>
      <c r="Y77" s="220" t="s">
        <v>256</v>
      </c>
      <c r="Z77" s="210"/>
      <c r="AA77" s="210"/>
      <c r="AB77" s="210"/>
      <c r="AC77" s="210"/>
      <c r="AD77" s="210"/>
      <c r="AE77" s="210"/>
      <c r="AF77" s="210"/>
      <c r="AG77" s="210" t="s">
        <v>274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4" t="s">
        <v>870</v>
      </c>
      <c r="D78" s="224"/>
      <c r="E78" s="225">
        <v>1.8180000000000001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286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4" t="s">
        <v>871</v>
      </c>
      <c r="D79" s="224"/>
      <c r="E79" s="225">
        <v>1.4139999999999999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286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4" t="s">
        <v>872</v>
      </c>
      <c r="D80" s="224"/>
      <c r="E80" s="225">
        <v>1.6160000000000001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286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20</v>
      </c>
      <c r="B81" s="235" t="s">
        <v>873</v>
      </c>
      <c r="C81" s="251" t="s">
        <v>874</v>
      </c>
      <c r="D81" s="236" t="s">
        <v>361</v>
      </c>
      <c r="E81" s="237">
        <v>0.8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1.507E-2</v>
      </c>
      <c r="Q81" s="237">
        <f>ROUND(E81*P81,2)</f>
        <v>0.01</v>
      </c>
      <c r="R81" s="239" t="s">
        <v>405</v>
      </c>
      <c r="S81" s="239" t="s">
        <v>253</v>
      </c>
      <c r="T81" s="240" t="s">
        <v>299</v>
      </c>
      <c r="U81" s="220">
        <v>0.11</v>
      </c>
      <c r="V81" s="220">
        <f>ROUND(E81*U81,2)</f>
        <v>0.09</v>
      </c>
      <c r="W81" s="220"/>
      <c r="X81" s="220" t="s">
        <v>273</v>
      </c>
      <c r="Y81" s="220" t="s">
        <v>256</v>
      </c>
      <c r="Z81" s="210"/>
      <c r="AA81" s="210"/>
      <c r="AB81" s="210"/>
      <c r="AC81" s="210"/>
      <c r="AD81" s="210"/>
      <c r="AE81" s="210"/>
      <c r="AF81" s="210"/>
      <c r="AG81" s="210" t="s">
        <v>274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4" t="s">
        <v>875</v>
      </c>
      <c r="D82" s="224"/>
      <c r="E82" s="225">
        <v>0.8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286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4">
        <v>21</v>
      </c>
      <c r="B83" s="235" t="s">
        <v>746</v>
      </c>
      <c r="C83" s="251" t="s">
        <v>747</v>
      </c>
      <c r="D83" s="236" t="s">
        <v>303</v>
      </c>
      <c r="E83" s="237">
        <v>10.926299999999999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0</v>
      </c>
      <c r="O83" s="237">
        <f>ROUND(E83*N83,2)</f>
        <v>0</v>
      </c>
      <c r="P83" s="237">
        <v>4.5999999999999999E-2</v>
      </c>
      <c r="Q83" s="237">
        <f>ROUND(E83*P83,2)</f>
        <v>0.5</v>
      </c>
      <c r="R83" s="239" t="s">
        <v>405</v>
      </c>
      <c r="S83" s="239" t="s">
        <v>253</v>
      </c>
      <c r="T83" s="240" t="s">
        <v>299</v>
      </c>
      <c r="U83" s="220">
        <v>0.26</v>
      </c>
      <c r="V83" s="220">
        <f>ROUND(E83*U83,2)</f>
        <v>2.84</v>
      </c>
      <c r="W83" s="220"/>
      <c r="X83" s="220" t="s">
        <v>273</v>
      </c>
      <c r="Y83" s="220" t="s">
        <v>256</v>
      </c>
      <c r="Z83" s="210"/>
      <c r="AA83" s="210"/>
      <c r="AB83" s="210"/>
      <c r="AC83" s="210"/>
      <c r="AD83" s="210"/>
      <c r="AE83" s="210"/>
      <c r="AF83" s="210"/>
      <c r="AG83" s="210" t="s">
        <v>274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4" t="s">
        <v>876</v>
      </c>
      <c r="D84" s="224"/>
      <c r="E84" s="225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286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3" x14ac:dyDescent="0.2">
      <c r="A85" s="217"/>
      <c r="B85" s="218"/>
      <c r="C85" s="254" t="s">
        <v>877</v>
      </c>
      <c r="D85" s="224"/>
      <c r="E85" s="225">
        <v>2.1175000000000002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286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4" t="s">
        <v>800</v>
      </c>
      <c r="D86" s="224"/>
      <c r="E86" s="225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286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4" t="s">
        <v>878</v>
      </c>
      <c r="D87" s="224"/>
      <c r="E87" s="225">
        <v>8.0079999999999991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286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4" t="s">
        <v>879</v>
      </c>
      <c r="D88" s="224"/>
      <c r="E88" s="225">
        <v>-1.024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286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4" t="s">
        <v>880</v>
      </c>
      <c r="D89" s="224"/>
      <c r="E89" s="225">
        <v>0.76800000000000002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286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881</v>
      </c>
      <c r="D90" s="224"/>
      <c r="E90" s="225">
        <v>-1.6160000000000001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286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4" t="s">
        <v>882</v>
      </c>
      <c r="D91" s="224"/>
      <c r="E91" s="225">
        <v>2.6728000000000001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286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4">
        <v>22</v>
      </c>
      <c r="B92" s="235" t="s">
        <v>434</v>
      </c>
      <c r="C92" s="251" t="s">
        <v>435</v>
      </c>
      <c r="D92" s="236" t="s">
        <v>303</v>
      </c>
      <c r="E92" s="237">
        <v>13.0238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0</v>
      </c>
      <c r="O92" s="237">
        <f>ROUND(E92*N92,2)</f>
        <v>0</v>
      </c>
      <c r="P92" s="237">
        <v>6.8000000000000005E-2</v>
      </c>
      <c r="Q92" s="237">
        <f>ROUND(E92*P92,2)</f>
        <v>0.89</v>
      </c>
      <c r="R92" s="239" t="s">
        <v>405</v>
      </c>
      <c r="S92" s="239" t="s">
        <v>253</v>
      </c>
      <c r="T92" s="240" t="s">
        <v>299</v>
      </c>
      <c r="U92" s="220">
        <v>0.3</v>
      </c>
      <c r="V92" s="220">
        <f>ROUND(E92*U92,2)</f>
        <v>3.91</v>
      </c>
      <c r="W92" s="220"/>
      <c r="X92" s="220" t="s">
        <v>273</v>
      </c>
      <c r="Y92" s="220" t="s">
        <v>256</v>
      </c>
      <c r="Z92" s="210"/>
      <c r="AA92" s="210"/>
      <c r="AB92" s="210"/>
      <c r="AC92" s="210"/>
      <c r="AD92" s="210"/>
      <c r="AE92" s="210"/>
      <c r="AF92" s="210"/>
      <c r="AG92" s="210" t="s">
        <v>274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2" t="s">
        <v>436</v>
      </c>
      <c r="D93" s="260"/>
      <c r="E93" s="260"/>
      <c r="F93" s="260"/>
      <c r="G93" s="26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319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4" t="s">
        <v>883</v>
      </c>
      <c r="D94" s="224"/>
      <c r="E94" s="22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286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4" t="s">
        <v>884</v>
      </c>
      <c r="D95" s="224"/>
      <c r="E95" s="225">
        <v>1.2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286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4" t="s">
        <v>885</v>
      </c>
      <c r="D96" s="224"/>
      <c r="E96" s="225">
        <v>13.79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286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4" t="s">
        <v>886</v>
      </c>
      <c r="D97" s="224"/>
      <c r="E97" s="225">
        <v>-1.0062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286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4" t="s">
        <v>887</v>
      </c>
      <c r="D98" s="224"/>
      <c r="E98" s="225">
        <v>-0.96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286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23</v>
      </c>
      <c r="B99" s="235" t="s">
        <v>888</v>
      </c>
      <c r="C99" s="251" t="s">
        <v>889</v>
      </c>
      <c r="D99" s="236" t="s">
        <v>297</v>
      </c>
      <c r="E99" s="237">
        <v>1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7">
        <v>0</v>
      </c>
      <c r="O99" s="237">
        <f>ROUND(E99*N99,2)</f>
        <v>0</v>
      </c>
      <c r="P99" s="237">
        <v>8.2000000000000003E-2</v>
      </c>
      <c r="Q99" s="237">
        <f>ROUND(E99*P99,2)</f>
        <v>0.08</v>
      </c>
      <c r="R99" s="239" t="s">
        <v>890</v>
      </c>
      <c r="S99" s="239" t="s">
        <v>253</v>
      </c>
      <c r="T99" s="240" t="s">
        <v>299</v>
      </c>
      <c r="U99" s="220">
        <v>0.63</v>
      </c>
      <c r="V99" s="220">
        <f>ROUND(E99*U99,2)</f>
        <v>0.63</v>
      </c>
      <c r="W99" s="220"/>
      <c r="X99" s="220" t="s">
        <v>273</v>
      </c>
      <c r="Y99" s="220" t="s">
        <v>256</v>
      </c>
      <c r="Z99" s="210"/>
      <c r="AA99" s="210"/>
      <c r="AB99" s="210"/>
      <c r="AC99" s="210"/>
      <c r="AD99" s="210"/>
      <c r="AE99" s="210"/>
      <c r="AF99" s="210"/>
      <c r="AG99" s="210" t="s">
        <v>274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4" t="s">
        <v>891</v>
      </c>
      <c r="D100" s="224"/>
      <c r="E100" s="225">
        <v>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286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7" t="s">
        <v>248</v>
      </c>
      <c r="B101" s="228" t="s">
        <v>135</v>
      </c>
      <c r="C101" s="250" t="s">
        <v>136</v>
      </c>
      <c r="D101" s="229"/>
      <c r="E101" s="230"/>
      <c r="F101" s="231"/>
      <c r="G101" s="231">
        <f>SUMIF(AG102:AG106,"&lt;&gt;NOR",G102:G106)</f>
        <v>0</v>
      </c>
      <c r="H101" s="231"/>
      <c r="I101" s="231">
        <f>SUM(I102:I106)</f>
        <v>0</v>
      </c>
      <c r="J101" s="231"/>
      <c r="K101" s="231">
        <f>SUM(K102:K106)</f>
        <v>0</v>
      </c>
      <c r="L101" s="231"/>
      <c r="M101" s="231">
        <f>SUM(M102:M106)</f>
        <v>0</v>
      </c>
      <c r="N101" s="230"/>
      <c r="O101" s="230">
        <f>SUM(O102:O106)</f>
        <v>0</v>
      </c>
      <c r="P101" s="230"/>
      <c r="Q101" s="230">
        <f>SUM(Q102:Q106)</f>
        <v>0</v>
      </c>
      <c r="R101" s="231"/>
      <c r="S101" s="231"/>
      <c r="T101" s="232"/>
      <c r="U101" s="226"/>
      <c r="V101" s="226">
        <f>SUM(V102:V106)</f>
        <v>4.34</v>
      </c>
      <c r="W101" s="226"/>
      <c r="X101" s="226"/>
      <c r="Y101" s="226"/>
      <c r="AG101" t="s">
        <v>249</v>
      </c>
    </row>
    <row r="102" spans="1:60" ht="22.5" outlineLevel="1" x14ac:dyDescent="0.2">
      <c r="A102" s="234">
        <v>24</v>
      </c>
      <c r="B102" s="235" t="s">
        <v>439</v>
      </c>
      <c r="C102" s="251" t="s">
        <v>440</v>
      </c>
      <c r="D102" s="236" t="s">
        <v>441</v>
      </c>
      <c r="E102" s="237">
        <v>1.3779399999999999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336</v>
      </c>
      <c r="S102" s="239" t="s">
        <v>253</v>
      </c>
      <c r="T102" s="240" t="s">
        <v>299</v>
      </c>
      <c r="U102" s="220">
        <v>3.15</v>
      </c>
      <c r="V102" s="220">
        <f>ROUND(E102*U102,2)</f>
        <v>4.34</v>
      </c>
      <c r="W102" s="220"/>
      <c r="X102" s="220" t="s">
        <v>442</v>
      </c>
      <c r="Y102" s="220" t="s">
        <v>256</v>
      </c>
      <c r="Z102" s="210"/>
      <c r="AA102" s="210"/>
      <c r="AB102" s="210"/>
      <c r="AC102" s="210"/>
      <c r="AD102" s="210"/>
      <c r="AE102" s="210"/>
      <c r="AF102" s="210"/>
      <c r="AG102" s="210" t="s">
        <v>443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2" t="s">
        <v>444</v>
      </c>
      <c r="D103" s="260"/>
      <c r="E103" s="260"/>
      <c r="F103" s="260"/>
      <c r="G103" s="26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319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4" t="s">
        <v>445</v>
      </c>
      <c r="D104" s="224"/>
      <c r="E104" s="225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286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4" t="s">
        <v>892</v>
      </c>
      <c r="D105" s="224"/>
      <c r="E105" s="225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286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4" t="s">
        <v>893</v>
      </c>
      <c r="D106" s="224"/>
      <c r="E106" s="225">
        <v>1.3779399999999999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286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27" t="s">
        <v>248</v>
      </c>
      <c r="B107" s="228" t="s">
        <v>159</v>
      </c>
      <c r="C107" s="250" t="s">
        <v>160</v>
      </c>
      <c r="D107" s="229"/>
      <c r="E107" s="230"/>
      <c r="F107" s="231"/>
      <c r="G107" s="231">
        <f>SUMIF(AG108:AG112,"&lt;&gt;NOR",G108:G112)</f>
        <v>0</v>
      </c>
      <c r="H107" s="231"/>
      <c r="I107" s="231">
        <f>SUM(I108:I112)</f>
        <v>0</v>
      </c>
      <c r="J107" s="231"/>
      <c r="K107" s="231">
        <f>SUM(K108:K112)</f>
        <v>0</v>
      </c>
      <c r="L107" s="231"/>
      <c r="M107" s="231">
        <f>SUM(M108:M112)</f>
        <v>0</v>
      </c>
      <c r="N107" s="230"/>
      <c r="O107" s="230">
        <f>SUM(O108:O112)</f>
        <v>0</v>
      </c>
      <c r="P107" s="230"/>
      <c r="Q107" s="230">
        <f>SUM(Q108:Q112)</f>
        <v>0</v>
      </c>
      <c r="R107" s="231"/>
      <c r="S107" s="231"/>
      <c r="T107" s="232"/>
      <c r="U107" s="226"/>
      <c r="V107" s="226">
        <f>SUM(V108:V112)</f>
        <v>0</v>
      </c>
      <c r="W107" s="226"/>
      <c r="X107" s="226"/>
      <c r="Y107" s="226"/>
      <c r="AG107" t="s">
        <v>249</v>
      </c>
    </row>
    <row r="108" spans="1:60" outlineLevel="1" x14ac:dyDescent="0.2">
      <c r="A108" s="234">
        <v>25</v>
      </c>
      <c r="B108" s="235" t="s">
        <v>455</v>
      </c>
      <c r="C108" s="251" t="s">
        <v>894</v>
      </c>
      <c r="D108" s="236" t="s">
        <v>450</v>
      </c>
      <c r="E108" s="237">
        <v>1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9"/>
      <c r="S108" s="239" t="s">
        <v>272</v>
      </c>
      <c r="T108" s="240" t="s">
        <v>254</v>
      </c>
      <c r="U108" s="220">
        <v>0</v>
      </c>
      <c r="V108" s="220">
        <f>ROUND(E108*U108,2)</f>
        <v>0</v>
      </c>
      <c r="W108" s="220"/>
      <c r="X108" s="220" t="s">
        <v>451</v>
      </c>
      <c r="Y108" s="220" t="s">
        <v>256</v>
      </c>
      <c r="Z108" s="210"/>
      <c r="AA108" s="210"/>
      <c r="AB108" s="210"/>
      <c r="AC108" s="210"/>
      <c r="AD108" s="210"/>
      <c r="AE108" s="210"/>
      <c r="AF108" s="210"/>
      <c r="AG108" s="210" t="s">
        <v>452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2" t="s">
        <v>954</v>
      </c>
      <c r="D109" s="242"/>
      <c r="E109" s="242"/>
      <c r="F109" s="242"/>
      <c r="G109" s="242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259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4" t="s">
        <v>457</v>
      </c>
      <c r="D110" s="261"/>
      <c r="E110" s="261"/>
      <c r="F110" s="261"/>
      <c r="G110" s="261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259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4" t="s">
        <v>458</v>
      </c>
      <c r="D111" s="261"/>
      <c r="E111" s="261"/>
      <c r="F111" s="261"/>
      <c r="G111" s="261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4" t="s">
        <v>459</v>
      </c>
      <c r="D112" s="261"/>
      <c r="E112" s="261"/>
      <c r="F112" s="261"/>
      <c r="G112" s="261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259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7" t="s">
        <v>248</v>
      </c>
      <c r="B113" s="228" t="s">
        <v>171</v>
      </c>
      <c r="C113" s="250" t="s">
        <v>172</v>
      </c>
      <c r="D113" s="229"/>
      <c r="E113" s="230"/>
      <c r="F113" s="231"/>
      <c r="G113" s="231">
        <f>SUMIF(AG114:AG114,"&lt;&gt;NOR",G114:G114)</f>
        <v>0</v>
      </c>
      <c r="H113" s="231"/>
      <c r="I113" s="231">
        <f>SUM(I114:I114)</f>
        <v>0</v>
      </c>
      <c r="J113" s="231"/>
      <c r="K113" s="231">
        <f>SUM(K114:K114)</f>
        <v>0</v>
      </c>
      <c r="L113" s="231"/>
      <c r="M113" s="231">
        <f>SUM(M114:M114)</f>
        <v>0</v>
      </c>
      <c r="N113" s="230"/>
      <c r="O113" s="230">
        <f>SUM(O114:O114)</f>
        <v>0</v>
      </c>
      <c r="P113" s="230"/>
      <c r="Q113" s="230">
        <f>SUM(Q114:Q114)</f>
        <v>0</v>
      </c>
      <c r="R113" s="231"/>
      <c r="S113" s="231"/>
      <c r="T113" s="232"/>
      <c r="U113" s="226"/>
      <c r="V113" s="226">
        <f>SUM(V114:V114)</f>
        <v>1.26</v>
      </c>
      <c r="W113" s="226"/>
      <c r="X113" s="226"/>
      <c r="Y113" s="226"/>
      <c r="AG113" t="s">
        <v>249</v>
      </c>
    </row>
    <row r="114" spans="1:60" ht="22.5" outlineLevel="1" x14ac:dyDescent="0.2">
      <c r="A114" s="243">
        <v>26</v>
      </c>
      <c r="B114" s="244" t="s">
        <v>501</v>
      </c>
      <c r="C114" s="253" t="s">
        <v>895</v>
      </c>
      <c r="D114" s="245" t="s">
        <v>297</v>
      </c>
      <c r="E114" s="246">
        <v>1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21</v>
      </c>
      <c r="M114" s="248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8"/>
      <c r="S114" s="248" t="s">
        <v>272</v>
      </c>
      <c r="T114" s="249" t="s">
        <v>254</v>
      </c>
      <c r="U114" s="220">
        <v>1.26092</v>
      </c>
      <c r="V114" s="220">
        <f>ROUND(E114*U114,2)</f>
        <v>1.26</v>
      </c>
      <c r="W114" s="220"/>
      <c r="X114" s="220" t="s">
        <v>451</v>
      </c>
      <c r="Y114" s="220" t="s">
        <v>256</v>
      </c>
      <c r="Z114" s="210"/>
      <c r="AA114" s="210"/>
      <c r="AB114" s="210"/>
      <c r="AC114" s="210"/>
      <c r="AD114" s="210"/>
      <c r="AE114" s="210"/>
      <c r="AF114" s="210"/>
      <c r="AG114" s="210" t="s">
        <v>452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7" t="s">
        <v>248</v>
      </c>
      <c r="B115" s="228" t="s">
        <v>177</v>
      </c>
      <c r="C115" s="250" t="s">
        <v>178</v>
      </c>
      <c r="D115" s="229"/>
      <c r="E115" s="230"/>
      <c r="F115" s="231"/>
      <c r="G115" s="231">
        <f>SUMIF(AG116:AG134,"&lt;&gt;NOR",G116:G134)</f>
        <v>0</v>
      </c>
      <c r="H115" s="231"/>
      <c r="I115" s="231">
        <f>SUM(I116:I134)</f>
        <v>0</v>
      </c>
      <c r="J115" s="231"/>
      <c r="K115" s="231">
        <f>SUM(K116:K134)</f>
        <v>0</v>
      </c>
      <c r="L115" s="231"/>
      <c r="M115" s="231">
        <f>SUM(M116:M134)</f>
        <v>0</v>
      </c>
      <c r="N115" s="230"/>
      <c r="O115" s="230">
        <f>SUM(O116:O134)</f>
        <v>0.31</v>
      </c>
      <c r="P115" s="230"/>
      <c r="Q115" s="230">
        <f>SUM(Q116:Q134)</f>
        <v>0</v>
      </c>
      <c r="R115" s="231"/>
      <c r="S115" s="231"/>
      <c r="T115" s="232"/>
      <c r="U115" s="226"/>
      <c r="V115" s="226">
        <f>SUM(V116:V134)</f>
        <v>17.149999999999999</v>
      </c>
      <c r="W115" s="226"/>
      <c r="X115" s="226"/>
      <c r="Y115" s="226"/>
      <c r="AG115" t="s">
        <v>249</v>
      </c>
    </row>
    <row r="116" spans="1:60" ht="22.5" outlineLevel="1" x14ac:dyDescent="0.2">
      <c r="A116" s="234">
        <v>27</v>
      </c>
      <c r="B116" s="235" t="s">
        <v>896</v>
      </c>
      <c r="C116" s="251" t="s">
        <v>897</v>
      </c>
      <c r="D116" s="236" t="s">
        <v>303</v>
      </c>
      <c r="E116" s="237">
        <v>9.06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1.035E-2</v>
      </c>
      <c r="O116" s="237">
        <f>ROUND(E116*N116,2)</f>
        <v>0.09</v>
      </c>
      <c r="P116" s="237">
        <v>0</v>
      </c>
      <c r="Q116" s="237">
        <f>ROUND(E116*P116,2)</f>
        <v>0</v>
      </c>
      <c r="R116" s="239" t="s">
        <v>298</v>
      </c>
      <c r="S116" s="239" t="s">
        <v>253</v>
      </c>
      <c r="T116" s="240" t="s">
        <v>299</v>
      </c>
      <c r="U116" s="220">
        <v>0.35149999999999998</v>
      </c>
      <c r="V116" s="220">
        <f>ROUND(E116*U116,2)</f>
        <v>3.18</v>
      </c>
      <c r="W116" s="220"/>
      <c r="X116" s="220" t="s">
        <v>273</v>
      </c>
      <c r="Y116" s="220" t="s">
        <v>256</v>
      </c>
      <c r="Z116" s="210"/>
      <c r="AA116" s="210"/>
      <c r="AB116" s="210"/>
      <c r="AC116" s="210"/>
      <c r="AD116" s="210"/>
      <c r="AE116" s="210"/>
      <c r="AF116" s="210"/>
      <c r="AG116" s="210" t="s">
        <v>274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2" t="s">
        <v>510</v>
      </c>
      <c r="D117" s="260"/>
      <c r="E117" s="260"/>
      <c r="F117" s="260"/>
      <c r="G117" s="26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319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4" t="s">
        <v>898</v>
      </c>
      <c r="D118" s="224"/>
      <c r="E118" s="225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286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4" t="s">
        <v>899</v>
      </c>
      <c r="D119" s="224"/>
      <c r="E119" s="225">
        <v>9.06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286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1" x14ac:dyDescent="0.2">
      <c r="A120" s="234">
        <v>28</v>
      </c>
      <c r="B120" s="235" t="s">
        <v>900</v>
      </c>
      <c r="C120" s="251" t="s">
        <v>901</v>
      </c>
      <c r="D120" s="236" t="s">
        <v>303</v>
      </c>
      <c r="E120" s="237">
        <v>9.06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2.1000000000000001E-4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902</v>
      </c>
      <c r="S120" s="239" t="s">
        <v>253</v>
      </c>
      <c r="T120" s="240" t="s">
        <v>299</v>
      </c>
      <c r="U120" s="220">
        <v>0.05</v>
      </c>
      <c r="V120" s="220">
        <f>ROUND(E120*U120,2)</f>
        <v>0.45</v>
      </c>
      <c r="W120" s="220"/>
      <c r="X120" s="220" t="s">
        <v>273</v>
      </c>
      <c r="Y120" s="220" t="s">
        <v>256</v>
      </c>
      <c r="Z120" s="210"/>
      <c r="AA120" s="210"/>
      <c r="AB120" s="210"/>
      <c r="AC120" s="210"/>
      <c r="AD120" s="210"/>
      <c r="AE120" s="210"/>
      <c r="AF120" s="210"/>
      <c r="AG120" s="210" t="s">
        <v>274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4" t="s">
        <v>899</v>
      </c>
      <c r="D121" s="224"/>
      <c r="E121" s="225">
        <v>9.06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286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4">
        <v>29</v>
      </c>
      <c r="B122" s="235" t="s">
        <v>903</v>
      </c>
      <c r="C122" s="251" t="s">
        <v>904</v>
      </c>
      <c r="D122" s="236" t="s">
        <v>303</v>
      </c>
      <c r="E122" s="237">
        <v>9.06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3.7799999999999999E-3</v>
      </c>
      <c r="O122" s="237">
        <f>ROUND(E122*N122,2)</f>
        <v>0.03</v>
      </c>
      <c r="P122" s="237">
        <v>0</v>
      </c>
      <c r="Q122" s="237">
        <f>ROUND(E122*P122,2)</f>
        <v>0</v>
      </c>
      <c r="R122" s="239" t="s">
        <v>902</v>
      </c>
      <c r="S122" s="239" t="s">
        <v>253</v>
      </c>
      <c r="T122" s="240" t="s">
        <v>299</v>
      </c>
      <c r="U122" s="220">
        <v>1.3466</v>
      </c>
      <c r="V122" s="220">
        <f>ROUND(E122*U122,2)</f>
        <v>12.2</v>
      </c>
      <c r="W122" s="220"/>
      <c r="X122" s="220" t="s">
        <v>273</v>
      </c>
      <c r="Y122" s="220" t="s">
        <v>256</v>
      </c>
      <c r="Z122" s="210"/>
      <c r="AA122" s="210"/>
      <c r="AB122" s="210"/>
      <c r="AC122" s="210"/>
      <c r="AD122" s="210"/>
      <c r="AE122" s="210"/>
      <c r="AF122" s="210"/>
      <c r="AG122" s="210" t="s">
        <v>274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4" t="s">
        <v>847</v>
      </c>
      <c r="D123" s="224"/>
      <c r="E123" s="225">
        <v>9.06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286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4">
        <v>30</v>
      </c>
      <c r="B124" s="235" t="s">
        <v>905</v>
      </c>
      <c r="C124" s="251" t="s">
        <v>906</v>
      </c>
      <c r="D124" s="236" t="s">
        <v>361</v>
      </c>
      <c r="E124" s="237">
        <v>12.94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4.0000000000000003E-5</v>
      </c>
      <c r="O124" s="237">
        <f>ROUND(E124*N124,2)</f>
        <v>0</v>
      </c>
      <c r="P124" s="237">
        <v>0</v>
      </c>
      <c r="Q124" s="237">
        <f>ROUND(E124*P124,2)</f>
        <v>0</v>
      </c>
      <c r="R124" s="239" t="s">
        <v>902</v>
      </c>
      <c r="S124" s="239" t="s">
        <v>253</v>
      </c>
      <c r="T124" s="240" t="s">
        <v>299</v>
      </c>
      <c r="U124" s="220">
        <v>7.0000000000000007E-2</v>
      </c>
      <c r="V124" s="220">
        <f>ROUND(E124*U124,2)</f>
        <v>0.91</v>
      </c>
      <c r="W124" s="220"/>
      <c r="X124" s="220" t="s">
        <v>273</v>
      </c>
      <c r="Y124" s="220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274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907</v>
      </c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4" t="s">
        <v>908</v>
      </c>
      <c r="D126" s="224"/>
      <c r="E126" s="225">
        <v>12.94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286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31</v>
      </c>
      <c r="B127" s="235" t="s">
        <v>909</v>
      </c>
      <c r="C127" s="251" t="s">
        <v>910</v>
      </c>
      <c r="D127" s="236" t="s">
        <v>303</v>
      </c>
      <c r="E127" s="237">
        <v>9.9659999999999993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1.9199999999999998E-2</v>
      </c>
      <c r="O127" s="237">
        <f>ROUND(E127*N127,2)</f>
        <v>0.19</v>
      </c>
      <c r="P127" s="237">
        <v>0</v>
      </c>
      <c r="Q127" s="237">
        <f>ROUND(E127*P127,2)</f>
        <v>0</v>
      </c>
      <c r="R127" s="239"/>
      <c r="S127" s="239" t="s">
        <v>272</v>
      </c>
      <c r="T127" s="240" t="s">
        <v>299</v>
      </c>
      <c r="U127" s="220">
        <v>0</v>
      </c>
      <c r="V127" s="220">
        <f>ROUND(E127*U127,2)</f>
        <v>0</v>
      </c>
      <c r="W127" s="220"/>
      <c r="X127" s="220" t="s">
        <v>475</v>
      </c>
      <c r="Y127" s="220" t="s">
        <v>256</v>
      </c>
      <c r="Z127" s="210"/>
      <c r="AA127" s="210"/>
      <c r="AB127" s="210"/>
      <c r="AC127" s="210"/>
      <c r="AD127" s="210"/>
      <c r="AE127" s="210"/>
      <c r="AF127" s="210"/>
      <c r="AG127" s="210" t="s">
        <v>476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4" t="s">
        <v>899</v>
      </c>
      <c r="D128" s="224"/>
      <c r="E128" s="225">
        <v>9.06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286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3" t="s">
        <v>479</v>
      </c>
      <c r="D129" s="258"/>
      <c r="E129" s="259">
        <v>0.90600000000000003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286</v>
      </c>
      <c r="AH129" s="210">
        <v>4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4">
        <v>32</v>
      </c>
      <c r="B130" s="235" t="s">
        <v>911</v>
      </c>
      <c r="C130" s="251" t="s">
        <v>912</v>
      </c>
      <c r="D130" s="236" t="s">
        <v>441</v>
      </c>
      <c r="E130" s="237">
        <v>0.32179000000000002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9" t="s">
        <v>902</v>
      </c>
      <c r="S130" s="239" t="s">
        <v>253</v>
      </c>
      <c r="T130" s="240" t="s">
        <v>299</v>
      </c>
      <c r="U130" s="220">
        <v>1.2649999999999999</v>
      </c>
      <c r="V130" s="220">
        <f>ROUND(E130*U130,2)</f>
        <v>0.41</v>
      </c>
      <c r="W130" s="220"/>
      <c r="X130" s="220" t="s">
        <v>442</v>
      </c>
      <c r="Y130" s="220" t="s">
        <v>256</v>
      </c>
      <c r="Z130" s="210"/>
      <c r="AA130" s="210"/>
      <c r="AB130" s="210"/>
      <c r="AC130" s="210"/>
      <c r="AD130" s="210"/>
      <c r="AE130" s="210"/>
      <c r="AF130" s="210"/>
      <c r="AG130" s="210" t="s">
        <v>443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482</v>
      </c>
      <c r="D131" s="260"/>
      <c r="E131" s="260"/>
      <c r="F131" s="260"/>
      <c r="G131" s="26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319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4" t="s">
        <v>445</v>
      </c>
      <c r="D132" s="224"/>
      <c r="E132" s="22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4" t="s">
        <v>913</v>
      </c>
      <c r="D133" s="224"/>
      <c r="E133" s="225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4" t="s">
        <v>914</v>
      </c>
      <c r="D134" s="224"/>
      <c r="E134" s="225">
        <v>0.32179000000000002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286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7" t="s">
        <v>248</v>
      </c>
      <c r="B135" s="228" t="s">
        <v>183</v>
      </c>
      <c r="C135" s="250" t="s">
        <v>184</v>
      </c>
      <c r="D135" s="229"/>
      <c r="E135" s="230"/>
      <c r="F135" s="231"/>
      <c r="G135" s="231">
        <f>SUMIF(AG136:AG165,"&lt;&gt;NOR",G136:G165)</f>
        <v>0</v>
      </c>
      <c r="H135" s="231"/>
      <c r="I135" s="231">
        <f>SUM(I136:I165)</f>
        <v>0</v>
      </c>
      <c r="J135" s="231"/>
      <c r="K135" s="231">
        <f>SUM(K136:K165)</f>
        <v>0</v>
      </c>
      <c r="L135" s="231"/>
      <c r="M135" s="231">
        <f>SUM(M136:M165)</f>
        <v>0</v>
      </c>
      <c r="N135" s="230"/>
      <c r="O135" s="230">
        <f>SUM(O136:O165)</f>
        <v>0.64</v>
      </c>
      <c r="P135" s="230"/>
      <c r="Q135" s="230">
        <f>SUM(Q136:Q165)</f>
        <v>0</v>
      </c>
      <c r="R135" s="231"/>
      <c r="S135" s="231"/>
      <c r="T135" s="232"/>
      <c r="U135" s="226"/>
      <c r="V135" s="226">
        <f>SUM(V136:V165)</f>
        <v>38.51</v>
      </c>
      <c r="W135" s="226"/>
      <c r="X135" s="226"/>
      <c r="Y135" s="226"/>
      <c r="AG135" t="s">
        <v>249</v>
      </c>
    </row>
    <row r="136" spans="1:60" outlineLevel="1" x14ac:dyDescent="0.2">
      <c r="A136" s="234">
        <v>33</v>
      </c>
      <c r="B136" s="235" t="s">
        <v>905</v>
      </c>
      <c r="C136" s="251" t="s">
        <v>906</v>
      </c>
      <c r="D136" s="236" t="s">
        <v>361</v>
      </c>
      <c r="E136" s="237">
        <v>25.72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4.0000000000000003E-5</v>
      </c>
      <c r="O136" s="237">
        <f>ROUND(E136*N136,2)</f>
        <v>0</v>
      </c>
      <c r="P136" s="237">
        <v>0</v>
      </c>
      <c r="Q136" s="237">
        <f>ROUND(E136*P136,2)</f>
        <v>0</v>
      </c>
      <c r="R136" s="239" t="s">
        <v>902</v>
      </c>
      <c r="S136" s="239" t="s">
        <v>253</v>
      </c>
      <c r="T136" s="240" t="s">
        <v>299</v>
      </c>
      <c r="U136" s="220">
        <v>7.0000000000000007E-2</v>
      </c>
      <c r="V136" s="220">
        <f>ROUND(E136*U136,2)</f>
        <v>1.8</v>
      </c>
      <c r="W136" s="220"/>
      <c r="X136" s="220" t="s">
        <v>273</v>
      </c>
      <c r="Y136" s="220" t="s">
        <v>256</v>
      </c>
      <c r="Z136" s="210"/>
      <c r="AA136" s="210"/>
      <c r="AB136" s="210"/>
      <c r="AC136" s="210"/>
      <c r="AD136" s="210"/>
      <c r="AE136" s="210"/>
      <c r="AF136" s="210"/>
      <c r="AG136" s="210" t="s">
        <v>274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2" t="s">
        <v>907</v>
      </c>
      <c r="D137" s="242"/>
      <c r="E137" s="242"/>
      <c r="F137" s="242"/>
      <c r="G137" s="242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259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4" t="s">
        <v>915</v>
      </c>
      <c r="D138" s="224"/>
      <c r="E138" s="225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286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4" t="s">
        <v>916</v>
      </c>
      <c r="D139" s="224"/>
      <c r="E139" s="225">
        <v>12.6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286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54" t="s">
        <v>917</v>
      </c>
      <c r="D140" s="224"/>
      <c r="E140" s="225">
        <v>4.0199999999999996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286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54" t="s">
        <v>918</v>
      </c>
      <c r="D141" s="224"/>
      <c r="E141" s="225">
        <v>3.96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286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4" t="s">
        <v>919</v>
      </c>
      <c r="D142" s="224"/>
      <c r="E142" s="225">
        <v>5.14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286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3.75" outlineLevel="1" x14ac:dyDescent="0.2">
      <c r="A143" s="234">
        <v>34</v>
      </c>
      <c r="B143" s="235" t="s">
        <v>920</v>
      </c>
      <c r="C143" s="251" t="s">
        <v>921</v>
      </c>
      <c r="D143" s="236" t="s">
        <v>303</v>
      </c>
      <c r="E143" s="237">
        <v>25.5762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2.1000000000000001E-4</v>
      </c>
      <c r="O143" s="237">
        <f>ROUND(E143*N143,2)</f>
        <v>0.01</v>
      </c>
      <c r="P143" s="237">
        <v>0</v>
      </c>
      <c r="Q143" s="237">
        <f>ROUND(E143*P143,2)</f>
        <v>0</v>
      </c>
      <c r="R143" s="239" t="s">
        <v>902</v>
      </c>
      <c r="S143" s="239" t="s">
        <v>253</v>
      </c>
      <c r="T143" s="240" t="s">
        <v>299</v>
      </c>
      <c r="U143" s="220">
        <v>0.05</v>
      </c>
      <c r="V143" s="220">
        <f>ROUND(E143*U143,2)</f>
        <v>1.28</v>
      </c>
      <c r="W143" s="220"/>
      <c r="X143" s="220" t="s">
        <v>273</v>
      </c>
      <c r="Y143" s="220" t="s">
        <v>256</v>
      </c>
      <c r="Z143" s="210"/>
      <c r="AA143" s="210"/>
      <c r="AB143" s="210"/>
      <c r="AC143" s="210"/>
      <c r="AD143" s="210"/>
      <c r="AE143" s="210"/>
      <c r="AF143" s="210"/>
      <c r="AG143" s="210" t="s">
        <v>274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2" t="s">
        <v>922</v>
      </c>
      <c r="D144" s="242"/>
      <c r="E144" s="242"/>
      <c r="F144" s="242"/>
      <c r="G144" s="242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259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4" t="s">
        <v>923</v>
      </c>
      <c r="D145" s="224"/>
      <c r="E145" s="225">
        <v>25.5762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286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4">
        <v>35</v>
      </c>
      <c r="B146" s="235" t="s">
        <v>924</v>
      </c>
      <c r="C146" s="251" t="s">
        <v>925</v>
      </c>
      <c r="D146" s="236" t="s">
        <v>303</v>
      </c>
      <c r="E146" s="237">
        <v>25.5762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3.2499999999999999E-3</v>
      </c>
      <c r="O146" s="237">
        <f>ROUND(E146*N146,2)</f>
        <v>0.08</v>
      </c>
      <c r="P146" s="237">
        <v>0</v>
      </c>
      <c r="Q146" s="237">
        <f>ROUND(E146*P146,2)</f>
        <v>0</v>
      </c>
      <c r="R146" s="239" t="s">
        <v>902</v>
      </c>
      <c r="S146" s="239" t="s">
        <v>253</v>
      </c>
      <c r="T146" s="240" t="s">
        <v>299</v>
      </c>
      <c r="U146" s="220">
        <v>1.288</v>
      </c>
      <c r="V146" s="220">
        <f>ROUND(E146*U146,2)</f>
        <v>32.94</v>
      </c>
      <c r="W146" s="220"/>
      <c r="X146" s="220" t="s">
        <v>273</v>
      </c>
      <c r="Y146" s="220" t="s">
        <v>256</v>
      </c>
      <c r="Z146" s="210"/>
      <c r="AA146" s="210"/>
      <c r="AB146" s="210"/>
      <c r="AC146" s="210"/>
      <c r="AD146" s="210"/>
      <c r="AE146" s="210"/>
      <c r="AF146" s="210"/>
      <c r="AG146" s="210" t="s">
        <v>274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4" t="s">
        <v>926</v>
      </c>
      <c r="D147" s="224"/>
      <c r="E147" s="225">
        <v>25.704000000000001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286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4" t="s">
        <v>829</v>
      </c>
      <c r="D148" s="224"/>
      <c r="E148" s="225">
        <v>-1.1008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286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4" t="s">
        <v>830</v>
      </c>
      <c r="D149" s="224"/>
      <c r="E149" s="225">
        <v>-1.024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286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4" t="s">
        <v>927</v>
      </c>
      <c r="D150" s="224"/>
      <c r="E150" s="225">
        <v>1.536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286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4" t="s">
        <v>928</v>
      </c>
      <c r="D151" s="224"/>
      <c r="E151" s="225">
        <v>0.48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286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4" t="s">
        <v>832</v>
      </c>
      <c r="D152" s="224"/>
      <c r="E152" s="225">
        <v>-1.8180000000000001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286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4" t="s">
        <v>833</v>
      </c>
      <c r="D153" s="224"/>
      <c r="E153" s="225">
        <v>1.7989999999999999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286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4">
        <v>36</v>
      </c>
      <c r="B154" s="235" t="s">
        <v>929</v>
      </c>
      <c r="C154" s="251" t="s">
        <v>930</v>
      </c>
      <c r="D154" s="236" t="s">
        <v>361</v>
      </c>
      <c r="E154" s="237">
        <v>14.02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7">
        <v>1.7000000000000001E-4</v>
      </c>
      <c r="O154" s="237">
        <f>ROUND(E154*N154,2)</f>
        <v>0</v>
      </c>
      <c r="P154" s="237">
        <v>0</v>
      </c>
      <c r="Q154" s="237">
        <f>ROUND(E154*P154,2)</f>
        <v>0</v>
      </c>
      <c r="R154" s="239" t="s">
        <v>902</v>
      </c>
      <c r="S154" s="239" t="s">
        <v>253</v>
      </c>
      <c r="T154" s="240" t="s">
        <v>299</v>
      </c>
      <c r="U154" s="220">
        <v>0.12</v>
      </c>
      <c r="V154" s="220">
        <f>ROUND(E154*U154,2)</f>
        <v>1.68</v>
      </c>
      <c r="W154" s="220"/>
      <c r="X154" s="220" t="s">
        <v>273</v>
      </c>
      <c r="Y154" s="220" t="s">
        <v>256</v>
      </c>
      <c r="Z154" s="210"/>
      <c r="AA154" s="210"/>
      <c r="AB154" s="210"/>
      <c r="AC154" s="210"/>
      <c r="AD154" s="210"/>
      <c r="AE154" s="210"/>
      <c r="AF154" s="210"/>
      <c r="AG154" s="210" t="s">
        <v>274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4" t="s">
        <v>931</v>
      </c>
      <c r="D155" s="224"/>
      <c r="E155" s="225">
        <v>2.1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286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4" t="s">
        <v>932</v>
      </c>
      <c r="D156" s="224"/>
      <c r="E156" s="225">
        <v>3.42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286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4" t="s">
        <v>933</v>
      </c>
      <c r="D157" s="224"/>
      <c r="E157" s="225">
        <v>3.36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286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54" t="s">
        <v>919</v>
      </c>
      <c r="D158" s="224"/>
      <c r="E158" s="225">
        <v>5.14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286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4">
        <v>37</v>
      </c>
      <c r="B159" s="235" t="s">
        <v>934</v>
      </c>
      <c r="C159" s="251" t="s">
        <v>935</v>
      </c>
      <c r="D159" s="236" t="s">
        <v>303</v>
      </c>
      <c r="E159" s="237">
        <v>28.13382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1.9429999999999999E-2</v>
      </c>
      <c r="O159" s="237">
        <f>ROUND(E159*N159,2)</f>
        <v>0.55000000000000004</v>
      </c>
      <c r="P159" s="237">
        <v>0</v>
      </c>
      <c r="Q159" s="237">
        <f>ROUND(E159*P159,2)</f>
        <v>0</v>
      </c>
      <c r="R159" s="239"/>
      <c r="S159" s="239" t="s">
        <v>272</v>
      </c>
      <c r="T159" s="240" t="s">
        <v>299</v>
      </c>
      <c r="U159" s="220">
        <v>0</v>
      </c>
      <c r="V159" s="220">
        <f>ROUND(E159*U159,2)</f>
        <v>0</v>
      </c>
      <c r="W159" s="220"/>
      <c r="X159" s="220" t="s">
        <v>475</v>
      </c>
      <c r="Y159" s="220" t="s">
        <v>256</v>
      </c>
      <c r="Z159" s="210"/>
      <c r="AA159" s="210"/>
      <c r="AB159" s="210"/>
      <c r="AC159" s="210"/>
      <c r="AD159" s="210"/>
      <c r="AE159" s="210"/>
      <c r="AF159" s="210"/>
      <c r="AG159" s="210" t="s">
        <v>476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4" t="s">
        <v>923</v>
      </c>
      <c r="D160" s="224"/>
      <c r="E160" s="225">
        <v>25.5762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286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3" t="s">
        <v>479</v>
      </c>
      <c r="D161" s="258"/>
      <c r="E161" s="259">
        <v>2.55762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286</v>
      </c>
      <c r="AH161" s="210">
        <v>4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4">
        <v>38</v>
      </c>
      <c r="B162" s="235" t="s">
        <v>936</v>
      </c>
      <c r="C162" s="251" t="s">
        <v>937</v>
      </c>
      <c r="D162" s="236" t="s">
        <v>441</v>
      </c>
      <c r="E162" s="237">
        <v>0.63854999999999995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902</v>
      </c>
      <c r="S162" s="239" t="s">
        <v>253</v>
      </c>
      <c r="T162" s="240" t="s">
        <v>299</v>
      </c>
      <c r="U162" s="220">
        <v>1.2649999999999999</v>
      </c>
      <c r="V162" s="220">
        <f>ROUND(E162*U162,2)</f>
        <v>0.81</v>
      </c>
      <c r="W162" s="220"/>
      <c r="X162" s="220" t="s">
        <v>442</v>
      </c>
      <c r="Y162" s="220" t="s">
        <v>256</v>
      </c>
      <c r="Z162" s="210"/>
      <c r="AA162" s="210"/>
      <c r="AB162" s="210"/>
      <c r="AC162" s="210"/>
      <c r="AD162" s="210"/>
      <c r="AE162" s="210"/>
      <c r="AF162" s="210"/>
      <c r="AG162" s="210" t="s">
        <v>443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4" t="s">
        <v>445</v>
      </c>
      <c r="D163" s="224"/>
      <c r="E163" s="225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286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4" t="s">
        <v>938</v>
      </c>
      <c r="D164" s="224"/>
      <c r="E164" s="225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286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4" t="s">
        <v>939</v>
      </c>
      <c r="D165" s="224"/>
      <c r="E165" s="225">
        <v>0.63854999999999995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286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27" t="s">
        <v>248</v>
      </c>
      <c r="B166" s="228" t="s">
        <v>187</v>
      </c>
      <c r="C166" s="250" t="s">
        <v>188</v>
      </c>
      <c r="D166" s="229"/>
      <c r="E166" s="230"/>
      <c r="F166" s="231"/>
      <c r="G166" s="231">
        <f>SUMIF(AG167:AG175,"&lt;&gt;NOR",G167:G175)</f>
        <v>0</v>
      </c>
      <c r="H166" s="231"/>
      <c r="I166" s="231">
        <f>SUM(I167:I175)</f>
        <v>0</v>
      </c>
      <c r="J166" s="231"/>
      <c r="K166" s="231">
        <f>SUM(K167:K175)</f>
        <v>0</v>
      </c>
      <c r="L166" s="231"/>
      <c r="M166" s="231">
        <f>SUM(M167:M175)</f>
        <v>0</v>
      </c>
      <c r="N166" s="230"/>
      <c r="O166" s="230">
        <f>SUM(O167:O175)</f>
        <v>0.01</v>
      </c>
      <c r="P166" s="230"/>
      <c r="Q166" s="230">
        <f>SUM(Q167:Q175)</f>
        <v>0</v>
      </c>
      <c r="R166" s="231"/>
      <c r="S166" s="231"/>
      <c r="T166" s="232"/>
      <c r="U166" s="226"/>
      <c r="V166" s="226">
        <f>SUM(V167:V175)</f>
        <v>7.6</v>
      </c>
      <c r="W166" s="226"/>
      <c r="X166" s="226"/>
      <c r="Y166" s="226"/>
      <c r="AG166" t="s">
        <v>249</v>
      </c>
    </row>
    <row r="167" spans="1:60" outlineLevel="1" x14ac:dyDescent="0.2">
      <c r="A167" s="234">
        <v>39</v>
      </c>
      <c r="B167" s="235" t="s">
        <v>553</v>
      </c>
      <c r="C167" s="251" t="s">
        <v>554</v>
      </c>
      <c r="D167" s="236" t="s">
        <v>303</v>
      </c>
      <c r="E167" s="237">
        <v>36.04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9" t="s">
        <v>555</v>
      </c>
      <c r="S167" s="239" t="s">
        <v>253</v>
      </c>
      <c r="T167" s="240" t="s">
        <v>299</v>
      </c>
      <c r="U167" s="220">
        <v>7.6679999999999998E-2</v>
      </c>
      <c r="V167" s="220">
        <f>ROUND(E167*U167,2)</f>
        <v>2.76</v>
      </c>
      <c r="W167" s="220"/>
      <c r="X167" s="220" t="s">
        <v>273</v>
      </c>
      <c r="Y167" s="220" t="s">
        <v>256</v>
      </c>
      <c r="Z167" s="210"/>
      <c r="AA167" s="210"/>
      <c r="AB167" s="210"/>
      <c r="AC167" s="210"/>
      <c r="AD167" s="210"/>
      <c r="AE167" s="210"/>
      <c r="AF167" s="210"/>
      <c r="AG167" s="210" t="s">
        <v>274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4" t="s">
        <v>556</v>
      </c>
      <c r="D168" s="224"/>
      <c r="E168" s="225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286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4" t="s">
        <v>940</v>
      </c>
      <c r="D169" s="224"/>
      <c r="E169" s="225">
        <v>27.54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286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4" t="s">
        <v>941</v>
      </c>
      <c r="D170" s="224"/>
      <c r="E170" s="225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286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4" t="s">
        <v>942</v>
      </c>
      <c r="D171" s="224"/>
      <c r="E171" s="225">
        <v>8.5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286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4">
        <v>40</v>
      </c>
      <c r="B172" s="235" t="s">
        <v>565</v>
      </c>
      <c r="C172" s="251" t="s">
        <v>566</v>
      </c>
      <c r="D172" s="236" t="s">
        <v>303</v>
      </c>
      <c r="E172" s="237">
        <v>36.04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6.9999999999999994E-5</v>
      </c>
      <c r="O172" s="237">
        <f>ROUND(E172*N172,2)</f>
        <v>0</v>
      </c>
      <c r="P172" s="237">
        <v>0</v>
      </c>
      <c r="Q172" s="237">
        <f>ROUND(E172*P172,2)</f>
        <v>0</v>
      </c>
      <c r="R172" s="239" t="s">
        <v>555</v>
      </c>
      <c r="S172" s="239" t="s">
        <v>253</v>
      </c>
      <c r="T172" s="240" t="s">
        <v>299</v>
      </c>
      <c r="U172" s="220">
        <v>3.2480000000000002E-2</v>
      </c>
      <c r="V172" s="220">
        <f>ROUND(E172*U172,2)</f>
        <v>1.17</v>
      </c>
      <c r="W172" s="220"/>
      <c r="X172" s="220" t="s">
        <v>273</v>
      </c>
      <c r="Y172" s="220" t="s">
        <v>256</v>
      </c>
      <c r="Z172" s="210"/>
      <c r="AA172" s="210"/>
      <c r="AB172" s="210"/>
      <c r="AC172" s="210"/>
      <c r="AD172" s="210"/>
      <c r="AE172" s="210"/>
      <c r="AF172" s="210"/>
      <c r="AG172" s="210" t="s">
        <v>274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4" t="s">
        <v>943</v>
      </c>
      <c r="D173" s="224"/>
      <c r="E173" s="225">
        <v>36.04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286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4">
        <v>41</v>
      </c>
      <c r="B174" s="235" t="s">
        <v>568</v>
      </c>
      <c r="C174" s="251" t="s">
        <v>569</v>
      </c>
      <c r="D174" s="236" t="s">
        <v>303</v>
      </c>
      <c r="E174" s="237">
        <v>36.04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1.4999999999999999E-4</v>
      </c>
      <c r="O174" s="237">
        <f>ROUND(E174*N174,2)</f>
        <v>0.01</v>
      </c>
      <c r="P174" s="237">
        <v>0</v>
      </c>
      <c r="Q174" s="237">
        <f>ROUND(E174*P174,2)</f>
        <v>0</v>
      </c>
      <c r="R174" s="239" t="s">
        <v>555</v>
      </c>
      <c r="S174" s="239" t="s">
        <v>253</v>
      </c>
      <c r="T174" s="240" t="s">
        <v>299</v>
      </c>
      <c r="U174" s="220">
        <v>0.10191</v>
      </c>
      <c r="V174" s="220">
        <f>ROUND(E174*U174,2)</f>
        <v>3.67</v>
      </c>
      <c r="W174" s="220"/>
      <c r="X174" s="220" t="s">
        <v>273</v>
      </c>
      <c r="Y174" s="220" t="s">
        <v>256</v>
      </c>
      <c r="Z174" s="210"/>
      <c r="AA174" s="210"/>
      <c r="AB174" s="210"/>
      <c r="AC174" s="210"/>
      <c r="AD174" s="210"/>
      <c r="AE174" s="210"/>
      <c r="AF174" s="210"/>
      <c r="AG174" s="210" t="s">
        <v>274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4" t="s">
        <v>944</v>
      </c>
      <c r="D175" s="224"/>
      <c r="E175" s="225">
        <v>36.04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286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27" t="s">
        <v>248</v>
      </c>
      <c r="B176" s="228" t="s">
        <v>193</v>
      </c>
      <c r="C176" s="250" t="s">
        <v>194</v>
      </c>
      <c r="D176" s="229"/>
      <c r="E176" s="230"/>
      <c r="F176" s="231"/>
      <c r="G176" s="231">
        <f>SUMIF(AG177:AG179,"&lt;&gt;NOR",G177:G179)</f>
        <v>0</v>
      </c>
      <c r="H176" s="231"/>
      <c r="I176" s="231">
        <f>SUM(I177:I179)</f>
        <v>0</v>
      </c>
      <c r="J176" s="231"/>
      <c r="K176" s="231">
        <f>SUM(K177:K179)</f>
        <v>0</v>
      </c>
      <c r="L176" s="231"/>
      <c r="M176" s="231">
        <f>SUM(M177:M179)</f>
        <v>0</v>
      </c>
      <c r="N176" s="230"/>
      <c r="O176" s="230">
        <f>SUM(O177:O179)</f>
        <v>0</v>
      </c>
      <c r="P176" s="230"/>
      <c r="Q176" s="230">
        <f>SUM(Q177:Q179)</f>
        <v>0</v>
      </c>
      <c r="R176" s="231"/>
      <c r="S176" s="231"/>
      <c r="T176" s="232"/>
      <c r="U176" s="226"/>
      <c r="V176" s="226">
        <f>SUM(V177:V179)</f>
        <v>2</v>
      </c>
      <c r="W176" s="226"/>
      <c r="X176" s="226"/>
      <c r="Y176" s="226"/>
      <c r="AG176" t="s">
        <v>249</v>
      </c>
    </row>
    <row r="177" spans="1:60" outlineLevel="1" x14ac:dyDescent="0.2">
      <c r="A177" s="234">
        <v>42</v>
      </c>
      <c r="B177" s="235" t="s">
        <v>591</v>
      </c>
      <c r="C177" s="251" t="s">
        <v>592</v>
      </c>
      <c r="D177" s="236" t="s">
        <v>593</v>
      </c>
      <c r="E177" s="237">
        <v>2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7">
        <v>0</v>
      </c>
      <c r="O177" s="237">
        <f>ROUND(E177*N177,2)</f>
        <v>0</v>
      </c>
      <c r="P177" s="237">
        <v>0</v>
      </c>
      <c r="Q177" s="237">
        <f>ROUND(E177*P177,2)</f>
        <v>0</v>
      </c>
      <c r="R177" s="239" t="s">
        <v>594</v>
      </c>
      <c r="S177" s="239" t="s">
        <v>253</v>
      </c>
      <c r="T177" s="240" t="s">
        <v>299</v>
      </c>
      <c r="U177" s="220">
        <v>1</v>
      </c>
      <c r="V177" s="220">
        <f>ROUND(E177*U177,2)</f>
        <v>2</v>
      </c>
      <c r="W177" s="220"/>
      <c r="X177" s="220" t="s">
        <v>595</v>
      </c>
      <c r="Y177" s="220" t="s">
        <v>256</v>
      </c>
      <c r="Z177" s="210"/>
      <c r="AA177" s="210"/>
      <c r="AB177" s="210"/>
      <c r="AC177" s="210"/>
      <c r="AD177" s="210"/>
      <c r="AE177" s="210"/>
      <c r="AF177" s="210"/>
      <c r="AG177" s="210" t="s">
        <v>596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4" t="s">
        <v>597</v>
      </c>
      <c r="D178" s="224"/>
      <c r="E178" s="225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286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4" t="s">
        <v>945</v>
      </c>
      <c r="D179" s="224"/>
      <c r="E179" s="225">
        <v>2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286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7" t="s">
        <v>248</v>
      </c>
      <c r="B180" s="228" t="s">
        <v>214</v>
      </c>
      <c r="C180" s="250" t="s">
        <v>215</v>
      </c>
      <c r="D180" s="229"/>
      <c r="E180" s="230"/>
      <c r="F180" s="231"/>
      <c r="G180" s="231">
        <f>SUMIF(AG181:AG208,"&lt;&gt;NOR",G181:G208)</f>
        <v>0</v>
      </c>
      <c r="H180" s="231"/>
      <c r="I180" s="231">
        <f>SUM(I181:I208)</f>
        <v>0</v>
      </c>
      <c r="J180" s="231"/>
      <c r="K180" s="231">
        <f>SUM(K181:K208)</f>
        <v>0</v>
      </c>
      <c r="L180" s="231"/>
      <c r="M180" s="231">
        <f>SUM(M181:M208)</f>
        <v>0</v>
      </c>
      <c r="N180" s="230"/>
      <c r="O180" s="230">
        <f>SUM(O181:O208)</f>
        <v>0</v>
      </c>
      <c r="P180" s="230"/>
      <c r="Q180" s="230">
        <f>SUM(Q181:Q208)</f>
        <v>0</v>
      </c>
      <c r="R180" s="231"/>
      <c r="S180" s="231"/>
      <c r="T180" s="232"/>
      <c r="U180" s="226"/>
      <c r="V180" s="226">
        <f>SUM(V181:V208)</f>
        <v>26.1</v>
      </c>
      <c r="W180" s="226"/>
      <c r="X180" s="226"/>
      <c r="Y180" s="226"/>
      <c r="AG180" t="s">
        <v>249</v>
      </c>
    </row>
    <row r="181" spans="1:60" outlineLevel="1" x14ac:dyDescent="0.2">
      <c r="A181" s="234">
        <v>43</v>
      </c>
      <c r="B181" s="235" t="s">
        <v>600</v>
      </c>
      <c r="C181" s="251" t="s">
        <v>601</v>
      </c>
      <c r="D181" s="236" t="s">
        <v>441</v>
      </c>
      <c r="E181" s="237">
        <v>6.0377000000000001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7">
        <v>0</v>
      </c>
      <c r="O181" s="237">
        <f>ROUND(E181*N181,2)</f>
        <v>0</v>
      </c>
      <c r="P181" s="237">
        <v>0</v>
      </c>
      <c r="Q181" s="237">
        <f>ROUND(E181*P181,2)</f>
        <v>0</v>
      </c>
      <c r="R181" s="239" t="s">
        <v>405</v>
      </c>
      <c r="S181" s="239" t="s">
        <v>602</v>
      </c>
      <c r="T181" s="240" t="s">
        <v>254</v>
      </c>
      <c r="U181" s="220">
        <v>0</v>
      </c>
      <c r="V181" s="220">
        <f>ROUND(E181*U181,2)</f>
        <v>0</v>
      </c>
      <c r="W181" s="220"/>
      <c r="X181" s="220" t="s">
        <v>273</v>
      </c>
      <c r="Y181" s="220" t="s">
        <v>256</v>
      </c>
      <c r="Z181" s="210"/>
      <c r="AA181" s="210"/>
      <c r="AB181" s="210"/>
      <c r="AC181" s="210"/>
      <c r="AD181" s="210"/>
      <c r="AE181" s="210"/>
      <c r="AF181" s="210"/>
      <c r="AG181" s="210" t="s">
        <v>274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4" t="s">
        <v>946</v>
      </c>
      <c r="D182" s="224"/>
      <c r="E182" s="225">
        <v>6.0977600000000001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286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4" t="s">
        <v>604</v>
      </c>
      <c r="D183" s="224"/>
      <c r="E183" s="225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286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4" t="s">
        <v>947</v>
      </c>
      <c r="D184" s="224"/>
      <c r="E184" s="225">
        <v>-6.0060000000000002E-2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286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4">
        <v>44</v>
      </c>
      <c r="B185" s="235" t="s">
        <v>611</v>
      </c>
      <c r="C185" s="251" t="s">
        <v>612</v>
      </c>
      <c r="D185" s="236" t="s">
        <v>441</v>
      </c>
      <c r="E185" s="237">
        <v>6.0060000000000002E-2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9" t="s">
        <v>405</v>
      </c>
      <c r="S185" s="239" t="s">
        <v>253</v>
      </c>
      <c r="T185" s="240" t="s">
        <v>299</v>
      </c>
      <c r="U185" s="220">
        <v>0</v>
      </c>
      <c r="V185" s="220">
        <f>ROUND(E185*U185,2)</f>
        <v>0</v>
      </c>
      <c r="W185" s="220"/>
      <c r="X185" s="220" t="s">
        <v>273</v>
      </c>
      <c r="Y185" s="220" t="s">
        <v>256</v>
      </c>
      <c r="Z185" s="210"/>
      <c r="AA185" s="210"/>
      <c r="AB185" s="210"/>
      <c r="AC185" s="210"/>
      <c r="AD185" s="210"/>
      <c r="AE185" s="210"/>
      <c r="AF185" s="210"/>
      <c r="AG185" s="210" t="s">
        <v>274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4" t="s">
        <v>948</v>
      </c>
      <c r="D186" s="224"/>
      <c r="E186" s="225">
        <v>1.206E-2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286</v>
      </c>
      <c r="AH186" s="210">
        <v>7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4" t="s">
        <v>949</v>
      </c>
      <c r="D187" s="224"/>
      <c r="E187" s="225">
        <v>4.8000000000000001E-2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286</v>
      </c>
      <c r="AH187" s="210">
        <v>7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4">
        <v>45</v>
      </c>
      <c r="B188" s="235" t="s">
        <v>624</v>
      </c>
      <c r="C188" s="251" t="s">
        <v>625</v>
      </c>
      <c r="D188" s="236" t="s">
        <v>441</v>
      </c>
      <c r="E188" s="237">
        <v>6.0977600000000001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9" t="s">
        <v>405</v>
      </c>
      <c r="S188" s="239" t="s">
        <v>253</v>
      </c>
      <c r="T188" s="240" t="s">
        <v>299</v>
      </c>
      <c r="U188" s="220">
        <v>2.0089999999999999</v>
      </c>
      <c r="V188" s="220">
        <f>ROUND(E188*U188,2)</f>
        <v>12.25</v>
      </c>
      <c r="W188" s="220"/>
      <c r="X188" s="220" t="s">
        <v>626</v>
      </c>
      <c r="Y188" s="220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627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4" t="s">
        <v>628</v>
      </c>
      <c r="D189" s="224"/>
      <c r="E189" s="225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286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4" t="s">
        <v>950</v>
      </c>
      <c r="D190" s="224"/>
      <c r="E190" s="225"/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286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4" t="s">
        <v>951</v>
      </c>
      <c r="D191" s="224"/>
      <c r="E191" s="225">
        <v>6.0977600000000001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286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4">
        <v>46</v>
      </c>
      <c r="B192" s="235" t="s">
        <v>631</v>
      </c>
      <c r="C192" s="251" t="s">
        <v>632</v>
      </c>
      <c r="D192" s="236" t="s">
        <v>441</v>
      </c>
      <c r="E192" s="237">
        <v>6.0977600000000001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9" t="s">
        <v>405</v>
      </c>
      <c r="S192" s="239" t="s">
        <v>253</v>
      </c>
      <c r="T192" s="240" t="s">
        <v>299</v>
      </c>
      <c r="U192" s="220">
        <v>0.49</v>
      </c>
      <c r="V192" s="220">
        <f>ROUND(E192*U192,2)</f>
        <v>2.99</v>
      </c>
      <c r="W192" s="220"/>
      <c r="X192" s="220" t="s">
        <v>626</v>
      </c>
      <c r="Y192" s="220" t="s">
        <v>256</v>
      </c>
      <c r="Z192" s="210"/>
      <c r="AA192" s="210"/>
      <c r="AB192" s="210"/>
      <c r="AC192" s="210"/>
      <c r="AD192" s="210"/>
      <c r="AE192" s="210"/>
      <c r="AF192" s="210"/>
      <c r="AG192" s="210" t="s">
        <v>627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633</v>
      </c>
      <c r="D193" s="242"/>
      <c r="E193" s="242"/>
      <c r="F193" s="242"/>
      <c r="G193" s="242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259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4" t="s">
        <v>628</v>
      </c>
      <c r="D194" s="224"/>
      <c r="E194" s="225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286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54" t="s">
        <v>950</v>
      </c>
      <c r="D195" s="224"/>
      <c r="E195" s="225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286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4" t="s">
        <v>951</v>
      </c>
      <c r="D196" s="224"/>
      <c r="E196" s="225">
        <v>6.0977600000000001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286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4">
        <v>47</v>
      </c>
      <c r="B197" s="235" t="s">
        <v>634</v>
      </c>
      <c r="C197" s="251" t="s">
        <v>635</v>
      </c>
      <c r="D197" s="236" t="s">
        <v>441</v>
      </c>
      <c r="E197" s="237">
        <v>67.075329999999994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0</v>
      </c>
      <c r="O197" s="237">
        <f>ROUND(E197*N197,2)</f>
        <v>0</v>
      </c>
      <c r="P197" s="237">
        <v>0</v>
      </c>
      <c r="Q197" s="237">
        <f>ROUND(E197*P197,2)</f>
        <v>0</v>
      </c>
      <c r="R197" s="239" t="s">
        <v>405</v>
      </c>
      <c r="S197" s="239" t="s">
        <v>253</v>
      </c>
      <c r="T197" s="240" t="s">
        <v>299</v>
      </c>
      <c r="U197" s="220">
        <v>0</v>
      </c>
      <c r="V197" s="220">
        <f>ROUND(E197*U197,2)</f>
        <v>0</v>
      </c>
      <c r="W197" s="220"/>
      <c r="X197" s="220" t="s">
        <v>626</v>
      </c>
      <c r="Y197" s="220" t="s">
        <v>256</v>
      </c>
      <c r="Z197" s="210"/>
      <c r="AA197" s="210"/>
      <c r="AB197" s="210"/>
      <c r="AC197" s="210"/>
      <c r="AD197" s="210"/>
      <c r="AE197" s="210"/>
      <c r="AF197" s="210"/>
      <c r="AG197" s="210" t="s">
        <v>627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54" t="s">
        <v>628</v>
      </c>
      <c r="D198" s="224"/>
      <c r="E198" s="225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286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54" t="s">
        <v>950</v>
      </c>
      <c r="D199" s="224"/>
      <c r="E199" s="225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286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4" t="s">
        <v>952</v>
      </c>
      <c r="D200" s="224"/>
      <c r="E200" s="225">
        <v>67.075329999999994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286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4">
        <v>48</v>
      </c>
      <c r="B201" s="235" t="s">
        <v>637</v>
      </c>
      <c r="C201" s="251" t="s">
        <v>638</v>
      </c>
      <c r="D201" s="236" t="s">
        <v>441</v>
      </c>
      <c r="E201" s="237">
        <v>6.0977600000000001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9" t="s">
        <v>405</v>
      </c>
      <c r="S201" s="239" t="s">
        <v>253</v>
      </c>
      <c r="T201" s="240" t="s">
        <v>299</v>
      </c>
      <c r="U201" s="220">
        <v>0.94199999999999995</v>
      </c>
      <c r="V201" s="220">
        <f>ROUND(E201*U201,2)</f>
        <v>5.74</v>
      </c>
      <c r="W201" s="220"/>
      <c r="X201" s="220" t="s">
        <v>626</v>
      </c>
      <c r="Y201" s="220" t="s">
        <v>256</v>
      </c>
      <c r="Z201" s="210"/>
      <c r="AA201" s="210"/>
      <c r="AB201" s="210"/>
      <c r="AC201" s="210"/>
      <c r="AD201" s="210"/>
      <c r="AE201" s="210"/>
      <c r="AF201" s="210"/>
      <c r="AG201" s="210" t="s">
        <v>627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4" t="s">
        <v>628</v>
      </c>
      <c r="D202" s="224"/>
      <c r="E202" s="225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286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4" t="s">
        <v>950</v>
      </c>
      <c r="D203" s="224"/>
      <c r="E203" s="225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286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4" t="s">
        <v>951</v>
      </c>
      <c r="D204" s="224"/>
      <c r="E204" s="225">
        <v>6.0977600000000001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286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4">
        <v>49</v>
      </c>
      <c r="B205" s="235" t="s">
        <v>639</v>
      </c>
      <c r="C205" s="251" t="s">
        <v>640</v>
      </c>
      <c r="D205" s="236" t="s">
        <v>441</v>
      </c>
      <c r="E205" s="237">
        <v>48.782060000000001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0</v>
      </c>
      <c r="O205" s="237">
        <f>ROUND(E205*N205,2)</f>
        <v>0</v>
      </c>
      <c r="P205" s="237">
        <v>0</v>
      </c>
      <c r="Q205" s="237">
        <f>ROUND(E205*P205,2)</f>
        <v>0</v>
      </c>
      <c r="R205" s="239" t="s">
        <v>405</v>
      </c>
      <c r="S205" s="239" t="s">
        <v>253</v>
      </c>
      <c r="T205" s="240" t="s">
        <v>299</v>
      </c>
      <c r="U205" s="220">
        <v>0.105</v>
      </c>
      <c r="V205" s="220">
        <f>ROUND(E205*U205,2)</f>
        <v>5.12</v>
      </c>
      <c r="W205" s="220"/>
      <c r="X205" s="220" t="s">
        <v>626</v>
      </c>
      <c r="Y205" s="220" t="s">
        <v>256</v>
      </c>
      <c r="Z205" s="210"/>
      <c r="AA205" s="210"/>
      <c r="AB205" s="210"/>
      <c r="AC205" s="210"/>
      <c r="AD205" s="210"/>
      <c r="AE205" s="210"/>
      <c r="AF205" s="210"/>
      <c r="AG205" s="210" t="s">
        <v>627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4" t="s">
        <v>628</v>
      </c>
      <c r="D206" s="224"/>
      <c r="E206" s="225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286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4" t="s">
        <v>950</v>
      </c>
      <c r="D207" s="224"/>
      <c r="E207" s="225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286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4" t="s">
        <v>953</v>
      </c>
      <c r="D208" s="224"/>
      <c r="E208" s="225">
        <v>48.782060000000001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286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33" x14ac:dyDescent="0.2">
      <c r="A209" s="3"/>
      <c r="B209" s="4"/>
      <c r="C209" s="255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234</v>
      </c>
    </row>
    <row r="210" spans="1:33" x14ac:dyDescent="0.2">
      <c r="A210" s="213"/>
      <c r="B210" s="214" t="s">
        <v>29</v>
      </c>
      <c r="C210" s="256"/>
      <c r="D210" s="215"/>
      <c r="E210" s="216"/>
      <c r="F210" s="216"/>
      <c r="G210" s="233">
        <f>G8+G37+G49+G52+G55+G101+G107+G113+G115+G135+G166+G176+G180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292</v>
      </c>
    </row>
    <row r="211" spans="1:33" x14ac:dyDescent="0.2">
      <c r="C211" s="257"/>
      <c r="D211" s="10"/>
      <c r="AG211" t="s">
        <v>293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7yXou1gJyk2FgNMHCrQoeUm0R6DNDBBAgVLjK9DbIlXJJah2oCpskkPpNaaYTrqqbms5c27fl8y/EJeIZUfew==" saltValue="ecH/47lDXq6T/LR2VztrSA==" spinCount="100000" sheet="1" formatRows="0"/>
  <mergeCells count="28">
    <mergeCell ref="C131:G131"/>
    <mergeCell ref="C137:G137"/>
    <mergeCell ref="C144:G144"/>
    <mergeCell ref="C193:G193"/>
    <mergeCell ref="C109:G109"/>
    <mergeCell ref="C110:G110"/>
    <mergeCell ref="C111:G111"/>
    <mergeCell ref="C112:G112"/>
    <mergeCell ref="C117:G117"/>
    <mergeCell ref="C125:G125"/>
    <mergeCell ref="C57:G57"/>
    <mergeCell ref="C61:G61"/>
    <mergeCell ref="C69:G69"/>
    <mergeCell ref="C74:G74"/>
    <mergeCell ref="C93:G93"/>
    <mergeCell ref="C103:G103"/>
    <mergeCell ref="C16:G16"/>
    <mergeCell ref="C19:G19"/>
    <mergeCell ref="C23:G23"/>
    <mergeCell ref="C31:G31"/>
    <mergeCell ref="C39:G39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3628-F0C9-4706-8AE8-2D035BDBE2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107</v>
      </c>
      <c r="C8" s="250" t="s">
        <v>108</v>
      </c>
      <c r="D8" s="229"/>
      <c r="E8" s="230"/>
      <c r="F8" s="231"/>
      <c r="G8" s="231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0"/>
      <c r="O8" s="230">
        <f>SUM(O9:O11)</f>
        <v>0.4</v>
      </c>
      <c r="P8" s="230"/>
      <c r="Q8" s="230">
        <f>SUM(Q9:Q11)</f>
        <v>0</v>
      </c>
      <c r="R8" s="231"/>
      <c r="S8" s="231"/>
      <c r="T8" s="232"/>
      <c r="U8" s="226"/>
      <c r="V8" s="226">
        <f>SUM(V9:V11)</f>
        <v>0.96</v>
      </c>
      <c r="W8" s="226"/>
      <c r="X8" s="226"/>
      <c r="Y8" s="226"/>
      <c r="AG8" t="s">
        <v>249</v>
      </c>
    </row>
    <row r="9" spans="1:60" ht="22.5" outlineLevel="1" x14ac:dyDescent="0.2">
      <c r="A9" s="234">
        <v>1</v>
      </c>
      <c r="B9" s="235" t="s">
        <v>662</v>
      </c>
      <c r="C9" s="251" t="s">
        <v>663</v>
      </c>
      <c r="D9" s="236" t="s">
        <v>379</v>
      </c>
      <c r="E9" s="237">
        <v>0.24299999999999999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1.62836</v>
      </c>
      <c r="O9" s="237">
        <f>ROUND(E9*N9,2)</f>
        <v>0.4</v>
      </c>
      <c r="P9" s="237">
        <v>0</v>
      </c>
      <c r="Q9" s="237">
        <f>ROUND(E9*P9,2)</f>
        <v>0</v>
      </c>
      <c r="R9" s="239" t="s">
        <v>336</v>
      </c>
      <c r="S9" s="239" t="s">
        <v>253</v>
      </c>
      <c r="T9" s="240" t="s">
        <v>299</v>
      </c>
      <c r="U9" s="220">
        <v>3.9380000000000002</v>
      </c>
      <c r="V9" s="220">
        <f>ROUND(E9*U9,2)</f>
        <v>0.96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646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4" t="s">
        <v>955</v>
      </c>
      <c r="D11" s="224"/>
      <c r="E11" s="225">
        <v>0.24299999999999999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286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7" t="s">
        <v>248</v>
      </c>
      <c r="B12" s="228" t="s">
        <v>109</v>
      </c>
      <c r="C12" s="250" t="s">
        <v>110</v>
      </c>
      <c r="D12" s="229"/>
      <c r="E12" s="230"/>
      <c r="F12" s="231"/>
      <c r="G12" s="231">
        <f>SUMIF(AG13:AG18,"&lt;&gt;NOR",G13:G18)</f>
        <v>0</v>
      </c>
      <c r="H12" s="231"/>
      <c r="I12" s="231">
        <f>SUM(I13:I18)</f>
        <v>0</v>
      </c>
      <c r="J12" s="231"/>
      <c r="K12" s="231">
        <f>SUM(K13:K18)</f>
        <v>0</v>
      </c>
      <c r="L12" s="231"/>
      <c r="M12" s="231">
        <f>SUM(M13:M18)</f>
        <v>0</v>
      </c>
      <c r="N12" s="230"/>
      <c r="O12" s="230">
        <f>SUM(O13:O18)</f>
        <v>0.15</v>
      </c>
      <c r="P12" s="230"/>
      <c r="Q12" s="230">
        <f>SUM(Q13:Q18)</f>
        <v>0</v>
      </c>
      <c r="R12" s="231"/>
      <c r="S12" s="231"/>
      <c r="T12" s="232"/>
      <c r="U12" s="226"/>
      <c r="V12" s="226">
        <f>SUM(V13:V18)</f>
        <v>5.72</v>
      </c>
      <c r="W12" s="226"/>
      <c r="X12" s="226"/>
      <c r="Y12" s="226"/>
      <c r="AG12" t="s">
        <v>249</v>
      </c>
    </row>
    <row r="13" spans="1:60" ht="33.75" outlineLevel="1" x14ac:dyDescent="0.2">
      <c r="A13" s="234">
        <v>2</v>
      </c>
      <c r="B13" s="235" t="s">
        <v>956</v>
      </c>
      <c r="C13" s="251" t="s">
        <v>957</v>
      </c>
      <c r="D13" s="236" t="s">
        <v>303</v>
      </c>
      <c r="E13" s="237">
        <v>5.07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2.5649999999999999E-2</v>
      </c>
      <c r="O13" s="237">
        <f>ROUND(E13*N13,2)</f>
        <v>0.13</v>
      </c>
      <c r="P13" s="237">
        <v>0</v>
      </c>
      <c r="Q13" s="237">
        <f>ROUND(E13*P13,2)</f>
        <v>0</v>
      </c>
      <c r="R13" s="239" t="s">
        <v>298</v>
      </c>
      <c r="S13" s="239" t="s">
        <v>253</v>
      </c>
      <c r="T13" s="240" t="s">
        <v>299</v>
      </c>
      <c r="U13" s="220">
        <v>0.99</v>
      </c>
      <c r="V13" s="220">
        <f>ROUND(E13*U13,2)</f>
        <v>5.0199999999999996</v>
      </c>
      <c r="W13" s="220"/>
      <c r="X13" s="220" t="s">
        <v>273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274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62" t="s">
        <v>958</v>
      </c>
      <c r="D14" s="260"/>
      <c r="E14" s="260"/>
      <c r="F14" s="260"/>
      <c r="G14" s="26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319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1" t="str">
        <f>C14</f>
        <v>zřízení nosné konstrukce příčky, vložení tepelné izolace tl. do 5 cm, montáž desek, tmelení spár Q2 a úprava rohů. Včetně dodávek materiálu.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4" t="s">
        <v>959</v>
      </c>
      <c r="D15" s="224"/>
      <c r="E15" s="225">
        <v>6.63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286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4" t="s">
        <v>960</v>
      </c>
      <c r="D16" s="224"/>
      <c r="E16" s="225">
        <v>-1.56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286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34">
        <v>3</v>
      </c>
      <c r="B17" s="235" t="s">
        <v>961</v>
      </c>
      <c r="C17" s="251" t="s">
        <v>962</v>
      </c>
      <c r="D17" s="236" t="s">
        <v>297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1.6619999999999999E-2</v>
      </c>
      <c r="O17" s="237">
        <f>ROUND(E17*N17,2)</f>
        <v>0.02</v>
      </c>
      <c r="P17" s="237">
        <v>0</v>
      </c>
      <c r="Q17" s="237">
        <f>ROUND(E17*P17,2)</f>
        <v>0</v>
      </c>
      <c r="R17" s="239" t="s">
        <v>298</v>
      </c>
      <c r="S17" s="239" t="s">
        <v>253</v>
      </c>
      <c r="T17" s="240" t="s">
        <v>299</v>
      </c>
      <c r="U17" s="220">
        <v>0.7</v>
      </c>
      <c r="V17" s="220">
        <f>ROUND(E17*U17,2)</f>
        <v>0.7</v>
      </c>
      <c r="W17" s="220"/>
      <c r="X17" s="220" t="s">
        <v>273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274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963</v>
      </c>
      <c r="D18" s="224"/>
      <c r="E18" s="225">
        <v>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286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7" t="s">
        <v>248</v>
      </c>
      <c r="B19" s="228" t="s">
        <v>117</v>
      </c>
      <c r="C19" s="250" t="s">
        <v>118</v>
      </c>
      <c r="D19" s="229"/>
      <c r="E19" s="230"/>
      <c r="F19" s="231"/>
      <c r="G19" s="231">
        <f>SUMIF(AG20:AG41,"&lt;&gt;NOR",G20:G41)</f>
        <v>0</v>
      </c>
      <c r="H19" s="231"/>
      <c r="I19" s="231">
        <f>SUM(I20:I41)</f>
        <v>0</v>
      </c>
      <c r="J19" s="231"/>
      <c r="K19" s="231">
        <f>SUM(K20:K41)</f>
        <v>0</v>
      </c>
      <c r="L19" s="231"/>
      <c r="M19" s="231">
        <f>SUM(M20:M41)</f>
        <v>0</v>
      </c>
      <c r="N19" s="230"/>
      <c r="O19" s="230">
        <f>SUM(O20:O41)</f>
        <v>0.16</v>
      </c>
      <c r="P19" s="230"/>
      <c r="Q19" s="230">
        <f>SUM(Q20:Q41)</f>
        <v>0</v>
      </c>
      <c r="R19" s="231"/>
      <c r="S19" s="231"/>
      <c r="T19" s="232"/>
      <c r="U19" s="226"/>
      <c r="V19" s="226">
        <f>SUM(V20:V41)</f>
        <v>4.57</v>
      </c>
      <c r="W19" s="226"/>
      <c r="X19" s="226"/>
      <c r="Y19" s="226"/>
      <c r="AG19" t="s">
        <v>249</v>
      </c>
    </row>
    <row r="20" spans="1:60" ht="22.5" outlineLevel="1" x14ac:dyDescent="0.2">
      <c r="A20" s="234">
        <v>4</v>
      </c>
      <c r="B20" s="235" t="s">
        <v>316</v>
      </c>
      <c r="C20" s="251" t="s">
        <v>317</v>
      </c>
      <c r="D20" s="236" t="s">
        <v>303</v>
      </c>
      <c r="E20" s="237">
        <v>1.8794999999999999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2.9999999999999997E-4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298</v>
      </c>
      <c r="S20" s="239" t="s">
        <v>253</v>
      </c>
      <c r="T20" s="240" t="s">
        <v>299</v>
      </c>
      <c r="U20" s="220">
        <v>8.8999999999999996E-2</v>
      </c>
      <c r="V20" s="220">
        <f>ROUND(E20*U20,2)</f>
        <v>0.17</v>
      </c>
      <c r="W20" s="220"/>
      <c r="X20" s="220" t="s">
        <v>273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274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2" t="s">
        <v>318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319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4" t="s">
        <v>964</v>
      </c>
      <c r="D22" s="224"/>
      <c r="E22" s="225">
        <v>1.8794999999999999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286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5</v>
      </c>
      <c r="B23" s="235" t="s">
        <v>321</v>
      </c>
      <c r="C23" s="251" t="s">
        <v>322</v>
      </c>
      <c r="D23" s="236" t="s">
        <v>303</v>
      </c>
      <c r="E23" s="237">
        <v>4.3507499999999997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2.9999999999999997E-4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298</v>
      </c>
      <c r="S23" s="239" t="s">
        <v>253</v>
      </c>
      <c r="T23" s="240" t="s">
        <v>299</v>
      </c>
      <c r="U23" s="220">
        <v>7.0000000000000007E-2</v>
      </c>
      <c r="V23" s="220">
        <f>ROUND(E23*U23,2)</f>
        <v>0.3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274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318</v>
      </c>
      <c r="D24" s="260"/>
      <c r="E24" s="260"/>
      <c r="F24" s="260"/>
      <c r="G24" s="26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4" t="s">
        <v>965</v>
      </c>
      <c r="D25" s="224"/>
      <c r="E25" s="225">
        <v>4.3507499999999997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6</v>
      </c>
      <c r="B26" s="235" t="s">
        <v>324</v>
      </c>
      <c r="C26" s="251" t="s">
        <v>325</v>
      </c>
      <c r="D26" s="236" t="s">
        <v>303</v>
      </c>
      <c r="E26" s="237">
        <v>1.2150000000000001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4.0000000000000003E-5</v>
      </c>
      <c r="O26" s="237">
        <f>ROUND(E26*N26,2)</f>
        <v>0</v>
      </c>
      <c r="P26" s="237">
        <v>0</v>
      </c>
      <c r="Q26" s="237">
        <f>ROUND(E26*P26,2)</f>
        <v>0</v>
      </c>
      <c r="R26" s="239" t="s">
        <v>298</v>
      </c>
      <c r="S26" s="239" t="s">
        <v>253</v>
      </c>
      <c r="T26" s="240" t="s">
        <v>299</v>
      </c>
      <c r="U26" s="220">
        <v>7.8E-2</v>
      </c>
      <c r="V26" s="220">
        <f>ROUND(E26*U26,2)</f>
        <v>0.09</v>
      </c>
      <c r="W26" s="220"/>
      <c r="X26" s="220" t="s">
        <v>273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274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62" t="s">
        <v>326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319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1" t="str">
        <f>C27</f>
        <v>které se zřizují před úpravami povrchu, a obalení osazených dveřních zárubní před znečištěním při úpravách povrchu nástřikem plastických maltovin včetně pozdějšího odkrytí,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966</v>
      </c>
      <c r="D28" s="224"/>
      <c r="E28" s="225">
        <v>1.2150000000000001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286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7</v>
      </c>
      <c r="B29" s="235" t="s">
        <v>347</v>
      </c>
      <c r="C29" s="251" t="s">
        <v>348</v>
      </c>
      <c r="D29" s="236" t="s">
        <v>303</v>
      </c>
      <c r="E29" s="237">
        <v>2.673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4.7660000000000001E-2</v>
      </c>
      <c r="O29" s="237">
        <f>ROUND(E29*N29,2)</f>
        <v>0.13</v>
      </c>
      <c r="P29" s="237">
        <v>0</v>
      </c>
      <c r="Q29" s="237">
        <f>ROUND(E29*P29,2)</f>
        <v>0</v>
      </c>
      <c r="R29" s="239" t="s">
        <v>298</v>
      </c>
      <c r="S29" s="239" t="s">
        <v>253</v>
      </c>
      <c r="T29" s="240" t="s">
        <v>299</v>
      </c>
      <c r="U29" s="220">
        <v>0.84</v>
      </c>
      <c r="V29" s="220">
        <f>ROUND(E29*U29,2)</f>
        <v>2.25</v>
      </c>
      <c r="W29" s="220"/>
      <c r="X29" s="220" t="s">
        <v>273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274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2" t="s">
        <v>349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259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4" t="s">
        <v>967</v>
      </c>
      <c r="D31" s="224"/>
      <c r="E31" s="225">
        <v>2.673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286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8</v>
      </c>
      <c r="B32" s="235" t="s">
        <v>364</v>
      </c>
      <c r="C32" s="251" t="s">
        <v>365</v>
      </c>
      <c r="D32" s="236" t="s">
        <v>303</v>
      </c>
      <c r="E32" s="237">
        <v>1.8794999999999999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4.8500000000000001E-3</v>
      </c>
      <c r="O32" s="237">
        <f>ROUND(E32*N32,2)</f>
        <v>0.01</v>
      </c>
      <c r="P32" s="237">
        <v>0</v>
      </c>
      <c r="Q32" s="237">
        <f>ROUND(E32*P32,2)</f>
        <v>0</v>
      </c>
      <c r="R32" s="239"/>
      <c r="S32" s="239" t="s">
        <v>272</v>
      </c>
      <c r="T32" s="240" t="s">
        <v>254</v>
      </c>
      <c r="U32" s="220">
        <v>0.36499999999999999</v>
      </c>
      <c r="V32" s="220">
        <f>ROUND(E32*U32,2)</f>
        <v>0.69</v>
      </c>
      <c r="W32" s="220"/>
      <c r="X32" s="220" t="s">
        <v>273</v>
      </c>
      <c r="Y32" s="220" t="s">
        <v>256</v>
      </c>
      <c r="Z32" s="210"/>
      <c r="AA32" s="210"/>
      <c r="AB32" s="210"/>
      <c r="AC32" s="210"/>
      <c r="AD32" s="210"/>
      <c r="AE32" s="210"/>
      <c r="AF32" s="210"/>
      <c r="AG32" s="210" t="s">
        <v>274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2" t="s">
        <v>366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259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4" t="s">
        <v>367</v>
      </c>
      <c r="D34" s="224"/>
      <c r="E34" s="225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286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4" t="s">
        <v>968</v>
      </c>
      <c r="D35" s="224"/>
      <c r="E35" s="225">
        <v>0.5625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286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4" t="s">
        <v>969</v>
      </c>
      <c r="D36" s="224"/>
      <c r="E36" s="225">
        <v>1.3169999999999999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286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9</v>
      </c>
      <c r="B37" s="235" t="s">
        <v>371</v>
      </c>
      <c r="C37" s="251" t="s">
        <v>372</v>
      </c>
      <c r="D37" s="236" t="s">
        <v>303</v>
      </c>
      <c r="E37" s="237">
        <v>4.3507499999999997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4.1999999999999997E-3</v>
      </c>
      <c r="O37" s="237">
        <f>ROUND(E37*N37,2)</f>
        <v>0.02</v>
      </c>
      <c r="P37" s="237">
        <v>0</v>
      </c>
      <c r="Q37" s="237">
        <f>ROUND(E37*P37,2)</f>
        <v>0</v>
      </c>
      <c r="R37" s="239"/>
      <c r="S37" s="239" t="s">
        <v>272</v>
      </c>
      <c r="T37" s="240" t="s">
        <v>254</v>
      </c>
      <c r="U37" s="220">
        <v>0.245</v>
      </c>
      <c r="V37" s="220">
        <f>ROUND(E37*U37,2)</f>
        <v>1.07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274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4" t="s">
        <v>367</v>
      </c>
      <c r="D38" s="224"/>
      <c r="E38" s="22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286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4" t="s">
        <v>970</v>
      </c>
      <c r="D39" s="224"/>
      <c r="E39" s="225">
        <v>1.4235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286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4" t="s">
        <v>971</v>
      </c>
      <c r="D40" s="224"/>
      <c r="E40" s="225">
        <v>2.847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286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4" t="s">
        <v>972</v>
      </c>
      <c r="D41" s="224"/>
      <c r="E41" s="225">
        <v>8.0250000000000002E-2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286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7" t="s">
        <v>248</v>
      </c>
      <c r="B42" s="228" t="s">
        <v>129</v>
      </c>
      <c r="C42" s="250" t="s">
        <v>130</v>
      </c>
      <c r="D42" s="229"/>
      <c r="E42" s="230"/>
      <c r="F42" s="231"/>
      <c r="G42" s="231">
        <f>SUMIF(AG43:AG44,"&lt;&gt;NOR",G43:G44)</f>
        <v>0</v>
      </c>
      <c r="H42" s="231"/>
      <c r="I42" s="231">
        <f>SUM(I43:I44)</f>
        <v>0</v>
      </c>
      <c r="J42" s="231"/>
      <c r="K42" s="231">
        <f>SUM(K43:K44)</f>
        <v>0</v>
      </c>
      <c r="L42" s="231"/>
      <c r="M42" s="231">
        <f>SUM(M43:M44)</f>
        <v>0</v>
      </c>
      <c r="N42" s="230"/>
      <c r="O42" s="230">
        <f>SUM(O43:O44)</f>
        <v>0.01</v>
      </c>
      <c r="P42" s="230"/>
      <c r="Q42" s="230">
        <f>SUM(Q43:Q44)</f>
        <v>0</v>
      </c>
      <c r="R42" s="231"/>
      <c r="S42" s="231"/>
      <c r="T42" s="232"/>
      <c r="U42" s="226"/>
      <c r="V42" s="226">
        <f>SUM(V43:V44)</f>
        <v>0.52</v>
      </c>
      <c r="W42" s="226"/>
      <c r="X42" s="226"/>
      <c r="Y42" s="226"/>
      <c r="AG42" t="s">
        <v>249</v>
      </c>
    </row>
    <row r="43" spans="1:60" outlineLevel="1" x14ac:dyDescent="0.2">
      <c r="A43" s="234">
        <v>10</v>
      </c>
      <c r="B43" s="235" t="s">
        <v>389</v>
      </c>
      <c r="C43" s="251" t="s">
        <v>390</v>
      </c>
      <c r="D43" s="236" t="s">
        <v>303</v>
      </c>
      <c r="E43" s="237">
        <v>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5.9199999999999999E-3</v>
      </c>
      <c r="O43" s="237">
        <f>ROUND(E43*N43,2)</f>
        <v>0.01</v>
      </c>
      <c r="P43" s="237">
        <v>0</v>
      </c>
      <c r="Q43" s="237">
        <f>ROUND(E43*P43,2)</f>
        <v>0</v>
      </c>
      <c r="R43" s="239" t="s">
        <v>391</v>
      </c>
      <c r="S43" s="239" t="s">
        <v>253</v>
      </c>
      <c r="T43" s="240" t="s">
        <v>299</v>
      </c>
      <c r="U43" s="220">
        <v>0.26</v>
      </c>
      <c r="V43" s="220">
        <f>ROUND(E43*U43,2)</f>
        <v>0.52</v>
      </c>
      <c r="W43" s="220"/>
      <c r="X43" s="220" t="s">
        <v>273</v>
      </c>
      <c r="Y43" s="220" t="s">
        <v>256</v>
      </c>
      <c r="Z43" s="210"/>
      <c r="AA43" s="210"/>
      <c r="AB43" s="210"/>
      <c r="AC43" s="210"/>
      <c r="AD43" s="210"/>
      <c r="AE43" s="210"/>
      <c r="AF43" s="210"/>
      <c r="AG43" s="210" t="s">
        <v>274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4" t="s">
        <v>973</v>
      </c>
      <c r="D44" s="224"/>
      <c r="E44" s="225">
        <v>2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286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7" t="s">
        <v>248</v>
      </c>
      <c r="B45" s="228" t="s">
        <v>131</v>
      </c>
      <c r="C45" s="250" t="s">
        <v>132</v>
      </c>
      <c r="D45" s="229"/>
      <c r="E45" s="230"/>
      <c r="F45" s="231"/>
      <c r="G45" s="231">
        <f>SUMIF(AG46:AG50,"&lt;&gt;NOR",G46:G50)</f>
        <v>0</v>
      </c>
      <c r="H45" s="231"/>
      <c r="I45" s="231">
        <f>SUM(I46:I50)</f>
        <v>0</v>
      </c>
      <c r="J45" s="231"/>
      <c r="K45" s="231">
        <f>SUM(K46:K50)</f>
        <v>0</v>
      </c>
      <c r="L45" s="231"/>
      <c r="M45" s="231">
        <f>SUM(M46:M50)</f>
        <v>0</v>
      </c>
      <c r="N45" s="230"/>
      <c r="O45" s="230">
        <f>SUM(O46:O50)</f>
        <v>0</v>
      </c>
      <c r="P45" s="230"/>
      <c r="Q45" s="230">
        <f>SUM(Q46:Q50)</f>
        <v>0</v>
      </c>
      <c r="R45" s="231"/>
      <c r="S45" s="231"/>
      <c r="T45" s="232"/>
      <c r="U45" s="226"/>
      <c r="V45" s="226">
        <f>SUM(V46:V50)</f>
        <v>14.31</v>
      </c>
      <c r="W45" s="226"/>
      <c r="X45" s="226"/>
      <c r="Y45" s="226"/>
      <c r="AG45" t="s">
        <v>249</v>
      </c>
    </row>
    <row r="46" spans="1:60" ht="56.25" outlineLevel="1" x14ac:dyDescent="0.2">
      <c r="A46" s="234">
        <v>11</v>
      </c>
      <c r="B46" s="235" t="s">
        <v>394</v>
      </c>
      <c r="C46" s="251" t="s">
        <v>395</v>
      </c>
      <c r="D46" s="236" t="s">
        <v>303</v>
      </c>
      <c r="E46" s="237">
        <v>46.46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4.0000000000000003E-5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298</v>
      </c>
      <c r="S46" s="239" t="s">
        <v>253</v>
      </c>
      <c r="T46" s="240" t="s">
        <v>299</v>
      </c>
      <c r="U46" s="220">
        <v>0.308</v>
      </c>
      <c r="V46" s="220">
        <f>ROUND(E46*U46,2)</f>
        <v>14.31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274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974</v>
      </c>
      <c r="D47" s="224"/>
      <c r="E47" s="225">
        <v>11.3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286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4" t="s">
        <v>975</v>
      </c>
      <c r="D48" s="224"/>
      <c r="E48" s="225">
        <v>1.99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286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4" t="s">
        <v>976</v>
      </c>
      <c r="D49" s="224"/>
      <c r="E49" s="225">
        <v>13.17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286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4" t="s">
        <v>977</v>
      </c>
      <c r="D50" s="224"/>
      <c r="E50" s="225">
        <v>20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286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7" t="s">
        <v>248</v>
      </c>
      <c r="B51" s="228" t="s">
        <v>133</v>
      </c>
      <c r="C51" s="250" t="s">
        <v>134</v>
      </c>
      <c r="D51" s="229"/>
      <c r="E51" s="230"/>
      <c r="F51" s="231"/>
      <c r="G51" s="231">
        <f>SUMIF(AG52:AG64,"&lt;&gt;NOR",G52:G64)</f>
        <v>0</v>
      </c>
      <c r="H51" s="231"/>
      <c r="I51" s="231">
        <f>SUM(I52:I64)</f>
        <v>0</v>
      </c>
      <c r="J51" s="231"/>
      <c r="K51" s="231">
        <f>SUM(K52:K64)</f>
        <v>0</v>
      </c>
      <c r="L51" s="231"/>
      <c r="M51" s="231">
        <f>SUM(M52:M64)</f>
        <v>0</v>
      </c>
      <c r="N51" s="230"/>
      <c r="O51" s="230">
        <f>SUM(O52:O64)</f>
        <v>0</v>
      </c>
      <c r="P51" s="230"/>
      <c r="Q51" s="230">
        <f>SUM(Q52:Q64)</f>
        <v>0.24000000000000002</v>
      </c>
      <c r="R51" s="231"/>
      <c r="S51" s="231"/>
      <c r="T51" s="232"/>
      <c r="U51" s="226"/>
      <c r="V51" s="226">
        <f>SUM(V52:V64)</f>
        <v>2.3200000000000003</v>
      </c>
      <c r="W51" s="226"/>
      <c r="X51" s="226"/>
      <c r="Y51" s="226"/>
      <c r="AG51" t="s">
        <v>249</v>
      </c>
    </row>
    <row r="52" spans="1:60" outlineLevel="1" x14ac:dyDescent="0.2">
      <c r="A52" s="234">
        <v>12</v>
      </c>
      <c r="B52" s="235" t="s">
        <v>978</v>
      </c>
      <c r="C52" s="251" t="s">
        <v>979</v>
      </c>
      <c r="D52" s="236" t="s">
        <v>297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0.01</v>
      </c>
      <c r="Q52" s="237">
        <f>ROUND(E52*P52,2)</f>
        <v>0.01</v>
      </c>
      <c r="R52" s="239" t="s">
        <v>405</v>
      </c>
      <c r="S52" s="239" t="s">
        <v>253</v>
      </c>
      <c r="T52" s="240" t="s">
        <v>299</v>
      </c>
      <c r="U52" s="220">
        <v>0.03</v>
      </c>
      <c r="V52" s="220">
        <f>ROUND(E52*U52,2)</f>
        <v>0.03</v>
      </c>
      <c r="W52" s="220"/>
      <c r="X52" s="220" t="s">
        <v>273</v>
      </c>
      <c r="Y52" s="220" t="s">
        <v>256</v>
      </c>
      <c r="Z52" s="210"/>
      <c r="AA52" s="210"/>
      <c r="AB52" s="210"/>
      <c r="AC52" s="210"/>
      <c r="AD52" s="210"/>
      <c r="AE52" s="210"/>
      <c r="AF52" s="210"/>
      <c r="AG52" s="210" t="s">
        <v>274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416</v>
      </c>
      <c r="D53" s="260"/>
      <c r="E53" s="260"/>
      <c r="F53" s="260"/>
      <c r="G53" s="26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319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4" t="s">
        <v>980</v>
      </c>
      <c r="D54" s="224"/>
      <c r="E54" s="225">
        <v>1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286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13</v>
      </c>
      <c r="B55" s="235" t="s">
        <v>414</v>
      </c>
      <c r="C55" s="251" t="s">
        <v>415</v>
      </c>
      <c r="D55" s="236" t="s">
        <v>297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2.4E-2</v>
      </c>
      <c r="Q55" s="237">
        <f>ROUND(E55*P55,2)</f>
        <v>0.02</v>
      </c>
      <c r="R55" s="239" t="s">
        <v>405</v>
      </c>
      <c r="S55" s="239" t="s">
        <v>253</v>
      </c>
      <c r="T55" s="240" t="s">
        <v>299</v>
      </c>
      <c r="U55" s="220">
        <v>0.05</v>
      </c>
      <c r="V55" s="220">
        <f>ROUND(E55*U55,2)</f>
        <v>0.05</v>
      </c>
      <c r="W55" s="220"/>
      <c r="X55" s="220" t="s">
        <v>273</v>
      </c>
      <c r="Y55" s="220" t="s">
        <v>256</v>
      </c>
      <c r="Z55" s="210"/>
      <c r="AA55" s="210"/>
      <c r="AB55" s="210"/>
      <c r="AC55" s="210"/>
      <c r="AD55" s="210"/>
      <c r="AE55" s="210"/>
      <c r="AF55" s="210"/>
      <c r="AG55" s="210" t="s">
        <v>274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416</v>
      </c>
      <c r="D56" s="260"/>
      <c r="E56" s="260"/>
      <c r="F56" s="260"/>
      <c r="G56" s="26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319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4" t="s">
        <v>981</v>
      </c>
      <c r="D57" s="224"/>
      <c r="E57" s="225">
        <v>1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286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14</v>
      </c>
      <c r="B58" s="235" t="s">
        <v>982</v>
      </c>
      <c r="C58" s="251" t="s">
        <v>983</v>
      </c>
      <c r="D58" s="236" t="s">
        <v>303</v>
      </c>
      <c r="E58" s="237">
        <v>1.2150000000000001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1E-3</v>
      </c>
      <c r="O58" s="237">
        <f>ROUND(E58*N58,2)</f>
        <v>0</v>
      </c>
      <c r="P58" s="237">
        <v>3.1E-2</v>
      </c>
      <c r="Q58" s="237">
        <f>ROUND(E58*P58,2)</f>
        <v>0.04</v>
      </c>
      <c r="R58" s="239" t="s">
        <v>405</v>
      </c>
      <c r="S58" s="239" t="s">
        <v>253</v>
      </c>
      <c r="T58" s="240" t="s">
        <v>299</v>
      </c>
      <c r="U58" s="220">
        <v>0.33100000000000002</v>
      </c>
      <c r="V58" s="220">
        <f>ROUND(E58*U58,2)</f>
        <v>0.4</v>
      </c>
      <c r="W58" s="220"/>
      <c r="X58" s="220" t="s">
        <v>273</v>
      </c>
      <c r="Y58" s="220" t="s">
        <v>256</v>
      </c>
      <c r="Z58" s="210"/>
      <c r="AA58" s="210"/>
      <c r="AB58" s="210"/>
      <c r="AC58" s="210"/>
      <c r="AD58" s="210"/>
      <c r="AE58" s="210"/>
      <c r="AF58" s="210"/>
      <c r="AG58" s="210" t="s">
        <v>274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984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985</v>
      </c>
      <c r="D60" s="224"/>
      <c r="E60" s="225">
        <v>1.2150000000000001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286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34">
        <v>15</v>
      </c>
      <c r="B61" s="235" t="s">
        <v>423</v>
      </c>
      <c r="C61" s="251" t="s">
        <v>424</v>
      </c>
      <c r="D61" s="236" t="s">
        <v>303</v>
      </c>
      <c r="E61" s="237">
        <v>1.71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1.17E-3</v>
      </c>
      <c r="O61" s="237">
        <f>ROUND(E61*N61,2)</f>
        <v>0</v>
      </c>
      <c r="P61" s="237">
        <v>7.5999999999999998E-2</v>
      </c>
      <c r="Q61" s="237">
        <f>ROUND(E61*P61,2)</f>
        <v>0.13</v>
      </c>
      <c r="R61" s="239" t="s">
        <v>405</v>
      </c>
      <c r="S61" s="239" t="s">
        <v>253</v>
      </c>
      <c r="T61" s="240" t="s">
        <v>299</v>
      </c>
      <c r="U61" s="220">
        <v>0.93899999999999995</v>
      </c>
      <c r="V61" s="220">
        <f>ROUND(E61*U61,2)</f>
        <v>1.61</v>
      </c>
      <c r="W61" s="220"/>
      <c r="X61" s="220" t="s">
        <v>273</v>
      </c>
      <c r="Y61" s="220" t="s">
        <v>256</v>
      </c>
      <c r="Z61" s="210"/>
      <c r="AA61" s="210"/>
      <c r="AB61" s="210"/>
      <c r="AC61" s="210"/>
      <c r="AD61" s="210"/>
      <c r="AE61" s="210"/>
      <c r="AF61" s="210"/>
      <c r="AG61" s="210" t="s">
        <v>274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4" t="s">
        <v>986</v>
      </c>
      <c r="D62" s="224"/>
      <c r="E62" s="225">
        <v>1.71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286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4">
        <v>16</v>
      </c>
      <c r="B63" s="235" t="s">
        <v>746</v>
      </c>
      <c r="C63" s="251" t="s">
        <v>747</v>
      </c>
      <c r="D63" s="236" t="s">
        <v>303</v>
      </c>
      <c r="E63" s="237">
        <v>0.9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4.5999999999999999E-2</v>
      </c>
      <c r="Q63" s="237">
        <f>ROUND(E63*P63,2)</f>
        <v>0.04</v>
      </c>
      <c r="R63" s="239" t="s">
        <v>405</v>
      </c>
      <c r="S63" s="239" t="s">
        <v>253</v>
      </c>
      <c r="T63" s="240" t="s">
        <v>299</v>
      </c>
      <c r="U63" s="220">
        <v>0.26</v>
      </c>
      <c r="V63" s="220">
        <f>ROUND(E63*U63,2)</f>
        <v>0.23</v>
      </c>
      <c r="W63" s="220"/>
      <c r="X63" s="220" t="s">
        <v>273</v>
      </c>
      <c r="Y63" s="220" t="s">
        <v>256</v>
      </c>
      <c r="Z63" s="210"/>
      <c r="AA63" s="210"/>
      <c r="AB63" s="210"/>
      <c r="AC63" s="210"/>
      <c r="AD63" s="210"/>
      <c r="AE63" s="210"/>
      <c r="AF63" s="210"/>
      <c r="AG63" s="210" t="s">
        <v>274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4" t="s">
        <v>987</v>
      </c>
      <c r="D64" s="224"/>
      <c r="E64" s="225">
        <v>0.9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286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7" t="s">
        <v>248</v>
      </c>
      <c r="B65" s="228" t="s">
        <v>135</v>
      </c>
      <c r="C65" s="250" t="s">
        <v>136</v>
      </c>
      <c r="D65" s="229"/>
      <c r="E65" s="230"/>
      <c r="F65" s="231"/>
      <c r="G65" s="231">
        <f>SUMIF(AG66:AG70,"&lt;&gt;NOR",G66:G70)</f>
        <v>0</v>
      </c>
      <c r="H65" s="231"/>
      <c r="I65" s="231">
        <f>SUM(I66:I70)</f>
        <v>0</v>
      </c>
      <c r="J65" s="231"/>
      <c r="K65" s="231">
        <f>SUM(K66:K70)</f>
        <v>0</v>
      </c>
      <c r="L65" s="231"/>
      <c r="M65" s="231">
        <f>SUM(M66:M70)</f>
        <v>0</v>
      </c>
      <c r="N65" s="230"/>
      <c r="O65" s="230">
        <f>SUM(O66:O70)</f>
        <v>0</v>
      </c>
      <c r="P65" s="230"/>
      <c r="Q65" s="230">
        <f>SUM(Q66:Q70)</f>
        <v>0</v>
      </c>
      <c r="R65" s="231"/>
      <c r="S65" s="231"/>
      <c r="T65" s="232"/>
      <c r="U65" s="226"/>
      <c r="V65" s="226">
        <f>SUM(V66:V70)</f>
        <v>3.94</v>
      </c>
      <c r="W65" s="226"/>
      <c r="X65" s="226"/>
      <c r="Y65" s="226"/>
      <c r="AG65" t="s">
        <v>249</v>
      </c>
    </row>
    <row r="66" spans="1:60" ht="22.5" outlineLevel="1" x14ac:dyDescent="0.2">
      <c r="A66" s="234">
        <v>17</v>
      </c>
      <c r="B66" s="235" t="s">
        <v>988</v>
      </c>
      <c r="C66" s="251" t="s">
        <v>989</v>
      </c>
      <c r="D66" s="236" t="s">
        <v>441</v>
      </c>
      <c r="E66" s="237">
        <v>0.71597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 t="s">
        <v>336</v>
      </c>
      <c r="S66" s="239" t="s">
        <v>253</v>
      </c>
      <c r="T66" s="240" t="s">
        <v>299</v>
      </c>
      <c r="U66" s="220">
        <v>5.5</v>
      </c>
      <c r="V66" s="220">
        <f>ROUND(E66*U66,2)</f>
        <v>3.94</v>
      </c>
      <c r="W66" s="220"/>
      <c r="X66" s="220" t="s">
        <v>442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443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2" t="s">
        <v>444</v>
      </c>
      <c r="D67" s="260"/>
      <c r="E67" s="260"/>
      <c r="F67" s="260"/>
      <c r="G67" s="26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319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4" t="s">
        <v>445</v>
      </c>
      <c r="D68" s="224"/>
      <c r="E68" s="225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286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4" t="s">
        <v>990</v>
      </c>
      <c r="D69" s="224"/>
      <c r="E69" s="225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286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4" t="s">
        <v>991</v>
      </c>
      <c r="D70" s="224"/>
      <c r="E70" s="225">
        <v>0.71597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286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">
      <c r="A71" s="227" t="s">
        <v>248</v>
      </c>
      <c r="B71" s="228" t="s">
        <v>169</v>
      </c>
      <c r="C71" s="250" t="s">
        <v>170</v>
      </c>
      <c r="D71" s="229"/>
      <c r="E71" s="230"/>
      <c r="F71" s="231"/>
      <c r="G71" s="231">
        <f>SUMIF(AG72:AG75,"&lt;&gt;NOR",G72:G75)</f>
        <v>0</v>
      </c>
      <c r="H71" s="231"/>
      <c r="I71" s="231">
        <f>SUM(I72:I75)</f>
        <v>0</v>
      </c>
      <c r="J71" s="231"/>
      <c r="K71" s="231">
        <f>SUM(K72:K75)</f>
        <v>0</v>
      </c>
      <c r="L71" s="231"/>
      <c r="M71" s="231">
        <f>SUM(M72:M75)</f>
        <v>0</v>
      </c>
      <c r="N71" s="230"/>
      <c r="O71" s="230">
        <f>SUM(O72:O75)</f>
        <v>0</v>
      </c>
      <c r="P71" s="230"/>
      <c r="Q71" s="230">
        <f>SUM(Q72:Q75)</f>
        <v>0.08</v>
      </c>
      <c r="R71" s="231"/>
      <c r="S71" s="231"/>
      <c r="T71" s="232"/>
      <c r="U71" s="226"/>
      <c r="V71" s="226">
        <f>SUM(V72:V75)</f>
        <v>0.79</v>
      </c>
      <c r="W71" s="226"/>
      <c r="X71" s="226"/>
      <c r="Y71" s="226"/>
      <c r="AG71" t="s">
        <v>249</v>
      </c>
    </row>
    <row r="72" spans="1:60" outlineLevel="1" x14ac:dyDescent="0.2">
      <c r="A72" s="234">
        <v>18</v>
      </c>
      <c r="B72" s="235" t="s">
        <v>992</v>
      </c>
      <c r="C72" s="251" t="s">
        <v>993</v>
      </c>
      <c r="D72" s="236" t="s">
        <v>303</v>
      </c>
      <c r="E72" s="237">
        <v>4.8419999999999996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1.695E-2</v>
      </c>
      <c r="Q72" s="237">
        <f>ROUND(E72*P72,2)</f>
        <v>0.08</v>
      </c>
      <c r="R72" s="239" t="s">
        <v>487</v>
      </c>
      <c r="S72" s="239" t="s">
        <v>253</v>
      </c>
      <c r="T72" s="240" t="s">
        <v>299</v>
      </c>
      <c r="U72" s="220">
        <v>0.16400000000000001</v>
      </c>
      <c r="V72" s="220">
        <f>ROUND(E72*U72,2)</f>
        <v>0.79</v>
      </c>
      <c r="W72" s="220"/>
      <c r="X72" s="220" t="s">
        <v>273</v>
      </c>
      <c r="Y72" s="220" t="s">
        <v>256</v>
      </c>
      <c r="Z72" s="210"/>
      <c r="AA72" s="210"/>
      <c r="AB72" s="210"/>
      <c r="AC72" s="210"/>
      <c r="AD72" s="210"/>
      <c r="AE72" s="210"/>
      <c r="AF72" s="210"/>
      <c r="AG72" s="210" t="s">
        <v>274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2" t="s">
        <v>994</v>
      </c>
      <c r="D73" s="260"/>
      <c r="E73" s="260"/>
      <c r="F73" s="260"/>
      <c r="G73" s="26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319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4" t="s">
        <v>995</v>
      </c>
      <c r="D74" s="224"/>
      <c r="E74" s="225">
        <v>6.5519999999999996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286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996</v>
      </c>
      <c r="D75" s="224"/>
      <c r="E75" s="225">
        <v>-1.71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7" t="s">
        <v>248</v>
      </c>
      <c r="B76" s="228" t="s">
        <v>171</v>
      </c>
      <c r="C76" s="250" t="s">
        <v>172</v>
      </c>
      <c r="D76" s="229"/>
      <c r="E76" s="230"/>
      <c r="F76" s="231"/>
      <c r="G76" s="231">
        <f>SUMIF(AG77:AG77,"&lt;&gt;NOR",G77:G77)</f>
        <v>0</v>
      </c>
      <c r="H76" s="231"/>
      <c r="I76" s="231">
        <f>SUM(I77:I77)</f>
        <v>0</v>
      </c>
      <c r="J76" s="231"/>
      <c r="K76" s="231">
        <f>SUM(K77:K77)</f>
        <v>0</v>
      </c>
      <c r="L76" s="231"/>
      <c r="M76" s="231">
        <f>SUM(M77:M77)</f>
        <v>0</v>
      </c>
      <c r="N76" s="230"/>
      <c r="O76" s="230">
        <f>SUM(O77:O77)</f>
        <v>0</v>
      </c>
      <c r="P76" s="230"/>
      <c r="Q76" s="230">
        <f>SUM(Q77:Q77)</f>
        <v>0</v>
      </c>
      <c r="R76" s="231"/>
      <c r="S76" s="231"/>
      <c r="T76" s="232"/>
      <c r="U76" s="226"/>
      <c r="V76" s="226">
        <f>SUM(V77:V77)</f>
        <v>1.26</v>
      </c>
      <c r="W76" s="226"/>
      <c r="X76" s="226"/>
      <c r="Y76" s="226"/>
      <c r="AG76" t="s">
        <v>249</v>
      </c>
    </row>
    <row r="77" spans="1:60" ht="22.5" outlineLevel="1" x14ac:dyDescent="0.2">
      <c r="A77" s="243">
        <v>19</v>
      </c>
      <c r="B77" s="244" t="s">
        <v>501</v>
      </c>
      <c r="C77" s="253" t="s">
        <v>997</v>
      </c>
      <c r="D77" s="245" t="s">
        <v>297</v>
      </c>
      <c r="E77" s="246">
        <v>1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272</v>
      </c>
      <c r="T77" s="249" t="s">
        <v>254</v>
      </c>
      <c r="U77" s="220">
        <v>1.26092</v>
      </c>
      <c r="V77" s="220">
        <f>ROUND(E77*U77,2)</f>
        <v>1.26</v>
      </c>
      <c r="W77" s="220"/>
      <c r="X77" s="220" t="s">
        <v>451</v>
      </c>
      <c r="Y77" s="220" t="s">
        <v>256</v>
      </c>
      <c r="Z77" s="210"/>
      <c r="AA77" s="210"/>
      <c r="AB77" s="210"/>
      <c r="AC77" s="210"/>
      <c r="AD77" s="210"/>
      <c r="AE77" s="210"/>
      <c r="AF77" s="210"/>
      <c r="AG77" s="210" t="s">
        <v>452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7" t="s">
        <v>248</v>
      </c>
      <c r="B78" s="228" t="s">
        <v>181</v>
      </c>
      <c r="C78" s="250" t="s">
        <v>182</v>
      </c>
      <c r="D78" s="229"/>
      <c r="E78" s="230"/>
      <c r="F78" s="231"/>
      <c r="G78" s="231">
        <f>SUMIF(AG79:AG127,"&lt;&gt;NOR",G79:G127)</f>
        <v>0</v>
      </c>
      <c r="H78" s="231"/>
      <c r="I78" s="231">
        <f>SUM(I79:I127)</f>
        <v>0</v>
      </c>
      <c r="J78" s="231"/>
      <c r="K78" s="231">
        <f>SUM(K79:K127)</f>
        <v>0</v>
      </c>
      <c r="L78" s="231"/>
      <c r="M78" s="231">
        <f>SUM(M79:M127)</f>
        <v>0</v>
      </c>
      <c r="N78" s="230"/>
      <c r="O78" s="230">
        <f>SUM(O79:O127)</f>
        <v>0.38</v>
      </c>
      <c r="P78" s="230"/>
      <c r="Q78" s="230">
        <f>SUM(Q79:Q127)</f>
        <v>0.02</v>
      </c>
      <c r="R78" s="231"/>
      <c r="S78" s="231"/>
      <c r="T78" s="232"/>
      <c r="U78" s="226"/>
      <c r="V78" s="226">
        <f>SUM(V79:V127)</f>
        <v>33.510000000000005</v>
      </c>
      <c r="W78" s="226"/>
      <c r="X78" s="226"/>
      <c r="Y78" s="226"/>
      <c r="AG78" t="s">
        <v>249</v>
      </c>
    </row>
    <row r="79" spans="1:60" ht="22.5" outlineLevel="1" x14ac:dyDescent="0.2">
      <c r="A79" s="234">
        <v>20</v>
      </c>
      <c r="B79" s="235" t="s">
        <v>508</v>
      </c>
      <c r="C79" s="251" t="s">
        <v>509</v>
      </c>
      <c r="D79" s="236" t="s">
        <v>303</v>
      </c>
      <c r="E79" s="237">
        <v>24.53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2.5999999999999998E-4</v>
      </c>
      <c r="O79" s="237">
        <f>ROUND(E79*N79,2)</f>
        <v>0.01</v>
      </c>
      <c r="P79" s="237">
        <v>0</v>
      </c>
      <c r="Q79" s="237">
        <f>ROUND(E79*P79,2)</f>
        <v>0</v>
      </c>
      <c r="R79" s="239" t="s">
        <v>298</v>
      </c>
      <c r="S79" s="239" t="s">
        <v>253</v>
      </c>
      <c r="T79" s="240" t="s">
        <v>299</v>
      </c>
      <c r="U79" s="220">
        <v>0.09</v>
      </c>
      <c r="V79" s="220">
        <f>ROUND(E79*U79,2)</f>
        <v>2.21</v>
      </c>
      <c r="W79" s="220"/>
      <c r="X79" s="220" t="s">
        <v>273</v>
      </c>
      <c r="Y79" s="220" t="s">
        <v>256</v>
      </c>
      <c r="Z79" s="210"/>
      <c r="AA79" s="210"/>
      <c r="AB79" s="210"/>
      <c r="AC79" s="210"/>
      <c r="AD79" s="210"/>
      <c r="AE79" s="210"/>
      <c r="AF79" s="210"/>
      <c r="AG79" s="210" t="s">
        <v>274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2" t="s">
        <v>510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319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4" t="s">
        <v>511</v>
      </c>
      <c r="D81" s="224"/>
      <c r="E81" s="225"/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286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4" t="s">
        <v>998</v>
      </c>
      <c r="D82" s="224"/>
      <c r="E82" s="225">
        <v>24.53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286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4">
        <v>21</v>
      </c>
      <c r="B83" s="235" t="s">
        <v>513</v>
      </c>
      <c r="C83" s="251" t="s">
        <v>514</v>
      </c>
      <c r="D83" s="236" t="s">
        <v>303</v>
      </c>
      <c r="E83" s="237">
        <v>24.53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1.035E-2</v>
      </c>
      <c r="O83" s="237">
        <f>ROUND(E83*N83,2)</f>
        <v>0.25</v>
      </c>
      <c r="P83" s="237">
        <v>0</v>
      </c>
      <c r="Q83" s="237">
        <f>ROUND(E83*P83,2)</f>
        <v>0</v>
      </c>
      <c r="R83" s="239" t="s">
        <v>298</v>
      </c>
      <c r="S83" s="239" t="s">
        <v>253</v>
      </c>
      <c r="T83" s="240" t="s">
        <v>299</v>
      </c>
      <c r="U83" s="220">
        <v>0.35149999999999998</v>
      </c>
      <c r="V83" s="220">
        <f>ROUND(E83*U83,2)</f>
        <v>8.6199999999999992</v>
      </c>
      <c r="W83" s="220"/>
      <c r="X83" s="220" t="s">
        <v>273</v>
      </c>
      <c r="Y83" s="220" t="s">
        <v>256</v>
      </c>
      <c r="Z83" s="210"/>
      <c r="AA83" s="210"/>
      <c r="AB83" s="210"/>
      <c r="AC83" s="210"/>
      <c r="AD83" s="210"/>
      <c r="AE83" s="210"/>
      <c r="AF83" s="210"/>
      <c r="AG83" s="210" t="s">
        <v>274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2" t="s">
        <v>510</v>
      </c>
      <c r="D84" s="260"/>
      <c r="E84" s="260"/>
      <c r="F84" s="260"/>
      <c r="G84" s="26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319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4" t="s">
        <v>998</v>
      </c>
      <c r="D85" s="224"/>
      <c r="E85" s="225">
        <v>24.53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286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4">
        <v>22</v>
      </c>
      <c r="B86" s="235" t="s">
        <v>999</v>
      </c>
      <c r="C86" s="251" t="s">
        <v>1000</v>
      </c>
      <c r="D86" s="236" t="s">
        <v>361</v>
      </c>
      <c r="E86" s="237">
        <v>9.0500000000000007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</v>
      </c>
      <c r="O86" s="237">
        <f>ROUND(E86*N86,2)</f>
        <v>0</v>
      </c>
      <c r="P86" s="237">
        <v>5.0000000000000001E-4</v>
      </c>
      <c r="Q86" s="237">
        <f>ROUND(E86*P86,2)</f>
        <v>0</v>
      </c>
      <c r="R86" s="239" t="s">
        <v>506</v>
      </c>
      <c r="S86" s="239" t="s">
        <v>253</v>
      </c>
      <c r="T86" s="240" t="s">
        <v>299</v>
      </c>
      <c r="U86" s="220">
        <v>9.6000000000000002E-2</v>
      </c>
      <c r="V86" s="220">
        <f>ROUND(E86*U86,2)</f>
        <v>0.87</v>
      </c>
      <c r="W86" s="220"/>
      <c r="X86" s="220" t="s">
        <v>273</v>
      </c>
      <c r="Y86" s="220" t="s">
        <v>256</v>
      </c>
      <c r="Z86" s="210"/>
      <c r="AA86" s="210"/>
      <c r="AB86" s="210"/>
      <c r="AC86" s="210"/>
      <c r="AD86" s="210"/>
      <c r="AE86" s="210"/>
      <c r="AF86" s="210"/>
      <c r="AG86" s="210" t="s">
        <v>274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4" t="s">
        <v>1001</v>
      </c>
      <c r="D87" s="224"/>
      <c r="E87" s="225">
        <v>9.0500000000000007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286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23</v>
      </c>
      <c r="B88" s="235" t="s">
        <v>1002</v>
      </c>
      <c r="C88" s="251" t="s">
        <v>1003</v>
      </c>
      <c r="D88" s="236" t="s">
        <v>361</v>
      </c>
      <c r="E88" s="237">
        <v>9.0500000000000007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9.0000000000000006E-5</v>
      </c>
      <c r="O88" s="237">
        <f>ROUND(E88*N88,2)</f>
        <v>0</v>
      </c>
      <c r="P88" s="237">
        <v>0</v>
      </c>
      <c r="Q88" s="237">
        <f>ROUND(E88*P88,2)</f>
        <v>0</v>
      </c>
      <c r="R88" s="239" t="s">
        <v>506</v>
      </c>
      <c r="S88" s="239" t="s">
        <v>253</v>
      </c>
      <c r="T88" s="240" t="s">
        <v>299</v>
      </c>
      <c r="U88" s="220">
        <v>0.59</v>
      </c>
      <c r="V88" s="220">
        <f>ROUND(E88*U88,2)</f>
        <v>5.34</v>
      </c>
      <c r="W88" s="220"/>
      <c r="X88" s="220" t="s">
        <v>273</v>
      </c>
      <c r="Y88" s="220" t="s">
        <v>256</v>
      </c>
      <c r="Z88" s="210"/>
      <c r="AA88" s="210"/>
      <c r="AB88" s="210"/>
      <c r="AC88" s="210"/>
      <c r="AD88" s="210"/>
      <c r="AE88" s="210"/>
      <c r="AF88" s="210"/>
      <c r="AG88" s="210" t="s">
        <v>274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4" t="s">
        <v>1004</v>
      </c>
      <c r="D89" s="224"/>
      <c r="E89" s="225">
        <v>9.0500000000000007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286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4">
        <v>24</v>
      </c>
      <c r="B90" s="235" t="s">
        <v>525</v>
      </c>
      <c r="C90" s="251" t="s">
        <v>526</v>
      </c>
      <c r="D90" s="236" t="s">
        <v>361</v>
      </c>
      <c r="E90" s="237">
        <v>28.26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3.0000000000000001E-5</v>
      </c>
      <c r="O90" s="237">
        <f>ROUND(E90*N90,2)</f>
        <v>0</v>
      </c>
      <c r="P90" s="237">
        <v>0</v>
      </c>
      <c r="Q90" s="237">
        <f>ROUND(E90*P90,2)</f>
        <v>0</v>
      </c>
      <c r="R90" s="239" t="s">
        <v>506</v>
      </c>
      <c r="S90" s="239" t="s">
        <v>253</v>
      </c>
      <c r="T90" s="240" t="s">
        <v>299</v>
      </c>
      <c r="U90" s="220">
        <v>0.13719999999999999</v>
      </c>
      <c r="V90" s="220">
        <f>ROUND(E90*U90,2)</f>
        <v>3.88</v>
      </c>
      <c r="W90" s="220"/>
      <c r="X90" s="220" t="s">
        <v>273</v>
      </c>
      <c r="Y90" s="220" t="s">
        <v>256</v>
      </c>
      <c r="Z90" s="210"/>
      <c r="AA90" s="210"/>
      <c r="AB90" s="210"/>
      <c r="AC90" s="210"/>
      <c r="AD90" s="210"/>
      <c r="AE90" s="210"/>
      <c r="AF90" s="210"/>
      <c r="AG90" s="210" t="s">
        <v>274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4" t="s">
        <v>1005</v>
      </c>
      <c r="D91" s="224"/>
      <c r="E91" s="225">
        <v>11.24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286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4" t="s">
        <v>1006</v>
      </c>
      <c r="D92" s="224"/>
      <c r="E92" s="225">
        <v>5.62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286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4" t="s">
        <v>1007</v>
      </c>
      <c r="D93" s="224"/>
      <c r="E93" s="225">
        <v>11.4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286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4">
        <v>25</v>
      </c>
      <c r="B94" s="235" t="s">
        <v>533</v>
      </c>
      <c r="C94" s="251" t="s">
        <v>534</v>
      </c>
      <c r="D94" s="236" t="s">
        <v>303</v>
      </c>
      <c r="E94" s="237">
        <v>24.52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0</v>
      </c>
      <c r="O94" s="237">
        <f>ROUND(E94*N94,2)</f>
        <v>0</v>
      </c>
      <c r="P94" s="237">
        <v>1E-3</v>
      </c>
      <c r="Q94" s="237">
        <f>ROUND(E94*P94,2)</f>
        <v>0.02</v>
      </c>
      <c r="R94" s="239" t="s">
        <v>506</v>
      </c>
      <c r="S94" s="239" t="s">
        <v>253</v>
      </c>
      <c r="T94" s="240" t="s">
        <v>299</v>
      </c>
      <c r="U94" s="220">
        <v>0.105</v>
      </c>
      <c r="V94" s="220">
        <f>ROUND(E94*U94,2)</f>
        <v>2.57</v>
      </c>
      <c r="W94" s="220"/>
      <c r="X94" s="220" t="s">
        <v>273</v>
      </c>
      <c r="Y94" s="220" t="s">
        <v>256</v>
      </c>
      <c r="Z94" s="210"/>
      <c r="AA94" s="210"/>
      <c r="AB94" s="210"/>
      <c r="AC94" s="210"/>
      <c r="AD94" s="210"/>
      <c r="AE94" s="210"/>
      <c r="AF94" s="210"/>
      <c r="AG94" s="210" t="s">
        <v>274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4" t="s">
        <v>974</v>
      </c>
      <c r="D95" s="224"/>
      <c r="E95" s="225">
        <v>11.3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286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4" t="s">
        <v>1008</v>
      </c>
      <c r="D96" s="224"/>
      <c r="E96" s="225">
        <v>1.98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286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4" t="s">
        <v>1009</v>
      </c>
      <c r="D97" s="224"/>
      <c r="E97" s="225">
        <v>11.24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286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4">
        <v>26</v>
      </c>
      <c r="B98" s="235" t="s">
        <v>540</v>
      </c>
      <c r="C98" s="251" t="s">
        <v>541</v>
      </c>
      <c r="D98" s="236" t="s">
        <v>303</v>
      </c>
      <c r="E98" s="237">
        <v>24.53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2.5000000000000001E-4</v>
      </c>
      <c r="O98" s="237">
        <f>ROUND(E98*N98,2)</f>
        <v>0.01</v>
      </c>
      <c r="P98" s="237">
        <v>0</v>
      </c>
      <c r="Q98" s="237">
        <f>ROUND(E98*P98,2)</f>
        <v>0</v>
      </c>
      <c r="R98" s="239" t="s">
        <v>506</v>
      </c>
      <c r="S98" s="239" t="s">
        <v>253</v>
      </c>
      <c r="T98" s="240" t="s">
        <v>299</v>
      </c>
      <c r="U98" s="220">
        <v>0.38</v>
      </c>
      <c r="V98" s="220">
        <f>ROUND(E98*U98,2)</f>
        <v>9.32</v>
      </c>
      <c r="W98" s="220"/>
      <c r="X98" s="220" t="s">
        <v>273</v>
      </c>
      <c r="Y98" s="220" t="s">
        <v>256</v>
      </c>
      <c r="Z98" s="210"/>
      <c r="AA98" s="210"/>
      <c r="AB98" s="210"/>
      <c r="AC98" s="210"/>
      <c r="AD98" s="210"/>
      <c r="AE98" s="210"/>
      <c r="AF98" s="210"/>
      <c r="AG98" s="210" t="s">
        <v>274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4" t="s">
        <v>527</v>
      </c>
      <c r="D99" s="224"/>
      <c r="E99" s="225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286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4" t="s">
        <v>974</v>
      </c>
      <c r="D100" s="224"/>
      <c r="E100" s="225">
        <v>11.3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286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4" t="s">
        <v>975</v>
      </c>
      <c r="D101" s="224"/>
      <c r="E101" s="225">
        <v>1.99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286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54" t="s">
        <v>1009</v>
      </c>
      <c r="D102" s="224"/>
      <c r="E102" s="225">
        <v>11.24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286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4">
        <v>27</v>
      </c>
      <c r="B103" s="235" t="s">
        <v>773</v>
      </c>
      <c r="C103" s="251" t="s">
        <v>774</v>
      </c>
      <c r="D103" s="236" t="s">
        <v>361</v>
      </c>
      <c r="E103" s="237">
        <v>3.21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1.9000000000000001E-4</v>
      </c>
      <c r="O103" s="237">
        <f>ROUND(E103*N103,2)</f>
        <v>0</v>
      </c>
      <c r="P103" s="237">
        <v>0</v>
      </c>
      <c r="Q103" s="237">
        <f>ROUND(E103*P103,2)</f>
        <v>0</v>
      </c>
      <c r="R103" s="239"/>
      <c r="S103" s="239" t="s">
        <v>272</v>
      </c>
      <c r="T103" s="240" t="s">
        <v>299</v>
      </c>
      <c r="U103" s="220">
        <v>8.7999999999999995E-2</v>
      </c>
      <c r="V103" s="220">
        <f>ROUND(E103*U103,2)</f>
        <v>0.28000000000000003</v>
      </c>
      <c r="W103" s="220"/>
      <c r="X103" s="220" t="s">
        <v>273</v>
      </c>
      <c r="Y103" s="220" t="s">
        <v>256</v>
      </c>
      <c r="Z103" s="210"/>
      <c r="AA103" s="210"/>
      <c r="AB103" s="210"/>
      <c r="AC103" s="210"/>
      <c r="AD103" s="210"/>
      <c r="AE103" s="210"/>
      <c r="AF103" s="210"/>
      <c r="AG103" s="210" t="s">
        <v>274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2" t="s">
        <v>775</v>
      </c>
      <c r="D104" s="242"/>
      <c r="E104" s="242"/>
      <c r="F104" s="242"/>
      <c r="G104" s="242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259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4" t="s">
        <v>1010</v>
      </c>
      <c r="D105" s="224"/>
      <c r="E105" s="225">
        <v>3.21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286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28</v>
      </c>
      <c r="B106" s="235" t="s">
        <v>778</v>
      </c>
      <c r="C106" s="251" t="s">
        <v>779</v>
      </c>
      <c r="D106" s="236" t="s">
        <v>361</v>
      </c>
      <c r="E106" s="237">
        <v>3.3062999999999998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1.2E-4</v>
      </c>
      <c r="O106" s="237">
        <f>ROUND(E106*N106,2)</f>
        <v>0</v>
      </c>
      <c r="P106" s="237">
        <v>0</v>
      </c>
      <c r="Q106" s="237">
        <f>ROUND(E106*P106,2)</f>
        <v>0</v>
      </c>
      <c r="R106" s="239"/>
      <c r="S106" s="239" t="s">
        <v>272</v>
      </c>
      <c r="T106" s="240" t="s">
        <v>299</v>
      </c>
      <c r="U106" s="220">
        <v>0</v>
      </c>
      <c r="V106" s="220">
        <f>ROUND(E106*U106,2)</f>
        <v>0</v>
      </c>
      <c r="W106" s="220"/>
      <c r="X106" s="220" t="s">
        <v>475</v>
      </c>
      <c r="Y106" s="220" t="s">
        <v>256</v>
      </c>
      <c r="Z106" s="210"/>
      <c r="AA106" s="210"/>
      <c r="AB106" s="210"/>
      <c r="AC106" s="210"/>
      <c r="AD106" s="210"/>
      <c r="AE106" s="210"/>
      <c r="AF106" s="210"/>
      <c r="AG106" s="210" t="s">
        <v>476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4" t="s">
        <v>1011</v>
      </c>
      <c r="D107" s="224"/>
      <c r="E107" s="225">
        <v>3.21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286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3" t="s">
        <v>781</v>
      </c>
      <c r="D108" s="258"/>
      <c r="E108" s="259">
        <v>9.6299999999999997E-2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286</v>
      </c>
      <c r="AH108" s="210">
        <v>4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29</v>
      </c>
      <c r="B109" s="235" t="s">
        <v>542</v>
      </c>
      <c r="C109" s="251" t="s">
        <v>543</v>
      </c>
      <c r="D109" s="236" t="s">
        <v>361</v>
      </c>
      <c r="E109" s="237">
        <v>29.672999999999998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5.0000000000000002E-5</v>
      </c>
      <c r="O109" s="237">
        <f>ROUND(E109*N109,2)</f>
        <v>0</v>
      </c>
      <c r="P109" s="237">
        <v>0</v>
      </c>
      <c r="Q109" s="237">
        <f>ROUND(E109*P109,2)</f>
        <v>0</v>
      </c>
      <c r="R109" s="239"/>
      <c r="S109" s="239" t="s">
        <v>272</v>
      </c>
      <c r="T109" s="240" t="s">
        <v>299</v>
      </c>
      <c r="U109" s="220">
        <v>0</v>
      </c>
      <c r="V109" s="220">
        <f>ROUND(E109*U109,2)</f>
        <v>0</v>
      </c>
      <c r="W109" s="220"/>
      <c r="X109" s="220" t="s">
        <v>475</v>
      </c>
      <c r="Y109" s="220" t="s">
        <v>256</v>
      </c>
      <c r="Z109" s="210"/>
      <c r="AA109" s="210"/>
      <c r="AB109" s="210"/>
      <c r="AC109" s="210"/>
      <c r="AD109" s="210"/>
      <c r="AE109" s="210"/>
      <c r="AF109" s="210"/>
      <c r="AG109" s="210" t="s">
        <v>476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4" t="s">
        <v>1012</v>
      </c>
      <c r="D110" s="224"/>
      <c r="E110" s="225">
        <v>28.26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286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3" t="s">
        <v>545</v>
      </c>
      <c r="D111" s="258"/>
      <c r="E111" s="259">
        <v>1.413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286</v>
      </c>
      <c r="AH111" s="210">
        <v>4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34">
        <v>30</v>
      </c>
      <c r="B112" s="235" t="s">
        <v>546</v>
      </c>
      <c r="C112" s="251" t="s">
        <v>547</v>
      </c>
      <c r="D112" s="236" t="s">
        <v>303</v>
      </c>
      <c r="E112" s="237">
        <v>16.592099999999999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3.8999999999999998E-3</v>
      </c>
      <c r="O112" s="237">
        <f>ROUND(E112*N112,2)</f>
        <v>0.06</v>
      </c>
      <c r="P112" s="237">
        <v>0</v>
      </c>
      <c r="Q112" s="237">
        <f>ROUND(E112*P112,2)</f>
        <v>0</v>
      </c>
      <c r="R112" s="239"/>
      <c r="S112" s="239" t="s">
        <v>272</v>
      </c>
      <c r="T112" s="240" t="s">
        <v>299</v>
      </c>
      <c r="U112" s="220">
        <v>0</v>
      </c>
      <c r="V112" s="220">
        <f>ROUND(E112*U112,2)</f>
        <v>0</v>
      </c>
      <c r="W112" s="220"/>
      <c r="X112" s="220" t="s">
        <v>475</v>
      </c>
      <c r="Y112" s="220" t="s">
        <v>256</v>
      </c>
      <c r="Z112" s="210"/>
      <c r="AA112" s="210"/>
      <c r="AB112" s="210"/>
      <c r="AC112" s="210"/>
      <c r="AD112" s="210"/>
      <c r="AE112" s="210"/>
      <c r="AF112" s="210"/>
      <c r="AG112" s="210" t="s">
        <v>476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4" t="s">
        <v>527</v>
      </c>
      <c r="D113" s="224"/>
      <c r="E113" s="225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286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4" t="s">
        <v>974</v>
      </c>
      <c r="D114" s="224"/>
      <c r="E114" s="225">
        <v>11.3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286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4" t="s">
        <v>1008</v>
      </c>
      <c r="D115" s="224"/>
      <c r="E115" s="225">
        <v>1.98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286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4" t="s">
        <v>1013</v>
      </c>
      <c r="D116" s="224"/>
      <c r="E116" s="225">
        <v>1.242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286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4" t="s">
        <v>1014</v>
      </c>
      <c r="D117" s="224"/>
      <c r="E117" s="225">
        <v>1.28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286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3" t="s">
        <v>545</v>
      </c>
      <c r="D118" s="258"/>
      <c r="E118" s="259">
        <v>0.79010000000000002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286</v>
      </c>
      <c r="AH118" s="210">
        <v>4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34">
        <v>31</v>
      </c>
      <c r="B119" s="235" t="s">
        <v>783</v>
      </c>
      <c r="C119" s="251" t="s">
        <v>784</v>
      </c>
      <c r="D119" s="236" t="s">
        <v>303</v>
      </c>
      <c r="E119" s="237">
        <v>11.802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3.8999999999999998E-3</v>
      </c>
      <c r="O119" s="237">
        <f>ROUND(E119*N119,2)</f>
        <v>0.05</v>
      </c>
      <c r="P119" s="237">
        <v>0</v>
      </c>
      <c r="Q119" s="237">
        <f>ROUND(E119*P119,2)</f>
        <v>0</v>
      </c>
      <c r="R119" s="239"/>
      <c r="S119" s="239" t="s">
        <v>272</v>
      </c>
      <c r="T119" s="240" t="s">
        <v>254</v>
      </c>
      <c r="U119" s="220">
        <v>0</v>
      </c>
      <c r="V119" s="220">
        <f>ROUND(E119*U119,2)</f>
        <v>0</v>
      </c>
      <c r="W119" s="220"/>
      <c r="X119" s="220" t="s">
        <v>475</v>
      </c>
      <c r="Y119" s="220" t="s">
        <v>256</v>
      </c>
      <c r="Z119" s="210"/>
      <c r="AA119" s="210"/>
      <c r="AB119" s="210"/>
      <c r="AC119" s="210"/>
      <c r="AD119" s="210"/>
      <c r="AE119" s="210"/>
      <c r="AF119" s="210"/>
      <c r="AG119" s="210" t="s">
        <v>476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2" t="s">
        <v>785</v>
      </c>
      <c r="D120" s="242"/>
      <c r="E120" s="242"/>
      <c r="F120" s="242"/>
      <c r="G120" s="242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259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4" t="s">
        <v>1009</v>
      </c>
      <c r="D121" s="224"/>
      <c r="E121" s="225">
        <v>11.24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286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3" t="s">
        <v>545</v>
      </c>
      <c r="D122" s="258"/>
      <c r="E122" s="259">
        <v>0.56200000000000006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286</v>
      </c>
      <c r="AH122" s="210">
        <v>4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4">
        <v>32</v>
      </c>
      <c r="B123" s="235" t="s">
        <v>1015</v>
      </c>
      <c r="C123" s="251" t="s">
        <v>1016</v>
      </c>
      <c r="D123" s="236" t="s">
        <v>441</v>
      </c>
      <c r="E123" s="237">
        <v>0.38129000000000002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9" t="s">
        <v>506</v>
      </c>
      <c r="S123" s="239" t="s">
        <v>253</v>
      </c>
      <c r="T123" s="240" t="s">
        <v>299</v>
      </c>
      <c r="U123" s="220">
        <v>1.1140000000000001</v>
      </c>
      <c r="V123" s="220">
        <f>ROUND(E123*U123,2)</f>
        <v>0.42</v>
      </c>
      <c r="W123" s="220"/>
      <c r="X123" s="220" t="s">
        <v>442</v>
      </c>
      <c r="Y123" s="220" t="s">
        <v>256</v>
      </c>
      <c r="Z123" s="210"/>
      <c r="AA123" s="210"/>
      <c r="AB123" s="210"/>
      <c r="AC123" s="210"/>
      <c r="AD123" s="210"/>
      <c r="AE123" s="210"/>
      <c r="AF123" s="210"/>
      <c r="AG123" s="210" t="s">
        <v>443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62" t="s">
        <v>550</v>
      </c>
      <c r="D124" s="260"/>
      <c r="E124" s="260"/>
      <c r="F124" s="260"/>
      <c r="G124" s="26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319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4" t="s">
        <v>445</v>
      </c>
      <c r="D125" s="224"/>
      <c r="E125" s="225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286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4" t="s">
        <v>1017</v>
      </c>
      <c r="D126" s="224"/>
      <c r="E126" s="225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286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4" t="s">
        <v>1018</v>
      </c>
      <c r="D127" s="224"/>
      <c r="E127" s="225">
        <v>0.38129000000000002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7" t="s">
        <v>248</v>
      </c>
      <c r="B128" s="228" t="s">
        <v>187</v>
      </c>
      <c r="C128" s="250" t="s">
        <v>188</v>
      </c>
      <c r="D128" s="229"/>
      <c r="E128" s="230"/>
      <c r="F128" s="231"/>
      <c r="G128" s="231">
        <f>SUMIF(AG129:AG141,"&lt;&gt;NOR",G129:G141)</f>
        <v>0</v>
      </c>
      <c r="H128" s="231"/>
      <c r="I128" s="231">
        <f>SUM(I129:I141)</f>
        <v>0</v>
      </c>
      <c r="J128" s="231"/>
      <c r="K128" s="231">
        <f>SUM(K129:K141)</f>
        <v>0</v>
      </c>
      <c r="L128" s="231"/>
      <c r="M128" s="231">
        <f>SUM(M129:M141)</f>
        <v>0</v>
      </c>
      <c r="N128" s="230"/>
      <c r="O128" s="230">
        <f>SUM(O129:O141)</f>
        <v>0.03</v>
      </c>
      <c r="P128" s="230"/>
      <c r="Q128" s="230">
        <f>SUM(Q129:Q141)</f>
        <v>0</v>
      </c>
      <c r="R128" s="231"/>
      <c r="S128" s="231"/>
      <c r="T128" s="232"/>
      <c r="U128" s="226"/>
      <c r="V128" s="226">
        <f>SUM(V129:V141)</f>
        <v>23.67</v>
      </c>
      <c r="W128" s="226"/>
      <c r="X128" s="226"/>
      <c r="Y128" s="226"/>
      <c r="AG128" t="s">
        <v>249</v>
      </c>
    </row>
    <row r="129" spans="1:60" outlineLevel="1" x14ac:dyDescent="0.2">
      <c r="A129" s="234">
        <v>33</v>
      </c>
      <c r="B129" s="235" t="s">
        <v>553</v>
      </c>
      <c r="C129" s="251" t="s">
        <v>554</v>
      </c>
      <c r="D129" s="236" t="s">
        <v>303</v>
      </c>
      <c r="E129" s="237">
        <v>112.16249999999999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9" t="s">
        <v>555</v>
      </c>
      <c r="S129" s="239" t="s">
        <v>253</v>
      </c>
      <c r="T129" s="240" t="s">
        <v>299</v>
      </c>
      <c r="U129" s="220">
        <v>7.6679999999999998E-2</v>
      </c>
      <c r="V129" s="220">
        <f>ROUND(E129*U129,2)</f>
        <v>8.6</v>
      </c>
      <c r="W129" s="220"/>
      <c r="X129" s="220" t="s">
        <v>273</v>
      </c>
      <c r="Y129" s="220" t="s">
        <v>256</v>
      </c>
      <c r="Z129" s="210"/>
      <c r="AA129" s="210"/>
      <c r="AB129" s="210"/>
      <c r="AC129" s="210"/>
      <c r="AD129" s="210"/>
      <c r="AE129" s="210"/>
      <c r="AF129" s="210"/>
      <c r="AG129" s="210" t="s">
        <v>274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4" t="s">
        <v>788</v>
      </c>
      <c r="D130" s="224"/>
      <c r="E130" s="225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286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4" t="s">
        <v>1019</v>
      </c>
      <c r="D131" s="224"/>
      <c r="E131" s="225">
        <v>28.47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286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4" t="s">
        <v>1020</v>
      </c>
      <c r="D132" s="224"/>
      <c r="E132" s="225">
        <v>28.47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4" t="s">
        <v>1021</v>
      </c>
      <c r="D133" s="224"/>
      <c r="E133" s="225">
        <v>0.80249999999999999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4" t="s">
        <v>792</v>
      </c>
      <c r="D134" s="224"/>
      <c r="E134" s="22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286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4" t="s">
        <v>1022</v>
      </c>
      <c r="D135" s="224"/>
      <c r="E135" s="225">
        <v>11.25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286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4" t="s">
        <v>1023</v>
      </c>
      <c r="D136" s="224"/>
      <c r="E136" s="225">
        <v>13.17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286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4" t="s">
        <v>1024</v>
      </c>
      <c r="D137" s="224"/>
      <c r="E137" s="225">
        <v>30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286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4">
        <v>34</v>
      </c>
      <c r="B138" s="235" t="s">
        <v>565</v>
      </c>
      <c r="C138" s="251" t="s">
        <v>566</v>
      </c>
      <c r="D138" s="236" t="s">
        <v>303</v>
      </c>
      <c r="E138" s="237">
        <v>112.16249999999999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6.9999999999999994E-5</v>
      </c>
      <c r="O138" s="237">
        <f>ROUND(E138*N138,2)</f>
        <v>0.01</v>
      </c>
      <c r="P138" s="237">
        <v>0</v>
      </c>
      <c r="Q138" s="237">
        <f>ROUND(E138*P138,2)</f>
        <v>0</v>
      </c>
      <c r="R138" s="239" t="s">
        <v>555</v>
      </c>
      <c r="S138" s="239" t="s">
        <v>253</v>
      </c>
      <c r="T138" s="240" t="s">
        <v>299</v>
      </c>
      <c r="U138" s="220">
        <v>3.2480000000000002E-2</v>
      </c>
      <c r="V138" s="220">
        <f>ROUND(E138*U138,2)</f>
        <v>3.64</v>
      </c>
      <c r="W138" s="220"/>
      <c r="X138" s="220" t="s">
        <v>273</v>
      </c>
      <c r="Y138" s="220" t="s">
        <v>256</v>
      </c>
      <c r="Z138" s="210"/>
      <c r="AA138" s="210"/>
      <c r="AB138" s="210"/>
      <c r="AC138" s="210"/>
      <c r="AD138" s="210"/>
      <c r="AE138" s="210"/>
      <c r="AF138" s="210"/>
      <c r="AG138" s="210" t="s">
        <v>274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4" t="s">
        <v>1025</v>
      </c>
      <c r="D139" s="224"/>
      <c r="E139" s="225">
        <v>112.16249999999999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286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4">
        <v>35</v>
      </c>
      <c r="B140" s="235" t="s">
        <v>568</v>
      </c>
      <c r="C140" s="251" t="s">
        <v>569</v>
      </c>
      <c r="D140" s="236" t="s">
        <v>303</v>
      </c>
      <c r="E140" s="237">
        <v>112.16249999999999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1.4999999999999999E-4</v>
      </c>
      <c r="O140" s="237">
        <f>ROUND(E140*N140,2)</f>
        <v>0.02</v>
      </c>
      <c r="P140" s="237">
        <v>0</v>
      </c>
      <c r="Q140" s="237">
        <f>ROUND(E140*P140,2)</f>
        <v>0</v>
      </c>
      <c r="R140" s="239" t="s">
        <v>555</v>
      </c>
      <c r="S140" s="239" t="s">
        <v>253</v>
      </c>
      <c r="T140" s="240" t="s">
        <v>299</v>
      </c>
      <c r="U140" s="220">
        <v>0.10191</v>
      </c>
      <c r="V140" s="220">
        <f>ROUND(E140*U140,2)</f>
        <v>11.43</v>
      </c>
      <c r="W140" s="220"/>
      <c r="X140" s="220" t="s">
        <v>273</v>
      </c>
      <c r="Y140" s="220" t="s">
        <v>256</v>
      </c>
      <c r="Z140" s="210"/>
      <c r="AA140" s="210"/>
      <c r="AB140" s="210"/>
      <c r="AC140" s="210"/>
      <c r="AD140" s="210"/>
      <c r="AE140" s="210"/>
      <c r="AF140" s="210"/>
      <c r="AG140" s="210" t="s">
        <v>274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4" t="s">
        <v>1026</v>
      </c>
      <c r="D141" s="224"/>
      <c r="E141" s="225">
        <v>112.16249999999999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286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7" t="s">
        <v>248</v>
      </c>
      <c r="B142" s="228" t="s">
        <v>214</v>
      </c>
      <c r="C142" s="250" t="s">
        <v>215</v>
      </c>
      <c r="D142" s="229"/>
      <c r="E142" s="230"/>
      <c r="F142" s="231"/>
      <c r="G142" s="231">
        <f>SUMIF(AG143:AG182,"&lt;&gt;NOR",G143:G182)</f>
        <v>0</v>
      </c>
      <c r="H142" s="231"/>
      <c r="I142" s="231">
        <f>SUM(I143:I182)</f>
        <v>0</v>
      </c>
      <c r="J142" s="231"/>
      <c r="K142" s="231">
        <f>SUM(K143:K182)</f>
        <v>0</v>
      </c>
      <c r="L142" s="231"/>
      <c r="M142" s="231">
        <f>SUM(M143:M182)</f>
        <v>0</v>
      </c>
      <c r="N142" s="230"/>
      <c r="O142" s="230">
        <f>SUM(O143:O182)</f>
        <v>0</v>
      </c>
      <c r="P142" s="230"/>
      <c r="Q142" s="230">
        <f>SUM(Q143:Q182)</f>
        <v>0</v>
      </c>
      <c r="R142" s="231"/>
      <c r="S142" s="231"/>
      <c r="T142" s="232"/>
      <c r="U142" s="226"/>
      <c r="V142" s="226">
        <f>SUM(V143:V182)</f>
        <v>1.85</v>
      </c>
      <c r="W142" s="226"/>
      <c r="X142" s="226"/>
      <c r="Y142" s="226"/>
      <c r="AG142" t="s">
        <v>249</v>
      </c>
    </row>
    <row r="143" spans="1:60" outlineLevel="1" x14ac:dyDescent="0.2">
      <c r="A143" s="234">
        <v>36</v>
      </c>
      <c r="B143" s="235" t="s">
        <v>600</v>
      </c>
      <c r="C143" s="251" t="s">
        <v>601</v>
      </c>
      <c r="D143" s="236" t="s">
        <v>441</v>
      </c>
      <c r="E143" s="237">
        <v>0.17136000000000001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9" t="s">
        <v>405</v>
      </c>
      <c r="S143" s="239" t="s">
        <v>602</v>
      </c>
      <c r="T143" s="240" t="s">
        <v>254</v>
      </c>
      <c r="U143" s="220">
        <v>0</v>
      </c>
      <c r="V143" s="220">
        <f>ROUND(E143*U143,2)</f>
        <v>0</v>
      </c>
      <c r="W143" s="220"/>
      <c r="X143" s="220" t="s">
        <v>273</v>
      </c>
      <c r="Y143" s="220" t="s">
        <v>256</v>
      </c>
      <c r="Z143" s="210"/>
      <c r="AA143" s="210"/>
      <c r="AB143" s="210"/>
      <c r="AC143" s="210"/>
      <c r="AD143" s="210"/>
      <c r="AE143" s="210"/>
      <c r="AF143" s="210"/>
      <c r="AG143" s="210" t="s">
        <v>274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4" t="s">
        <v>1027</v>
      </c>
      <c r="D144" s="224"/>
      <c r="E144" s="225">
        <v>0.35414000000000001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286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54" t="s">
        <v>604</v>
      </c>
      <c r="D145" s="224"/>
      <c r="E145" s="225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286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4" t="s">
        <v>1028</v>
      </c>
      <c r="D146" s="224"/>
      <c r="E146" s="225">
        <v>-0.14374000000000001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286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4" t="s">
        <v>1029</v>
      </c>
      <c r="D147" s="224"/>
      <c r="E147" s="225">
        <v>-0.01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286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4" t="s">
        <v>1030</v>
      </c>
      <c r="D148" s="224"/>
      <c r="E148" s="225">
        <v>-2.9049999999999999E-2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286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4">
        <v>37</v>
      </c>
      <c r="B149" s="235" t="s">
        <v>611</v>
      </c>
      <c r="C149" s="251" t="s">
        <v>612</v>
      </c>
      <c r="D149" s="236" t="s">
        <v>441</v>
      </c>
      <c r="E149" s="237">
        <v>0.14374000000000001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0</v>
      </c>
      <c r="O149" s="237">
        <f>ROUND(E149*N149,2)</f>
        <v>0</v>
      </c>
      <c r="P149" s="237">
        <v>0</v>
      </c>
      <c r="Q149" s="237">
        <f>ROUND(E149*P149,2)</f>
        <v>0</v>
      </c>
      <c r="R149" s="239" t="s">
        <v>405</v>
      </c>
      <c r="S149" s="239" t="s">
        <v>253</v>
      </c>
      <c r="T149" s="240" t="s">
        <v>299</v>
      </c>
      <c r="U149" s="220">
        <v>0</v>
      </c>
      <c r="V149" s="220">
        <f>ROUND(E149*U149,2)</f>
        <v>0</v>
      </c>
      <c r="W149" s="220"/>
      <c r="X149" s="220" t="s">
        <v>273</v>
      </c>
      <c r="Y149" s="220" t="s">
        <v>256</v>
      </c>
      <c r="Z149" s="210"/>
      <c r="AA149" s="210"/>
      <c r="AB149" s="210"/>
      <c r="AC149" s="210"/>
      <c r="AD149" s="210"/>
      <c r="AE149" s="210"/>
      <c r="AF149" s="210"/>
      <c r="AG149" s="210" t="s">
        <v>274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4" t="s">
        <v>1031</v>
      </c>
      <c r="D150" s="224"/>
      <c r="E150" s="225">
        <v>2.4E-2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286</v>
      </c>
      <c r="AH150" s="210">
        <v>7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4" t="s">
        <v>1032</v>
      </c>
      <c r="D151" s="224"/>
      <c r="E151" s="225">
        <v>3.7670000000000002E-2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286</v>
      </c>
      <c r="AH151" s="210">
        <v>7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4" t="s">
        <v>1033</v>
      </c>
      <c r="D152" s="224"/>
      <c r="E152" s="225">
        <v>8.2070000000000004E-2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286</v>
      </c>
      <c r="AH152" s="210">
        <v>7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4">
        <v>38</v>
      </c>
      <c r="B153" s="235" t="s">
        <v>1034</v>
      </c>
      <c r="C153" s="251" t="s">
        <v>1035</v>
      </c>
      <c r="D153" s="236" t="s">
        <v>441</v>
      </c>
      <c r="E153" s="237">
        <v>0.01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405</v>
      </c>
      <c r="S153" s="239" t="s">
        <v>253</v>
      </c>
      <c r="T153" s="240" t="s">
        <v>299</v>
      </c>
      <c r="U153" s="220">
        <v>0</v>
      </c>
      <c r="V153" s="220">
        <f>ROUND(E153*U153,2)</f>
        <v>0</v>
      </c>
      <c r="W153" s="220"/>
      <c r="X153" s="220" t="s">
        <v>273</v>
      </c>
      <c r="Y153" s="220" t="s">
        <v>256</v>
      </c>
      <c r="Z153" s="210"/>
      <c r="AA153" s="210"/>
      <c r="AB153" s="210"/>
      <c r="AC153" s="210"/>
      <c r="AD153" s="210"/>
      <c r="AE153" s="210"/>
      <c r="AF153" s="210"/>
      <c r="AG153" s="210" t="s">
        <v>274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4" t="s">
        <v>1036</v>
      </c>
      <c r="D154" s="224"/>
      <c r="E154" s="225">
        <v>0.01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286</v>
      </c>
      <c r="AH154" s="210">
        <v>7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39</v>
      </c>
      <c r="B155" s="235" t="s">
        <v>620</v>
      </c>
      <c r="C155" s="251" t="s">
        <v>621</v>
      </c>
      <c r="D155" s="236" t="s">
        <v>441</v>
      </c>
      <c r="E155" s="237">
        <v>2.9049999999999999E-2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9" t="s">
        <v>405</v>
      </c>
      <c r="S155" s="239" t="s">
        <v>253</v>
      </c>
      <c r="T155" s="240" t="s">
        <v>299</v>
      </c>
      <c r="U155" s="220">
        <v>0</v>
      </c>
      <c r="V155" s="220">
        <f>ROUND(E155*U155,2)</f>
        <v>0</v>
      </c>
      <c r="W155" s="220"/>
      <c r="X155" s="220" t="s">
        <v>273</v>
      </c>
      <c r="Y155" s="220" t="s">
        <v>256</v>
      </c>
      <c r="Z155" s="210"/>
      <c r="AA155" s="210"/>
      <c r="AB155" s="210"/>
      <c r="AC155" s="210"/>
      <c r="AD155" s="210"/>
      <c r="AE155" s="210"/>
      <c r="AF155" s="210"/>
      <c r="AG155" s="210" t="s">
        <v>274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4" t="s">
        <v>1037</v>
      </c>
      <c r="D156" s="224"/>
      <c r="E156" s="225">
        <v>4.5300000000000002E-3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286</v>
      </c>
      <c r="AH156" s="210">
        <v>7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4" t="s">
        <v>1038</v>
      </c>
      <c r="D157" s="224"/>
      <c r="E157" s="225">
        <v>2.452E-2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286</v>
      </c>
      <c r="AH157" s="210">
        <v>7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4">
        <v>40</v>
      </c>
      <c r="B158" s="235" t="s">
        <v>624</v>
      </c>
      <c r="C158" s="251" t="s">
        <v>625</v>
      </c>
      <c r="D158" s="236" t="s">
        <v>441</v>
      </c>
      <c r="E158" s="237">
        <v>0.35414000000000001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405</v>
      </c>
      <c r="S158" s="239" t="s">
        <v>253</v>
      </c>
      <c r="T158" s="240" t="s">
        <v>299</v>
      </c>
      <c r="U158" s="220">
        <v>2.0089999999999999</v>
      </c>
      <c r="V158" s="220">
        <f>ROUND(E158*U158,2)</f>
        <v>0.71</v>
      </c>
      <c r="W158" s="220"/>
      <c r="X158" s="220" t="s">
        <v>626</v>
      </c>
      <c r="Y158" s="220" t="s">
        <v>256</v>
      </c>
      <c r="Z158" s="210"/>
      <c r="AA158" s="210"/>
      <c r="AB158" s="210"/>
      <c r="AC158" s="210"/>
      <c r="AD158" s="210"/>
      <c r="AE158" s="210"/>
      <c r="AF158" s="210"/>
      <c r="AG158" s="210" t="s">
        <v>627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4" t="s">
        <v>628</v>
      </c>
      <c r="D159" s="224"/>
      <c r="E159" s="225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286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4" t="s">
        <v>1039</v>
      </c>
      <c r="D160" s="224"/>
      <c r="E160" s="225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286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4" t="s">
        <v>1040</v>
      </c>
      <c r="D161" s="224"/>
      <c r="E161" s="225">
        <v>0.35414000000000001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286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4">
        <v>41</v>
      </c>
      <c r="B162" s="235" t="s">
        <v>1041</v>
      </c>
      <c r="C162" s="251" t="s">
        <v>1042</v>
      </c>
      <c r="D162" s="236" t="s">
        <v>441</v>
      </c>
      <c r="E162" s="237">
        <v>0.35414000000000001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405</v>
      </c>
      <c r="S162" s="239" t="s">
        <v>253</v>
      </c>
      <c r="T162" s="240" t="s">
        <v>299</v>
      </c>
      <c r="U162" s="220">
        <v>0.95899999999999996</v>
      </c>
      <c r="V162" s="220">
        <f>ROUND(E162*U162,2)</f>
        <v>0.34</v>
      </c>
      <c r="W162" s="220"/>
      <c r="X162" s="220" t="s">
        <v>626</v>
      </c>
      <c r="Y162" s="220" t="s">
        <v>256</v>
      </c>
      <c r="Z162" s="210"/>
      <c r="AA162" s="210"/>
      <c r="AB162" s="210"/>
      <c r="AC162" s="210"/>
      <c r="AD162" s="210"/>
      <c r="AE162" s="210"/>
      <c r="AF162" s="210"/>
      <c r="AG162" s="210" t="s">
        <v>627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54" t="s">
        <v>628</v>
      </c>
      <c r="D163" s="224"/>
      <c r="E163" s="225"/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286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4" t="s">
        <v>1039</v>
      </c>
      <c r="D164" s="224"/>
      <c r="E164" s="225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286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54" t="s">
        <v>1040</v>
      </c>
      <c r="D165" s="224"/>
      <c r="E165" s="225">
        <v>0.35414000000000001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286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4">
        <v>42</v>
      </c>
      <c r="B166" s="235" t="s">
        <v>631</v>
      </c>
      <c r="C166" s="251" t="s">
        <v>632</v>
      </c>
      <c r="D166" s="236" t="s">
        <v>441</v>
      </c>
      <c r="E166" s="237">
        <v>0.35414000000000001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0</v>
      </c>
      <c r="O166" s="237">
        <f>ROUND(E166*N166,2)</f>
        <v>0</v>
      </c>
      <c r="P166" s="237">
        <v>0</v>
      </c>
      <c r="Q166" s="237">
        <f>ROUND(E166*P166,2)</f>
        <v>0</v>
      </c>
      <c r="R166" s="239" t="s">
        <v>405</v>
      </c>
      <c r="S166" s="239" t="s">
        <v>253</v>
      </c>
      <c r="T166" s="240" t="s">
        <v>299</v>
      </c>
      <c r="U166" s="220">
        <v>0.49</v>
      </c>
      <c r="V166" s="220">
        <f>ROUND(E166*U166,2)</f>
        <v>0.17</v>
      </c>
      <c r="W166" s="220"/>
      <c r="X166" s="220" t="s">
        <v>626</v>
      </c>
      <c r="Y166" s="220" t="s">
        <v>256</v>
      </c>
      <c r="Z166" s="210"/>
      <c r="AA166" s="210"/>
      <c r="AB166" s="210"/>
      <c r="AC166" s="210"/>
      <c r="AD166" s="210"/>
      <c r="AE166" s="210"/>
      <c r="AF166" s="210"/>
      <c r="AG166" s="210" t="s">
        <v>627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2" t="s">
        <v>633</v>
      </c>
      <c r="D167" s="242"/>
      <c r="E167" s="242"/>
      <c r="F167" s="242"/>
      <c r="G167" s="242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259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4" t="s">
        <v>628</v>
      </c>
      <c r="D168" s="224"/>
      <c r="E168" s="225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286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4" t="s">
        <v>1039</v>
      </c>
      <c r="D169" s="224"/>
      <c r="E169" s="225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286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4" t="s">
        <v>1040</v>
      </c>
      <c r="D170" s="224"/>
      <c r="E170" s="225">
        <v>0.35414000000000001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286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4">
        <v>43</v>
      </c>
      <c r="B171" s="235" t="s">
        <v>634</v>
      </c>
      <c r="C171" s="251" t="s">
        <v>635</v>
      </c>
      <c r="D171" s="236" t="s">
        <v>441</v>
      </c>
      <c r="E171" s="237">
        <v>3.8955600000000001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9" t="s">
        <v>405</v>
      </c>
      <c r="S171" s="239" t="s">
        <v>253</v>
      </c>
      <c r="T171" s="240" t="s">
        <v>299</v>
      </c>
      <c r="U171" s="220">
        <v>0</v>
      </c>
      <c r="V171" s="220">
        <f>ROUND(E171*U171,2)</f>
        <v>0</v>
      </c>
      <c r="W171" s="220"/>
      <c r="X171" s="220" t="s">
        <v>626</v>
      </c>
      <c r="Y171" s="220" t="s">
        <v>256</v>
      </c>
      <c r="Z171" s="210"/>
      <c r="AA171" s="210"/>
      <c r="AB171" s="210"/>
      <c r="AC171" s="210"/>
      <c r="AD171" s="210"/>
      <c r="AE171" s="210"/>
      <c r="AF171" s="210"/>
      <c r="AG171" s="210" t="s">
        <v>627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4" t="s">
        <v>628</v>
      </c>
      <c r="D172" s="224"/>
      <c r="E172" s="225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286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4" t="s">
        <v>1039</v>
      </c>
      <c r="D173" s="224"/>
      <c r="E173" s="225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286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4" t="s">
        <v>1043</v>
      </c>
      <c r="D174" s="224"/>
      <c r="E174" s="225">
        <v>3.8955600000000001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286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4">
        <v>44</v>
      </c>
      <c r="B175" s="235" t="s">
        <v>637</v>
      </c>
      <c r="C175" s="251" t="s">
        <v>638</v>
      </c>
      <c r="D175" s="236" t="s">
        <v>441</v>
      </c>
      <c r="E175" s="237">
        <v>0.35414000000000001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0</v>
      </c>
      <c r="O175" s="237">
        <f>ROUND(E175*N175,2)</f>
        <v>0</v>
      </c>
      <c r="P175" s="237">
        <v>0</v>
      </c>
      <c r="Q175" s="237">
        <f>ROUND(E175*P175,2)</f>
        <v>0</v>
      </c>
      <c r="R175" s="239" t="s">
        <v>405</v>
      </c>
      <c r="S175" s="239" t="s">
        <v>253</v>
      </c>
      <c r="T175" s="240" t="s">
        <v>299</v>
      </c>
      <c r="U175" s="220">
        <v>0.94199999999999995</v>
      </c>
      <c r="V175" s="220">
        <f>ROUND(E175*U175,2)</f>
        <v>0.33</v>
      </c>
      <c r="W175" s="220"/>
      <c r="X175" s="220" t="s">
        <v>626</v>
      </c>
      <c r="Y175" s="220" t="s">
        <v>256</v>
      </c>
      <c r="Z175" s="210"/>
      <c r="AA175" s="210"/>
      <c r="AB175" s="210"/>
      <c r="AC175" s="210"/>
      <c r="AD175" s="210"/>
      <c r="AE175" s="210"/>
      <c r="AF175" s="210"/>
      <c r="AG175" s="210" t="s">
        <v>627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4" t="s">
        <v>628</v>
      </c>
      <c r="D176" s="224"/>
      <c r="E176" s="225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286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4" t="s">
        <v>1039</v>
      </c>
      <c r="D177" s="224"/>
      <c r="E177" s="225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286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4" t="s">
        <v>1040</v>
      </c>
      <c r="D178" s="224"/>
      <c r="E178" s="225">
        <v>0.35414000000000001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286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34">
        <v>45</v>
      </c>
      <c r="B179" s="235" t="s">
        <v>639</v>
      </c>
      <c r="C179" s="251" t="s">
        <v>640</v>
      </c>
      <c r="D179" s="236" t="s">
        <v>441</v>
      </c>
      <c r="E179" s="237">
        <v>2.8331400000000002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0</v>
      </c>
      <c r="O179" s="237">
        <f>ROUND(E179*N179,2)</f>
        <v>0</v>
      </c>
      <c r="P179" s="237">
        <v>0</v>
      </c>
      <c r="Q179" s="237">
        <f>ROUND(E179*P179,2)</f>
        <v>0</v>
      </c>
      <c r="R179" s="239" t="s">
        <v>405</v>
      </c>
      <c r="S179" s="239" t="s">
        <v>253</v>
      </c>
      <c r="T179" s="240" t="s">
        <v>299</v>
      </c>
      <c r="U179" s="220">
        <v>0.105</v>
      </c>
      <c r="V179" s="220">
        <f>ROUND(E179*U179,2)</f>
        <v>0.3</v>
      </c>
      <c r="W179" s="220"/>
      <c r="X179" s="220" t="s">
        <v>626</v>
      </c>
      <c r="Y179" s="220" t="s">
        <v>256</v>
      </c>
      <c r="Z179" s="210"/>
      <c r="AA179" s="210"/>
      <c r="AB179" s="210"/>
      <c r="AC179" s="210"/>
      <c r="AD179" s="210"/>
      <c r="AE179" s="210"/>
      <c r="AF179" s="210"/>
      <c r="AG179" s="210" t="s">
        <v>627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4" t="s">
        <v>628</v>
      </c>
      <c r="D180" s="224"/>
      <c r="E180" s="225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286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4" t="s">
        <v>1039</v>
      </c>
      <c r="D181" s="224"/>
      <c r="E181" s="225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286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4" t="s">
        <v>1044</v>
      </c>
      <c r="D182" s="224"/>
      <c r="E182" s="225">
        <v>2.8331400000000002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286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3"/>
      <c r="B183" s="4"/>
      <c r="C183" s="255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E183">
        <v>12</v>
      </c>
      <c r="AF183">
        <v>21</v>
      </c>
      <c r="AG183" t="s">
        <v>234</v>
      </c>
    </row>
    <row r="184" spans="1:60" x14ac:dyDescent="0.2">
      <c r="A184" s="213"/>
      <c r="B184" s="214" t="s">
        <v>29</v>
      </c>
      <c r="C184" s="256"/>
      <c r="D184" s="215"/>
      <c r="E184" s="216"/>
      <c r="F184" s="216"/>
      <c r="G184" s="233">
        <f>G8+G12+G19+G42+G45+G51+G65+G71+G76+G78+G128+G142</f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f>SUMIF(L7:L182,AE183,G7:G182)</f>
        <v>0</v>
      </c>
      <c r="AF184">
        <f>SUMIF(L7:L182,AF183,G7:G182)</f>
        <v>0</v>
      </c>
      <c r="AG184" t="s">
        <v>292</v>
      </c>
    </row>
    <row r="185" spans="1:60" x14ac:dyDescent="0.2">
      <c r="C185" s="257"/>
      <c r="D185" s="10"/>
      <c r="AG185" t="s">
        <v>293</v>
      </c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NL9+30lOm/0Ow1hqaJYoEBYqWEdEbGNtFJpH6bUD6u8+S7ZeBX5e9Vvm1zbmJsQK+UILzLx8cpfVEOASCLiEQ==" saltValue="3VQswc86aGBfknEQ/lhqhA==" spinCount="100000" sheet="1" formatRows="0"/>
  <mergeCells count="22">
    <mergeCell ref="C104:G104"/>
    <mergeCell ref="C120:G120"/>
    <mergeCell ref="C124:G124"/>
    <mergeCell ref="C167:G167"/>
    <mergeCell ref="C56:G56"/>
    <mergeCell ref="C59:G59"/>
    <mergeCell ref="C67:G67"/>
    <mergeCell ref="C73:G73"/>
    <mergeCell ref="C80:G80"/>
    <mergeCell ref="C84:G84"/>
    <mergeCell ref="C21:G21"/>
    <mergeCell ref="C24:G24"/>
    <mergeCell ref="C27:G27"/>
    <mergeCell ref="C30:G30"/>
    <mergeCell ref="C33:G33"/>
    <mergeCell ref="C53:G53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AC35-901D-4394-B0BE-B3732416E6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103</v>
      </c>
      <c r="C8" s="250" t="s">
        <v>104</v>
      </c>
      <c r="D8" s="229"/>
      <c r="E8" s="230"/>
      <c r="F8" s="231"/>
      <c r="G8" s="231">
        <f>SUMIF(AG9:AG44,"&lt;&gt;NOR",G9:G44)</f>
        <v>0</v>
      </c>
      <c r="H8" s="231"/>
      <c r="I8" s="231">
        <f>SUM(I9:I44)</f>
        <v>0</v>
      </c>
      <c r="J8" s="231"/>
      <c r="K8" s="231">
        <f>SUM(K9:K44)</f>
        <v>0</v>
      </c>
      <c r="L8" s="231"/>
      <c r="M8" s="231">
        <f>SUM(M9:M44)</f>
        <v>0</v>
      </c>
      <c r="N8" s="230"/>
      <c r="O8" s="230">
        <f>SUM(O9:O44)</f>
        <v>0</v>
      </c>
      <c r="P8" s="230"/>
      <c r="Q8" s="230">
        <f>SUM(Q9:Q44)</f>
        <v>7.7</v>
      </c>
      <c r="R8" s="231"/>
      <c r="S8" s="231"/>
      <c r="T8" s="232"/>
      <c r="U8" s="226"/>
      <c r="V8" s="226">
        <f>SUM(V9:V44)</f>
        <v>105.38999999999999</v>
      </c>
      <c r="W8" s="226"/>
      <c r="X8" s="226"/>
      <c r="Y8" s="226"/>
      <c r="AG8" t="s">
        <v>249</v>
      </c>
    </row>
    <row r="9" spans="1:60" ht="22.5" outlineLevel="1" x14ac:dyDescent="0.2">
      <c r="A9" s="234">
        <v>1</v>
      </c>
      <c r="B9" s="235" t="s">
        <v>1045</v>
      </c>
      <c r="C9" s="251" t="s">
        <v>1046</v>
      </c>
      <c r="D9" s="236" t="s">
        <v>303</v>
      </c>
      <c r="E9" s="237">
        <v>35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1047</v>
      </c>
      <c r="S9" s="239" t="s">
        <v>253</v>
      </c>
      <c r="T9" s="240" t="s">
        <v>299</v>
      </c>
      <c r="U9" s="220">
        <v>0.14199999999999999</v>
      </c>
      <c r="V9" s="220">
        <f>ROUND(E9*U9,2)</f>
        <v>4.97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274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1048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319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4" t="s">
        <v>1049</v>
      </c>
      <c r="D11" s="224"/>
      <c r="E11" s="225">
        <v>35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286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4">
        <v>2</v>
      </c>
      <c r="B12" s="235" t="s">
        <v>1050</v>
      </c>
      <c r="C12" s="251" t="s">
        <v>1051</v>
      </c>
      <c r="D12" s="236" t="s">
        <v>303</v>
      </c>
      <c r="E12" s="237">
        <v>35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7.7</v>
      </c>
      <c r="R12" s="239" t="s">
        <v>1047</v>
      </c>
      <c r="S12" s="239" t="s">
        <v>253</v>
      </c>
      <c r="T12" s="240" t="s">
        <v>299</v>
      </c>
      <c r="U12" s="220">
        <v>4.9000000000000002E-2</v>
      </c>
      <c r="V12" s="220">
        <f>ROUND(E12*U12,2)</f>
        <v>1.72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274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4" t="s">
        <v>1052</v>
      </c>
      <c r="D13" s="224"/>
      <c r="E13" s="225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286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4" t="s">
        <v>1053</v>
      </c>
      <c r="D14" s="224"/>
      <c r="E14" s="225">
        <v>35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286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3</v>
      </c>
      <c r="B15" s="235" t="s">
        <v>1054</v>
      </c>
      <c r="C15" s="251" t="s">
        <v>1055</v>
      </c>
      <c r="D15" s="236" t="s">
        <v>379</v>
      </c>
      <c r="E15" s="237">
        <v>19.418399999999998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1056</v>
      </c>
      <c r="S15" s="239" t="s">
        <v>253</v>
      </c>
      <c r="T15" s="240" t="s">
        <v>299</v>
      </c>
      <c r="U15" s="220">
        <v>3.5329999999999999</v>
      </c>
      <c r="V15" s="220">
        <f>ROUND(E15*U15,2)</f>
        <v>68.61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274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1057</v>
      </c>
      <c r="D16" s="260"/>
      <c r="E16" s="260"/>
      <c r="F16" s="260"/>
      <c r="G16" s="26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319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4" t="s">
        <v>1058</v>
      </c>
      <c r="D17" s="224"/>
      <c r="E17" s="225">
        <v>3.024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286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4" t="s">
        <v>1059</v>
      </c>
      <c r="D18" s="224"/>
      <c r="E18" s="225">
        <v>16.394400000000001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286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4</v>
      </c>
      <c r="B19" s="235" t="s">
        <v>1060</v>
      </c>
      <c r="C19" s="251" t="s">
        <v>1061</v>
      </c>
      <c r="D19" s="236" t="s">
        <v>379</v>
      </c>
      <c r="E19" s="237">
        <v>9.6989999999999998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1056</v>
      </c>
      <c r="S19" s="239" t="s">
        <v>253</v>
      </c>
      <c r="T19" s="240" t="s">
        <v>299</v>
      </c>
      <c r="U19" s="220">
        <v>1.0999999999999999E-2</v>
      </c>
      <c r="V19" s="220">
        <f>ROUND(E19*U19,2)</f>
        <v>0.11</v>
      </c>
      <c r="W19" s="220"/>
      <c r="X19" s="220" t="s">
        <v>273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274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2" t="s">
        <v>1062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319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4" t="s">
        <v>1063</v>
      </c>
      <c r="D21" s="224"/>
      <c r="E21" s="225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286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4" t="s">
        <v>1064</v>
      </c>
      <c r="D22" s="224"/>
      <c r="E22" s="225">
        <v>9.6989999999999998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286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5</v>
      </c>
      <c r="B23" s="235" t="s">
        <v>1065</v>
      </c>
      <c r="C23" s="251" t="s">
        <v>1066</v>
      </c>
      <c r="D23" s="236" t="s">
        <v>379</v>
      </c>
      <c r="E23" s="237">
        <v>19.398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1056</v>
      </c>
      <c r="S23" s="239" t="s">
        <v>253</v>
      </c>
      <c r="T23" s="240" t="s">
        <v>299</v>
      </c>
      <c r="U23" s="220">
        <v>0</v>
      </c>
      <c r="V23" s="220">
        <f>ROUND(E23*U23,2)</f>
        <v>0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274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1062</v>
      </c>
      <c r="D24" s="260"/>
      <c r="E24" s="260"/>
      <c r="F24" s="260"/>
      <c r="G24" s="26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319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4" t="s">
        <v>1067</v>
      </c>
      <c r="D25" s="224"/>
      <c r="E25" s="225">
        <v>9.6989999999999998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3" t="s">
        <v>1068</v>
      </c>
      <c r="D26" s="258"/>
      <c r="E26" s="259">
        <v>9.6989999999999998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>
        <v>4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6</v>
      </c>
      <c r="B27" s="235" t="s">
        <v>1069</v>
      </c>
      <c r="C27" s="251" t="s">
        <v>1070</v>
      </c>
      <c r="D27" s="236" t="s">
        <v>379</v>
      </c>
      <c r="E27" s="237">
        <v>9.6989999999999998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1056</v>
      </c>
      <c r="S27" s="239" t="s">
        <v>253</v>
      </c>
      <c r="T27" s="240" t="s">
        <v>299</v>
      </c>
      <c r="U27" s="220">
        <v>1.9379999999999999</v>
      </c>
      <c r="V27" s="220">
        <f>ROUND(E27*U27,2)</f>
        <v>18.8</v>
      </c>
      <c r="W27" s="220"/>
      <c r="X27" s="220" t="s">
        <v>273</v>
      </c>
      <c r="Y27" s="220" t="s">
        <v>256</v>
      </c>
      <c r="Z27" s="210"/>
      <c r="AA27" s="210"/>
      <c r="AB27" s="210"/>
      <c r="AC27" s="210"/>
      <c r="AD27" s="210"/>
      <c r="AE27" s="210"/>
      <c r="AF27" s="210"/>
      <c r="AG27" s="210" t="s">
        <v>274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1071</v>
      </c>
      <c r="D28" s="224"/>
      <c r="E28" s="225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286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4" t="s">
        <v>1072</v>
      </c>
      <c r="D29" s="224"/>
      <c r="E29" s="22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286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4" t="s">
        <v>1073</v>
      </c>
      <c r="D30" s="224"/>
      <c r="E30" s="225">
        <v>19.418399999999998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286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4" t="s">
        <v>1074</v>
      </c>
      <c r="D31" s="224"/>
      <c r="E31" s="225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286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4" t="s">
        <v>1075</v>
      </c>
      <c r="D32" s="224"/>
      <c r="E32" s="225">
        <v>-9.7194000000000003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286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4">
        <v>7</v>
      </c>
      <c r="B33" s="235" t="s">
        <v>1076</v>
      </c>
      <c r="C33" s="251" t="s">
        <v>1077</v>
      </c>
      <c r="D33" s="236" t="s">
        <v>379</v>
      </c>
      <c r="E33" s="237">
        <v>9.7194000000000003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1056</v>
      </c>
      <c r="S33" s="239" t="s">
        <v>253</v>
      </c>
      <c r="T33" s="240" t="s">
        <v>299</v>
      </c>
      <c r="U33" s="220">
        <v>1.1499999999999999</v>
      </c>
      <c r="V33" s="220">
        <f>ROUND(E33*U33,2)</f>
        <v>11.18</v>
      </c>
      <c r="W33" s="220"/>
      <c r="X33" s="220" t="s">
        <v>273</v>
      </c>
      <c r="Y33" s="220" t="s">
        <v>256</v>
      </c>
      <c r="Z33" s="210"/>
      <c r="AA33" s="210"/>
      <c r="AB33" s="210"/>
      <c r="AC33" s="210"/>
      <c r="AD33" s="210"/>
      <c r="AE33" s="210"/>
      <c r="AF33" s="210"/>
      <c r="AG33" s="210" t="s">
        <v>274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2" t="s">
        <v>1078</v>
      </c>
      <c r="D34" s="260"/>
      <c r="E34" s="260"/>
      <c r="F34" s="260"/>
      <c r="G34" s="26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319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4" t="s">
        <v>1079</v>
      </c>
      <c r="D35" s="224"/>
      <c r="E35" s="225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286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4" t="s">
        <v>1080</v>
      </c>
      <c r="D36" s="224"/>
      <c r="E36" s="225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286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4" t="s">
        <v>1073</v>
      </c>
      <c r="D37" s="224"/>
      <c r="E37" s="225">
        <v>19.418399999999998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286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4" t="s">
        <v>1081</v>
      </c>
      <c r="D38" s="224"/>
      <c r="E38" s="22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286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4" t="s">
        <v>1082</v>
      </c>
      <c r="D39" s="224"/>
      <c r="E39" s="225">
        <v>-3.06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286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4" t="s">
        <v>1083</v>
      </c>
      <c r="D40" s="224"/>
      <c r="E40" s="225"/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286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4" t="s">
        <v>1084</v>
      </c>
      <c r="D41" s="224"/>
      <c r="E41" s="225">
        <v>-2.9510000000000001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286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4" t="s">
        <v>1085</v>
      </c>
      <c r="D42" s="224"/>
      <c r="E42" s="225">
        <v>-3.6880000000000002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286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8</v>
      </c>
      <c r="B43" s="235" t="s">
        <v>1086</v>
      </c>
      <c r="C43" s="251" t="s">
        <v>1087</v>
      </c>
      <c r="D43" s="236" t="s">
        <v>379</v>
      </c>
      <c r="E43" s="237">
        <v>9.6989999999999998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1056</v>
      </c>
      <c r="S43" s="239" t="s">
        <v>253</v>
      </c>
      <c r="T43" s="240" t="s">
        <v>299</v>
      </c>
      <c r="U43" s="220">
        <v>0</v>
      </c>
      <c r="V43" s="220">
        <f>ROUND(E43*U43,2)</f>
        <v>0</v>
      </c>
      <c r="W43" s="220"/>
      <c r="X43" s="220" t="s">
        <v>273</v>
      </c>
      <c r="Y43" s="220" t="s">
        <v>256</v>
      </c>
      <c r="Z43" s="210"/>
      <c r="AA43" s="210"/>
      <c r="AB43" s="210"/>
      <c r="AC43" s="210"/>
      <c r="AD43" s="210"/>
      <c r="AE43" s="210"/>
      <c r="AF43" s="210"/>
      <c r="AG43" s="210" t="s">
        <v>274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4" t="s">
        <v>1067</v>
      </c>
      <c r="D44" s="224"/>
      <c r="E44" s="225">
        <v>9.6989999999999998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286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7" t="s">
        <v>248</v>
      </c>
      <c r="B45" s="228" t="s">
        <v>105</v>
      </c>
      <c r="C45" s="250" t="s">
        <v>106</v>
      </c>
      <c r="D45" s="229"/>
      <c r="E45" s="230"/>
      <c r="F45" s="231"/>
      <c r="G45" s="231">
        <f>SUMIF(AG46:AG88,"&lt;&gt;NOR",G46:G88)</f>
        <v>0</v>
      </c>
      <c r="H45" s="231"/>
      <c r="I45" s="231">
        <f>SUM(I46:I88)</f>
        <v>0</v>
      </c>
      <c r="J45" s="231"/>
      <c r="K45" s="231">
        <f>SUM(K46:K88)</f>
        <v>0</v>
      </c>
      <c r="L45" s="231"/>
      <c r="M45" s="231">
        <f>SUM(M46:M88)</f>
        <v>0</v>
      </c>
      <c r="N45" s="230"/>
      <c r="O45" s="230">
        <f>SUM(O46:O88)</f>
        <v>26.56</v>
      </c>
      <c r="P45" s="230"/>
      <c r="Q45" s="230">
        <f>SUM(Q46:Q88)</f>
        <v>0</v>
      </c>
      <c r="R45" s="231"/>
      <c r="S45" s="231"/>
      <c r="T45" s="232"/>
      <c r="U45" s="226"/>
      <c r="V45" s="226">
        <f>SUM(V46:V88)</f>
        <v>46.800000000000004</v>
      </c>
      <c r="W45" s="226"/>
      <c r="X45" s="226"/>
      <c r="Y45" s="226"/>
      <c r="AG45" t="s">
        <v>249</v>
      </c>
    </row>
    <row r="46" spans="1:60" outlineLevel="1" x14ac:dyDescent="0.2">
      <c r="A46" s="234">
        <v>9</v>
      </c>
      <c r="B46" s="235" t="s">
        <v>1088</v>
      </c>
      <c r="C46" s="251" t="s">
        <v>1089</v>
      </c>
      <c r="D46" s="236" t="s">
        <v>379</v>
      </c>
      <c r="E46" s="237">
        <v>3.06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2.16</v>
      </c>
      <c r="O46" s="237">
        <f>ROUND(E46*N46,2)</f>
        <v>6.61</v>
      </c>
      <c r="P46" s="237">
        <v>0</v>
      </c>
      <c r="Q46" s="237">
        <f>ROUND(E46*P46,2)</f>
        <v>0</v>
      </c>
      <c r="R46" s="239" t="s">
        <v>1090</v>
      </c>
      <c r="S46" s="239" t="s">
        <v>253</v>
      </c>
      <c r="T46" s="240" t="s">
        <v>299</v>
      </c>
      <c r="U46" s="220">
        <v>1.085</v>
      </c>
      <c r="V46" s="220">
        <f>ROUND(E46*U46,2)</f>
        <v>3.32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274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1091</v>
      </c>
      <c r="D47" s="224"/>
      <c r="E47" s="225">
        <v>3.06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286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10</v>
      </c>
      <c r="B48" s="235" t="s">
        <v>1092</v>
      </c>
      <c r="C48" s="251" t="s">
        <v>1093</v>
      </c>
      <c r="D48" s="236" t="s">
        <v>379</v>
      </c>
      <c r="E48" s="237">
        <v>2.9510000000000001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2.3936999999999999</v>
      </c>
      <c r="O48" s="237">
        <f>ROUND(E48*N48,2)</f>
        <v>7.06</v>
      </c>
      <c r="P48" s="237">
        <v>0</v>
      </c>
      <c r="Q48" s="237">
        <f>ROUND(E48*P48,2)</f>
        <v>0</v>
      </c>
      <c r="R48" s="239" t="s">
        <v>298</v>
      </c>
      <c r="S48" s="239" t="s">
        <v>253</v>
      </c>
      <c r="T48" s="240" t="s">
        <v>299</v>
      </c>
      <c r="U48" s="220">
        <v>0.48</v>
      </c>
      <c r="V48" s="220">
        <f>ROUND(E48*U48,2)</f>
        <v>1.42</v>
      </c>
      <c r="W48" s="220"/>
      <c r="X48" s="220" t="s">
        <v>273</v>
      </c>
      <c r="Y48" s="220" t="s">
        <v>256</v>
      </c>
      <c r="Z48" s="210"/>
      <c r="AA48" s="210"/>
      <c r="AB48" s="210"/>
      <c r="AC48" s="210"/>
      <c r="AD48" s="210"/>
      <c r="AE48" s="210"/>
      <c r="AF48" s="210"/>
      <c r="AG48" s="210" t="s">
        <v>274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2" t="s">
        <v>1094</v>
      </c>
      <c r="D49" s="260"/>
      <c r="E49" s="260"/>
      <c r="F49" s="260"/>
      <c r="G49" s="26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319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4" t="s">
        <v>1095</v>
      </c>
      <c r="D50" s="224"/>
      <c r="E50" s="225">
        <v>2.9510000000000001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286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11</v>
      </c>
      <c r="B51" s="235" t="s">
        <v>1096</v>
      </c>
      <c r="C51" s="251" t="s">
        <v>1097</v>
      </c>
      <c r="D51" s="236" t="s">
        <v>303</v>
      </c>
      <c r="E51" s="237">
        <v>2.3050000000000002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3.9199999999999999E-2</v>
      </c>
      <c r="O51" s="237">
        <f>ROUND(E51*N51,2)</f>
        <v>0.09</v>
      </c>
      <c r="P51" s="237">
        <v>0</v>
      </c>
      <c r="Q51" s="237">
        <f>ROUND(E51*P51,2)</f>
        <v>0</v>
      </c>
      <c r="R51" s="239" t="s">
        <v>298</v>
      </c>
      <c r="S51" s="239" t="s">
        <v>253</v>
      </c>
      <c r="T51" s="240" t="s">
        <v>299</v>
      </c>
      <c r="U51" s="220">
        <v>1.6</v>
      </c>
      <c r="V51" s="220">
        <f>ROUND(E51*U51,2)</f>
        <v>3.69</v>
      </c>
      <c r="W51" s="220"/>
      <c r="X51" s="220" t="s">
        <v>273</v>
      </c>
      <c r="Y51" s="220" t="s">
        <v>256</v>
      </c>
      <c r="Z51" s="210"/>
      <c r="AA51" s="210"/>
      <c r="AB51" s="210"/>
      <c r="AC51" s="210"/>
      <c r="AD51" s="210"/>
      <c r="AE51" s="210"/>
      <c r="AF51" s="210"/>
      <c r="AG51" s="210" t="s">
        <v>274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62" t="s">
        <v>1098</v>
      </c>
      <c r="D52" s="260"/>
      <c r="E52" s="260"/>
      <c r="F52" s="260"/>
      <c r="G52" s="26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319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1" t="str">
        <f>C52</f>
        <v>svislé nebo šikmé (odkloněné) , půdorysně přímé nebo zalomené, stěn základových desek ve volných nebo zapažených jámách, rýhách, šachtách, včetně případných vzpěr,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4" t="s">
        <v>1099</v>
      </c>
      <c r="D53" s="224"/>
      <c r="E53" s="225">
        <v>2.3050000000000002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286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12</v>
      </c>
      <c r="B54" s="235" t="s">
        <v>1100</v>
      </c>
      <c r="C54" s="251" t="s">
        <v>1101</v>
      </c>
      <c r="D54" s="236" t="s">
        <v>303</v>
      </c>
      <c r="E54" s="237">
        <v>2.3050000000000002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 t="s">
        <v>298</v>
      </c>
      <c r="S54" s="239" t="s">
        <v>253</v>
      </c>
      <c r="T54" s="240" t="s">
        <v>299</v>
      </c>
      <c r="U54" s="220">
        <v>0.32</v>
      </c>
      <c r="V54" s="220">
        <f>ROUND(E54*U54,2)</f>
        <v>0.74</v>
      </c>
      <c r="W54" s="220"/>
      <c r="X54" s="220" t="s">
        <v>273</v>
      </c>
      <c r="Y54" s="220" t="s">
        <v>256</v>
      </c>
      <c r="Z54" s="210"/>
      <c r="AA54" s="210"/>
      <c r="AB54" s="210"/>
      <c r="AC54" s="210"/>
      <c r="AD54" s="210"/>
      <c r="AE54" s="210"/>
      <c r="AF54" s="210"/>
      <c r="AG54" s="210" t="s">
        <v>274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62" t="s">
        <v>1098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319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1" t="str">
        <f>C55</f>
        <v>svislé nebo šikmé (odkloněné) , půdorysně přímé nebo zalomené, stěn základových desek ve volných nebo zapažených jámách, rýhách, šachtách, včetně případných vzpěr,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4" t="s">
        <v>1102</v>
      </c>
      <c r="D56" s="261"/>
      <c r="E56" s="261"/>
      <c r="F56" s="261"/>
      <c r="G56" s="26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259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4" t="s">
        <v>1103</v>
      </c>
      <c r="D57" s="224"/>
      <c r="E57" s="225">
        <v>2.3050000000000002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286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4">
        <v>13</v>
      </c>
      <c r="B58" s="235" t="s">
        <v>1104</v>
      </c>
      <c r="C58" s="251" t="s">
        <v>1105</v>
      </c>
      <c r="D58" s="236" t="s">
        <v>441</v>
      </c>
      <c r="E58" s="237">
        <v>0.10065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1.0543899999999999</v>
      </c>
      <c r="O58" s="237">
        <f>ROUND(E58*N58,2)</f>
        <v>0.11</v>
      </c>
      <c r="P58" s="237">
        <v>0</v>
      </c>
      <c r="Q58" s="237">
        <f>ROUND(E58*P58,2)</f>
        <v>0</v>
      </c>
      <c r="R58" s="239" t="s">
        <v>298</v>
      </c>
      <c r="S58" s="239" t="s">
        <v>253</v>
      </c>
      <c r="T58" s="240" t="s">
        <v>299</v>
      </c>
      <c r="U58" s="220">
        <v>15.231</v>
      </c>
      <c r="V58" s="220">
        <f>ROUND(E58*U58,2)</f>
        <v>1.53</v>
      </c>
      <c r="W58" s="220"/>
      <c r="X58" s="220" t="s">
        <v>273</v>
      </c>
      <c r="Y58" s="220" t="s">
        <v>256</v>
      </c>
      <c r="Z58" s="210"/>
      <c r="AA58" s="210"/>
      <c r="AB58" s="210"/>
      <c r="AC58" s="210"/>
      <c r="AD58" s="210"/>
      <c r="AE58" s="210"/>
      <c r="AF58" s="210"/>
      <c r="AG58" s="210" t="s">
        <v>274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1106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319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4" t="s">
        <v>1107</v>
      </c>
      <c r="D60" s="224"/>
      <c r="E60" s="225">
        <v>0.10065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286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14</v>
      </c>
      <c r="B61" s="235" t="s">
        <v>1108</v>
      </c>
      <c r="C61" s="251" t="s">
        <v>1109</v>
      </c>
      <c r="D61" s="236" t="s">
        <v>379</v>
      </c>
      <c r="E61" s="237">
        <v>2.5920000000000001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2.5249999999999999</v>
      </c>
      <c r="O61" s="237">
        <f>ROUND(E61*N61,2)</f>
        <v>6.54</v>
      </c>
      <c r="P61" s="237">
        <v>0</v>
      </c>
      <c r="Q61" s="237">
        <f>ROUND(E61*P61,2)</f>
        <v>0</v>
      </c>
      <c r="R61" s="239" t="s">
        <v>298</v>
      </c>
      <c r="S61" s="239" t="s">
        <v>253</v>
      </c>
      <c r="T61" s="240" t="s">
        <v>299</v>
      </c>
      <c r="U61" s="220">
        <v>0.48</v>
      </c>
      <c r="V61" s="220">
        <f>ROUND(E61*U61,2)</f>
        <v>1.24</v>
      </c>
      <c r="W61" s="220"/>
      <c r="X61" s="220" t="s">
        <v>273</v>
      </c>
      <c r="Y61" s="220" t="s">
        <v>256</v>
      </c>
      <c r="Z61" s="210"/>
      <c r="AA61" s="210"/>
      <c r="AB61" s="210"/>
      <c r="AC61" s="210"/>
      <c r="AD61" s="210"/>
      <c r="AE61" s="210"/>
      <c r="AF61" s="210"/>
      <c r="AG61" s="210" t="s">
        <v>274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2" t="s">
        <v>1094</v>
      </c>
      <c r="D62" s="260"/>
      <c r="E62" s="260"/>
      <c r="F62" s="260"/>
      <c r="G62" s="26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319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4" t="s">
        <v>1110</v>
      </c>
      <c r="D63" s="224"/>
      <c r="E63" s="225">
        <v>2.5920000000000001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286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15</v>
      </c>
      <c r="B64" s="235" t="s">
        <v>1111</v>
      </c>
      <c r="C64" s="251" t="s">
        <v>1112</v>
      </c>
      <c r="D64" s="236" t="s">
        <v>303</v>
      </c>
      <c r="E64" s="237">
        <v>4.32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3.9199999999999999E-2</v>
      </c>
      <c r="O64" s="237">
        <f>ROUND(E64*N64,2)</f>
        <v>0.17</v>
      </c>
      <c r="P64" s="237">
        <v>0</v>
      </c>
      <c r="Q64" s="237">
        <f>ROUND(E64*P64,2)</f>
        <v>0</v>
      </c>
      <c r="R64" s="239" t="s">
        <v>298</v>
      </c>
      <c r="S64" s="239" t="s">
        <v>253</v>
      </c>
      <c r="T64" s="240" t="s">
        <v>299</v>
      </c>
      <c r="U64" s="220">
        <v>1.05</v>
      </c>
      <c r="V64" s="220">
        <f>ROUND(E64*U64,2)</f>
        <v>4.54</v>
      </c>
      <c r="W64" s="220"/>
      <c r="X64" s="220" t="s">
        <v>273</v>
      </c>
      <c r="Y64" s="220" t="s">
        <v>256</v>
      </c>
      <c r="Z64" s="210"/>
      <c r="AA64" s="210"/>
      <c r="AB64" s="210"/>
      <c r="AC64" s="210"/>
      <c r="AD64" s="210"/>
      <c r="AE64" s="210"/>
      <c r="AF64" s="210"/>
      <c r="AG64" s="210" t="s">
        <v>274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2" x14ac:dyDescent="0.2">
      <c r="A65" s="217"/>
      <c r="B65" s="218"/>
      <c r="C65" s="262" t="s">
        <v>1113</v>
      </c>
      <c r="D65" s="260"/>
      <c r="E65" s="260"/>
      <c r="F65" s="260"/>
      <c r="G65" s="26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319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1" t="str">
        <f>C65</f>
        <v>bednění svislé nebo šikmé (odkloněné), půdorysně přímé nebo zalomené, stěn základových patek ve volných nebo zapažených jámách, rýhách, šachtách, včetně případných vzpěr,</v>
      </c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4" t="s">
        <v>1114</v>
      </c>
      <c r="D66" s="224"/>
      <c r="E66" s="225">
        <v>4.32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286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16</v>
      </c>
      <c r="B67" s="235" t="s">
        <v>1115</v>
      </c>
      <c r="C67" s="251" t="s">
        <v>1116</v>
      </c>
      <c r="D67" s="236" t="s">
        <v>303</v>
      </c>
      <c r="E67" s="237">
        <v>4.32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9" t="s">
        <v>298</v>
      </c>
      <c r="S67" s="239" t="s">
        <v>253</v>
      </c>
      <c r="T67" s="240" t="s">
        <v>299</v>
      </c>
      <c r="U67" s="220">
        <v>0.32</v>
      </c>
      <c r="V67" s="220">
        <f>ROUND(E67*U67,2)</f>
        <v>1.38</v>
      </c>
      <c r="W67" s="220"/>
      <c r="X67" s="220" t="s">
        <v>273</v>
      </c>
      <c r="Y67" s="220" t="s">
        <v>256</v>
      </c>
      <c r="Z67" s="210"/>
      <c r="AA67" s="210"/>
      <c r="AB67" s="210"/>
      <c r="AC67" s="210"/>
      <c r="AD67" s="210"/>
      <c r="AE67" s="210"/>
      <c r="AF67" s="210"/>
      <c r="AG67" s="210" t="s">
        <v>274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2" x14ac:dyDescent="0.2">
      <c r="A68" s="217"/>
      <c r="B68" s="218"/>
      <c r="C68" s="262" t="s">
        <v>1113</v>
      </c>
      <c r="D68" s="260"/>
      <c r="E68" s="260"/>
      <c r="F68" s="260"/>
      <c r="G68" s="26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319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41" t="str">
        <f>C68</f>
        <v>bednění svislé nebo šikmé (odkloněné), půdorysně přímé nebo zalomené, stěn základových patek ve volných nebo zapažených jámách, rýhách, šachtách, včetně případných vzpěr,</v>
      </c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4" t="s">
        <v>1117</v>
      </c>
      <c r="D69" s="261"/>
      <c r="E69" s="261"/>
      <c r="F69" s="261"/>
      <c r="G69" s="261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4" t="s">
        <v>1118</v>
      </c>
      <c r="D70" s="224"/>
      <c r="E70" s="225">
        <v>4.32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286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17</v>
      </c>
      <c r="B71" s="235" t="s">
        <v>1119</v>
      </c>
      <c r="C71" s="251" t="s">
        <v>1120</v>
      </c>
      <c r="D71" s="236" t="s">
        <v>441</v>
      </c>
      <c r="E71" s="237">
        <v>0.23327999999999999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1.0211600000000001</v>
      </c>
      <c r="O71" s="237">
        <f>ROUND(E71*N71,2)</f>
        <v>0.24</v>
      </c>
      <c r="P71" s="237">
        <v>0</v>
      </c>
      <c r="Q71" s="237">
        <f>ROUND(E71*P71,2)</f>
        <v>0</v>
      </c>
      <c r="R71" s="239" t="s">
        <v>298</v>
      </c>
      <c r="S71" s="239" t="s">
        <v>253</v>
      </c>
      <c r="T71" s="240" t="s">
        <v>299</v>
      </c>
      <c r="U71" s="220">
        <v>23.530999999999999</v>
      </c>
      <c r="V71" s="220">
        <f>ROUND(E71*U71,2)</f>
        <v>5.49</v>
      </c>
      <c r="W71" s="220"/>
      <c r="X71" s="220" t="s">
        <v>273</v>
      </c>
      <c r="Y71" s="220" t="s">
        <v>256</v>
      </c>
      <c r="Z71" s="210"/>
      <c r="AA71" s="210"/>
      <c r="AB71" s="210"/>
      <c r="AC71" s="210"/>
      <c r="AD71" s="210"/>
      <c r="AE71" s="210"/>
      <c r="AF71" s="210"/>
      <c r="AG71" s="210" t="s">
        <v>274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2" t="s">
        <v>1106</v>
      </c>
      <c r="D72" s="260"/>
      <c r="E72" s="260"/>
      <c r="F72" s="260"/>
      <c r="G72" s="26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319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2" x14ac:dyDescent="0.2">
      <c r="A73" s="217"/>
      <c r="B73" s="218"/>
      <c r="C73" s="254" t="s">
        <v>1121</v>
      </c>
      <c r="D73" s="224"/>
      <c r="E73" s="225">
        <v>0.23327999999999999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286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4">
        <v>18</v>
      </c>
      <c r="B74" s="235" t="s">
        <v>1122</v>
      </c>
      <c r="C74" s="251" t="s">
        <v>1123</v>
      </c>
      <c r="D74" s="236" t="s">
        <v>379</v>
      </c>
      <c r="E74" s="237">
        <v>1.9361999999999999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2.5249999999999999</v>
      </c>
      <c r="O74" s="237">
        <f>ROUND(E74*N74,2)</f>
        <v>4.8899999999999997</v>
      </c>
      <c r="P74" s="237">
        <v>0</v>
      </c>
      <c r="Q74" s="237">
        <f>ROUND(E74*P74,2)</f>
        <v>0</v>
      </c>
      <c r="R74" s="239" t="s">
        <v>298</v>
      </c>
      <c r="S74" s="239" t="s">
        <v>253</v>
      </c>
      <c r="T74" s="240" t="s">
        <v>299</v>
      </c>
      <c r="U74" s="220">
        <v>0.59899999999999998</v>
      </c>
      <c r="V74" s="220">
        <f>ROUND(E74*U74,2)</f>
        <v>1.1599999999999999</v>
      </c>
      <c r="W74" s="220"/>
      <c r="X74" s="220" t="s">
        <v>273</v>
      </c>
      <c r="Y74" s="220" t="s">
        <v>256</v>
      </c>
      <c r="Z74" s="210"/>
      <c r="AA74" s="210"/>
      <c r="AB74" s="210"/>
      <c r="AC74" s="210"/>
      <c r="AD74" s="210"/>
      <c r="AE74" s="210"/>
      <c r="AF74" s="210"/>
      <c r="AG74" s="210" t="s">
        <v>274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4" t="s">
        <v>1124</v>
      </c>
      <c r="D75" s="224"/>
      <c r="E75" s="225">
        <v>1.9361999999999999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19</v>
      </c>
      <c r="B76" s="235" t="s">
        <v>1125</v>
      </c>
      <c r="C76" s="251" t="s">
        <v>1126</v>
      </c>
      <c r="D76" s="236" t="s">
        <v>303</v>
      </c>
      <c r="E76" s="237">
        <v>15.475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3.9309999999999998E-2</v>
      </c>
      <c r="O76" s="237">
        <f>ROUND(E76*N76,2)</f>
        <v>0.61</v>
      </c>
      <c r="P76" s="237">
        <v>0</v>
      </c>
      <c r="Q76" s="237">
        <f>ROUND(E76*P76,2)</f>
        <v>0</v>
      </c>
      <c r="R76" s="239" t="s">
        <v>298</v>
      </c>
      <c r="S76" s="239" t="s">
        <v>253</v>
      </c>
      <c r="T76" s="240" t="s">
        <v>299</v>
      </c>
      <c r="U76" s="220">
        <v>0.65</v>
      </c>
      <c r="V76" s="220">
        <f>ROUND(E76*U76,2)</f>
        <v>10.06</v>
      </c>
      <c r="W76" s="220"/>
      <c r="X76" s="220" t="s">
        <v>273</v>
      </c>
      <c r="Y76" s="220" t="s">
        <v>256</v>
      </c>
      <c r="Z76" s="210"/>
      <c r="AA76" s="210"/>
      <c r="AB76" s="210"/>
      <c r="AC76" s="210"/>
      <c r="AD76" s="210"/>
      <c r="AE76" s="210"/>
      <c r="AF76" s="210"/>
      <c r="AG76" s="210" t="s">
        <v>274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2" x14ac:dyDescent="0.2">
      <c r="A77" s="217"/>
      <c r="B77" s="218"/>
      <c r="C77" s="262" t="s">
        <v>1127</v>
      </c>
      <c r="D77" s="260"/>
      <c r="E77" s="260"/>
      <c r="F77" s="260"/>
      <c r="G77" s="26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319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1" t="str">
        <f>C77</f>
        <v>bednění svislé nebo šikmé (odkloněné), půdorysně přímé nebo zalomené základových zdí ve volných nebo zapažených jámách, rýhách, šachtách, včetně případných vzpěr,</v>
      </c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4" t="s">
        <v>1128</v>
      </c>
      <c r="D78" s="224"/>
      <c r="E78" s="225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286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4" t="s">
        <v>1129</v>
      </c>
      <c r="D79" s="224"/>
      <c r="E79" s="225">
        <v>8.7590000000000003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286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4" t="s">
        <v>1130</v>
      </c>
      <c r="D80" s="224"/>
      <c r="E80" s="225">
        <v>6.4160000000000004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286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4" t="s">
        <v>1131</v>
      </c>
      <c r="D81" s="224"/>
      <c r="E81" s="225">
        <v>0.3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286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20</v>
      </c>
      <c r="B82" s="235" t="s">
        <v>1132</v>
      </c>
      <c r="C82" s="251" t="s">
        <v>1133</v>
      </c>
      <c r="D82" s="236" t="s">
        <v>303</v>
      </c>
      <c r="E82" s="237">
        <v>15.475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9" t="s">
        <v>298</v>
      </c>
      <c r="S82" s="239" t="s">
        <v>253</v>
      </c>
      <c r="T82" s="240" t="s">
        <v>299</v>
      </c>
      <c r="U82" s="220">
        <v>0.35</v>
      </c>
      <c r="V82" s="220">
        <f>ROUND(E82*U82,2)</f>
        <v>5.42</v>
      </c>
      <c r="W82" s="220"/>
      <c r="X82" s="220" t="s">
        <v>273</v>
      </c>
      <c r="Y82" s="220" t="s">
        <v>256</v>
      </c>
      <c r="Z82" s="210"/>
      <c r="AA82" s="210"/>
      <c r="AB82" s="210"/>
      <c r="AC82" s="210"/>
      <c r="AD82" s="210"/>
      <c r="AE82" s="210"/>
      <c r="AF82" s="210"/>
      <c r="AG82" s="210" t="s">
        <v>274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17"/>
      <c r="B83" s="218"/>
      <c r="C83" s="262" t="s">
        <v>1127</v>
      </c>
      <c r="D83" s="260"/>
      <c r="E83" s="260"/>
      <c r="F83" s="260"/>
      <c r="G83" s="26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319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1" t="str">
        <f>C83</f>
        <v>bednění svislé nebo šikmé (odkloněné), půdorysně přímé nebo zalomené základových zdí ve volných nebo zapažených jámách, rýhách, šachtách, včetně případných vzpěr,</v>
      </c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4" t="s">
        <v>1134</v>
      </c>
      <c r="D84" s="261"/>
      <c r="E84" s="261"/>
      <c r="F84" s="261"/>
      <c r="G84" s="261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259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4" t="s">
        <v>1135</v>
      </c>
      <c r="D85" s="224"/>
      <c r="E85" s="225">
        <v>15.475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286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21</v>
      </c>
      <c r="B86" s="235" t="s">
        <v>1136</v>
      </c>
      <c r="C86" s="251" t="s">
        <v>1137</v>
      </c>
      <c r="D86" s="236" t="s">
        <v>441</v>
      </c>
      <c r="E86" s="237">
        <v>0.23233999999999999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1.0210999999999999</v>
      </c>
      <c r="O86" s="237">
        <f>ROUND(E86*N86,2)</f>
        <v>0.24</v>
      </c>
      <c r="P86" s="237">
        <v>0</v>
      </c>
      <c r="Q86" s="237">
        <f>ROUND(E86*P86,2)</f>
        <v>0</v>
      </c>
      <c r="R86" s="239" t="s">
        <v>298</v>
      </c>
      <c r="S86" s="239" t="s">
        <v>253</v>
      </c>
      <c r="T86" s="240" t="s">
        <v>299</v>
      </c>
      <c r="U86" s="220">
        <v>29.292000000000002</v>
      </c>
      <c r="V86" s="220">
        <f>ROUND(E86*U86,2)</f>
        <v>6.81</v>
      </c>
      <c r="W86" s="220"/>
      <c r="X86" s="220" t="s">
        <v>273</v>
      </c>
      <c r="Y86" s="220" t="s">
        <v>256</v>
      </c>
      <c r="Z86" s="210"/>
      <c r="AA86" s="210"/>
      <c r="AB86" s="210"/>
      <c r="AC86" s="210"/>
      <c r="AD86" s="210"/>
      <c r="AE86" s="210"/>
      <c r="AF86" s="210"/>
      <c r="AG86" s="210" t="s">
        <v>274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1106</v>
      </c>
      <c r="D87" s="260"/>
      <c r="E87" s="260"/>
      <c r="F87" s="260"/>
      <c r="G87" s="26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319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4" t="s">
        <v>1138</v>
      </c>
      <c r="D88" s="224"/>
      <c r="E88" s="225">
        <v>0.23233999999999999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286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7" t="s">
        <v>248</v>
      </c>
      <c r="B89" s="228" t="s">
        <v>107</v>
      </c>
      <c r="C89" s="250" t="s">
        <v>108</v>
      </c>
      <c r="D89" s="229"/>
      <c r="E89" s="230"/>
      <c r="F89" s="231"/>
      <c r="G89" s="231">
        <f>SUMIF(AG90:AG105,"&lt;&gt;NOR",G90:G105)</f>
        <v>0</v>
      </c>
      <c r="H89" s="231"/>
      <c r="I89" s="231">
        <f>SUM(I90:I105)</f>
        <v>0</v>
      </c>
      <c r="J89" s="231"/>
      <c r="K89" s="231">
        <f>SUM(K90:K105)</f>
        <v>0</v>
      </c>
      <c r="L89" s="231"/>
      <c r="M89" s="231">
        <f>SUM(M90:M105)</f>
        <v>0</v>
      </c>
      <c r="N89" s="230"/>
      <c r="O89" s="230">
        <f>SUM(O90:O105)</f>
        <v>4.1100000000000003</v>
      </c>
      <c r="P89" s="230"/>
      <c r="Q89" s="230">
        <f>SUM(Q90:Q105)</f>
        <v>0</v>
      </c>
      <c r="R89" s="231"/>
      <c r="S89" s="231"/>
      <c r="T89" s="232"/>
      <c r="U89" s="226"/>
      <c r="V89" s="226">
        <f>SUM(V90:V105)</f>
        <v>15.780000000000001</v>
      </c>
      <c r="W89" s="226"/>
      <c r="X89" s="226"/>
      <c r="Y89" s="226"/>
      <c r="AG89" t="s">
        <v>249</v>
      </c>
    </row>
    <row r="90" spans="1:60" ht="22.5" outlineLevel="1" x14ac:dyDescent="0.2">
      <c r="A90" s="234">
        <v>22</v>
      </c>
      <c r="B90" s="235" t="s">
        <v>651</v>
      </c>
      <c r="C90" s="251" t="s">
        <v>652</v>
      </c>
      <c r="D90" s="236" t="s">
        <v>379</v>
      </c>
      <c r="E90" s="237">
        <v>1.988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1.62836</v>
      </c>
      <c r="O90" s="237">
        <f>ROUND(E90*N90,2)</f>
        <v>3.24</v>
      </c>
      <c r="P90" s="237">
        <v>0</v>
      </c>
      <c r="Q90" s="237">
        <f>ROUND(E90*P90,2)</f>
        <v>0</v>
      </c>
      <c r="R90" s="239" t="s">
        <v>336</v>
      </c>
      <c r="S90" s="239" t="s">
        <v>253</v>
      </c>
      <c r="T90" s="240" t="s">
        <v>299</v>
      </c>
      <c r="U90" s="220">
        <v>4.8899999999999997</v>
      </c>
      <c r="V90" s="220">
        <f>ROUND(E90*U90,2)</f>
        <v>9.7200000000000006</v>
      </c>
      <c r="W90" s="220"/>
      <c r="X90" s="220" t="s">
        <v>273</v>
      </c>
      <c r="Y90" s="220" t="s">
        <v>256</v>
      </c>
      <c r="Z90" s="210"/>
      <c r="AA90" s="210"/>
      <c r="AB90" s="210"/>
      <c r="AC90" s="210"/>
      <c r="AD90" s="210"/>
      <c r="AE90" s="210"/>
      <c r="AF90" s="210"/>
      <c r="AG90" s="210" t="s">
        <v>274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2" t="s">
        <v>646</v>
      </c>
      <c r="D91" s="260"/>
      <c r="E91" s="260"/>
      <c r="F91" s="260"/>
      <c r="G91" s="26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319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4" t="s">
        <v>1139</v>
      </c>
      <c r="D92" s="224"/>
      <c r="E92" s="225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286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4" t="s">
        <v>1140</v>
      </c>
      <c r="D93" s="224"/>
      <c r="E93" s="225">
        <v>0.72799999999999998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286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4" t="s">
        <v>1141</v>
      </c>
      <c r="D94" s="224"/>
      <c r="E94" s="22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286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4" t="s">
        <v>1142</v>
      </c>
      <c r="D95" s="224"/>
      <c r="E95" s="225">
        <v>1.26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286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4">
        <v>23</v>
      </c>
      <c r="B96" s="235" t="s">
        <v>1143</v>
      </c>
      <c r="C96" s="251" t="s">
        <v>1144</v>
      </c>
      <c r="D96" s="236" t="s">
        <v>303</v>
      </c>
      <c r="E96" s="237">
        <v>2.1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0.27964</v>
      </c>
      <c r="O96" s="237">
        <f>ROUND(E96*N96,2)</f>
        <v>0.59</v>
      </c>
      <c r="P96" s="237">
        <v>0</v>
      </c>
      <c r="Q96" s="237">
        <f>ROUND(E96*P96,2)</f>
        <v>0</v>
      </c>
      <c r="R96" s="239" t="s">
        <v>298</v>
      </c>
      <c r="S96" s="239" t="s">
        <v>253</v>
      </c>
      <c r="T96" s="240" t="s">
        <v>299</v>
      </c>
      <c r="U96" s="220">
        <v>0.78149999999999997</v>
      </c>
      <c r="V96" s="220">
        <f>ROUND(E96*U96,2)</f>
        <v>1.64</v>
      </c>
      <c r="W96" s="220"/>
      <c r="X96" s="220" t="s">
        <v>273</v>
      </c>
      <c r="Y96" s="220" t="s">
        <v>256</v>
      </c>
      <c r="Z96" s="210"/>
      <c r="AA96" s="210"/>
      <c r="AB96" s="210"/>
      <c r="AC96" s="210"/>
      <c r="AD96" s="210"/>
      <c r="AE96" s="210"/>
      <c r="AF96" s="210"/>
      <c r="AG96" s="210" t="s">
        <v>274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4" t="s">
        <v>1145</v>
      </c>
      <c r="D97" s="224"/>
      <c r="E97" s="225">
        <v>2.1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286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24</v>
      </c>
      <c r="B98" s="235" t="s">
        <v>1146</v>
      </c>
      <c r="C98" s="251" t="s">
        <v>1147</v>
      </c>
      <c r="D98" s="236" t="s">
        <v>361</v>
      </c>
      <c r="E98" s="237">
        <v>0.75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2.0500000000000002E-3</v>
      </c>
      <c r="O98" s="237">
        <f>ROUND(E98*N98,2)</f>
        <v>0</v>
      </c>
      <c r="P98" s="237">
        <v>0</v>
      </c>
      <c r="Q98" s="237">
        <f>ROUND(E98*P98,2)</f>
        <v>0</v>
      </c>
      <c r="R98" s="239" t="s">
        <v>298</v>
      </c>
      <c r="S98" s="239" t="s">
        <v>253</v>
      </c>
      <c r="T98" s="240" t="s">
        <v>299</v>
      </c>
      <c r="U98" s="220">
        <v>0.42599999999999999</v>
      </c>
      <c r="V98" s="220">
        <f>ROUND(E98*U98,2)</f>
        <v>0.32</v>
      </c>
      <c r="W98" s="220"/>
      <c r="X98" s="220" t="s">
        <v>273</v>
      </c>
      <c r="Y98" s="220" t="s">
        <v>256</v>
      </c>
      <c r="Z98" s="210"/>
      <c r="AA98" s="210"/>
      <c r="AB98" s="210"/>
      <c r="AC98" s="210"/>
      <c r="AD98" s="210"/>
      <c r="AE98" s="210"/>
      <c r="AF98" s="210"/>
      <c r="AG98" s="210" t="s">
        <v>274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2" t="s">
        <v>1148</v>
      </c>
      <c r="D99" s="260"/>
      <c r="E99" s="260"/>
      <c r="F99" s="260"/>
      <c r="G99" s="26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319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64" t="s">
        <v>1149</v>
      </c>
      <c r="D100" s="261"/>
      <c r="E100" s="261"/>
      <c r="F100" s="261"/>
      <c r="G100" s="261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259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4" t="s">
        <v>1150</v>
      </c>
      <c r="D101" s="224"/>
      <c r="E101" s="225">
        <v>0.75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286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4">
        <v>25</v>
      </c>
      <c r="B102" s="235" t="s">
        <v>1151</v>
      </c>
      <c r="C102" s="251" t="s">
        <v>1152</v>
      </c>
      <c r="D102" s="236" t="s">
        <v>303</v>
      </c>
      <c r="E102" s="237">
        <v>12.39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2.3E-2</v>
      </c>
      <c r="O102" s="237">
        <f>ROUND(E102*N102,2)</f>
        <v>0.28000000000000003</v>
      </c>
      <c r="P102" s="237">
        <v>0</v>
      </c>
      <c r="Q102" s="237">
        <f>ROUND(E102*P102,2)</f>
        <v>0</v>
      </c>
      <c r="R102" s="239" t="s">
        <v>298</v>
      </c>
      <c r="S102" s="239" t="s">
        <v>299</v>
      </c>
      <c r="T102" s="240" t="s">
        <v>299</v>
      </c>
      <c r="U102" s="220">
        <v>0.33100000000000002</v>
      </c>
      <c r="V102" s="220">
        <f>ROUND(E102*U102,2)</f>
        <v>4.0999999999999996</v>
      </c>
      <c r="W102" s="220"/>
      <c r="X102" s="220" t="s">
        <v>273</v>
      </c>
      <c r="Y102" s="220" t="s">
        <v>256</v>
      </c>
      <c r="Z102" s="210"/>
      <c r="AA102" s="210"/>
      <c r="AB102" s="210"/>
      <c r="AC102" s="210"/>
      <c r="AD102" s="210"/>
      <c r="AE102" s="210"/>
      <c r="AF102" s="210"/>
      <c r="AG102" s="210" t="s">
        <v>274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2" t="s">
        <v>1153</v>
      </c>
      <c r="D103" s="260"/>
      <c r="E103" s="260"/>
      <c r="F103" s="260"/>
      <c r="G103" s="26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319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2" x14ac:dyDescent="0.2">
      <c r="A104" s="217"/>
      <c r="B104" s="218"/>
      <c r="C104" s="254" t="s">
        <v>1154</v>
      </c>
      <c r="D104" s="224"/>
      <c r="E104" s="225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286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4" t="s">
        <v>1155</v>
      </c>
      <c r="D105" s="224"/>
      <c r="E105" s="225">
        <v>12.39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286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7" t="s">
        <v>248</v>
      </c>
      <c r="B106" s="228" t="s">
        <v>111</v>
      </c>
      <c r="C106" s="250" t="s">
        <v>112</v>
      </c>
      <c r="D106" s="229"/>
      <c r="E106" s="230"/>
      <c r="F106" s="231"/>
      <c r="G106" s="231">
        <f>SUMIF(AG107:AG118,"&lt;&gt;NOR",G107:G118)</f>
        <v>0</v>
      </c>
      <c r="H106" s="231"/>
      <c r="I106" s="231">
        <f>SUM(I107:I118)</f>
        <v>0</v>
      </c>
      <c r="J106" s="231"/>
      <c r="K106" s="231">
        <f>SUM(K107:K118)</f>
        <v>0</v>
      </c>
      <c r="L106" s="231"/>
      <c r="M106" s="231">
        <f>SUM(M107:M118)</f>
        <v>0</v>
      </c>
      <c r="N106" s="230"/>
      <c r="O106" s="230">
        <f>SUM(O107:O118)</f>
        <v>1.55</v>
      </c>
      <c r="P106" s="230"/>
      <c r="Q106" s="230">
        <f>SUM(Q107:Q118)</f>
        <v>0</v>
      </c>
      <c r="R106" s="231"/>
      <c r="S106" s="231"/>
      <c r="T106" s="232"/>
      <c r="U106" s="226"/>
      <c r="V106" s="226">
        <f>SUM(V107:V118)</f>
        <v>18.450000000000003</v>
      </c>
      <c r="W106" s="226"/>
      <c r="X106" s="226"/>
      <c r="Y106" s="226"/>
      <c r="AG106" t="s">
        <v>249</v>
      </c>
    </row>
    <row r="107" spans="1:60" outlineLevel="1" x14ac:dyDescent="0.2">
      <c r="A107" s="234">
        <v>26</v>
      </c>
      <c r="B107" s="235" t="s">
        <v>1156</v>
      </c>
      <c r="C107" s="251" t="s">
        <v>1157</v>
      </c>
      <c r="D107" s="236" t="s">
        <v>379</v>
      </c>
      <c r="E107" s="237">
        <v>0.16800000000000001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2.5251100000000002</v>
      </c>
      <c r="O107" s="237">
        <f>ROUND(E107*N107,2)</f>
        <v>0.42</v>
      </c>
      <c r="P107" s="237">
        <v>0</v>
      </c>
      <c r="Q107" s="237">
        <f>ROUND(E107*P107,2)</f>
        <v>0</v>
      </c>
      <c r="R107" s="239" t="s">
        <v>298</v>
      </c>
      <c r="S107" s="239" t="s">
        <v>253</v>
      </c>
      <c r="T107" s="240" t="s">
        <v>299</v>
      </c>
      <c r="U107" s="220">
        <v>1.448</v>
      </c>
      <c r="V107" s="220">
        <f>ROUND(E107*U107,2)</f>
        <v>0.24</v>
      </c>
      <c r="W107" s="220"/>
      <c r="X107" s="220" t="s">
        <v>273</v>
      </c>
      <c r="Y107" s="220" t="s">
        <v>256</v>
      </c>
      <c r="Z107" s="210"/>
      <c r="AA107" s="210"/>
      <c r="AB107" s="210"/>
      <c r="AC107" s="210"/>
      <c r="AD107" s="210"/>
      <c r="AE107" s="210"/>
      <c r="AF107" s="210"/>
      <c r="AG107" s="210" t="s">
        <v>274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4" t="s">
        <v>1158</v>
      </c>
      <c r="D108" s="224"/>
      <c r="E108" s="225">
        <v>0.16800000000000001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286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27</v>
      </c>
      <c r="B109" s="235" t="s">
        <v>1159</v>
      </c>
      <c r="C109" s="251" t="s">
        <v>1160</v>
      </c>
      <c r="D109" s="236" t="s">
        <v>303</v>
      </c>
      <c r="E109" s="237">
        <v>2.95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7.8200000000000006E-3</v>
      </c>
      <c r="O109" s="237">
        <f>ROUND(E109*N109,2)</f>
        <v>0.02</v>
      </c>
      <c r="P109" s="237">
        <v>0</v>
      </c>
      <c r="Q109" s="237">
        <f>ROUND(E109*P109,2)</f>
        <v>0</v>
      </c>
      <c r="R109" s="239" t="s">
        <v>298</v>
      </c>
      <c r="S109" s="239" t="s">
        <v>253</v>
      </c>
      <c r="T109" s="240" t="s">
        <v>299</v>
      </c>
      <c r="U109" s="220">
        <v>0.79</v>
      </c>
      <c r="V109" s="220">
        <f>ROUND(E109*U109,2)</f>
        <v>2.33</v>
      </c>
      <c r="W109" s="220"/>
      <c r="X109" s="220" t="s">
        <v>273</v>
      </c>
      <c r="Y109" s="220" t="s">
        <v>256</v>
      </c>
      <c r="Z109" s="210"/>
      <c r="AA109" s="210"/>
      <c r="AB109" s="210"/>
      <c r="AC109" s="210"/>
      <c r="AD109" s="210"/>
      <c r="AE109" s="210"/>
      <c r="AF109" s="210"/>
      <c r="AG109" s="210" t="s">
        <v>274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4" t="s">
        <v>1161</v>
      </c>
      <c r="D110" s="224"/>
      <c r="E110" s="225">
        <v>2.95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286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28</v>
      </c>
      <c r="B111" s="235" t="s">
        <v>1162</v>
      </c>
      <c r="C111" s="251" t="s">
        <v>1163</v>
      </c>
      <c r="D111" s="236" t="s">
        <v>303</v>
      </c>
      <c r="E111" s="237">
        <v>2.95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298</v>
      </c>
      <c r="S111" s="239" t="s">
        <v>253</v>
      </c>
      <c r="T111" s="240" t="s">
        <v>299</v>
      </c>
      <c r="U111" s="220">
        <v>0.24</v>
      </c>
      <c r="V111" s="220">
        <f>ROUND(E111*U111,2)</f>
        <v>0.71</v>
      </c>
      <c r="W111" s="220"/>
      <c r="X111" s="220" t="s">
        <v>273</v>
      </c>
      <c r="Y111" s="220" t="s">
        <v>256</v>
      </c>
      <c r="Z111" s="210"/>
      <c r="AA111" s="210"/>
      <c r="AB111" s="210"/>
      <c r="AC111" s="210"/>
      <c r="AD111" s="210"/>
      <c r="AE111" s="210"/>
      <c r="AF111" s="210"/>
      <c r="AG111" s="210" t="s">
        <v>274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4" t="s">
        <v>1164</v>
      </c>
      <c r="D112" s="224"/>
      <c r="E112" s="225">
        <v>2.95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286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29</v>
      </c>
      <c r="B113" s="235" t="s">
        <v>1165</v>
      </c>
      <c r="C113" s="251" t="s">
        <v>1166</v>
      </c>
      <c r="D113" s="236" t="s">
        <v>441</v>
      </c>
      <c r="E113" s="237">
        <v>1.3440000000000001E-2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1.0166500000000001</v>
      </c>
      <c r="O113" s="237">
        <f>ROUND(E113*N113,2)</f>
        <v>0.01</v>
      </c>
      <c r="P113" s="237">
        <v>0</v>
      </c>
      <c r="Q113" s="237">
        <f>ROUND(E113*P113,2)</f>
        <v>0</v>
      </c>
      <c r="R113" s="239" t="s">
        <v>298</v>
      </c>
      <c r="S113" s="239" t="s">
        <v>253</v>
      </c>
      <c r="T113" s="240" t="s">
        <v>299</v>
      </c>
      <c r="U113" s="220">
        <v>27.672999999999998</v>
      </c>
      <c r="V113" s="220">
        <f>ROUND(E113*U113,2)</f>
        <v>0.37</v>
      </c>
      <c r="W113" s="220"/>
      <c r="X113" s="220" t="s">
        <v>273</v>
      </c>
      <c r="Y113" s="220" t="s">
        <v>256</v>
      </c>
      <c r="Z113" s="210"/>
      <c r="AA113" s="210"/>
      <c r="AB113" s="210"/>
      <c r="AC113" s="210"/>
      <c r="AD113" s="210"/>
      <c r="AE113" s="210"/>
      <c r="AF113" s="210"/>
      <c r="AG113" s="210" t="s">
        <v>274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2" t="s">
        <v>1167</v>
      </c>
      <c r="D114" s="260"/>
      <c r="E114" s="260"/>
      <c r="F114" s="260"/>
      <c r="G114" s="26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319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2" x14ac:dyDescent="0.2">
      <c r="A115" s="217"/>
      <c r="B115" s="218"/>
      <c r="C115" s="254" t="s">
        <v>1168</v>
      </c>
      <c r="D115" s="224"/>
      <c r="E115" s="225">
        <v>1.3440000000000001E-2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286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30</v>
      </c>
      <c r="B116" s="235" t="s">
        <v>1169</v>
      </c>
      <c r="C116" s="251" t="s">
        <v>1170</v>
      </c>
      <c r="D116" s="236" t="s">
        <v>379</v>
      </c>
      <c r="E116" s="237">
        <v>0.36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3.0501200000000002</v>
      </c>
      <c r="O116" s="237">
        <f>ROUND(E116*N116,2)</f>
        <v>1.1000000000000001</v>
      </c>
      <c r="P116" s="237">
        <v>0</v>
      </c>
      <c r="Q116" s="237">
        <f>ROUND(E116*P116,2)</f>
        <v>0</v>
      </c>
      <c r="R116" s="239" t="s">
        <v>1171</v>
      </c>
      <c r="S116" s="239" t="s">
        <v>253</v>
      </c>
      <c r="T116" s="240" t="s">
        <v>1172</v>
      </c>
      <c r="U116" s="220">
        <v>41.103549999999998</v>
      </c>
      <c r="V116" s="220">
        <f>ROUND(E116*U116,2)</f>
        <v>14.8</v>
      </c>
      <c r="W116" s="220"/>
      <c r="X116" s="220" t="s">
        <v>451</v>
      </c>
      <c r="Y116" s="220" t="s">
        <v>256</v>
      </c>
      <c r="Z116" s="210"/>
      <c r="AA116" s="210"/>
      <c r="AB116" s="210"/>
      <c r="AC116" s="210"/>
      <c r="AD116" s="210"/>
      <c r="AE116" s="210"/>
      <c r="AF116" s="210"/>
      <c r="AG116" s="210" t="s">
        <v>452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2" t="s">
        <v>1173</v>
      </c>
      <c r="D117" s="260"/>
      <c r="E117" s="260"/>
      <c r="F117" s="260"/>
      <c r="G117" s="26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319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4" t="s">
        <v>1174</v>
      </c>
      <c r="D118" s="224"/>
      <c r="E118" s="225">
        <v>0.36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286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7" t="s">
        <v>248</v>
      </c>
      <c r="B119" s="228" t="s">
        <v>115</v>
      </c>
      <c r="C119" s="250" t="s">
        <v>116</v>
      </c>
      <c r="D119" s="229"/>
      <c r="E119" s="230"/>
      <c r="F119" s="231"/>
      <c r="G119" s="231">
        <f>SUMIF(AG120:AG128,"&lt;&gt;NOR",G120:G128)</f>
        <v>0</v>
      </c>
      <c r="H119" s="231"/>
      <c r="I119" s="231">
        <f>SUM(I120:I128)</f>
        <v>0</v>
      </c>
      <c r="J119" s="231"/>
      <c r="K119" s="231">
        <f>SUM(K120:K128)</f>
        <v>0</v>
      </c>
      <c r="L119" s="231"/>
      <c r="M119" s="231">
        <f>SUM(M120:M128)</f>
        <v>0</v>
      </c>
      <c r="N119" s="230"/>
      <c r="O119" s="230">
        <f>SUM(O120:O128)</f>
        <v>17.790000000000003</v>
      </c>
      <c r="P119" s="230"/>
      <c r="Q119" s="230">
        <f>SUM(Q120:Q128)</f>
        <v>0</v>
      </c>
      <c r="R119" s="231"/>
      <c r="S119" s="231"/>
      <c r="T119" s="232"/>
      <c r="U119" s="226"/>
      <c r="V119" s="226">
        <f>SUM(V120:V128)</f>
        <v>27.41</v>
      </c>
      <c r="W119" s="226"/>
      <c r="X119" s="226"/>
      <c r="Y119" s="226"/>
      <c r="AG119" t="s">
        <v>249</v>
      </c>
    </row>
    <row r="120" spans="1:60" outlineLevel="1" x14ac:dyDescent="0.2">
      <c r="A120" s="234">
        <v>31</v>
      </c>
      <c r="B120" s="235" t="s">
        <v>1175</v>
      </c>
      <c r="C120" s="251" t="s">
        <v>1176</v>
      </c>
      <c r="D120" s="236" t="s">
        <v>303</v>
      </c>
      <c r="E120" s="237">
        <v>68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0.215</v>
      </c>
      <c r="O120" s="237">
        <f>ROUND(E120*N120,2)</f>
        <v>14.62</v>
      </c>
      <c r="P120" s="237">
        <v>0</v>
      </c>
      <c r="Q120" s="237">
        <f>ROUND(E120*P120,2)</f>
        <v>0</v>
      </c>
      <c r="R120" s="239" t="s">
        <v>1047</v>
      </c>
      <c r="S120" s="239" t="s">
        <v>253</v>
      </c>
      <c r="T120" s="240" t="s">
        <v>299</v>
      </c>
      <c r="U120" s="220">
        <v>2.5000000000000001E-2</v>
      </c>
      <c r="V120" s="220">
        <f>ROUND(E120*U120,2)</f>
        <v>1.7</v>
      </c>
      <c r="W120" s="220"/>
      <c r="X120" s="220" t="s">
        <v>273</v>
      </c>
      <c r="Y120" s="220" t="s">
        <v>256</v>
      </c>
      <c r="Z120" s="210"/>
      <c r="AA120" s="210"/>
      <c r="AB120" s="210"/>
      <c r="AC120" s="210"/>
      <c r="AD120" s="210"/>
      <c r="AE120" s="210"/>
      <c r="AF120" s="210"/>
      <c r="AG120" s="210" t="s">
        <v>274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1177</v>
      </c>
      <c r="D121" s="260"/>
      <c r="E121" s="260"/>
      <c r="F121" s="260"/>
      <c r="G121" s="26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319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4" t="s">
        <v>1178</v>
      </c>
      <c r="D122" s="224"/>
      <c r="E122" s="225">
        <v>34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286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54" t="s">
        <v>1179</v>
      </c>
      <c r="D123" s="224"/>
      <c r="E123" s="225">
        <v>34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286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4">
        <v>32</v>
      </c>
      <c r="B124" s="235" t="s">
        <v>1180</v>
      </c>
      <c r="C124" s="251" t="s">
        <v>1181</v>
      </c>
      <c r="D124" s="236" t="s">
        <v>303</v>
      </c>
      <c r="E124" s="237">
        <v>34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9.2799999999999994E-2</v>
      </c>
      <c r="O124" s="237">
        <f>ROUND(E124*N124,2)</f>
        <v>3.16</v>
      </c>
      <c r="P124" s="237">
        <v>0</v>
      </c>
      <c r="Q124" s="237">
        <f>ROUND(E124*P124,2)</f>
        <v>0</v>
      </c>
      <c r="R124" s="239" t="s">
        <v>1047</v>
      </c>
      <c r="S124" s="239" t="s">
        <v>253</v>
      </c>
      <c r="T124" s="240" t="s">
        <v>299</v>
      </c>
      <c r="U124" s="220">
        <v>0.47799999999999998</v>
      </c>
      <c r="V124" s="220">
        <f>ROUND(E124*U124,2)</f>
        <v>16.25</v>
      </c>
      <c r="W124" s="220"/>
      <c r="X124" s="220" t="s">
        <v>273</v>
      </c>
      <c r="Y124" s="220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274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2" x14ac:dyDescent="0.2">
      <c r="A125" s="217"/>
      <c r="B125" s="218"/>
      <c r="C125" s="262" t="s">
        <v>1182</v>
      </c>
      <c r="D125" s="260"/>
      <c r="E125" s="260"/>
      <c r="F125" s="260"/>
      <c r="G125" s="26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319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1" t="str">
        <f>C125</f>
        <v>s provedením lože z kameniva drceného, s vyplněním spár, s dvojitým hutněním a se smetením přebytečného materiálu na krajnici. S dodáním hmot pro lože a výplň spár.</v>
      </c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4" t="s">
        <v>1183</v>
      </c>
      <c r="D126" s="224"/>
      <c r="E126" s="225">
        <v>34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286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33</v>
      </c>
      <c r="B127" s="235" t="s">
        <v>1184</v>
      </c>
      <c r="C127" s="251" t="s">
        <v>1185</v>
      </c>
      <c r="D127" s="236" t="s">
        <v>361</v>
      </c>
      <c r="E127" s="237">
        <v>22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3.6000000000000002E-4</v>
      </c>
      <c r="O127" s="237">
        <f>ROUND(E127*N127,2)</f>
        <v>0.01</v>
      </c>
      <c r="P127" s="237">
        <v>0</v>
      </c>
      <c r="Q127" s="237">
        <f>ROUND(E127*P127,2)</f>
        <v>0</v>
      </c>
      <c r="R127" s="239" t="s">
        <v>1047</v>
      </c>
      <c r="S127" s="239" t="s">
        <v>253</v>
      </c>
      <c r="T127" s="240" t="s">
        <v>299</v>
      </c>
      <c r="U127" s="220">
        <v>0.43</v>
      </c>
      <c r="V127" s="220">
        <f>ROUND(E127*U127,2)</f>
        <v>9.4600000000000009</v>
      </c>
      <c r="W127" s="220"/>
      <c r="X127" s="220" t="s">
        <v>273</v>
      </c>
      <c r="Y127" s="220" t="s">
        <v>256</v>
      </c>
      <c r="Z127" s="210"/>
      <c r="AA127" s="210"/>
      <c r="AB127" s="210"/>
      <c r="AC127" s="210"/>
      <c r="AD127" s="210"/>
      <c r="AE127" s="210"/>
      <c r="AF127" s="210"/>
      <c r="AG127" s="210" t="s">
        <v>274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4" t="s">
        <v>1186</v>
      </c>
      <c r="D128" s="224"/>
      <c r="E128" s="225">
        <v>22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286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7" t="s">
        <v>248</v>
      </c>
      <c r="B129" s="228" t="s">
        <v>117</v>
      </c>
      <c r="C129" s="250" t="s">
        <v>118</v>
      </c>
      <c r="D129" s="229"/>
      <c r="E129" s="230"/>
      <c r="F129" s="231"/>
      <c r="G129" s="231">
        <f>SUMIF(AG130:AG143,"&lt;&gt;NOR",G130:G143)</f>
        <v>0</v>
      </c>
      <c r="H129" s="231"/>
      <c r="I129" s="231">
        <f>SUM(I130:I143)</f>
        <v>0</v>
      </c>
      <c r="J129" s="231"/>
      <c r="K129" s="231">
        <f>SUM(K130:K143)</f>
        <v>0</v>
      </c>
      <c r="L129" s="231"/>
      <c r="M129" s="231">
        <f>SUM(M130:M143)</f>
        <v>0</v>
      </c>
      <c r="N129" s="230"/>
      <c r="O129" s="230">
        <f>SUM(O130:O143)</f>
        <v>1.19</v>
      </c>
      <c r="P129" s="230"/>
      <c r="Q129" s="230">
        <f>SUM(Q130:Q143)</f>
        <v>0</v>
      </c>
      <c r="R129" s="231"/>
      <c r="S129" s="231"/>
      <c r="T129" s="232"/>
      <c r="U129" s="226"/>
      <c r="V129" s="226">
        <f>SUM(V130:V143)</f>
        <v>35.61</v>
      </c>
      <c r="W129" s="226"/>
      <c r="X129" s="226"/>
      <c r="Y129" s="226"/>
      <c r="AG129" t="s">
        <v>249</v>
      </c>
    </row>
    <row r="130" spans="1:60" outlineLevel="1" x14ac:dyDescent="0.2">
      <c r="A130" s="234">
        <v>34</v>
      </c>
      <c r="B130" s="235" t="s">
        <v>698</v>
      </c>
      <c r="C130" s="251" t="s">
        <v>699</v>
      </c>
      <c r="D130" s="236" t="s">
        <v>297</v>
      </c>
      <c r="E130" s="237">
        <v>14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3.5619999999999999E-2</v>
      </c>
      <c r="O130" s="237">
        <f>ROUND(E130*N130,2)</f>
        <v>0.5</v>
      </c>
      <c r="P130" s="237">
        <v>0</v>
      </c>
      <c r="Q130" s="237">
        <f>ROUND(E130*P130,2)</f>
        <v>0</v>
      </c>
      <c r="R130" s="239" t="s">
        <v>336</v>
      </c>
      <c r="S130" s="239" t="s">
        <v>253</v>
      </c>
      <c r="T130" s="240" t="s">
        <v>299</v>
      </c>
      <c r="U130" s="220">
        <v>0.88292999999999999</v>
      </c>
      <c r="V130" s="220">
        <f>ROUND(E130*U130,2)</f>
        <v>12.36</v>
      </c>
      <c r="W130" s="220"/>
      <c r="X130" s="220" t="s">
        <v>273</v>
      </c>
      <c r="Y130" s="220" t="s">
        <v>256</v>
      </c>
      <c r="Z130" s="210"/>
      <c r="AA130" s="210"/>
      <c r="AB130" s="210"/>
      <c r="AC130" s="210"/>
      <c r="AD130" s="210"/>
      <c r="AE130" s="210"/>
      <c r="AF130" s="210"/>
      <c r="AG130" s="210" t="s">
        <v>274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345</v>
      </c>
      <c r="D131" s="260"/>
      <c r="E131" s="260"/>
      <c r="F131" s="260"/>
      <c r="G131" s="26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319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1" t="str">
        <f>C131</f>
        <v>jakoukoliv maltou, z pomocného pracovního lešení o výšce podlahy do 1900 mm a pro zatížení do 1,5 kPa,</v>
      </c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4" t="s">
        <v>1139</v>
      </c>
      <c r="D132" s="224"/>
      <c r="E132" s="22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4" t="s">
        <v>1187</v>
      </c>
      <c r="D133" s="224"/>
      <c r="E133" s="225">
        <v>2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4" t="s">
        <v>1188</v>
      </c>
      <c r="D134" s="224"/>
      <c r="E134" s="22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286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4" t="s">
        <v>1189</v>
      </c>
      <c r="D135" s="224"/>
      <c r="E135" s="225">
        <v>3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286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4" t="s">
        <v>1190</v>
      </c>
      <c r="D136" s="224"/>
      <c r="E136" s="225">
        <v>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286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4" t="s">
        <v>1191</v>
      </c>
      <c r="D137" s="224"/>
      <c r="E137" s="225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286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4" t="s">
        <v>1189</v>
      </c>
      <c r="D138" s="224"/>
      <c r="E138" s="225">
        <v>3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286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54" t="s">
        <v>1190</v>
      </c>
      <c r="D139" s="224"/>
      <c r="E139" s="225">
        <v>3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286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4">
        <v>35</v>
      </c>
      <c r="B140" s="235" t="s">
        <v>710</v>
      </c>
      <c r="C140" s="251" t="s">
        <v>711</v>
      </c>
      <c r="D140" s="236" t="s">
        <v>303</v>
      </c>
      <c r="E140" s="237">
        <v>19.632000000000001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3.4909999999999997E-2</v>
      </c>
      <c r="O140" s="237">
        <f>ROUND(E140*N140,2)</f>
        <v>0.69</v>
      </c>
      <c r="P140" s="237">
        <v>0</v>
      </c>
      <c r="Q140" s="237">
        <f>ROUND(E140*P140,2)</f>
        <v>0</v>
      </c>
      <c r="R140" s="239" t="s">
        <v>336</v>
      </c>
      <c r="S140" s="239" t="s">
        <v>253</v>
      </c>
      <c r="T140" s="240" t="s">
        <v>299</v>
      </c>
      <c r="U140" s="220">
        <v>1.1841699999999999</v>
      </c>
      <c r="V140" s="220">
        <f>ROUND(E140*U140,2)</f>
        <v>23.25</v>
      </c>
      <c r="W140" s="220"/>
      <c r="X140" s="220" t="s">
        <v>273</v>
      </c>
      <c r="Y140" s="220" t="s">
        <v>256</v>
      </c>
      <c r="Z140" s="210"/>
      <c r="AA140" s="210"/>
      <c r="AB140" s="210"/>
      <c r="AC140" s="210"/>
      <c r="AD140" s="210"/>
      <c r="AE140" s="210"/>
      <c r="AF140" s="210"/>
      <c r="AG140" s="210" t="s">
        <v>274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712</v>
      </c>
      <c r="D141" s="260"/>
      <c r="E141" s="260"/>
      <c r="F141" s="260"/>
      <c r="G141" s="26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319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41" t="str">
        <f>C141</f>
        <v>okenního nebo dveřního, z pomocného pracovního lešení o výšce podlahy do 1900 mm a pro zatížení do 1,5 kPa,</v>
      </c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4" t="s">
        <v>1192</v>
      </c>
      <c r="D142" s="224"/>
      <c r="E142" s="225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286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4" t="s">
        <v>1193</v>
      </c>
      <c r="D143" s="224"/>
      <c r="E143" s="225">
        <v>19.632000000000001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286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27" t="s">
        <v>248</v>
      </c>
      <c r="B144" s="228" t="s">
        <v>119</v>
      </c>
      <c r="C144" s="250" t="s">
        <v>120</v>
      </c>
      <c r="D144" s="229"/>
      <c r="E144" s="230"/>
      <c r="F144" s="231"/>
      <c r="G144" s="231">
        <f>SUMIF(AG145:AG156,"&lt;&gt;NOR",G145:G156)</f>
        <v>0</v>
      </c>
      <c r="H144" s="231"/>
      <c r="I144" s="231">
        <f>SUM(I145:I156)</f>
        <v>0</v>
      </c>
      <c r="J144" s="231"/>
      <c r="K144" s="231">
        <f>SUM(K145:K156)</f>
        <v>0</v>
      </c>
      <c r="L144" s="231"/>
      <c r="M144" s="231">
        <f>SUM(M145:M156)</f>
        <v>0</v>
      </c>
      <c r="N144" s="230"/>
      <c r="O144" s="230">
        <f>SUM(O145:O156)</f>
        <v>1.34</v>
      </c>
      <c r="P144" s="230"/>
      <c r="Q144" s="230">
        <f>SUM(Q145:Q156)</f>
        <v>0</v>
      </c>
      <c r="R144" s="231"/>
      <c r="S144" s="231"/>
      <c r="T144" s="232"/>
      <c r="U144" s="226"/>
      <c r="V144" s="226">
        <f>SUM(V145:V156)</f>
        <v>43.63</v>
      </c>
      <c r="W144" s="226"/>
      <c r="X144" s="226"/>
      <c r="Y144" s="226"/>
      <c r="AG144" t="s">
        <v>249</v>
      </c>
    </row>
    <row r="145" spans="1:60" outlineLevel="1" x14ac:dyDescent="0.2">
      <c r="A145" s="234">
        <v>36</v>
      </c>
      <c r="B145" s="235" t="s">
        <v>1194</v>
      </c>
      <c r="C145" s="251" t="s">
        <v>1195</v>
      </c>
      <c r="D145" s="236" t="s">
        <v>303</v>
      </c>
      <c r="E145" s="237">
        <v>2.1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5.2580000000000002E-2</v>
      </c>
      <c r="O145" s="237">
        <f>ROUND(E145*N145,2)</f>
        <v>0.11</v>
      </c>
      <c r="P145" s="237">
        <v>0</v>
      </c>
      <c r="Q145" s="237">
        <f>ROUND(E145*P145,2)</f>
        <v>0</v>
      </c>
      <c r="R145" s="239" t="s">
        <v>298</v>
      </c>
      <c r="S145" s="239" t="s">
        <v>253</v>
      </c>
      <c r="T145" s="240" t="s">
        <v>299</v>
      </c>
      <c r="U145" s="220">
        <v>0.91700000000000004</v>
      </c>
      <c r="V145" s="220">
        <f>ROUND(E145*U145,2)</f>
        <v>1.93</v>
      </c>
      <c r="W145" s="220"/>
      <c r="X145" s="220" t="s">
        <v>273</v>
      </c>
      <c r="Y145" s="220" t="s">
        <v>256</v>
      </c>
      <c r="Z145" s="210"/>
      <c r="AA145" s="210"/>
      <c r="AB145" s="210"/>
      <c r="AC145" s="210"/>
      <c r="AD145" s="210"/>
      <c r="AE145" s="210"/>
      <c r="AF145" s="210"/>
      <c r="AG145" s="210" t="s">
        <v>274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4" t="s">
        <v>1196</v>
      </c>
      <c r="D146" s="224"/>
      <c r="E146" s="225">
        <v>2.1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286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3.75" outlineLevel="1" x14ac:dyDescent="0.2">
      <c r="A147" s="234">
        <v>37</v>
      </c>
      <c r="B147" s="235" t="s">
        <v>1197</v>
      </c>
      <c r="C147" s="251" t="s">
        <v>1198</v>
      </c>
      <c r="D147" s="236" t="s">
        <v>303</v>
      </c>
      <c r="E147" s="237">
        <v>51.6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2.3210000000000001E-2</v>
      </c>
      <c r="O147" s="237">
        <f>ROUND(E147*N147,2)</f>
        <v>1.2</v>
      </c>
      <c r="P147" s="237">
        <v>0</v>
      </c>
      <c r="Q147" s="237">
        <f>ROUND(E147*P147,2)</f>
        <v>0</v>
      </c>
      <c r="R147" s="239" t="s">
        <v>336</v>
      </c>
      <c r="S147" s="239" t="s">
        <v>253</v>
      </c>
      <c r="T147" s="240" t="s">
        <v>299</v>
      </c>
      <c r="U147" s="220">
        <v>0.56884000000000001</v>
      </c>
      <c r="V147" s="220">
        <f>ROUND(E147*U147,2)</f>
        <v>29.35</v>
      </c>
      <c r="W147" s="220"/>
      <c r="X147" s="220" t="s">
        <v>273</v>
      </c>
      <c r="Y147" s="220" t="s">
        <v>256</v>
      </c>
      <c r="Z147" s="210"/>
      <c r="AA147" s="210"/>
      <c r="AB147" s="210"/>
      <c r="AC147" s="210"/>
      <c r="AD147" s="210"/>
      <c r="AE147" s="210"/>
      <c r="AF147" s="210"/>
      <c r="AG147" s="210" t="s">
        <v>274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2" t="s">
        <v>1199</v>
      </c>
      <c r="D148" s="260"/>
      <c r="E148" s="260"/>
      <c r="F148" s="260"/>
      <c r="G148" s="26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319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4" t="s">
        <v>1200</v>
      </c>
      <c r="D149" s="261"/>
      <c r="E149" s="261"/>
      <c r="F149" s="261"/>
      <c r="G149" s="261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4" t="s">
        <v>1201</v>
      </c>
      <c r="D150" s="224"/>
      <c r="E150" s="225">
        <v>13.2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286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4" t="s">
        <v>1202</v>
      </c>
      <c r="D151" s="224"/>
      <c r="E151" s="225">
        <v>38.4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286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4">
        <v>38</v>
      </c>
      <c r="B152" s="235" t="s">
        <v>1203</v>
      </c>
      <c r="C152" s="251" t="s">
        <v>1204</v>
      </c>
      <c r="D152" s="236" t="s">
        <v>303</v>
      </c>
      <c r="E152" s="237">
        <v>53.7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6.3000000000000003E-4</v>
      </c>
      <c r="O152" s="237">
        <f>ROUND(E152*N152,2)</f>
        <v>0.03</v>
      </c>
      <c r="P152" s="237">
        <v>0</v>
      </c>
      <c r="Q152" s="237">
        <f>ROUND(E152*P152,2)</f>
        <v>0</v>
      </c>
      <c r="R152" s="239" t="s">
        <v>298</v>
      </c>
      <c r="S152" s="239" t="s">
        <v>253</v>
      </c>
      <c r="T152" s="240" t="s">
        <v>299</v>
      </c>
      <c r="U152" s="220">
        <v>0.23</v>
      </c>
      <c r="V152" s="220">
        <f>ROUND(E152*U152,2)</f>
        <v>12.35</v>
      </c>
      <c r="W152" s="220"/>
      <c r="X152" s="220" t="s">
        <v>273</v>
      </c>
      <c r="Y152" s="220" t="s">
        <v>256</v>
      </c>
      <c r="Z152" s="210"/>
      <c r="AA152" s="210"/>
      <c r="AB152" s="210"/>
      <c r="AC152" s="210"/>
      <c r="AD152" s="210"/>
      <c r="AE152" s="210"/>
      <c r="AF152" s="210"/>
      <c r="AG152" s="210" t="s">
        <v>274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62" t="s">
        <v>1205</v>
      </c>
      <c r="D153" s="260"/>
      <c r="E153" s="260"/>
      <c r="F153" s="260"/>
      <c r="G153" s="26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319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4" t="s">
        <v>1205</v>
      </c>
      <c r="D154" s="261"/>
      <c r="E154" s="261"/>
      <c r="F154" s="261"/>
      <c r="G154" s="261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259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4" t="s">
        <v>1206</v>
      </c>
      <c r="D155" s="224"/>
      <c r="E155" s="225">
        <v>51.6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286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4" t="s">
        <v>1207</v>
      </c>
      <c r="D156" s="224"/>
      <c r="E156" s="225">
        <v>2.1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286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7" t="s">
        <v>248</v>
      </c>
      <c r="B157" s="228" t="s">
        <v>121</v>
      </c>
      <c r="C157" s="250" t="s">
        <v>122</v>
      </c>
      <c r="D157" s="229"/>
      <c r="E157" s="230"/>
      <c r="F157" s="231"/>
      <c r="G157" s="231">
        <f>SUMIF(AG158:AG163,"&lt;&gt;NOR",G158:G163)</f>
        <v>0</v>
      </c>
      <c r="H157" s="231"/>
      <c r="I157" s="231">
        <f>SUM(I158:I163)</f>
        <v>0</v>
      </c>
      <c r="J157" s="231"/>
      <c r="K157" s="231">
        <f>SUM(K158:K163)</f>
        <v>0</v>
      </c>
      <c r="L157" s="231"/>
      <c r="M157" s="231">
        <f>SUM(M158:M163)</f>
        <v>0</v>
      </c>
      <c r="N157" s="230"/>
      <c r="O157" s="230">
        <f>SUM(O158:O163)</f>
        <v>0.28999999999999998</v>
      </c>
      <c r="P157" s="230"/>
      <c r="Q157" s="230">
        <f>SUM(Q158:Q163)</f>
        <v>0</v>
      </c>
      <c r="R157" s="231"/>
      <c r="S157" s="231"/>
      <c r="T157" s="232"/>
      <c r="U157" s="226"/>
      <c r="V157" s="226">
        <f>SUM(V158:V163)</f>
        <v>1.59</v>
      </c>
      <c r="W157" s="226"/>
      <c r="X157" s="226"/>
      <c r="Y157" s="226"/>
      <c r="AG157" t="s">
        <v>249</v>
      </c>
    </row>
    <row r="158" spans="1:60" ht="33.75" outlineLevel="1" x14ac:dyDescent="0.2">
      <c r="A158" s="234">
        <v>39</v>
      </c>
      <c r="B158" s="235" t="s">
        <v>1208</v>
      </c>
      <c r="C158" s="251" t="s">
        <v>1209</v>
      </c>
      <c r="D158" s="236" t="s">
        <v>303</v>
      </c>
      <c r="E158" s="237">
        <v>2.8319999999999999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0.10241</v>
      </c>
      <c r="O158" s="237">
        <f>ROUND(E158*N158,2)</f>
        <v>0.28999999999999998</v>
      </c>
      <c r="P158" s="237">
        <v>0</v>
      </c>
      <c r="Q158" s="237">
        <f>ROUND(E158*P158,2)</f>
        <v>0</v>
      </c>
      <c r="R158" s="239" t="s">
        <v>298</v>
      </c>
      <c r="S158" s="239" t="s">
        <v>253</v>
      </c>
      <c r="T158" s="240" t="s">
        <v>299</v>
      </c>
      <c r="U158" s="220">
        <v>0.56000000000000005</v>
      </c>
      <c r="V158" s="220">
        <f>ROUND(E158*U158,2)</f>
        <v>1.59</v>
      </c>
      <c r="W158" s="220"/>
      <c r="X158" s="220" t="s">
        <v>273</v>
      </c>
      <c r="Y158" s="220" t="s">
        <v>256</v>
      </c>
      <c r="Z158" s="210"/>
      <c r="AA158" s="210"/>
      <c r="AB158" s="210"/>
      <c r="AC158" s="210"/>
      <c r="AD158" s="210"/>
      <c r="AE158" s="210"/>
      <c r="AF158" s="210"/>
      <c r="AG158" s="210" t="s">
        <v>274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2" t="s">
        <v>510</v>
      </c>
      <c r="D159" s="260"/>
      <c r="E159" s="260"/>
      <c r="F159" s="260"/>
      <c r="G159" s="26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319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4" t="s">
        <v>1210</v>
      </c>
      <c r="D160" s="261"/>
      <c r="E160" s="261"/>
      <c r="F160" s="261"/>
      <c r="G160" s="261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259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4" t="s">
        <v>1211</v>
      </c>
      <c r="D161" s="261"/>
      <c r="E161" s="261"/>
      <c r="F161" s="261"/>
      <c r="G161" s="261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259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4" t="s">
        <v>1212</v>
      </c>
      <c r="D162" s="224"/>
      <c r="E162" s="225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286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4" t="s">
        <v>1213</v>
      </c>
      <c r="D163" s="224"/>
      <c r="E163" s="225">
        <v>2.8319999999999999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286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7" t="s">
        <v>248</v>
      </c>
      <c r="B164" s="228" t="s">
        <v>129</v>
      </c>
      <c r="C164" s="250" t="s">
        <v>130</v>
      </c>
      <c r="D164" s="229"/>
      <c r="E164" s="230"/>
      <c r="F164" s="231"/>
      <c r="G164" s="231">
        <f>SUMIF(AG165:AG178,"&lt;&gt;NOR",G165:G178)</f>
        <v>0</v>
      </c>
      <c r="H164" s="231"/>
      <c r="I164" s="231">
        <f>SUM(I165:I178)</f>
        <v>0</v>
      </c>
      <c r="J164" s="231"/>
      <c r="K164" s="231">
        <f>SUM(K165:K178)</f>
        <v>0</v>
      </c>
      <c r="L164" s="231"/>
      <c r="M164" s="231">
        <f>SUM(M165:M178)</f>
        <v>0</v>
      </c>
      <c r="N164" s="230"/>
      <c r="O164" s="230">
        <f>SUM(O165:O178)</f>
        <v>1.6800000000000002</v>
      </c>
      <c r="P164" s="230"/>
      <c r="Q164" s="230">
        <f>SUM(Q165:Q178)</f>
        <v>0</v>
      </c>
      <c r="R164" s="231"/>
      <c r="S164" s="231"/>
      <c r="T164" s="232"/>
      <c r="U164" s="226"/>
      <c r="V164" s="226">
        <f>SUM(V165:V178)</f>
        <v>22.77</v>
      </c>
      <c r="W164" s="226"/>
      <c r="X164" s="226"/>
      <c r="Y164" s="226"/>
      <c r="AG164" t="s">
        <v>249</v>
      </c>
    </row>
    <row r="165" spans="1:60" ht="22.5" outlineLevel="1" x14ac:dyDescent="0.2">
      <c r="A165" s="234">
        <v>40</v>
      </c>
      <c r="B165" s="235" t="s">
        <v>1214</v>
      </c>
      <c r="C165" s="251" t="s">
        <v>1215</v>
      </c>
      <c r="D165" s="236" t="s">
        <v>303</v>
      </c>
      <c r="E165" s="237">
        <v>84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1.8380000000000001E-2</v>
      </c>
      <c r="O165" s="237">
        <f>ROUND(E165*N165,2)</f>
        <v>1.54</v>
      </c>
      <c r="P165" s="237">
        <v>0</v>
      </c>
      <c r="Q165" s="237">
        <f>ROUND(E165*P165,2)</f>
        <v>0</v>
      </c>
      <c r="R165" s="239" t="s">
        <v>391</v>
      </c>
      <c r="S165" s="239" t="s">
        <v>253</v>
      </c>
      <c r="T165" s="240" t="s">
        <v>299</v>
      </c>
      <c r="U165" s="220">
        <v>0.123</v>
      </c>
      <c r="V165" s="220">
        <f>ROUND(E165*U165,2)</f>
        <v>10.33</v>
      </c>
      <c r="W165" s="220"/>
      <c r="X165" s="220" t="s">
        <v>273</v>
      </c>
      <c r="Y165" s="220" t="s">
        <v>256</v>
      </c>
      <c r="Z165" s="210"/>
      <c r="AA165" s="210"/>
      <c r="AB165" s="210"/>
      <c r="AC165" s="210"/>
      <c r="AD165" s="210"/>
      <c r="AE165" s="210"/>
      <c r="AF165" s="210"/>
      <c r="AG165" s="210" t="s">
        <v>274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62" t="s">
        <v>1216</v>
      </c>
      <c r="D166" s="260"/>
      <c r="E166" s="260"/>
      <c r="F166" s="260"/>
      <c r="G166" s="26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319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4" t="s">
        <v>1217</v>
      </c>
      <c r="D167" s="261"/>
      <c r="E167" s="261"/>
      <c r="F167" s="261"/>
      <c r="G167" s="261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259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4" t="s">
        <v>1218</v>
      </c>
      <c r="D168" s="224"/>
      <c r="E168" s="225">
        <v>64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286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4" t="s">
        <v>1219</v>
      </c>
      <c r="D169" s="224"/>
      <c r="E169" s="225">
        <v>20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286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34">
        <v>41</v>
      </c>
      <c r="B170" s="235" t="s">
        <v>1220</v>
      </c>
      <c r="C170" s="251" t="s">
        <v>1221</v>
      </c>
      <c r="D170" s="236" t="s">
        <v>303</v>
      </c>
      <c r="E170" s="237">
        <v>84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8.1999999999999998E-4</v>
      </c>
      <c r="O170" s="237">
        <f>ROUND(E170*N170,2)</f>
        <v>7.0000000000000007E-2</v>
      </c>
      <c r="P170" s="237">
        <v>0</v>
      </c>
      <c r="Q170" s="237">
        <f>ROUND(E170*P170,2)</f>
        <v>0</v>
      </c>
      <c r="R170" s="239" t="s">
        <v>391</v>
      </c>
      <c r="S170" s="239" t="s">
        <v>253</v>
      </c>
      <c r="T170" s="240" t="s">
        <v>299</v>
      </c>
      <c r="U170" s="220">
        <v>6.0000000000000001E-3</v>
      </c>
      <c r="V170" s="220">
        <f>ROUND(E170*U170,2)</f>
        <v>0.5</v>
      </c>
      <c r="W170" s="220"/>
      <c r="X170" s="220" t="s">
        <v>273</v>
      </c>
      <c r="Y170" s="220" t="s">
        <v>256</v>
      </c>
      <c r="Z170" s="210"/>
      <c r="AA170" s="210"/>
      <c r="AB170" s="210"/>
      <c r="AC170" s="210"/>
      <c r="AD170" s="210"/>
      <c r="AE170" s="210"/>
      <c r="AF170" s="210"/>
      <c r="AG170" s="210" t="s">
        <v>274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2" t="s">
        <v>1216</v>
      </c>
      <c r="D171" s="260"/>
      <c r="E171" s="260"/>
      <c r="F171" s="260"/>
      <c r="G171" s="26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319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4" t="s">
        <v>1222</v>
      </c>
      <c r="D172" s="224"/>
      <c r="E172" s="225">
        <v>84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286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4">
        <v>42</v>
      </c>
      <c r="B173" s="235" t="s">
        <v>1223</v>
      </c>
      <c r="C173" s="251" t="s">
        <v>1224</v>
      </c>
      <c r="D173" s="236" t="s">
        <v>303</v>
      </c>
      <c r="E173" s="237">
        <v>84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</v>
      </c>
      <c r="O173" s="237">
        <f>ROUND(E173*N173,2)</f>
        <v>0</v>
      </c>
      <c r="P173" s="237">
        <v>0</v>
      </c>
      <c r="Q173" s="237">
        <f>ROUND(E173*P173,2)</f>
        <v>0</v>
      </c>
      <c r="R173" s="239" t="s">
        <v>391</v>
      </c>
      <c r="S173" s="239" t="s">
        <v>253</v>
      </c>
      <c r="T173" s="240" t="s">
        <v>299</v>
      </c>
      <c r="U173" s="220">
        <v>0.105</v>
      </c>
      <c r="V173" s="220">
        <f>ROUND(E173*U173,2)</f>
        <v>8.82</v>
      </c>
      <c r="W173" s="220"/>
      <c r="X173" s="220" t="s">
        <v>273</v>
      </c>
      <c r="Y173" s="220" t="s">
        <v>256</v>
      </c>
      <c r="Z173" s="210"/>
      <c r="AA173" s="210"/>
      <c r="AB173" s="210"/>
      <c r="AC173" s="210"/>
      <c r="AD173" s="210"/>
      <c r="AE173" s="210"/>
      <c r="AF173" s="210"/>
      <c r="AG173" s="210" t="s">
        <v>274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4" t="s">
        <v>1222</v>
      </c>
      <c r="D174" s="224"/>
      <c r="E174" s="225">
        <v>84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286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4">
        <v>43</v>
      </c>
      <c r="B175" s="235" t="s">
        <v>389</v>
      </c>
      <c r="C175" s="251" t="s">
        <v>390</v>
      </c>
      <c r="D175" s="236" t="s">
        <v>303</v>
      </c>
      <c r="E175" s="237">
        <v>12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5.9199999999999999E-3</v>
      </c>
      <c r="O175" s="237">
        <f>ROUND(E175*N175,2)</f>
        <v>7.0000000000000007E-2</v>
      </c>
      <c r="P175" s="237">
        <v>0</v>
      </c>
      <c r="Q175" s="237">
        <f>ROUND(E175*P175,2)</f>
        <v>0</v>
      </c>
      <c r="R175" s="239" t="s">
        <v>391</v>
      </c>
      <c r="S175" s="239" t="s">
        <v>253</v>
      </c>
      <c r="T175" s="240" t="s">
        <v>299</v>
      </c>
      <c r="U175" s="220">
        <v>0.26</v>
      </c>
      <c r="V175" s="220">
        <f>ROUND(E175*U175,2)</f>
        <v>3.12</v>
      </c>
      <c r="W175" s="220"/>
      <c r="X175" s="220" t="s">
        <v>273</v>
      </c>
      <c r="Y175" s="220" t="s">
        <v>256</v>
      </c>
      <c r="Z175" s="210"/>
      <c r="AA175" s="210"/>
      <c r="AB175" s="210"/>
      <c r="AC175" s="210"/>
      <c r="AD175" s="210"/>
      <c r="AE175" s="210"/>
      <c r="AF175" s="210"/>
      <c r="AG175" s="210" t="s">
        <v>274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4" t="s">
        <v>1225</v>
      </c>
      <c r="D176" s="224"/>
      <c r="E176" s="225">
        <v>12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286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4">
        <v>44</v>
      </c>
      <c r="B177" s="235" t="s">
        <v>1226</v>
      </c>
      <c r="C177" s="251" t="s">
        <v>1227</v>
      </c>
      <c r="D177" s="236" t="s">
        <v>1228</v>
      </c>
      <c r="E177" s="237">
        <v>51.84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7">
        <v>0</v>
      </c>
      <c r="O177" s="237">
        <f>ROUND(E177*N177,2)</f>
        <v>0</v>
      </c>
      <c r="P177" s="237">
        <v>0</v>
      </c>
      <c r="Q177" s="237">
        <f>ROUND(E177*P177,2)</f>
        <v>0</v>
      </c>
      <c r="R177" s="239"/>
      <c r="S177" s="239" t="s">
        <v>1229</v>
      </c>
      <c r="T177" s="240" t="s">
        <v>254</v>
      </c>
      <c r="U177" s="220">
        <v>0</v>
      </c>
      <c r="V177" s="220">
        <f>ROUND(E177*U177,2)</f>
        <v>0</v>
      </c>
      <c r="W177" s="220"/>
      <c r="X177" s="220" t="s">
        <v>451</v>
      </c>
      <c r="Y177" s="220" t="s">
        <v>256</v>
      </c>
      <c r="Z177" s="210"/>
      <c r="AA177" s="210"/>
      <c r="AB177" s="210"/>
      <c r="AC177" s="210"/>
      <c r="AD177" s="210"/>
      <c r="AE177" s="210"/>
      <c r="AF177" s="210"/>
      <c r="AG177" s="210" t="s">
        <v>452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4" t="s">
        <v>1230</v>
      </c>
      <c r="D178" s="224"/>
      <c r="E178" s="225">
        <v>51.84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286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27" t="s">
        <v>248</v>
      </c>
      <c r="B179" s="228" t="s">
        <v>131</v>
      </c>
      <c r="C179" s="250" t="s">
        <v>132</v>
      </c>
      <c r="D179" s="229"/>
      <c r="E179" s="230"/>
      <c r="F179" s="231"/>
      <c r="G179" s="231">
        <f>SUMIF(AG180:AG181,"&lt;&gt;NOR",G180:G181)</f>
        <v>0</v>
      </c>
      <c r="H179" s="231"/>
      <c r="I179" s="231">
        <f>SUM(I180:I181)</f>
        <v>0</v>
      </c>
      <c r="J179" s="231"/>
      <c r="K179" s="231">
        <f>SUM(K180:K181)</f>
        <v>0</v>
      </c>
      <c r="L179" s="231"/>
      <c r="M179" s="231">
        <f>SUM(M180:M181)</f>
        <v>0</v>
      </c>
      <c r="N179" s="230"/>
      <c r="O179" s="230">
        <f>SUM(O180:O181)</f>
        <v>0</v>
      </c>
      <c r="P179" s="230"/>
      <c r="Q179" s="230">
        <f>SUM(Q180:Q181)</f>
        <v>0</v>
      </c>
      <c r="R179" s="231"/>
      <c r="S179" s="231"/>
      <c r="T179" s="232"/>
      <c r="U179" s="226"/>
      <c r="V179" s="226">
        <f>SUM(V180:V181)</f>
        <v>7.08</v>
      </c>
      <c r="W179" s="226"/>
      <c r="X179" s="226"/>
      <c r="Y179" s="226"/>
      <c r="AG179" t="s">
        <v>249</v>
      </c>
    </row>
    <row r="180" spans="1:60" ht="56.25" outlineLevel="1" x14ac:dyDescent="0.2">
      <c r="A180" s="234">
        <v>45</v>
      </c>
      <c r="B180" s="235" t="s">
        <v>398</v>
      </c>
      <c r="C180" s="251" t="s">
        <v>399</v>
      </c>
      <c r="D180" s="236" t="s">
        <v>303</v>
      </c>
      <c r="E180" s="237">
        <v>20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4.0000000000000003E-5</v>
      </c>
      <c r="O180" s="237">
        <f>ROUND(E180*N180,2)</f>
        <v>0</v>
      </c>
      <c r="P180" s="237">
        <v>0</v>
      </c>
      <c r="Q180" s="237">
        <f>ROUND(E180*P180,2)</f>
        <v>0</v>
      </c>
      <c r="R180" s="239" t="s">
        <v>298</v>
      </c>
      <c r="S180" s="239" t="s">
        <v>253</v>
      </c>
      <c r="T180" s="240" t="s">
        <v>299</v>
      </c>
      <c r="U180" s="220">
        <v>0.35399999999999998</v>
      </c>
      <c r="V180" s="220">
        <f>ROUND(E180*U180,2)</f>
        <v>7.08</v>
      </c>
      <c r="W180" s="220"/>
      <c r="X180" s="220" t="s">
        <v>273</v>
      </c>
      <c r="Y180" s="220" t="s">
        <v>256</v>
      </c>
      <c r="Z180" s="210"/>
      <c r="AA180" s="210"/>
      <c r="AB180" s="210"/>
      <c r="AC180" s="210"/>
      <c r="AD180" s="210"/>
      <c r="AE180" s="210"/>
      <c r="AF180" s="210"/>
      <c r="AG180" s="210" t="s">
        <v>274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4" t="s">
        <v>1231</v>
      </c>
      <c r="D181" s="224"/>
      <c r="E181" s="225">
        <v>20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286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7" t="s">
        <v>248</v>
      </c>
      <c r="B182" s="228" t="s">
        <v>133</v>
      </c>
      <c r="C182" s="250" t="s">
        <v>134</v>
      </c>
      <c r="D182" s="229"/>
      <c r="E182" s="230"/>
      <c r="F182" s="231"/>
      <c r="G182" s="231">
        <f>SUMIF(AG183:AG227,"&lt;&gt;NOR",G183:G227)</f>
        <v>0</v>
      </c>
      <c r="H182" s="231"/>
      <c r="I182" s="231">
        <f>SUM(I183:I227)</f>
        <v>0</v>
      </c>
      <c r="J182" s="231"/>
      <c r="K182" s="231">
        <f>SUM(K183:K227)</f>
        <v>0</v>
      </c>
      <c r="L182" s="231"/>
      <c r="M182" s="231">
        <f>SUM(M183:M227)</f>
        <v>0</v>
      </c>
      <c r="N182" s="230"/>
      <c r="O182" s="230">
        <f>SUM(O183:O227)</f>
        <v>0.01</v>
      </c>
      <c r="P182" s="230"/>
      <c r="Q182" s="230">
        <f>SUM(Q183:Q227)</f>
        <v>16.18</v>
      </c>
      <c r="R182" s="231"/>
      <c r="S182" s="231"/>
      <c r="T182" s="232"/>
      <c r="U182" s="226"/>
      <c r="V182" s="226">
        <f>SUM(V183:V227)</f>
        <v>81.99</v>
      </c>
      <c r="W182" s="226"/>
      <c r="X182" s="226"/>
      <c r="Y182" s="226"/>
      <c r="AG182" t="s">
        <v>249</v>
      </c>
    </row>
    <row r="183" spans="1:60" outlineLevel="1" x14ac:dyDescent="0.2">
      <c r="A183" s="234">
        <v>46</v>
      </c>
      <c r="B183" s="235" t="s">
        <v>1232</v>
      </c>
      <c r="C183" s="251" t="s">
        <v>1233</v>
      </c>
      <c r="D183" s="236" t="s">
        <v>379</v>
      </c>
      <c r="E183" s="237">
        <v>2.7269999999999999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0</v>
      </c>
      <c r="O183" s="237">
        <f>ROUND(E183*N183,2)</f>
        <v>0</v>
      </c>
      <c r="P183" s="237">
        <v>2.4</v>
      </c>
      <c r="Q183" s="237">
        <f>ROUND(E183*P183,2)</f>
        <v>6.54</v>
      </c>
      <c r="R183" s="239" t="s">
        <v>405</v>
      </c>
      <c r="S183" s="239" t="s">
        <v>253</v>
      </c>
      <c r="T183" s="240" t="s">
        <v>299</v>
      </c>
      <c r="U183" s="220">
        <v>13.301</v>
      </c>
      <c r="V183" s="220">
        <f>ROUND(E183*U183,2)</f>
        <v>36.270000000000003</v>
      </c>
      <c r="W183" s="220"/>
      <c r="X183" s="220" t="s">
        <v>273</v>
      </c>
      <c r="Y183" s="220" t="s">
        <v>256</v>
      </c>
      <c r="Z183" s="210"/>
      <c r="AA183" s="210"/>
      <c r="AB183" s="210"/>
      <c r="AC183" s="210"/>
      <c r="AD183" s="210"/>
      <c r="AE183" s="210"/>
      <c r="AF183" s="210"/>
      <c r="AG183" s="210" t="s">
        <v>274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62" t="s">
        <v>1234</v>
      </c>
      <c r="D184" s="260"/>
      <c r="E184" s="260"/>
      <c r="F184" s="260"/>
      <c r="G184" s="26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319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4" t="s">
        <v>1235</v>
      </c>
      <c r="D185" s="224"/>
      <c r="E185" s="225">
        <v>2.7269999999999999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286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4">
        <v>47</v>
      </c>
      <c r="B186" s="235" t="s">
        <v>865</v>
      </c>
      <c r="C186" s="251" t="s">
        <v>866</v>
      </c>
      <c r="D186" s="236" t="s">
        <v>361</v>
      </c>
      <c r="E186" s="237">
        <v>3.99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7">
        <v>0</v>
      </c>
      <c r="O186" s="237">
        <f>ROUND(E186*N186,2)</f>
        <v>0</v>
      </c>
      <c r="P186" s="237">
        <v>4.0000000000000002E-4</v>
      </c>
      <c r="Q186" s="237">
        <f>ROUND(E186*P186,2)</f>
        <v>0</v>
      </c>
      <c r="R186" s="239" t="s">
        <v>405</v>
      </c>
      <c r="S186" s="239" t="s">
        <v>253</v>
      </c>
      <c r="T186" s="240" t="s">
        <v>299</v>
      </c>
      <c r="U186" s="220">
        <v>7.0000000000000007E-2</v>
      </c>
      <c r="V186" s="220">
        <f>ROUND(E186*U186,2)</f>
        <v>0.28000000000000003</v>
      </c>
      <c r="W186" s="220"/>
      <c r="X186" s="220" t="s">
        <v>273</v>
      </c>
      <c r="Y186" s="220" t="s">
        <v>256</v>
      </c>
      <c r="Z186" s="210"/>
      <c r="AA186" s="210"/>
      <c r="AB186" s="210"/>
      <c r="AC186" s="210"/>
      <c r="AD186" s="210"/>
      <c r="AE186" s="210"/>
      <c r="AF186" s="210"/>
      <c r="AG186" s="210" t="s">
        <v>274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4" t="s">
        <v>1236</v>
      </c>
      <c r="D187" s="224"/>
      <c r="E187" s="225">
        <v>3.99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286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4">
        <v>48</v>
      </c>
      <c r="B188" s="235" t="s">
        <v>1237</v>
      </c>
      <c r="C188" s="251" t="s">
        <v>1238</v>
      </c>
      <c r="D188" s="236" t="s">
        <v>361</v>
      </c>
      <c r="E188" s="237">
        <v>5.2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0</v>
      </c>
      <c r="O188" s="237">
        <f>ROUND(E188*N188,2)</f>
        <v>0</v>
      </c>
      <c r="P188" s="237">
        <v>0.11</v>
      </c>
      <c r="Q188" s="237">
        <f>ROUND(E188*P188,2)</f>
        <v>0.56999999999999995</v>
      </c>
      <c r="R188" s="239" t="s">
        <v>405</v>
      </c>
      <c r="S188" s="239" t="s">
        <v>253</v>
      </c>
      <c r="T188" s="240" t="s">
        <v>299</v>
      </c>
      <c r="U188" s="220">
        <v>0.80400000000000005</v>
      </c>
      <c r="V188" s="220">
        <f>ROUND(E188*U188,2)</f>
        <v>4.18</v>
      </c>
      <c r="W188" s="220"/>
      <c r="X188" s="220" t="s">
        <v>273</v>
      </c>
      <c r="Y188" s="220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274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4" t="s">
        <v>1239</v>
      </c>
      <c r="D189" s="224"/>
      <c r="E189" s="225">
        <v>2.8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286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4" t="s">
        <v>1240</v>
      </c>
      <c r="D190" s="224"/>
      <c r="E190" s="225">
        <v>2.4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286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49</v>
      </c>
      <c r="B191" s="235" t="s">
        <v>1241</v>
      </c>
      <c r="C191" s="251" t="s">
        <v>1242</v>
      </c>
      <c r="D191" s="236" t="s">
        <v>361</v>
      </c>
      <c r="E191" s="237">
        <v>20.7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0</v>
      </c>
      <c r="O191" s="237">
        <f>ROUND(E191*N191,2)</f>
        <v>0</v>
      </c>
      <c r="P191" s="237">
        <v>1.0999999999999999E-2</v>
      </c>
      <c r="Q191" s="237">
        <f>ROUND(E191*P191,2)</f>
        <v>0.23</v>
      </c>
      <c r="R191" s="239" t="s">
        <v>405</v>
      </c>
      <c r="S191" s="239" t="s">
        <v>253</v>
      </c>
      <c r="T191" s="240" t="s">
        <v>299</v>
      </c>
      <c r="U191" s="220">
        <v>0.14699999999999999</v>
      </c>
      <c r="V191" s="220">
        <f>ROUND(E191*U191,2)</f>
        <v>3.04</v>
      </c>
      <c r="W191" s="220"/>
      <c r="X191" s="220" t="s">
        <v>273</v>
      </c>
      <c r="Y191" s="220" t="s">
        <v>256</v>
      </c>
      <c r="Z191" s="210"/>
      <c r="AA191" s="210"/>
      <c r="AB191" s="210"/>
      <c r="AC191" s="210"/>
      <c r="AD191" s="210"/>
      <c r="AE191" s="210"/>
      <c r="AF191" s="210"/>
      <c r="AG191" s="210" t="s">
        <v>274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1243</v>
      </c>
      <c r="D192" s="260"/>
      <c r="E192" s="260"/>
      <c r="F192" s="260"/>
      <c r="G192" s="26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319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4" t="s">
        <v>1244</v>
      </c>
      <c r="D193" s="224"/>
      <c r="E193" s="225">
        <v>20.7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286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4">
        <v>50</v>
      </c>
      <c r="B194" s="235" t="s">
        <v>1245</v>
      </c>
      <c r="C194" s="251" t="s">
        <v>1246</v>
      </c>
      <c r="D194" s="236" t="s">
        <v>361</v>
      </c>
      <c r="E194" s="237">
        <v>4.8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0</v>
      </c>
      <c r="O194" s="237">
        <f>ROUND(E194*N194,2)</f>
        <v>0</v>
      </c>
      <c r="P194" s="237">
        <v>0.03</v>
      </c>
      <c r="Q194" s="237">
        <f>ROUND(E194*P194,2)</f>
        <v>0.14000000000000001</v>
      </c>
      <c r="R194" s="239" t="s">
        <v>405</v>
      </c>
      <c r="S194" s="239" t="s">
        <v>253</v>
      </c>
      <c r="T194" s="240" t="s">
        <v>299</v>
      </c>
      <c r="U194" s="220">
        <v>0.17599999999999999</v>
      </c>
      <c r="V194" s="220">
        <f>ROUND(E194*U194,2)</f>
        <v>0.84</v>
      </c>
      <c r="W194" s="220"/>
      <c r="X194" s="220" t="s">
        <v>273</v>
      </c>
      <c r="Y194" s="220" t="s">
        <v>256</v>
      </c>
      <c r="Z194" s="210"/>
      <c r="AA194" s="210"/>
      <c r="AB194" s="210"/>
      <c r="AC194" s="210"/>
      <c r="AD194" s="210"/>
      <c r="AE194" s="210"/>
      <c r="AF194" s="210"/>
      <c r="AG194" s="210" t="s">
        <v>274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2" t="s">
        <v>1243</v>
      </c>
      <c r="D195" s="260"/>
      <c r="E195" s="260"/>
      <c r="F195" s="260"/>
      <c r="G195" s="26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319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4" t="s">
        <v>1247</v>
      </c>
      <c r="D196" s="224"/>
      <c r="E196" s="225">
        <v>4.8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286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4">
        <v>51</v>
      </c>
      <c r="B197" s="235" t="s">
        <v>732</v>
      </c>
      <c r="C197" s="251" t="s">
        <v>733</v>
      </c>
      <c r="D197" s="236" t="s">
        <v>303</v>
      </c>
      <c r="E197" s="237">
        <v>4.8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0</v>
      </c>
      <c r="O197" s="237">
        <f>ROUND(E197*N197,2)</f>
        <v>0</v>
      </c>
      <c r="P197" s="237">
        <v>5.5E-2</v>
      </c>
      <c r="Q197" s="237">
        <f>ROUND(E197*P197,2)</f>
        <v>0.26</v>
      </c>
      <c r="R197" s="239" t="s">
        <v>405</v>
      </c>
      <c r="S197" s="239" t="s">
        <v>253</v>
      </c>
      <c r="T197" s="240" t="s">
        <v>299</v>
      </c>
      <c r="U197" s="220">
        <v>0.42499999999999999</v>
      </c>
      <c r="V197" s="220">
        <f>ROUND(E197*U197,2)</f>
        <v>2.04</v>
      </c>
      <c r="W197" s="220"/>
      <c r="X197" s="220" t="s">
        <v>273</v>
      </c>
      <c r="Y197" s="220" t="s">
        <v>256</v>
      </c>
      <c r="Z197" s="210"/>
      <c r="AA197" s="210"/>
      <c r="AB197" s="210"/>
      <c r="AC197" s="210"/>
      <c r="AD197" s="210"/>
      <c r="AE197" s="210"/>
      <c r="AF197" s="210"/>
      <c r="AG197" s="210" t="s">
        <v>274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2" x14ac:dyDescent="0.2">
      <c r="A198" s="217"/>
      <c r="B198" s="218"/>
      <c r="C198" s="262" t="s">
        <v>734</v>
      </c>
      <c r="D198" s="260"/>
      <c r="E198" s="260"/>
      <c r="F198" s="260"/>
      <c r="G198" s="26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319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1" t="str">
        <f>C198</f>
        <v>bez odstupu, po hrubém vybourání otvorů v jakémkoliv zdivu cihelném, včetně pomocného lešení o výšce podlahy do 1900 mm a pro zatížení do 1,5 kPa  (150 kg/m2),</v>
      </c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4" t="s">
        <v>1248</v>
      </c>
      <c r="D199" s="224"/>
      <c r="E199" s="225">
        <v>4.8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286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4">
        <v>52</v>
      </c>
      <c r="B200" s="235" t="s">
        <v>978</v>
      </c>
      <c r="C200" s="251" t="s">
        <v>979</v>
      </c>
      <c r="D200" s="236" t="s">
        <v>297</v>
      </c>
      <c r="E200" s="237">
        <v>25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0</v>
      </c>
      <c r="O200" s="237">
        <f>ROUND(E200*N200,2)</f>
        <v>0</v>
      </c>
      <c r="P200" s="237">
        <v>0.01</v>
      </c>
      <c r="Q200" s="237">
        <f>ROUND(E200*P200,2)</f>
        <v>0.25</v>
      </c>
      <c r="R200" s="239" t="s">
        <v>405</v>
      </c>
      <c r="S200" s="239" t="s">
        <v>253</v>
      </c>
      <c r="T200" s="240" t="s">
        <v>299</v>
      </c>
      <c r="U200" s="220">
        <v>0.03</v>
      </c>
      <c r="V200" s="220">
        <f>ROUND(E200*U200,2)</f>
        <v>0.75</v>
      </c>
      <c r="W200" s="220"/>
      <c r="X200" s="220" t="s">
        <v>273</v>
      </c>
      <c r="Y200" s="220" t="s">
        <v>256</v>
      </c>
      <c r="Z200" s="210"/>
      <c r="AA200" s="210"/>
      <c r="AB200" s="210"/>
      <c r="AC200" s="210"/>
      <c r="AD200" s="210"/>
      <c r="AE200" s="210"/>
      <c r="AF200" s="210"/>
      <c r="AG200" s="210" t="s">
        <v>274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2" t="s">
        <v>416</v>
      </c>
      <c r="D201" s="260"/>
      <c r="E201" s="260"/>
      <c r="F201" s="260"/>
      <c r="G201" s="26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319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4" t="s">
        <v>1139</v>
      </c>
      <c r="D202" s="224"/>
      <c r="E202" s="225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286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4" t="s">
        <v>1249</v>
      </c>
      <c r="D203" s="224"/>
      <c r="E203" s="225">
        <v>1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286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4" t="s">
        <v>1250</v>
      </c>
      <c r="D204" s="224"/>
      <c r="E204" s="225">
        <v>24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286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53</v>
      </c>
      <c r="B205" s="235" t="s">
        <v>1251</v>
      </c>
      <c r="C205" s="251" t="s">
        <v>1252</v>
      </c>
      <c r="D205" s="236" t="s">
        <v>303</v>
      </c>
      <c r="E205" s="237">
        <v>0.91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2.1900000000000001E-3</v>
      </c>
      <c r="O205" s="237">
        <f>ROUND(E205*N205,2)</f>
        <v>0</v>
      </c>
      <c r="P205" s="237">
        <v>4.1000000000000002E-2</v>
      </c>
      <c r="Q205" s="237">
        <f>ROUND(E205*P205,2)</f>
        <v>0.04</v>
      </c>
      <c r="R205" s="239" t="s">
        <v>405</v>
      </c>
      <c r="S205" s="239" t="s">
        <v>253</v>
      </c>
      <c r="T205" s="240" t="s">
        <v>299</v>
      </c>
      <c r="U205" s="220">
        <v>0.52</v>
      </c>
      <c r="V205" s="220">
        <f>ROUND(E205*U205,2)</f>
        <v>0.47</v>
      </c>
      <c r="W205" s="220"/>
      <c r="X205" s="220" t="s">
        <v>273</v>
      </c>
      <c r="Y205" s="220" t="s">
        <v>256</v>
      </c>
      <c r="Z205" s="210"/>
      <c r="AA205" s="210"/>
      <c r="AB205" s="210"/>
      <c r="AC205" s="210"/>
      <c r="AD205" s="210"/>
      <c r="AE205" s="210"/>
      <c r="AF205" s="210"/>
      <c r="AG205" s="210" t="s">
        <v>274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2" t="s">
        <v>984</v>
      </c>
      <c r="D206" s="260"/>
      <c r="E206" s="260"/>
      <c r="F206" s="260"/>
      <c r="G206" s="26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319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54" t="s">
        <v>1139</v>
      </c>
      <c r="D207" s="224"/>
      <c r="E207" s="225"/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286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4" t="s">
        <v>1253</v>
      </c>
      <c r="D208" s="224"/>
      <c r="E208" s="225">
        <v>0.91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286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4">
        <v>54</v>
      </c>
      <c r="B209" s="235" t="s">
        <v>1254</v>
      </c>
      <c r="C209" s="251" t="s">
        <v>1255</v>
      </c>
      <c r="D209" s="236" t="s">
        <v>303</v>
      </c>
      <c r="E209" s="237">
        <v>9.7754999999999992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9.2000000000000003E-4</v>
      </c>
      <c r="O209" s="237">
        <f>ROUND(E209*N209,2)</f>
        <v>0.01</v>
      </c>
      <c r="P209" s="237">
        <v>5.3999999999999999E-2</v>
      </c>
      <c r="Q209" s="237">
        <f>ROUND(E209*P209,2)</f>
        <v>0.53</v>
      </c>
      <c r="R209" s="239" t="s">
        <v>405</v>
      </c>
      <c r="S209" s="239" t="s">
        <v>253</v>
      </c>
      <c r="T209" s="240" t="s">
        <v>299</v>
      </c>
      <c r="U209" s="220">
        <v>0.46500000000000002</v>
      </c>
      <c r="V209" s="220">
        <f>ROUND(E209*U209,2)</f>
        <v>4.55</v>
      </c>
      <c r="W209" s="220"/>
      <c r="X209" s="220" t="s">
        <v>273</v>
      </c>
      <c r="Y209" s="220" t="s">
        <v>256</v>
      </c>
      <c r="Z209" s="210"/>
      <c r="AA209" s="210"/>
      <c r="AB209" s="210"/>
      <c r="AC209" s="210"/>
      <c r="AD209" s="210"/>
      <c r="AE209" s="210"/>
      <c r="AF209" s="210"/>
      <c r="AG209" s="210" t="s">
        <v>274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2" t="s">
        <v>984</v>
      </c>
      <c r="D210" s="260"/>
      <c r="E210" s="260"/>
      <c r="F210" s="260"/>
      <c r="G210" s="26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319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4" t="s">
        <v>1256</v>
      </c>
      <c r="D211" s="224"/>
      <c r="E211" s="225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286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4" t="s">
        <v>1257</v>
      </c>
      <c r="D212" s="224"/>
      <c r="E212" s="225">
        <v>9.7754999999999992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286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4">
        <v>55</v>
      </c>
      <c r="B213" s="235" t="s">
        <v>1258</v>
      </c>
      <c r="C213" s="251" t="s">
        <v>1259</v>
      </c>
      <c r="D213" s="236" t="s">
        <v>361</v>
      </c>
      <c r="E213" s="237">
        <v>5.32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7">
        <v>0</v>
      </c>
      <c r="O213" s="237">
        <f>ROUND(E213*N213,2)</f>
        <v>0</v>
      </c>
      <c r="P213" s="237">
        <v>1.1129999999999999E-2</v>
      </c>
      <c r="Q213" s="237">
        <f>ROUND(E213*P213,2)</f>
        <v>0.06</v>
      </c>
      <c r="R213" s="239" t="s">
        <v>405</v>
      </c>
      <c r="S213" s="239" t="s">
        <v>253</v>
      </c>
      <c r="T213" s="240" t="s">
        <v>299</v>
      </c>
      <c r="U213" s="220">
        <v>8.3000000000000004E-2</v>
      </c>
      <c r="V213" s="220">
        <f>ROUND(E213*U213,2)</f>
        <v>0.44</v>
      </c>
      <c r="W213" s="220"/>
      <c r="X213" s="220" t="s">
        <v>273</v>
      </c>
      <c r="Y213" s="220" t="s">
        <v>256</v>
      </c>
      <c r="Z213" s="210"/>
      <c r="AA213" s="210"/>
      <c r="AB213" s="210"/>
      <c r="AC213" s="210"/>
      <c r="AD213" s="210"/>
      <c r="AE213" s="210"/>
      <c r="AF213" s="210"/>
      <c r="AG213" s="210" t="s">
        <v>274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4" t="s">
        <v>1260</v>
      </c>
      <c r="D214" s="224"/>
      <c r="E214" s="225">
        <v>5.32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286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4">
        <v>56</v>
      </c>
      <c r="B215" s="235" t="s">
        <v>1261</v>
      </c>
      <c r="C215" s="251" t="s">
        <v>1262</v>
      </c>
      <c r="D215" s="236" t="s">
        <v>379</v>
      </c>
      <c r="E215" s="237">
        <v>3.1920000000000002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1.33E-3</v>
      </c>
      <c r="O215" s="237">
        <f>ROUND(E215*N215,2)</f>
        <v>0</v>
      </c>
      <c r="P215" s="237">
        <v>1.8</v>
      </c>
      <c r="Q215" s="237">
        <f>ROUND(E215*P215,2)</f>
        <v>5.75</v>
      </c>
      <c r="R215" s="239" t="s">
        <v>405</v>
      </c>
      <c r="S215" s="239" t="s">
        <v>253</v>
      </c>
      <c r="T215" s="240" t="s">
        <v>299</v>
      </c>
      <c r="U215" s="220">
        <v>4.67</v>
      </c>
      <c r="V215" s="220">
        <f>ROUND(E215*U215,2)</f>
        <v>14.91</v>
      </c>
      <c r="W215" s="220"/>
      <c r="X215" s="220" t="s">
        <v>273</v>
      </c>
      <c r="Y215" s="220" t="s">
        <v>256</v>
      </c>
      <c r="Z215" s="210"/>
      <c r="AA215" s="210"/>
      <c r="AB215" s="210"/>
      <c r="AC215" s="210"/>
      <c r="AD215" s="210"/>
      <c r="AE215" s="210"/>
      <c r="AF215" s="210"/>
      <c r="AG215" s="210" t="s">
        <v>274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2" t="s">
        <v>740</v>
      </c>
      <c r="D216" s="260"/>
      <c r="E216" s="260"/>
      <c r="F216" s="260"/>
      <c r="G216" s="26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319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4" t="s">
        <v>741</v>
      </c>
      <c r="D217" s="261"/>
      <c r="E217" s="261"/>
      <c r="F217" s="261"/>
      <c r="G217" s="261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259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4" t="s">
        <v>1263</v>
      </c>
      <c r="D218" s="224"/>
      <c r="E218" s="225">
        <v>3.1920000000000002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286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4">
        <v>57</v>
      </c>
      <c r="B219" s="235" t="s">
        <v>746</v>
      </c>
      <c r="C219" s="251" t="s">
        <v>747</v>
      </c>
      <c r="D219" s="236" t="s">
        <v>303</v>
      </c>
      <c r="E219" s="237">
        <v>21.344000000000001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7">
        <v>0</v>
      </c>
      <c r="O219" s="237">
        <f>ROUND(E219*N219,2)</f>
        <v>0</v>
      </c>
      <c r="P219" s="237">
        <v>4.5999999999999999E-2</v>
      </c>
      <c r="Q219" s="237">
        <f>ROUND(E219*P219,2)</f>
        <v>0.98</v>
      </c>
      <c r="R219" s="239" t="s">
        <v>405</v>
      </c>
      <c r="S219" s="239" t="s">
        <v>253</v>
      </c>
      <c r="T219" s="240" t="s">
        <v>299</v>
      </c>
      <c r="U219" s="220">
        <v>0.26</v>
      </c>
      <c r="V219" s="220">
        <f>ROUND(E219*U219,2)</f>
        <v>5.55</v>
      </c>
      <c r="W219" s="220"/>
      <c r="X219" s="220" t="s">
        <v>273</v>
      </c>
      <c r="Y219" s="220" t="s">
        <v>256</v>
      </c>
      <c r="Z219" s="210"/>
      <c r="AA219" s="210"/>
      <c r="AB219" s="210"/>
      <c r="AC219" s="210"/>
      <c r="AD219" s="210"/>
      <c r="AE219" s="210"/>
      <c r="AF219" s="210"/>
      <c r="AG219" s="210" t="s">
        <v>274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54" t="s">
        <v>1139</v>
      </c>
      <c r="D220" s="224"/>
      <c r="E220" s="225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286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4" t="s">
        <v>1264</v>
      </c>
      <c r="D221" s="224"/>
      <c r="E221" s="225">
        <v>3.2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286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3" x14ac:dyDescent="0.2">
      <c r="A222" s="217"/>
      <c r="B222" s="218"/>
      <c r="C222" s="254" t="s">
        <v>1265</v>
      </c>
      <c r="D222" s="224"/>
      <c r="E222" s="225">
        <v>18.143999999999998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286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4">
        <v>58</v>
      </c>
      <c r="B223" s="235" t="s">
        <v>1266</v>
      </c>
      <c r="C223" s="251" t="s">
        <v>1267</v>
      </c>
      <c r="D223" s="236" t="s">
        <v>303</v>
      </c>
      <c r="E223" s="237">
        <v>51.6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7">
        <v>0</v>
      </c>
      <c r="O223" s="237">
        <f>ROUND(E223*N223,2)</f>
        <v>0</v>
      </c>
      <c r="P223" s="237">
        <v>1.6E-2</v>
      </c>
      <c r="Q223" s="237">
        <f>ROUND(E223*P223,2)</f>
        <v>0.83</v>
      </c>
      <c r="R223" s="239" t="s">
        <v>405</v>
      </c>
      <c r="S223" s="239" t="s">
        <v>253</v>
      </c>
      <c r="T223" s="240" t="s">
        <v>299</v>
      </c>
      <c r="U223" s="220">
        <v>0.09</v>
      </c>
      <c r="V223" s="220">
        <f>ROUND(E223*U223,2)</f>
        <v>4.6399999999999997</v>
      </c>
      <c r="W223" s="220"/>
      <c r="X223" s="220" t="s">
        <v>273</v>
      </c>
      <c r="Y223" s="220" t="s">
        <v>256</v>
      </c>
      <c r="Z223" s="210"/>
      <c r="AA223" s="210"/>
      <c r="AB223" s="210"/>
      <c r="AC223" s="210"/>
      <c r="AD223" s="210"/>
      <c r="AE223" s="210"/>
      <c r="AF223" s="210"/>
      <c r="AG223" s="210" t="s">
        <v>274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4" t="s">
        <v>1206</v>
      </c>
      <c r="D224" s="224"/>
      <c r="E224" s="225">
        <v>51.6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286</v>
      </c>
      <c r="AH224" s="210">
        <v>5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4">
        <v>59</v>
      </c>
      <c r="B225" s="235" t="s">
        <v>1268</v>
      </c>
      <c r="C225" s="251" t="s">
        <v>1269</v>
      </c>
      <c r="D225" s="236" t="s">
        <v>303</v>
      </c>
      <c r="E225" s="237">
        <v>35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 t="s">
        <v>1047</v>
      </c>
      <c r="S225" s="239" t="s">
        <v>253</v>
      </c>
      <c r="T225" s="240" t="s">
        <v>299</v>
      </c>
      <c r="U225" s="220">
        <v>0.115</v>
      </c>
      <c r="V225" s="220">
        <f>ROUND(E225*U225,2)</f>
        <v>4.03</v>
      </c>
      <c r="W225" s="220"/>
      <c r="X225" s="220" t="s">
        <v>273</v>
      </c>
      <c r="Y225" s="220" t="s">
        <v>256</v>
      </c>
      <c r="Z225" s="210"/>
      <c r="AA225" s="210"/>
      <c r="AB225" s="210"/>
      <c r="AC225" s="210"/>
      <c r="AD225" s="210"/>
      <c r="AE225" s="210"/>
      <c r="AF225" s="210"/>
      <c r="AG225" s="210" t="s">
        <v>274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2" x14ac:dyDescent="0.2">
      <c r="A226" s="217"/>
      <c r="B226" s="218"/>
      <c r="C226" s="262" t="s">
        <v>1270</v>
      </c>
      <c r="D226" s="260"/>
      <c r="E226" s="260"/>
      <c r="F226" s="260"/>
      <c r="G226" s="26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319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41" t="str">
        <f>C226</f>
        <v>krajníků, desek nebo panelů od spojovacího materiálu s odklizením a uložením očištěných hmot a spojovacího materiálu na skládku na vzdálenost do 10 m</v>
      </c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4" t="s">
        <v>1053</v>
      </c>
      <c r="D227" s="224"/>
      <c r="E227" s="225">
        <v>35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286</v>
      </c>
      <c r="AH227" s="210">
        <v>5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27" t="s">
        <v>248</v>
      </c>
      <c r="B228" s="228" t="s">
        <v>135</v>
      </c>
      <c r="C228" s="250" t="s">
        <v>136</v>
      </c>
      <c r="D228" s="229"/>
      <c r="E228" s="230"/>
      <c r="F228" s="231"/>
      <c r="G228" s="231">
        <f>SUMIF(AG229:AG291,"&lt;&gt;NOR",G229:G291)</f>
        <v>0</v>
      </c>
      <c r="H228" s="231"/>
      <c r="I228" s="231">
        <f>SUM(I229:I291)</f>
        <v>0</v>
      </c>
      <c r="J228" s="231"/>
      <c r="K228" s="231">
        <f>SUM(K229:K291)</f>
        <v>0</v>
      </c>
      <c r="L228" s="231"/>
      <c r="M228" s="231">
        <f>SUM(M229:M291)</f>
        <v>0</v>
      </c>
      <c r="N228" s="230"/>
      <c r="O228" s="230">
        <f>SUM(O229:O291)</f>
        <v>0</v>
      </c>
      <c r="P228" s="230"/>
      <c r="Q228" s="230">
        <f>SUM(Q229:Q291)</f>
        <v>0</v>
      </c>
      <c r="R228" s="231"/>
      <c r="S228" s="231"/>
      <c r="T228" s="232"/>
      <c r="U228" s="226"/>
      <c r="V228" s="226">
        <f>SUM(V229:V291)</f>
        <v>97.63</v>
      </c>
      <c r="W228" s="226"/>
      <c r="X228" s="226"/>
      <c r="Y228" s="226"/>
      <c r="AG228" t="s">
        <v>249</v>
      </c>
    </row>
    <row r="229" spans="1:60" ht="22.5" outlineLevel="1" x14ac:dyDescent="0.2">
      <c r="A229" s="234">
        <v>60</v>
      </c>
      <c r="B229" s="235" t="s">
        <v>1271</v>
      </c>
      <c r="C229" s="251" t="s">
        <v>1272</v>
      </c>
      <c r="D229" s="236" t="s">
        <v>441</v>
      </c>
      <c r="E229" s="237">
        <v>44.339849999999998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7">
        <v>0</v>
      </c>
      <c r="O229" s="237">
        <f>ROUND(E229*N229,2)</f>
        <v>0</v>
      </c>
      <c r="P229" s="237">
        <v>0</v>
      </c>
      <c r="Q229" s="237">
        <f>ROUND(E229*P229,2)</f>
        <v>0</v>
      </c>
      <c r="R229" s="239" t="s">
        <v>336</v>
      </c>
      <c r="S229" s="239" t="s">
        <v>253</v>
      </c>
      <c r="T229" s="240" t="s">
        <v>299</v>
      </c>
      <c r="U229" s="220">
        <v>0.9385</v>
      </c>
      <c r="V229" s="220">
        <f>ROUND(E229*U229,2)</f>
        <v>41.61</v>
      </c>
      <c r="W229" s="220"/>
      <c r="X229" s="220" t="s">
        <v>273</v>
      </c>
      <c r="Y229" s="220" t="s">
        <v>256</v>
      </c>
      <c r="Z229" s="210"/>
      <c r="AA229" s="210"/>
      <c r="AB229" s="210"/>
      <c r="AC229" s="210"/>
      <c r="AD229" s="210"/>
      <c r="AE229" s="210"/>
      <c r="AF229" s="210"/>
      <c r="AG229" s="210" t="s">
        <v>274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62" t="s">
        <v>444</v>
      </c>
      <c r="D230" s="260"/>
      <c r="E230" s="260"/>
      <c r="F230" s="260"/>
      <c r="G230" s="26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319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54" t="s">
        <v>1273</v>
      </c>
      <c r="D231" s="224"/>
      <c r="E231" s="225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286</v>
      </c>
      <c r="AH231" s="210">
        <v>6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4" t="s">
        <v>1274</v>
      </c>
      <c r="D232" s="224"/>
      <c r="E232" s="225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286</v>
      </c>
      <c r="AH232" s="210">
        <v>6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4" t="s">
        <v>1275</v>
      </c>
      <c r="D233" s="224"/>
      <c r="E233" s="225"/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286</v>
      </c>
      <c r="AH233" s="210">
        <v>6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54" t="s">
        <v>1276</v>
      </c>
      <c r="D234" s="224"/>
      <c r="E234" s="225"/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286</v>
      </c>
      <c r="AH234" s="210">
        <v>6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4" t="s">
        <v>1277</v>
      </c>
      <c r="D235" s="224"/>
      <c r="E235" s="225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286</v>
      </c>
      <c r="AH235" s="210">
        <v>6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4" t="s">
        <v>1278</v>
      </c>
      <c r="D236" s="224"/>
      <c r="E236" s="225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286</v>
      </c>
      <c r="AH236" s="210">
        <v>6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4" t="s">
        <v>1279</v>
      </c>
      <c r="D237" s="224"/>
      <c r="E237" s="225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286</v>
      </c>
      <c r="AH237" s="210">
        <v>6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4" t="s">
        <v>1280</v>
      </c>
      <c r="D238" s="224"/>
      <c r="E238" s="225"/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286</v>
      </c>
      <c r="AH238" s="210">
        <v>6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4" t="s">
        <v>1281</v>
      </c>
      <c r="D239" s="224"/>
      <c r="E239" s="225">
        <v>6.6096000000000004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286</v>
      </c>
      <c r="AH239" s="210">
        <v>6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4" t="s">
        <v>1282</v>
      </c>
      <c r="D240" s="224"/>
      <c r="E240" s="225">
        <v>7.0638100000000001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286</v>
      </c>
      <c r="AH240" s="210">
        <v>6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54" t="s">
        <v>1283</v>
      </c>
      <c r="D241" s="224"/>
      <c r="E241" s="225">
        <v>9.0359999999999996E-2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286</v>
      </c>
      <c r="AH241" s="210">
        <v>6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54" t="s">
        <v>1284</v>
      </c>
      <c r="D242" s="224"/>
      <c r="E242" s="225"/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286</v>
      </c>
      <c r="AH242" s="210">
        <v>6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54" t="s">
        <v>1285</v>
      </c>
      <c r="D243" s="224"/>
      <c r="E243" s="225">
        <v>0.10613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286</v>
      </c>
      <c r="AH243" s="210">
        <v>6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4" t="s">
        <v>1286</v>
      </c>
      <c r="D244" s="224"/>
      <c r="E244" s="225">
        <v>6.5448000000000004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286</v>
      </c>
      <c r="AH244" s="210">
        <v>6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4" t="s">
        <v>1287</v>
      </c>
      <c r="D245" s="224"/>
      <c r="E245" s="225">
        <v>0.16933999999999999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286</v>
      </c>
      <c r="AH245" s="210">
        <v>6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4" t="s">
        <v>1288</v>
      </c>
      <c r="D246" s="224"/>
      <c r="E246" s="225"/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286</v>
      </c>
      <c r="AH246" s="210">
        <v>6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4" t="s">
        <v>1289</v>
      </c>
      <c r="D247" s="224"/>
      <c r="E247" s="225">
        <v>0.23821999999999999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286</v>
      </c>
      <c r="AH247" s="210">
        <v>6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4" t="s">
        <v>1290</v>
      </c>
      <c r="D248" s="224"/>
      <c r="E248" s="225">
        <v>4.8889100000000001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286</v>
      </c>
      <c r="AH248" s="210">
        <v>6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4" t="s">
        <v>1291</v>
      </c>
      <c r="D249" s="224"/>
      <c r="E249" s="225">
        <v>0.60831999999999997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286</v>
      </c>
      <c r="AH249" s="210">
        <v>6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4" t="s">
        <v>1292</v>
      </c>
      <c r="D250" s="224"/>
      <c r="E250" s="225"/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286</v>
      </c>
      <c r="AH250" s="210">
        <v>6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4" t="s">
        <v>1293</v>
      </c>
      <c r="D251" s="224"/>
      <c r="E251" s="225">
        <v>0.23724999999999999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286</v>
      </c>
      <c r="AH251" s="210">
        <v>6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4" t="s">
        <v>1294</v>
      </c>
      <c r="D252" s="224"/>
      <c r="E252" s="225">
        <v>14.62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286</v>
      </c>
      <c r="AH252" s="210">
        <v>6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4" t="s">
        <v>1295</v>
      </c>
      <c r="D253" s="224"/>
      <c r="E253" s="225">
        <v>3.1551999999999998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286</v>
      </c>
      <c r="AH253" s="210">
        <v>6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4" t="s">
        <v>1296</v>
      </c>
      <c r="D254" s="224"/>
      <c r="E254" s="225">
        <v>7.92E-3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286</v>
      </c>
      <c r="AH254" s="210">
        <v>6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34">
        <v>61</v>
      </c>
      <c r="B255" s="235" t="s">
        <v>988</v>
      </c>
      <c r="C255" s="251" t="s">
        <v>1297</v>
      </c>
      <c r="D255" s="236" t="s">
        <v>441</v>
      </c>
      <c r="E255" s="237">
        <v>10.185739999999999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7">
        <v>0</v>
      </c>
      <c r="O255" s="237">
        <f>ROUND(E255*N255,2)</f>
        <v>0</v>
      </c>
      <c r="P255" s="237">
        <v>0</v>
      </c>
      <c r="Q255" s="237">
        <f>ROUND(E255*P255,2)</f>
        <v>0</v>
      </c>
      <c r="R255" s="239" t="s">
        <v>336</v>
      </c>
      <c r="S255" s="239" t="s">
        <v>253</v>
      </c>
      <c r="T255" s="240" t="s">
        <v>299</v>
      </c>
      <c r="U255" s="220">
        <v>5.5</v>
      </c>
      <c r="V255" s="220">
        <f>ROUND(E255*U255,2)</f>
        <v>56.02</v>
      </c>
      <c r="W255" s="220"/>
      <c r="X255" s="220" t="s">
        <v>273</v>
      </c>
      <c r="Y255" s="220" t="s">
        <v>256</v>
      </c>
      <c r="Z255" s="210"/>
      <c r="AA255" s="210"/>
      <c r="AB255" s="210"/>
      <c r="AC255" s="210"/>
      <c r="AD255" s="210"/>
      <c r="AE255" s="210"/>
      <c r="AF255" s="210"/>
      <c r="AG255" s="210" t="s">
        <v>274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62" t="s">
        <v>444</v>
      </c>
      <c r="D256" s="260"/>
      <c r="E256" s="260"/>
      <c r="F256" s="260"/>
      <c r="G256" s="26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319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54" t="s">
        <v>1298</v>
      </c>
      <c r="D257" s="224"/>
      <c r="E257" s="225">
        <v>3.2371799999999999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286</v>
      </c>
      <c r="AH257" s="210">
        <v>6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4" t="s">
        <v>1299</v>
      </c>
      <c r="D258" s="224"/>
      <c r="E258" s="225">
        <v>0.58723999999999998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286</v>
      </c>
      <c r="AH258" s="210">
        <v>6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54" t="s">
        <v>1300</v>
      </c>
      <c r="D259" s="224"/>
      <c r="E259" s="225">
        <v>1.5399999999999999E-3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286</v>
      </c>
      <c r="AH259" s="210">
        <v>6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54" t="s">
        <v>1301</v>
      </c>
      <c r="D260" s="224"/>
      <c r="E260" s="225">
        <v>0.28497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286</v>
      </c>
      <c r="AH260" s="210">
        <v>6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54" t="s">
        <v>1302</v>
      </c>
      <c r="D261" s="224"/>
      <c r="E261" s="225">
        <v>0.42421999999999999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286</v>
      </c>
      <c r="AH261" s="210">
        <v>6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54" t="s">
        <v>1303</v>
      </c>
      <c r="D262" s="224"/>
      <c r="E262" s="225">
        <v>2.307E-2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286</v>
      </c>
      <c r="AH262" s="210">
        <v>6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54" t="s">
        <v>1304</v>
      </c>
      <c r="D263" s="224"/>
      <c r="E263" s="225"/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286</v>
      </c>
      <c r="AH263" s="210">
        <v>6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54" t="s">
        <v>1305</v>
      </c>
      <c r="D264" s="224"/>
      <c r="E264" s="225">
        <v>1.366E-2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286</v>
      </c>
      <c r="AH264" s="210">
        <v>6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54" t="s">
        <v>1306</v>
      </c>
      <c r="D265" s="224"/>
      <c r="E265" s="225">
        <v>1.0980399999999999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286</v>
      </c>
      <c r="AH265" s="210">
        <v>6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54" t="s">
        <v>1307</v>
      </c>
      <c r="D266" s="224"/>
      <c r="E266" s="225">
        <v>0.49868000000000001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286</v>
      </c>
      <c r="AH266" s="210">
        <v>6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4" t="s">
        <v>1308</v>
      </c>
      <c r="D267" s="224"/>
      <c r="E267" s="225">
        <v>0.68535000000000001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286</v>
      </c>
      <c r="AH267" s="210">
        <v>6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4" t="s">
        <v>1309</v>
      </c>
      <c r="D268" s="224"/>
      <c r="E268" s="225">
        <v>0.11042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286</v>
      </c>
      <c r="AH268" s="210">
        <v>6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54" t="s">
        <v>1310</v>
      </c>
      <c r="D269" s="224"/>
      <c r="E269" s="225">
        <v>1.19764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286</v>
      </c>
      <c r="AH269" s="210">
        <v>6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54" t="s">
        <v>1311</v>
      </c>
      <c r="D270" s="224"/>
      <c r="E270" s="225">
        <v>3.3829999999999999E-2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286</v>
      </c>
      <c r="AH270" s="210">
        <v>6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54" t="s">
        <v>1312</v>
      </c>
      <c r="D271" s="224"/>
      <c r="E271" s="225">
        <v>0.29003000000000001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286</v>
      </c>
      <c r="AH271" s="210">
        <v>6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54" t="s">
        <v>1313</v>
      </c>
      <c r="D272" s="224"/>
      <c r="E272" s="225">
        <v>1.54392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286</v>
      </c>
      <c r="AH272" s="210">
        <v>6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54" t="s">
        <v>1314</v>
      </c>
      <c r="D273" s="224"/>
      <c r="E273" s="225">
        <v>6.8879999999999997E-2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286</v>
      </c>
      <c r="AH273" s="210">
        <v>6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54" t="s">
        <v>1315</v>
      </c>
      <c r="D274" s="224"/>
      <c r="E274" s="225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286</v>
      </c>
      <c r="AH274" s="210">
        <v>6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4" t="s">
        <v>1316</v>
      </c>
      <c r="D275" s="224"/>
      <c r="E275" s="225">
        <v>7.1040000000000006E-2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286</v>
      </c>
      <c r="AH275" s="210">
        <v>6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4" t="s">
        <v>1317</v>
      </c>
      <c r="D276" s="224"/>
      <c r="E276" s="225"/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286</v>
      </c>
      <c r="AH276" s="210">
        <v>6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54" t="s">
        <v>1318</v>
      </c>
      <c r="D277" s="224"/>
      <c r="E277" s="225">
        <v>8.0000000000000004E-4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286</v>
      </c>
      <c r="AH277" s="210">
        <v>6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54" t="s">
        <v>1319</v>
      </c>
      <c r="D278" s="224"/>
      <c r="E278" s="225"/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286</v>
      </c>
      <c r="AH278" s="210">
        <v>6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54" t="s">
        <v>1320</v>
      </c>
      <c r="D279" s="224"/>
      <c r="E279" s="225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286</v>
      </c>
      <c r="AH279" s="210">
        <v>6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54" t="s">
        <v>1321</v>
      </c>
      <c r="D280" s="224"/>
      <c r="E280" s="225"/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286</v>
      </c>
      <c r="AH280" s="210">
        <v>6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54" t="s">
        <v>1322</v>
      </c>
      <c r="D281" s="224"/>
      <c r="E281" s="225"/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286</v>
      </c>
      <c r="AH281" s="210">
        <v>6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4" t="s">
        <v>1323</v>
      </c>
      <c r="D282" s="224"/>
      <c r="E282" s="225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286</v>
      </c>
      <c r="AH282" s="210">
        <v>6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4" t="s">
        <v>1324</v>
      </c>
      <c r="D283" s="224"/>
      <c r="E283" s="225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286</v>
      </c>
      <c r="AH283" s="210">
        <v>6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4" t="s">
        <v>1325</v>
      </c>
      <c r="D284" s="224"/>
      <c r="E284" s="225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286</v>
      </c>
      <c r="AH284" s="210">
        <v>6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4" t="s">
        <v>1326</v>
      </c>
      <c r="D285" s="224"/>
      <c r="E285" s="225">
        <v>1.99E-3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286</v>
      </c>
      <c r="AH285" s="210">
        <v>6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4" t="s">
        <v>1327</v>
      </c>
      <c r="D286" s="224"/>
      <c r="E286" s="225">
        <v>8.9899999999999997E-3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286</v>
      </c>
      <c r="AH286" s="210">
        <v>6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54" t="s">
        <v>1328</v>
      </c>
      <c r="D287" s="224"/>
      <c r="E287" s="225"/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286</v>
      </c>
      <c r="AH287" s="210">
        <v>6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4" t="s">
        <v>1329</v>
      </c>
      <c r="D288" s="224"/>
      <c r="E288" s="225">
        <v>4.2500000000000003E-3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286</v>
      </c>
      <c r="AH288" s="210">
        <v>6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54" t="s">
        <v>1330</v>
      </c>
      <c r="D289" s="224"/>
      <c r="E289" s="225"/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286</v>
      </c>
      <c r="AH289" s="210">
        <v>6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4" t="s">
        <v>1331</v>
      </c>
      <c r="D290" s="224"/>
      <c r="E290" s="225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286</v>
      </c>
      <c r="AH290" s="210">
        <v>6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4" t="s">
        <v>1332</v>
      </c>
      <c r="D291" s="224"/>
      <c r="E291" s="225"/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286</v>
      </c>
      <c r="AH291" s="210">
        <v>6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x14ac:dyDescent="0.2">
      <c r="A292" s="227" t="s">
        <v>248</v>
      </c>
      <c r="B292" s="228" t="s">
        <v>137</v>
      </c>
      <c r="C292" s="250" t="s">
        <v>138</v>
      </c>
      <c r="D292" s="229"/>
      <c r="E292" s="230"/>
      <c r="F292" s="231"/>
      <c r="G292" s="231">
        <f>SUMIF(AG293:AG304,"&lt;&gt;NOR",G293:G304)</f>
        <v>0</v>
      </c>
      <c r="H292" s="231"/>
      <c r="I292" s="231">
        <f>SUM(I293:I304)</f>
        <v>0</v>
      </c>
      <c r="J292" s="231"/>
      <c r="K292" s="231">
        <f>SUM(K293:K304)</f>
        <v>0</v>
      </c>
      <c r="L292" s="231"/>
      <c r="M292" s="231">
        <f>SUM(M293:M304)</f>
        <v>0</v>
      </c>
      <c r="N292" s="230"/>
      <c r="O292" s="230">
        <f>SUM(O293:O304)</f>
        <v>0.11</v>
      </c>
      <c r="P292" s="230"/>
      <c r="Q292" s="230">
        <f>SUM(Q293:Q304)</f>
        <v>0.13</v>
      </c>
      <c r="R292" s="231"/>
      <c r="S292" s="231"/>
      <c r="T292" s="232"/>
      <c r="U292" s="226"/>
      <c r="V292" s="226">
        <f>SUM(V293:V304)</f>
        <v>5.9399999999999995</v>
      </c>
      <c r="W292" s="226"/>
      <c r="X292" s="226"/>
      <c r="Y292" s="226"/>
      <c r="AG292" t="s">
        <v>249</v>
      </c>
    </row>
    <row r="293" spans="1:60" ht="22.5" outlineLevel="1" x14ac:dyDescent="0.2">
      <c r="A293" s="234">
        <v>62</v>
      </c>
      <c r="B293" s="235" t="s">
        <v>1333</v>
      </c>
      <c r="C293" s="251" t="s">
        <v>1334</v>
      </c>
      <c r="D293" s="236" t="s">
        <v>303</v>
      </c>
      <c r="E293" s="237">
        <v>9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7">
        <v>0</v>
      </c>
      <c r="O293" s="237">
        <f>ROUND(E293*N293,2)</f>
        <v>0</v>
      </c>
      <c r="P293" s="237">
        <v>1.4E-2</v>
      </c>
      <c r="Q293" s="237">
        <f>ROUND(E293*P293,2)</f>
        <v>0.13</v>
      </c>
      <c r="R293" s="239" t="s">
        <v>1335</v>
      </c>
      <c r="S293" s="239" t="s">
        <v>253</v>
      </c>
      <c r="T293" s="240" t="s">
        <v>299</v>
      </c>
      <c r="U293" s="220">
        <v>8.5000000000000006E-2</v>
      </c>
      <c r="V293" s="220">
        <f>ROUND(E293*U293,2)</f>
        <v>0.77</v>
      </c>
      <c r="W293" s="220"/>
      <c r="X293" s="220" t="s">
        <v>273</v>
      </c>
      <c r="Y293" s="220" t="s">
        <v>256</v>
      </c>
      <c r="Z293" s="210"/>
      <c r="AA293" s="210"/>
      <c r="AB293" s="210"/>
      <c r="AC293" s="210"/>
      <c r="AD293" s="210"/>
      <c r="AE293" s="210"/>
      <c r="AF293" s="210"/>
      <c r="AG293" s="210" t="s">
        <v>274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4" t="s">
        <v>1336</v>
      </c>
      <c r="D294" s="224"/>
      <c r="E294" s="225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286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4" t="s">
        <v>1337</v>
      </c>
      <c r="D295" s="224"/>
      <c r="E295" s="225">
        <v>9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286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45" outlineLevel="1" x14ac:dyDescent="0.2">
      <c r="A296" s="234">
        <v>63</v>
      </c>
      <c r="B296" s="235" t="s">
        <v>1338</v>
      </c>
      <c r="C296" s="251" t="s">
        <v>1339</v>
      </c>
      <c r="D296" s="236" t="s">
        <v>303</v>
      </c>
      <c r="E296" s="237">
        <v>12.25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5.3E-3</v>
      </c>
      <c r="O296" s="237">
        <f>ROUND(E296*N296,2)</f>
        <v>0.06</v>
      </c>
      <c r="P296" s="237">
        <v>0</v>
      </c>
      <c r="Q296" s="237">
        <f>ROUND(E296*P296,2)</f>
        <v>0</v>
      </c>
      <c r="R296" s="239" t="s">
        <v>1335</v>
      </c>
      <c r="S296" s="239" t="s">
        <v>253</v>
      </c>
      <c r="T296" s="240" t="s">
        <v>299</v>
      </c>
      <c r="U296" s="220">
        <v>0.2</v>
      </c>
      <c r="V296" s="220">
        <f>ROUND(E296*U296,2)</f>
        <v>2.4500000000000002</v>
      </c>
      <c r="W296" s="220"/>
      <c r="X296" s="220" t="s">
        <v>273</v>
      </c>
      <c r="Y296" s="220" t="s">
        <v>256</v>
      </c>
      <c r="Z296" s="210"/>
      <c r="AA296" s="210"/>
      <c r="AB296" s="210"/>
      <c r="AC296" s="210"/>
      <c r="AD296" s="210"/>
      <c r="AE296" s="210"/>
      <c r="AF296" s="210"/>
      <c r="AG296" s="210" t="s">
        <v>274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54" t="s">
        <v>1340</v>
      </c>
      <c r="D297" s="224"/>
      <c r="E297" s="225">
        <v>12.25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286</v>
      </c>
      <c r="AH297" s="210">
        <v>5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45" outlineLevel="1" x14ac:dyDescent="0.2">
      <c r="A298" s="234">
        <v>64</v>
      </c>
      <c r="B298" s="235" t="s">
        <v>1341</v>
      </c>
      <c r="C298" s="251" t="s">
        <v>1342</v>
      </c>
      <c r="D298" s="236" t="s">
        <v>303</v>
      </c>
      <c r="E298" s="237">
        <v>12.25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7">
        <v>4.0299999999999997E-3</v>
      </c>
      <c r="O298" s="237">
        <f>ROUND(E298*N298,2)</f>
        <v>0.05</v>
      </c>
      <c r="P298" s="237">
        <v>0</v>
      </c>
      <c r="Q298" s="237">
        <f>ROUND(E298*P298,2)</f>
        <v>0</v>
      </c>
      <c r="R298" s="239" t="s">
        <v>1335</v>
      </c>
      <c r="S298" s="239" t="s">
        <v>253</v>
      </c>
      <c r="T298" s="240" t="s">
        <v>299</v>
      </c>
      <c r="U298" s="220">
        <v>0.20699999999999999</v>
      </c>
      <c r="V298" s="220">
        <f>ROUND(E298*U298,2)</f>
        <v>2.54</v>
      </c>
      <c r="W298" s="220"/>
      <c r="X298" s="220" t="s">
        <v>273</v>
      </c>
      <c r="Y298" s="220" t="s">
        <v>256</v>
      </c>
      <c r="Z298" s="210"/>
      <c r="AA298" s="210"/>
      <c r="AB298" s="210"/>
      <c r="AC298" s="210"/>
      <c r="AD298" s="210"/>
      <c r="AE298" s="210"/>
      <c r="AF298" s="210"/>
      <c r="AG298" s="210" t="s">
        <v>274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4" t="s">
        <v>1343</v>
      </c>
      <c r="D299" s="224"/>
      <c r="E299" s="225">
        <v>12.25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286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4">
        <v>65</v>
      </c>
      <c r="B300" s="235" t="s">
        <v>1344</v>
      </c>
      <c r="C300" s="251" t="s">
        <v>1345</v>
      </c>
      <c r="D300" s="236" t="s">
        <v>441</v>
      </c>
      <c r="E300" s="237">
        <v>0.11429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7">
        <v>0</v>
      </c>
      <c r="O300" s="237">
        <f>ROUND(E300*N300,2)</f>
        <v>0</v>
      </c>
      <c r="P300" s="237">
        <v>0</v>
      </c>
      <c r="Q300" s="237">
        <f>ROUND(E300*P300,2)</f>
        <v>0</v>
      </c>
      <c r="R300" s="239" t="s">
        <v>1335</v>
      </c>
      <c r="S300" s="239" t="s">
        <v>253</v>
      </c>
      <c r="T300" s="240" t="s">
        <v>299</v>
      </c>
      <c r="U300" s="220">
        <v>1.609</v>
      </c>
      <c r="V300" s="220">
        <f>ROUND(E300*U300,2)</f>
        <v>0.18</v>
      </c>
      <c r="W300" s="220"/>
      <c r="X300" s="220" t="s">
        <v>442</v>
      </c>
      <c r="Y300" s="220" t="s">
        <v>256</v>
      </c>
      <c r="Z300" s="210"/>
      <c r="AA300" s="210"/>
      <c r="AB300" s="210"/>
      <c r="AC300" s="210"/>
      <c r="AD300" s="210"/>
      <c r="AE300" s="210"/>
      <c r="AF300" s="210"/>
      <c r="AG300" s="210" t="s">
        <v>443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2" t="s">
        <v>482</v>
      </c>
      <c r="D301" s="260"/>
      <c r="E301" s="260"/>
      <c r="F301" s="260"/>
      <c r="G301" s="26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319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4" t="s">
        <v>445</v>
      </c>
      <c r="D302" s="224"/>
      <c r="E302" s="225"/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286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4" t="s">
        <v>1346</v>
      </c>
      <c r="D303" s="224"/>
      <c r="E303" s="225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286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54" t="s">
        <v>1347</v>
      </c>
      <c r="D304" s="224"/>
      <c r="E304" s="225">
        <v>0.11429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286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x14ac:dyDescent="0.2">
      <c r="A305" s="227" t="s">
        <v>248</v>
      </c>
      <c r="B305" s="228" t="s">
        <v>139</v>
      </c>
      <c r="C305" s="250" t="s">
        <v>140</v>
      </c>
      <c r="D305" s="229"/>
      <c r="E305" s="230"/>
      <c r="F305" s="231"/>
      <c r="G305" s="231">
        <f>SUMIF(AG306:AG323,"&lt;&gt;NOR",G306:G323)</f>
        <v>0</v>
      </c>
      <c r="H305" s="231"/>
      <c r="I305" s="231">
        <f>SUM(I306:I323)</f>
        <v>0</v>
      </c>
      <c r="J305" s="231"/>
      <c r="K305" s="231">
        <f>SUM(K306:K323)</f>
        <v>0</v>
      </c>
      <c r="L305" s="231"/>
      <c r="M305" s="231">
        <f>SUM(M306:M323)</f>
        <v>0</v>
      </c>
      <c r="N305" s="230"/>
      <c r="O305" s="230">
        <f>SUM(O306:O323)</f>
        <v>0.11</v>
      </c>
      <c r="P305" s="230"/>
      <c r="Q305" s="230">
        <f>SUM(Q306:Q323)</f>
        <v>0</v>
      </c>
      <c r="R305" s="231"/>
      <c r="S305" s="231"/>
      <c r="T305" s="232"/>
      <c r="U305" s="226"/>
      <c r="V305" s="226">
        <f>SUM(V306:V323)</f>
        <v>4.66</v>
      </c>
      <c r="W305" s="226"/>
      <c r="X305" s="226"/>
      <c r="Y305" s="226"/>
      <c r="AG305" t="s">
        <v>249</v>
      </c>
    </row>
    <row r="306" spans="1:60" outlineLevel="1" x14ac:dyDescent="0.2">
      <c r="A306" s="234">
        <v>66</v>
      </c>
      <c r="B306" s="235" t="s">
        <v>1348</v>
      </c>
      <c r="C306" s="251" t="s">
        <v>1349</v>
      </c>
      <c r="D306" s="236" t="s">
        <v>303</v>
      </c>
      <c r="E306" s="237">
        <v>2.2229999999999999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7">
        <v>2.9399999999999999E-3</v>
      </c>
      <c r="O306" s="237">
        <f>ROUND(E306*N306,2)</f>
        <v>0.01</v>
      </c>
      <c r="P306" s="237">
        <v>0</v>
      </c>
      <c r="Q306" s="237">
        <f>ROUND(E306*P306,2)</f>
        <v>0</v>
      </c>
      <c r="R306" s="239" t="s">
        <v>1350</v>
      </c>
      <c r="S306" s="239" t="s">
        <v>253</v>
      </c>
      <c r="T306" s="240" t="s">
        <v>299</v>
      </c>
      <c r="U306" s="220">
        <v>0.28000000000000003</v>
      </c>
      <c r="V306" s="220">
        <f>ROUND(E306*U306,2)</f>
        <v>0.62</v>
      </c>
      <c r="W306" s="220"/>
      <c r="X306" s="220" t="s">
        <v>273</v>
      </c>
      <c r="Y306" s="220" t="s">
        <v>256</v>
      </c>
      <c r="Z306" s="210"/>
      <c r="AA306" s="210"/>
      <c r="AB306" s="210"/>
      <c r="AC306" s="210"/>
      <c r="AD306" s="210"/>
      <c r="AE306" s="210"/>
      <c r="AF306" s="210"/>
      <c r="AG306" s="210" t="s">
        <v>274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2" t="s">
        <v>1351</v>
      </c>
      <c r="D307" s="242"/>
      <c r="E307" s="242"/>
      <c r="F307" s="242"/>
      <c r="G307" s="242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259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41" t="str">
        <f>C307</f>
        <v>Očištění povrchu stěny od prachu, nařezání izolačních desek na požadovaný rozměr, nanesení lepicího tmelu, osazení desek.</v>
      </c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4" t="s">
        <v>1352</v>
      </c>
      <c r="D308" s="261"/>
      <c r="E308" s="261"/>
      <c r="F308" s="261"/>
      <c r="G308" s="261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259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4" t="s">
        <v>1353</v>
      </c>
      <c r="D309" s="224"/>
      <c r="E309" s="225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286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4" t="s">
        <v>1354</v>
      </c>
      <c r="D310" s="224"/>
      <c r="E310" s="225">
        <v>1.383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286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4" t="s">
        <v>1355</v>
      </c>
      <c r="D311" s="224"/>
      <c r="E311" s="225">
        <v>0.84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286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4">
        <v>67</v>
      </c>
      <c r="B312" s="235" t="s">
        <v>1356</v>
      </c>
      <c r="C312" s="251" t="s">
        <v>1357</v>
      </c>
      <c r="D312" s="236" t="s">
        <v>303</v>
      </c>
      <c r="E312" s="237">
        <v>7.84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7">
        <v>0</v>
      </c>
      <c r="O312" s="237">
        <f>ROUND(E312*N312,2)</f>
        <v>0</v>
      </c>
      <c r="P312" s="237">
        <v>0</v>
      </c>
      <c r="Q312" s="237">
        <f>ROUND(E312*P312,2)</f>
        <v>0</v>
      </c>
      <c r="R312" s="239" t="s">
        <v>1350</v>
      </c>
      <c r="S312" s="239" t="s">
        <v>253</v>
      </c>
      <c r="T312" s="240" t="s">
        <v>299</v>
      </c>
      <c r="U312" s="220">
        <v>0.49</v>
      </c>
      <c r="V312" s="220">
        <f>ROUND(E312*U312,2)</f>
        <v>3.84</v>
      </c>
      <c r="W312" s="220"/>
      <c r="X312" s="220" t="s">
        <v>273</v>
      </c>
      <c r="Y312" s="220" t="s">
        <v>256</v>
      </c>
      <c r="Z312" s="210"/>
      <c r="AA312" s="210"/>
      <c r="AB312" s="210"/>
      <c r="AC312" s="210"/>
      <c r="AD312" s="210"/>
      <c r="AE312" s="210"/>
      <c r="AF312" s="210"/>
      <c r="AG312" s="210" t="s">
        <v>274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4" t="s">
        <v>1358</v>
      </c>
      <c r="D313" s="224"/>
      <c r="E313" s="225">
        <v>7.84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286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33.75" outlineLevel="1" x14ac:dyDescent="0.2">
      <c r="A314" s="234">
        <v>68</v>
      </c>
      <c r="B314" s="235" t="s">
        <v>1359</v>
      </c>
      <c r="C314" s="251" t="s">
        <v>1360</v>
      </c>
      <c r="D314" s="236" t="s">
        <v>303</v>
      </c>
      <c r="E314" s="237">
        <v>2.5564499999999999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7">
        <v>1.0499999999999999E-3</v>
      </c>
      <c r="O314" s="237">
        <f>ROUND(E314*N314,2)</f>
        <v>0</v>
      </c>
      <c r="P314" s="237">
        <v>0</v>
      </c>
      <c r="Q314" s="237">
        <f>ROUND(E314*P314,2)</f>
        <v>0</v>
      </c>
      <c r="R314" s="239" t="s">
        <v>474</v>
      </c>
      <c r="S314" s="239" t="s">
        <v>253</v>
      </c>
      <c r="T314" s="240" t="s">
        <v>299</v>
      </c>
      <c r="U314" s="220">
        <v>0</v>
      </c>
      <c r="V314" s="220">
        <f>ROUND(E314*U314,2)</f>
        <v>0</v>
      </c>
      <c r="W314" s="220"/>
      <c r="X314" s="220" t="s">
        <v>475</v>
      </c>
      <c r="Y314" s="220" t="s">
        <v>256</v>
      </c>
      <c r="Z314" s="210"/>
      <c r="AA314" s="210"/>
      <c r="AB314" s="210"/>
      <c r="AC314" s="210"/>
      <c r="AD314" s="210"/>
      <c r="AE314" s="210"/>
      <c r="AF314" s="210"/>
      <c r="AG314" s="210" t="s">
        <v>476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4" t="s">
        <v>1361</v>
      </c>
      <c r="D315" s="224"/>
      <c r="E315" s="225">
        <v>2.2229999999999999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286</v>
      </c>
      <c r="AH315" s="210">
        <v>5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3" t="s">
        <v>1362</v>
      </c>
      <c r="D316" s="258"/>
      <c r="E316" s="259">
        <v>0.33345000000000002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286</v>
      </c>
      <c r="AH316" s="210">
        <v>4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33.75" outlineLevel="1" x14ac:dyDescent="0.2">
      <c r="A317" s="234">
        <v>69</v>
      </c>
      <c r="B317" s="235" t="s">
        <v>1363</v>
      </c>
      <c r="C317" s="251" t="s">
        <v>1364</v>
      </c>
      <c r="D317" s="236" t="s">
        <v>379</v>
      </c>
      <c r="E317" s="237">
        <v>3.92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7">
        <v>2.5000000000000001E-2</v>
      </c>
      <c r="O317" s="237">
        <f>ROUND(E317*N317,2)</f>
        <v>0.1</v>
      </c>
      <c r="P317" s="237">
        <v>0</v>
      </c>
      <c r="Q317" s="237">
        <f>ROUND(E317*P317,2)</f>
        <v>0</v>
      </c>
      <c r="R317" s="239" t="s">
        <v>474</v>
      </c>
      <c r="S317" s="239" t="s">
        <v>253</v>
      </c>
      <c r="T317" s="240" t="s">
        <v>299</v>
      </c>
      <c r="U317" s="220">
        <v>0</v>
      </c>
      <c r="V317" s="220">
        <f>ROUND(E317*U317,2)</f>
        <v>0</v>
      </c>
      <c r="W317" s="220"/>
      <c r="X317" s="220" t="s">
        <v>475</v>
      </c>
      <c r="Y317" s="220" t="s">
        <v>256</v>
      </c>
      <c r="Z317" s="210"/>
      <c r="AA317" s="210"/>
      <c r="AB317" s="210"/>
      <c r="AC317" s="210"/>
      <c r="AD317" s="210"/>
      <c r="AE317" s="210"/>
      <c r="AF317" s="210"/>
      <c r="AG317" s="210" t="s">
        <v>476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54" t="s">
        <v>1365</v>
      </c>
      <c r="D318" s="224"/>
      <c r="E318" s="225">
        <v>3.92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286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34">
        <v>70</v>
      </c>
      <c r="B319" s="235" t="s">
        <v>1366</v>
      </c>
      <c r="C319" s="251" t="s">
        <v>1367</v>
      </c>
      <c r="D319" s="236" t="s">
        <v>441</v>
      </c>
      <c r="E319" s="237">
        <v>0.10722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7">
        <v>0</v>
      </c>
      <c r="O319" s="237">
        <f>ROUND(E319*N319,2)</f>
        <v>0</v>
      </c>
      <c r="P319" s="237">
        <v>0</v>
      </c>
      <c r="Q319" s="237">
        <f>ROUND(E319*P319,2)</f>
        <v>0</v>
      </c>
      <c r="R319" s="239" t="s">
        <v>1350</v>
      </c>
      <c r="S319" s="239" t="s">
        <v>253</v>
      </c>
      <c r="T319" s="240" t="s">
        <v>299</v>
      </c>
      <c r="U319" s="220">
        <v>1.831</v>
      </c>
      <c r="V319" s="220">
        <f>ROUND(E319*U319,2)</f>
        <v>0.2</v>
      </c>
      <c r="W319" s="220"/>
      <c r="X319" s="220" t="s">
        <v>442</v>
      </c>
      <c r="Y319" s="220" t="s">
        <v>256</v>
      </c>
      <c r="Z319" s="210"/>
      <c r="AA319" s="210"/>
      <c r="AB319" s="210"/>
      <c r="AC319" s="210"/>
      <c r="AD319" s="210"/>
      <c r="AE319" s="210"/>
      <c r="AF319" s="210"/>
      <c r="AG319" s="210" t="s">
        <v>443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62" t="s">
        <v>482</v>
      </c>
      <c r="D320" s="260"/>
      <c r="E320" s="260"/>
      <c r="F320" s="260"/>
      <c r="G320" s="26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319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4" t="s">
        <v>445</v>
      </c>
      <c r="D321" s="224"/>
      <c r="E321" s="225"/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286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54" t="s">
        <v>1368</v>
      </c>
      <c r="D322" s="224"/>
      <c r="E322" s="225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286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54" t="s">
        <v>1369</v>
      </c>
      <c r="D323" s="224"/>
      <c r="E323" s="225">
        <v>0.10722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286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x14ac:dyDescent="0.2">
      <c r="A324" s="227" t="s">
        <v>248</v>
      </c>
      <c r="B324" s="228" t="s">
        <v>159</v>
      </c>
      <c r="C324" s="250" t="s">
        <v>160</v>
      </c>
      <c r="D324" s="229"/>
      <c r="E324" s="230"/>
      <c r="F324" s="231"/>
      <c r="G324" s="231">
        <f>SUMIF(AG325:AG330,"&lt;&gt;NOR",G325:G330)</f>
        <v>0</v>
      </c>
      <c r="H324" s="231"/>
      <c r="I324" s="231">
        <f>SUM(I325:I330)</f>
        <v>0</v>
      </c>
      <c r="J324" s="231"/>
      <c r="K324" s="231">
        <f>SUM(K325:K330)</f>
        <v>0</v>
      </c>
      <c r="L324" s="231"/>
      <c r="M324" s="231">
        <f>SUM(M325:M330)</f>
        <v>0</v>
      </c>
      <c r="N324" s="230"/>
      <c r="O324" s="230">
        <f>SUM(O325:O330)</f>
        <v>0</v>
      </c>
      <c r="P324" s="230"/>
      <c r="Q324" s="230">
        <f>SUM(Q325:Q330)</f>
        <v>0</v>
      </c>
      <c r="R324" s="231"/>
      <c r="S324" s="231"/>
      <c r="T324" s="232"/>
      <c r="U324" s="226"/>
      <c r="V324" s="226">
        <f>SUM(V325:V330)</f>
        <v>0</v>
      </c>
      <c r="W324" s="226"/>
      <c r="X324" s="226"/>
      <c r="Y324" s="226"/>
      <c r="AG324" t="s">
        <v>249</v>
      </c>
    </row>
    <row r="325" spans="1:60" outlineLevel="1" x14ac:dyDescent="0.2">
      <c r="A325" s="234">
        <v>71</v>
      </c>
      <c r="B325" s="235" t="s">
        <v>455</v>
      </c>
      <c r="C325" s="251" t="s">
        <v>1370</v>
      </c>
      <c r="D325" s="236" t="s">
        <v>450</v>
      </c>
      <c r="E325" s="237">
        <v>1</v>
      </c>
      <c r="F325" s="238"/>
      <c r="G325" s="239">
        <f>ROUND(E325*F325,2)</f>
        <v>0</v>
      </c>
      <c r="H325" s="238"/>
      <c r="I325" s="239">
        <f>ROUND(E325*H325,2)</f>
        <v>0</v>
      </c>
      <c r="J325" s="238"/>
      <c r="K325" s="239">
        <f>ROUND(E325*J325,2)</f>
        <v>0</v>
      </c>
      <c r="L325" s="239">
        <v>21</v>
      </c>
      <c r="M325" s="239">
        <f>G325*(1+L325/100)</f>
        <v>0</v>
      </c>
      <c r="N325" s="237">
        <v>0</v>
      </c>
      <c r="O325" s="237">
        <f>ROUND(E325*N325,2)</f>
        <v>0</v>
      </c>
      <c r="P325" s="237">
        <v>0</v>
      </c>
      <c r="Q325" s="237">
        <f>ROUND(E325*P325,2)</f>
        <v>0</v>
      </c>
      <c r="R325" s="239"/>
      <c r="S325" s="239" t="s">
        <v>272</v>
      </c>
      <c r="T325" s="240" t="s">
        <v>254</v>
      </c>
      <c r="U325" s="220">
        <v>0</v>
      </c>
      <c r="V325" s="220">
        <f>ROUND(E325*U325,2)</f>
        <v>0</v>
      </c>
      <c r="W325" s="220"/>
      <c r="X325" s="220" t="s">
        <v>451</v>
      </c>
      <c r="Y325" s="220" t="s">
        <v>256</v>
      </c>
      <c r="Z325" s="210"/>
      <c r="AA325" s="210"/>
      <c r="AB325" s="210"/>
      <c r="AC325" s="210"/>
      <c r="AD325" s="210"/>
      <c r="AE325" s="210"/>
      <c r="AF325" s="210"/>
      <c r="AG325" s="210" t="s">
        <v>452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52" t="s">
        <v>1573</v>
      </c>
      <c r="D326" s="242"/>
      <c r="E326" s="242"/>
      <c r="F326" s="242"/>
      <c r="G326" s="242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259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4" t="s">
        <v>457</v>
      </c>
      <c r="D327" s="261"/>
      <c r="E327" s="261"/>
      <c r="F327" s="261"/>
      <c r="G327" s="261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259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4" t="s">
        <v>1371</v>
      </c>
      <c r="D328" s="261"/>
      <c r="E328" s="261"/>
      <c r="F328" s="261"/>
      <c r="G328" s="261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259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64" t="s">
        <v>458</v>
      </c>
      <c r="D329" s="261"/>
      <c r="E329" s="261"/>
      <c r="F329" s="261"/>
      <c r="G329" s="261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259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64" t="s">
        <v>459</v>
      </c>
      <c r="D330" s="261"/>
      <c r="E330" s="261"/>
      <c r="F330" s="261"/>
      <c r="G330" s="261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259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x14ac:dyDescent="0.2">
      <c r="A331" s="227" t="s">
        <v>248</v>
      </c>
      <c r="B331" s="228" t="s">
        <v>165</v>
      </c>
      <c r="C331" s="250" t="s">
        <v>166</v>
      </c>
      <c r="D331" s="229"/>
      <c r="E331" s="230"/>
      <c r="F331" s="231"/>
      <c r="G331" s="231">
        <f>SUMIF(AG332:AG363,"&lt;&gt;NOR",G332:G363)</f>
        <v>0</v>
      </c>
      <c r="H331" s="231"/>
      <c r="I331" s="231">
        <f>SUM(I332:I363)</f>
        <v>0</v>
      </c>
      <c r="J331" s="231"/>
      <c r="K331" s="231">
        <f>SUM(K332:K363)</f>
        <v>0</v>
      </c>
      <c r="L331" s="231"/>
      <c r="M331" s="231">
        <f>SUM(M332:M363)</f>
        <v>0</v>
      </c>
      <c r="N331" s="230"/>
      <c r="O331" s="230">
        <f>SUM(O332:O363)</f>
        <v>0.09</v>
      </c>
      <c r="P331" s="230"/>
      <c r="Q331" s="230">
        <f>SUM(Q332:Q363)</f>
        <v>6.0000000000000005E-2</v>
      </c>
      <c r="R331" s="231"/>
      <c r="S331" s="231"/>
      <c r="T331" s="232"/>
      <c r="U331" s="226"/>
      <c r="V331" s="226">
        <f>SUM(V332:V363)</f>
        <v>21.42</v>
      </c>
      <c r="W331" s="226"/>
      <c r="X331" s="226"/>
      <c r="Y331" s="226"/>
      <c r="AG331" t="s">
        <v>249</v>
      </c>
    </row>
    <row r="332" spans="1:60" ht="22.5" outlineLevel="1" x14ac:dyDescent="0.2">
      <c r="A332" s="234">
        <v>72</v>
      </c>
      <c r="B332" s="235" t="s">
        <v>1372</v>
      </c>
      <c r="C332" s="251" t="s">
        <v>1373</v>
      </c>
      <c r="D332" s="236" t="s">
        <v>361</v>
      </c>
      <c r="E332" s="237">
        <v>2.8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7">
        <v>1.97E-3</v>
      </c>
      <c r="O332" s="237">
        <f>ROUND(E332*N332,2)</f>
        <v>0.01</v>
      </c>
      <c r="P332" s="237">
        <v>0</v>
      </c>
      <c r="Q332" s="237">
        <f>ROUND(E332*P332,2)</f>
        <v>0</v>
      </c>
      <c r="R332" s="239" t="s">
        <v>1374</v>
      </c>
      <c r="S332" s="239" t="s">
        <v>253</v>
      </c>
      <c r="T332" s="240" t="s">
        <v>299</v>
      </c>
      <c r="U332" s="220">
        <v>0.44</v>
      </c>
      <c r="V332" s="220">
        <f>ROUND(E332*U332,2)</f>
        <v>1.23</v>
      </c>
      <c r="W332" s="220"/>
      <c r="X332" s="220" t="s">
        <v>273</v>
      </c>
      <c r="Y332" s="220" t="s">
        <v>256</v>
      </c>
      <c r="Z332" s="210"/>
      <c r="AA332" s="210"/>
      <c r="AB332" s="210"/>
      <c r="AC332" s="210"/>
      <c r="AD332" s="210"/>
      <c r="AE332" s="210"/>
      <c r="AF332" s="210"/>
      <c r="AG332" s="210" t="s">
        <v>274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17"/>
      <c r="B333" s="218"/>
      <c r="C333" s="262" t="s">
        <v>1375</v>
      </c>
      <c r="D333" s="260"/>
      <c r="E333" s="260"/>
      <c r="F333" s="260"/>
      <c r="G333" s="26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319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54" t="s">
        <v>1376</v>
      </c>
      <c r="D334" s="224"/>
      <c r="E334" s="225">
        <v>2.8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286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4">
        <v>73</v>
      </c>
      <c r="B335" s="235" t="s">
        <v>1377</v>
      </c>
      <c r="C335" s="251" t="s">
        <v>1378</v>
      </c>
      <c r="D335" s="236" t="s">
        <v>361</v>
      </c>
      <c r="E335" s="237">
        <v>18.2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7">
        <v>1.8799999999999999E-3</v>
      </c>
      <c r="O335" s="237">
        <f>ROUND(E335*N335,2)</f>
        <v>0.03</v>
      </c>
      <c r="P335" s="237">
        <v>0</v>
      </c>
      <c r="Q335" s="237">
        <f>ROUND(E335*P335,2)</f>
        <v>0</v>
      </c>
      <c r="R335" s="239" t="s">
        <v>1374</v>
      </c>
      <c r="S335" s="239" t="s">
        <v>253</v>
      </c>
      <c r="T335" s="240" t="s">
        <v>299</v>
      </c>
      <c r="U335" s="220">
        <v>0.25</v>
      </c>
      <c r="V335" s="220">
        <f>ROUND(E335*U335,2)</f>
        <v>4.55</v>
      </c>
      <c r="W335" s="220"/>
      <c r="X335" s="220" t="s">
        <v>273</v>
      </c>
      <c r="Y335" s="220" t="s">
        <v>256</v>
      </c>
      <c r="Z335" s="210"/>
      <c r="AA335" s="210"/>
      <c r="AB335" s="210"/>
      <c r="AC335" s="210"/>
      <c r="AD335" s="210"/>
      <c r="AE335" s="210"/>
      <c r="AF335" s="210"/>
      <c r="AG335" s="210" t="s">
        <v>274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52" t="s">
        <v>1379</v>
      </c>
      <c r="D336" s="242"/>
      <c r="E336" s="242"/>
      <c r="F336" s="242"/>
      <c r="G336" s="242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259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54" t="s">
        <v>1380</v>
      </c>
      <c r="D337" s="224"/>
      <c r="E337" s="225">
        <v>12.5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286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54" t="s">
        <v>1381</v>
      </c>
      <c r="D338" s="224"/>
      <c r="E338" s="225">
        <v>3.2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286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54" t="s">
        <v>1382</v>
      </c>
      <c r="D339" s="224"/>
      <c r="E339" s="225">
        <v>2.5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286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2.5" outlineLevel="1" x14ac:dyDescent="0.2">
      <c r="A340" s="234">
        <v>74</v>
      </c>
      <c r="B340" s="235" t="s">
        <v>1383</v>
      </c>
      <c r="C340" s="251" t="s">
        <v>1384</v>
      </c>
      <c r="D340" s="236" t="s">
        <v>361</v>
      </c>
      <c r="E340" s="237">
        <v>2.5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21</v>
      </c>
      <c r="M340" s="239">
        <f>G340*(1+L340/100)</f>
        <v>0</v>
      </c>
      <c r="N340" s="237">
        <v>3.5400000000000002E-3</v>
      </c>
      <c r="O340" s="237">
        <f>ROUND(E340*N340,2)</f>
        <v>0.01</v>
      </c>
      <c r="P340" s="237">
        <v>0</v>
      </c>
      <c r="Q340" s="237">
        <f>ROUND(E340*P340,2)</f>
        <v>0</v>
      </c>
      <c r="R340" s="239" t="s">
        <v>1374</v>
      </c>
      <c r="S340" s="239" t="s">
        <v>253</v>
      </c>
      <c r="T340" s="240" t="s">
        <v>299</v>
      </c>
      <c r="U340" s="220">
        <v>0.219</v>
      </c>
      <c r="V340" s="220">
        <f>ROUND(E340*U340,2)</f>
        <v>0.55000000000000004</v>
      </c>
      <c r="W340" s="220"/>
      <c r="X340" s="220" t="s">
        <v>273</v>
      </c>
      <c r="Y340" s="220" t="s">
        <v>256</v>
      </c>
      <c r="Z340" s="210"/>
      <c r="AA340" s="210"/>
      <c r="AB340" s="210"/>
      <c r="AC340" s="210"/>
      <c r="AD340" s="210"/>
      <c r="AE340" s="210"/>
      <c r="AF340" s="210"/>
      <c r="AG340" s="210" t="s">
        <v>274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52" t="s">
        <v>1385</v>
      </c>
      <c r="D341" s="242"/>
      <c r="E341" s="242"/>
      <c r="F341" s="242"/>
      <c r="G341" s="242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259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54" t="s">
        <v>1386</v>
      </c>
      <c r="D342" s="224"/>
      <c r="E342" s="225">
        <v>2.5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286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4">
        <v>75</v>
      </c>
      <c r="B343" s="235" t="s">
        <v>1387</v>
      </c>
      <c r="C343" s="251" t="s">
        <v>1388</v>
      </c>
      <c r="D343" s="236" t="s">
        <v>361</v>
      </c>
      <c r="E343" s="237">
        <v>7.35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7">
        <v>5.1399999999999996E-3</v>
      </c>
      <c r="O343" s="237">
        <f>ROUND(E343*N343,2)</f>
        <v>0.04</v>
      </c>
      <c r="P343" s="237">
        <v>0</v>
      </c>
      <c r="Q343" s="237">
        <f>ROUND(E343*P343,2)</f>
        <v>0</v>
      </c>
      <c r="R343" s="239" t="s">
        <v>1374</v>
      </c>
      <c r="S343" s="239" t="s">
        <v>253</v>
      </c>
      <c r="T343" s="240" t="s">
        <v>299</v>
      </c>
      <c r="U343" s="220">
        <v>0.65119000000000005</v>
      </c>
      <c r="V343" s="220">
        <f>ROUND(E343*U343,2)</f>
        <v>4.79</v>
      </c>
      <c r="W343" s="220"/>
      <c r="X343" s="220" t="s">
        <v>273</v>
      </c>
      <c r="Y343" s="220" t="s">
        <v>256</v>
      </c>
      <c r="Z343" s="210"/>
      <c r="AA343" s="210"/>
      <c r="AB343" s="210"/>
      <c r="AC343" s="210"/>
      <c r="AD343" s="210"/>
      <c r="AE343" s="210"/>
      <c r="AF343" s="210"/>
      <c r="AG343" s="210" t="s">
        <v>274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62" t="s">
        <v>1389</v>
      </c>
      <c r="D344" s="260"/>
      <c r="E344" s="260"/>
      <c r="F344" s="260"/>
      <c r="G344" s="26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319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54" t="s">
        <v>1390</v>
      </c>
      <c r="D345" s="224"/>
      <c r="E345" s="225">
        <v>7.35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286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43">
        <v>76</v>
      </c>
      <c r="B346" s="244" t="s">
        <v>1391</v>
      </c>
      <c r="C346" s="253" t="s">
        <v>1392</v>
      </c>
      <c r="D346" s="245" t="s">
        <v>297</v>
      </c>
      <c r="E346" s="246">
        <v>1</v>
      </c>
      <c r="F346" s="247"/>
      <c r="G346" s="248">
        <f>ROUND(E346*F346,2)</f>
        <v>0</v>
      </c>
      <c r="H346" s="247"/>
      <c r="I346" s="248">
        <f>ROUND(E346*H346,2)</f>
        <v>0</v>
      </c>
      <c r="J346" s="247"/>
      <c r="K346" s="248">
        <f>ROUND(E346*J346,2)</f>
        <v>0</v>
      </c>
      <c r="L346" s="248">
        <v>21</v>
      </c>
      <c r="M346" s="248">
        <f>G346*(1+L346/100)</f>
        <v>0</v>
      </c>
      <c r="N346" s="246">
        <v>5.0000000000000001E-4</v>
      </c>
      <c r="O346" s="246">
        <f>ROUND(E346*N346,2)</f>
        <v>0</v>
      </c>
      <c r="P346" s="246">
        <v>0</v>
      </c>
      <c r="Q346" s="246">
        <f>ROUND(E346*P346,2)</f>
        <v>0</v>
      </c>
      <c r="R346" s="248" t="s">
        <v>1374</v>
      </c>
      <c r="S346" s="248" t="s">
        <v>272</v>
      </c>
      <c r="T346" s="249" t="s">
        <v>299</v>
      </c>
      <c r="U346" s="220">
        <v>0.41</v>
      </c>
      <c r="V346" s="220">
        <f>ROUND(E346*U346,2)</f>
        <v>0.41</v>
      </c>
      <c r="W346" s="220"/>
      <c r="X346" s="220" t="s">
        <v>273</v>
      </c>
      <c r="Y346" s="220" t="s">
        <v>256</v>
      </c>
      <c r="Z346" s="210"/>
      <c r="AA346" s="210"/>
      <c r="AB346" s="210"/>
      <c r="AC346" s="210"/>
      <c r="AD346" s="210"/>
      <c r="AE346" s="210"/>
      <c r="AF346" s="210"/>
      <c r="AG346" s="210" t="s">
        <v>274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34">
        <v>77</v>
      </c>
      <c r="B347" s="235" t="s">
        <v>1393</v>
      </c>
      <c r="C347" s="251" t="s">
        <v>1394</v>
      </c>
      <c r="D347" s="236" t="s">
        <v>361</v>
      </c>
      <c r="E347" s="237">
        <v>2.8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7">
        <v>0</v>
      </c>
      <c r="O347" s="237">
        <f>ROUND(E347*N347,2)</f>
        <v>0</v>
      </c>
      <c r="P347" s="237">
        <v>3.2000000000000002E-3</v>
      </c>
      <c r="Q347" s="237">
        <f>ROUND(E347*P347,2)</f>
        <v>0.01</v>
      </c>
      <c r="R347" s="239" t="s">
        <v>1374</v>
      </c>
      <c r="S347" s="239" t="s">
        <v>253</v>
      </c>
      <c r="T347" s="240" t="s">
        <v>299</v>
      </c>
      <c r="U347" s="220">
        <v>8.0500000000000002E-2</v>
      </c>
      <c r="V347" s="220">
        <f>ROUND(E347*U347,2)</f>
        <v>0.23</v>
      </c>
      <c r="W347" s="220"/>
      <c r="X347" s="220" t="s">
        <v>273</v>
      </c>
      <c r="Y347" s="220" t="s">
        <v>256</v>
      </c>
      <c r="Z347" s="210"/>
      <c r="AA347" s="210"/>
      <c r="AB347" s="210"/>
      <c r="AC347" s="210"/>
      <c r="AD347" s="210"/>
      <c r="AE347" s="210"/>
      <c r="AF347" s="210"/>
      <c r="AG347" s="210" t="s">
        <v>274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54" t="s">
        <v>1395</v>
      </c>
      <c r="D348" s="224"/>
      <c r="E348" s="225">
        <v>2.8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286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34">
        <v>78</v>
      </c>
      <c r="B349" s="235" t="s">
        <v>1396</v>
      </c>
      <c r="C349" s="251" t="s">
        <v>1397</v>
      </c>
      <c r="D349" s="236" t="s">
        <v>361</v>
      </c>
      <c r="E349" s="237">
        <v>3.5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7">
        <v>0</v>
      </c>
      <c r="O349" s="237">
        <f>ROUND(E349*N349,2)</f>
        <v>0</v>
      </c>
      <c r="P349" s="237">
        <v>2.0500000000000002E-3</v>
      </c>
      <c r="Q349" s="237">
        <f>ROUND(E349*P349,2)</f>
        <v>0.01</v>
      </c>
      <c r="R349" s="239" t="s">
        <v>1374</v>
      </c>
      <c r="S349" s="239" t="s">
        <v>253</v>
      </c>
      <c r="T349" s="240" t="s">
        <v>299</v>
      </c>
      <c r="U349" s="220">
        <v>4.5999999999999999E-2</v>
      </c>
      <c r="V349" s="220">
        <f>ROUND(E349*U349,2)</f>
        <v>0.16</v>
      </c>
      <c r="W349" s="220"/>
      <c r="X349" s="220" t="s">
        <v>273</v>
      </c>
      <c r="Y349" s="220" t="s">
        <v>256</v>
      </c>
      <c r="Z349" s="210"/>
      <c r="AA349" s="210"/>
      <c r="AB349" s="210"/>
      <c r="AC349" s="210"/>
      <c r="AD349" s="210"/>
      <c r="AE349" s="210"/>
      <c r="AF349" s="210"/>
      <c r="AG349" s="210" t="s">
        <v>274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54" t="s">
        <v>1398</v>
      </c>
      <c r="D350" s="224"/>
      <c r="E350" s="225">
        <v>3.5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286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34">
        <v>79</v>
      </c>
      <c r="B351" s="235" t="s">
        <v>1399</v>
      </c>
      <c r="C351" s="251" t="s">
        <v>1400</v>
      </c>
      <c r="D351" s="236" t="s">
        <v>361</v>
      </c>
      <c r="E351" s="237">
        <v>2.8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7">
        <v>0</v>
      </c>
      <c r="O351" s="237">
        <f>ROUND(E351*N351,2)</f>
        <v>0</v>
      </c>
      <c r="P351" s="237">
        <v>3.3600000000000001E-3</v>
      </c>
      <c r="Q351" s="237">
        <f>ROUND(E351*P351,2)</f>
        <v>0.01</v>
      </c>
      <c r="R351" s="239" t="s">
        <v>1374</v>
      </c>
      <c r="S351" s="239" t="s">
        <v>253</v>
      </c>
      <c r="T351" s="240" t="s">
        <v>299</v>
      </c>
      <c r="U351" s="220">
        <v>6.9000000000000006E-2</v>
      </c>
      <c r="V351" s="220">
        <f>ROUND(E351*U351,2)</f>
        <v>0.19</v>
      </c>
      <c r="W351" s="220"/>
      <c r="X351" s="220" t="s">
        <v>273</v>
      </c>
      <c r="Y351" s="220" t="s">
        <v>256</v>
      </c>
      <c r="Z351" s="210"/>
      <c r="AA351" s="210"/>
      <c r="AB351" s="210"/>
      <c r="AC351" s="210"/>
      <c r="AD351" s="210"/>
      <c r="AE351" s="210"/>
      <c r="AF351" s="210"/>
      <c r="AG351" s="210" t="s">
        <v>274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54" t="s">
        <v>1395</v>
      </c>
      <c r="D352" s="224"/>
      <c r="E352" s="225">
        <v>2.8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286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34">
        <v>80</v>
      </c>
      <c r="B353" s="235" t="s">
        <v>1401</v>
      </c>
      <c r="C353" s="251" t="s">
        <v>1402</v>
      </c>
      <c r="D353" s="236" t="s">
        <v>361</v>
      </c>
      <c r="E353" s="237">
        <v>6.4</v>
      </c>
      <c r="F353" s="238"/>
      <c r="G353" s="239">
        <f>ROUND(E353*F353,2)</f>
        <v>0</v>
      </c>
      <c r="H353" s="238"/>
      <c r="I353" s="239">
        <f>ROUND(E353*H353,2)</f>
        <v>0</v>
      </c>
      <c r="J353" s="238"/>
      <c r="K353" s="239">
        <f>ROUND(E353*J353,2)</f>
        <v>0</v>
      </c>
      <c r="L353" s="239">
        <v>21</v>
      </c>
      <c r="M353" s="239">
        <f>G353*(1+L353/100)</f>
        <v>0</v>
      </c>
      <c r="N353" s="237">
        <v>0</v>
      </c>
      <c r="O353" s="237">
        <f>ROUND(E353*N353,2)</f>
        <v>0</v>
      </c>
      <c r="P353" s="237">
        <v>2.8700000000000002E-3</v>
      </c>
      <c r="Q353" s="237">
        <f>ROUND(E353*P353,2)</f>
        <v>0.02</v>
      </c>
      <c r="R353" s="239" t="s">
        <v>1374</v>
      </c>
      <c r="S353" s="239" t="s">
        <v>253</v>
      </c>
      <c r="T353" s="240" t="s">
        <v>299</v>
      </c>
      <c r="U353" s="220">
        <v>0.10349999999999999</v>
      </c>
      <c r="V353" s="220">
        <f>ROUND(E353*U353,2)</f>
        <v>0.66</v>
      </c>
      <c r="W353" s="220"/>
      <c r="X353" s="220" t="s">
        <v>273</v>
      </c>
      <c r="Y353" s="220" t="s">
        <v>256</v>
      </c>
      <c r="Z353" s="210"/>
      <c r="AA353" s="210"/>
      <c r="AB353" s="210"/>
      <c r="AC353" s="210"/>
      <c r="AD353" s="210"/>
      <c r="AE353" s="210"/>
      <c r="AF353" s="210"/>
      <c r="AG353" s="210" t="s">
        <v>274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54" t="s">
        <v>1403</v>
      </c>
      <c r="D354" s="224"/>
      <c r="E354" s="225">
        <v>6.4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286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4">
        <v>81</v>
      </c>
      <c r="B355" s="235" t="s">
        <v>1404</v>
      </c>
      <c r="C355" s="251" t="s">
        <v>1405</v>
      </c>
      <c r="D355" s="236" t="s">
        <v>361</v>
      </c>
      <c r="E355" s="237">
        <v>2.4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7">
        <v>0</v>
      </c>
      <c r="O355" s="237">
        <f>ROUND(E355*N355,2)</f>
        <v>0</v>
      </c>
      <c r="P355" s="237">
        <v>2.5200000000000001E-3</v>
      </c>
      <c r="Q355" s="237">
        <f>ROUND(E355*P355,2)</f>
        <v>0.01</v>
      </c>
      <c r="R355" s="239" t="s">
        <v>1374</v>
      </c>
      <c r="S355" s="239" t="s">
        <v>253</v>
      </c>
      <c r="T355" s="240" t="s">
        <v>299</v>
      </c>
      <c r="U355" s="220">
        <v>9.1999999999999998E-2</v>
      </c>
      <c r="V355" s="220">
        <f>ROUND(E355*U355,2)</f>
        <v>0.22</v>
      </c>
      <c r="W355" s="220"/>
      <c r="X355" s="220" t="s">
        <v>273</v>
      </c>
      <c r="Y355" s="220" t="s">
        <v>256</v>
      </c>
      <c r="Z355" s="210"/>
      <c r="AA355" s="210"/>
      <c r="AB355" s="210"/>
      <c r="AC355" s="210"/>
      <c r="AD355" s="210"/>
      <c r="AE355" s="210"/>
      <c r="AF355" s="210"/>
      <c r="AG355" s="210" t="s">
        <v>274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54" t="s">
        <v>1240</v>
      </c>
      <c r="D356" s="224"/>
      <c r="E356" s="225">
        <v>2.4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286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4">
        <v>82</v>
      </c>
      <c r="B357" s="235" t="s">
        <v>1406</v>
      </c>
      <c r="C357" s="251" t="s">
        <v>1407</v>
      </c>
      <c r="D357" s="236" t="s">
        <v>593</v>
      </c>
      <c r="E357" s="237">
        <v>8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7">
        <v>0</v>
      </c>
      <c r="O357" s="237">
        <f>ROUND(E357*N357,2)</f>
        <v>0</v>
      </c>
      <c r="P357" s="237">
        <v>0</v>
      </c>
      <c r="Q357" s="237">
        <f>ROUND(E357*P357,2)</f>
        <v>0</v>
      </c>
      <c r="R357" s="239"/>
      <c r="S357" s="239" t="s">
        <v>253</v>
      </c>
      <c r="T357" s="240" t="s">
        <v>299</v>
      </c>
      <c r="U357" s="220">
        <v>1</v>
      </c>
      <c r="V357" s="220">
        <f>ROUND(E357*U357,2)</f>
        <v>8</v>
      </c>
      <c r="W357" s="220"/>
      <c r="X357" s="220" t="s">
        <v>273</v>
      </c>
      <c r="Y357" s="220" t="s">
        <v>256</v>
      </c>
      <c r="Z357" s="210"/>
      <c r="AA357" s="210"/>
      <c r="AB357" s="210"/>
      <c r="AC357" s="210"/>
      <c r="AD357" s="210"/>
      <c r="AE357" s="210"/>
      <c r="AF357" s="210"/>
      <c r="AG357" s="210" t="s">
        <v>274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54" t="s">
        <v>1408</v>
      </c>
      <c r="D358" s="224"/>
      <c r="E358" s="225">
        <v>8</v>
      </c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286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34">
        <v>83</v>
      </c>
      <c r="B359" s="235" t="s">
        <v>1409</v>
      </c>
      <c r="C359" s="251" t="s">
        <v>1410</v>
      </c>
      <c r="D359" s="236" t="s">
        <v>441</v>
      </c>
      <c r="E359" s="237">
        <v>8.6860000000000007E-2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7">
        <v>0</v>
      </c>
      <c r="O359" s="237">
        <f>ROUND(E359*N359,2)</f>
        <v>0</v>
      </c>
      <c r="P359" s="237">
        <v>0</v>
      </c>
      <c r="Q359" s="237">
        <f>ROUND(E359*P359,2)</f>
        <v>0</v>
      </c>
      <c r="R359" s="239" t="s">
        <v>1374</v>
      </c>
      <c r="S359" s="239" t="s">
        <v>253</v>
      </c>
      <c r="T359" s="240" t="s">
        <v>299</v>
      </c>
      <c r="U359" s="220">
        <v>4.9470000000000001</v>
      </c>
      <c r="V359" s="220">
        <f>ROUND(E359*U359,2)</f>
        <v>0.43</v>
      </c>
      <c r="W359" s="220"/>
      <c r="X359" s="220" t="s">
        <v>442</v>
      </c>
      <c r="Y359" s="220" t="s">
        <v>256</v>
      </c>
      <c r="Z359" s="210"/>
      <c r="AA359" s="210"/>
      <c r="AB359" s="210"/>
      <c r="AC359" s="210"/>
      <c r="AD359" s="210"/>
      <c r="AE359" s="210"/>
      <c r="AF359" s="210"/>
      <c r="AG359" s="210" t="s">
        <v>443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62" t="s">
        <v>482</v>
      </c>
      <c r="D360" s="260"/>
      <c r="E360" s="260"/>
      <c r="F360" s="260"/>
      <c r="G360" s="26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319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54" t="s">
        <v>445</v>
      </c>
      <c r="D361" s="224"/>
      <c r="E361" s="225"/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286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54" t="s">
        <v>1411</v>
      </c>
      <c r="D362" s="224"/>
      <c r="E362" s="225"/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286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54" t="s">
        <v>1412</v>
      </c>
      <c r="D363" s="224"/>
      <c r="E363" s="225">
        <v>8.6860000000000007E-2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286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x14ac:dyDescent="0.2">
      <c r="A364" s="227" t="s">
        <v>248</v>
      </c>
      <c r="B364" s="228" t="s">
        <v>167</v>
      </c>
      <c r="C364" s="250" t="s">
        <v>168</v>
      </c>
      <c r="D364" s="229"/>
      <c r="E364" s="230"/>
      <c r="F364" s="231"/>
      <c r="G364" s="231">
        <f>SUMIF(AG365:AG375,"&lt;&gt;NOR",G365:G375)</f>
        <v>0</v>
      </c>
      <c r="H364" s="231"/>
      <c r="I364" s="231">
        <f>SUM(I365:I375)</f>
        <v>0</v>
      </c>
      <c r="J364" s="231"/>
      <c r="K364" s="231">
        <f>SUM(K365:K375)</f>
        <v>0</v>
      </c>
      <c r="L364" s="231"/>
      <c r="M364" s="231">
        <f>SUM(M365:M375)</f>
        <v>0</v>
      </c>
      <c r="N364" s="230"/>
      <c r="O364" s="230">
        <f>SUM(O365:O375)</f>
        <v>0.12</v>
      </c>
      <c r="P364" s="230"/>
      <c r="Q364" s="230">
        <f>SUM(Q365:Q375)</f>
        <v>0</v>
      </c>
      <c r="R364" s="231"/>
      <c r="S364" s="231"/>
      <c r="T364" s="232"/>
      <c r="U364" s="226"/>
      <c r="V364" s="226">
        <f>SUM(V365:V375)</f>
        <v>11.25</v>
      </c>
      <c r="W364" s="226"/>
      <c r="X364" s="226"/>
      <c r="Y364" s="226"/>
      <c r="AG364" t="s">
        <v>249</v>
      </c>
    </row>
    <row r="365" spans="1:60" ht="22.5" outlineLevel="1" x14ac:dyDescent="0.2">
      <c r="A365" s="234">
        <v>84</v>
      </c>
      <c r="B365" s="235" t="s">
        <v>1413</v>
      </c>
      <c r="C365" s="251" t="s">
        <v>1414</v>
      </c>
      <c r="D365" s="236" t="s">
        <v>303</v>
      </c>
      <c r="E365" s="237">
        <v>4</v>
      </c>
      <c r="F365" s="238"/>
      <c r="G365" s="239">
        <f>ROUND(E365*F365,2)</f>
        <v>0</v>
      </c>
      <c r="H365" s="238"/>
      <c r="I365" s="239">
        <f>ROUND(E365*H365,2)</f>
        <v>0</v>
      </c>
      <c r="J365" s="238"/>
      <c r="K365" s="239">
        <f>ROUND(E365*J365,2)</f>
        <v>0</v>
      </c>
      <c r="L365" s="239">
        <v>21</v>
      </c>
      <c r="M365" s="239">
        <f>G365*(1+L365/100)</f>
        <v>0</v>
      </c>
      <c r="N365" s="237">
        <v>1.4999999999999999E-2</v>
      </c>
      <c r="O365" s="237">
        <f>ROUND(E365*N365,2)</f>
        <v>0.06</v>
      </c>
      <c r="P365" s="237">
        <v>0</v>
      </c>
      <c r="Q365" s="237">
        <f>ROUND(E365*P365,2)</f>
        <v>0</v>
      </c>
      <c r="R365" s="239"/>
      <c r="S365" s="239" t="s">
        <v>272</v>
      </c>
      <c r="T365" s="240" t="s">
        <v>254</v>
      </c>
      <c r="U365" s="220">
        <v>0.746</v>
      </c>
      <c r="V365" s="220">
        <f>ROUND(E365*U365,2)</f>
        <v>2.98</v>
      </c>
      <c r="W365" s="220"/>
      <c r="X365" s="220" t="s">
        <v>273</v>
      </c>
      <c r="Y365" s="220" t="s">
        <v>256</v>
      </c>
      <c r="Z365" s="210"/>
      <c r="AA365" s="210"/>
      <c r="AB365" s="210"/>
      <c r="AC365" s="210"/>
      <c r="AD365" s="210"/>
      <c r="AE365" s="210"/>
      <c r="AF365" s="210"/>
      <c r="AG365" s="210" t="s">
        <v>274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22.5" outlineLevel="2" x14ac:dyDescent="0.2">
      <c r="A366" s="217"/>
      <c r="B366" s="218"/>
      <c r="C366" s="252" t="s">
        <v>1415</v>
      </c>
      <c r="D366" s="242"/>
      <c r="E366" s="242"/>
      <c r="F366" s="242"/>
      <c r="G366" s="242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259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41" t="str">
        <f>C366</f>
        <v>Fasádní izolační panel s viditelnými kotevními prvky, modulová šířka 1000 mm, vnější profilace dle výběru ad, tl. plechu 0,6 mm, vnítřní profilace dle výběru ad, tl. plechu 0,5 mm, ti. min vata, u=0,21 w/m2k, systémové rohové a krycí lišty, DP1</v>
      </c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">
      <c r="A367" s="217"/>
      <c r="B367" s="218"/>
      <c r="C367" s="254" t="s">
        <v>1416</v>
      </c>
      <c r="D367" s="224"/>
      <c r="E367" s="225">
        <v>4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286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1" x14ac:dyDescent="0.2">
      <c r="A368" s="234">
        <v>85</v>
      </c>
      <c r="B368" s="235" t="s">
        <v>1417</v>
      </c>
      <c r="C368" s="251" t="s">
        <v>1418</v>
      </c>
      <c r="D368" s="236" t="s">
        <v>303</v>
      </c>
      <c r="E368" s="237">
        <v>30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7">
        <v>2.0200000000000001E-3</v>
      </c>
      <c r="O368" s="237">
        <f>ROUND(E368*N368,2)</f>
        <v>0.06</v>
      </c>
      <c r="P368" s="237">
        <v>0</v>
      </c>
      <c r="Q368" s="237">
        <f>ROUND(E368*P368,2)</f>
        <v>0</v>
      </c>
      <c r="R368" s="239"/>
      <c r="S368" s="239" t="s">
        <v>272</v>
      </c>
      <c r="T368" s="240" t="s">
        <v>254</v>
      </c>
      <c r="U368" s="220">
        <v>0.26700000000000002</v>
      </c>
      <c r="V368" s="220">
        <f>ROUND(E368*U368,2)</f>
        <v>8.01</v>
      </c>
      <c r="W368" s="220"/>
      <c r="X368" s="220" t="s">
        <v>273</v>
      </c>
      <c r="Y368" s="220" t="s">
        <v>256</v>
      </c>
      <c r="Z368" s="210"/>
      <c r="AA368" s="210"/>
      <c r="AB368" s="210"/>
      <c r="AC368" s="210"/>
      <c r="AD368" s="210"/>
      <c r="AE368" s="210"/>
      <c r="AF368" s="210"/>
      <c r="AG368" s="210" t="s">
        <v>274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2" t="s">
        <v>1419</v>
      </c>
      <c r="D369" s="242"/>
      <c r="E369" s="242"/>
      <c r="F369" s="242"/>
      <c r="G369" s="242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259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54" t="s">
        <v>1420</v>
      </c>
      <c r="D370" s="224"/>
      <c r="E370" s="225">
        <v>30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286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4">
        <v>86</v>
      </c>
      <c r="B371" s="235" t="s">
        <v>1421</v>
      </c>
      <c r="C371" s="251" t="s">
        <v>1422</v>
      </c>
      <c r="D371" s="236" t="s">
        <v>441</v>
      </c>
      <c r="E371" s="237">
        <v>0.1206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7">
        <v>0</v>
      </c>
      <c r="O371" s="237">
        <f>ROUND(E371*N371,2)</f>
        <v>0</v>
      </c>
      <c r="P371" s="237">
        <v>0</v>
      </c>
      <c r="Q371" s="237">
        <f>ROUND(E371*P371,2)</f>
        <v>0</v>
      </c>
      <c r="R371" s="239" t="s">
        <v>1423</v>
      </c>
      <c r="S371" s="239" t="s">
        <v>253</v>
      </c>
      <c r="T371" s="240" t="s">
        <v>299</v>
      </c>
      <c r="U371" s="220">
        <v>2.1779999999999999</v>
      </c>
      <c r="V371" s="220">
        <f>ROUND(E371*U371,2)</f>
        <v>0.26</v>
      </c>
      <c r="W371" s="220"/>
      <c r="X371" s="220" t="s">
        <v>442</v>
      </c>
      <c r="Y371" s="220" t="s">
        <v>256</v>
      </c>
      <c r="Z371" s="210"/>
      <c r="AA371" s="210"/>
      <c r="AB371" s="210"/>
      <c r="AC371" s="210"/>
      <c r="AD371" s="210"/>
      <c r="AE371" s="210"/>
      <c r="AF371" s="210"/>
      <c r="AG371" s="210" t="s">
        <v>443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2" t="s">
        <v>482</v>
      </c>
      <c r="D372" s="260"/>
      <c r="E372" s="260"/>
      <c r="F372" s="260"/>
      <c r="G372" s="26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319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54" t="s">
        <v>445</v>
      </c>
      <c r="D373" s="224"/>
      <c r="E373" s="225"/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286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54" t="s">
        <v>1424</v>
      </c>
      <c r="D374" s="224"/>
      <c r="E374" s="225"/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286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54" t="s">
        <v>1425</v>
      </c>
      <c r="D375" s="224"/>
      <c r="E375" s="225">
        <v>0.1206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286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x14ac:dyDescent="0.2">
      <c r="A376" s="227" t="s">
        <v>248</v>
      </c>
      <c r="B376" s="228" t="s">
        <v>169</v>
      </c>
      <c r="C376" s="250" t="s">
        <v>170</v>
      </c>
      <c r="D376" s="229"/>
      <c r="E376" s="230"/>
      <c r="F376" s="231"/>
      <c r="G376" s="231">
        <f>SUMIF(AG377:AG380,"&lt;&gt;NOR",G377:G380)</f>
        <v>0</v>
      </c>
      <c r="H376" s="231"/>
      <c r="I376" s="231">
        <f>SUM(I377:I380)</f>
        <v>0</v>
      </c>
      <c r="J376" s="231"/>
      <c r="K376" s="231">
        <f>SUM(K377:K380)</f>
        <v>0</v>
      </c>
      <c r="L376" s="231"/>
      <c r="M376" s="231">
        <f>SUM(M377:M380)</f>
        <v>0</v>
      </c>
      <c r="N376" s="230"/>
      <c r="O376" s="230">
        <f>SUM(O377:O380)</f>
        <v>0</v>
      </c>
      <c r="P376" s="230"/>
      <c r="Q376" s="230">
        <f>SUM(Q377:Q380)</f>
        <v>0.21</v>
      </c>
      <c r="R376" s="231"/>
      <c r="S376" s="231"/>
      <c r="T376" s="232"/>
      <c r="U376" s="226"/>
      <c r="V376" s="226">
        <f>SUM(V377:V380)</f>
        <v>2.0299999999999998</v>
      </c>
      <c r="W376" s="226"/>
      <c r="X376" s="226"/>
      <c r="Y376" s="226"/>
      <c r="AG376" t="s">
        <v>249</v>
      </c>
    </row>
    <row r="377" spans="1:60" outlineLevel="1" x14ac:dyDescent="0.2">
      <c r="A377" s="234">
        <v>87</v>
      </c>
      <c r="B377" s="235" t="s">
        <v>992</v>
      </c>
      <c r="C377" s="251" t="s">
        <v>993</v>
      </c>
      <c r="D377" s="236" t="s">
        <v>303</v>
      </c>
      <c r="E377" s="237">
        <v>12.39</v>
      </c>
      <c r="F377" s="238"/>
      <c r="G377" s="239">
        <f>ROUND(E377*F377,2)</f>
        <v>0</v>
      </c>
      <c r="H377" s="238"/>
      <c r="I377" s="239">
        <f>ROUND(E377*H377,2)</f>
        <v>0</v>
      </c>
      <c r="J377" s="238"/>
      <c r="K377" s="239">
        <f>ROUND(E377*J377,2)</f>
        <v>0</v>
      </c>
      <c r="L377" s="239">
        <v>21</v>
      </c>
      <c r="M377" s="239">
        <f>G377*(1+L377/100)</f>
        <v>0</v>
      </c>
      <c r="N377" s="237">
        <v>0</v>
      </c>
      <c r="O377" s="237">
        <f>ROUND(E377*N377,2)</f>
        <v>0</v>
      </c>
      <c r="P377" s="237">
        <v>1.695E-2</v>
      </c>
      <c r="Q377" s="237">
        <f>ROUND(E377*P377,2)</f>
        <v>0.21</v>
      </c>
      <c r="R377" s="239" t="s">
        <v>487</v>
      </c>
      <c r="S377" s="239" t="s">
        <v>253</v>
      </c>
      <c r="T377" s="240" t="s">
        <v>299</v>
      </c>
      <c r="U377" s="220">
        <v>0.16400000000000001</v>
      </c>
      <c r="V377" s="220">
        <f>ROUND(E377*U377,2)</f>
        <v>2.0299999999999998</v>
      </c>
      <c r="W377" s="220"/>
      <c r="X377" s="220" t="s">
        <v>273</v>
      </c>
      <c r="Y377" s="220" t="s">
        <v>256</v>
      </c>
      <c r="Z377" s="210"/>
      <c r="AA377" s="210"/>
      <c r="AB377" s="210"/>
      <c r="AC377" s="210"/>
      <c r="AD377" s="210"/>
      <c r="AE377" s="210"/>
      <c r="AF377" s="210"/>
      <c r="AG377" s="210" t="s">
        <v>274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62" t="s">
        <v>994</v>
      </c>
      <c r="D378" s="260"/>
      <c r="E378" s="260"/>
      <c r="F378" s="260"/>
      <c r="G378" s="26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319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4" t="s">
        <v>1426</v>
      </c>
      <c r="D379" s="224"/>
      <c r="E379" s="225"/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286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54" t="s">
        <v>1427</v>
      </c>
      <c r="D380" s="224"/>
      <c r="E380" s="225">
        <v>12.39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286</v>
      </c>
      <c r="AH380" s="210">
        <v>5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7" t="s">
        <v>248</v>
      </c>
      <c r="B381" s="228" t="s">
        <v>171</v>
      </c>
      <c r="C381" s="250" t="s">
        <v>172</v>
      </c>
      <c r="D381" s="229"/>
      <c r="E381" s="230"/>
      <c r="F381" s="231"/>
      <c r="G381" s="231">
        <f>SUMIF(AG382:AG388,"&lt;&gt;NOR",G382:G388)</f>
        <v>0</v>
      </c>
      <c r="H381" s="231"/>
      <c r="I381" s="231">
        <f>SUM(I382:I388)</f>
        <v>0</v>
      </c>
      <c r="J381" s="231"/>
      <c r="K381" s="231">
        <f>SUM(K382:K388)</f>
        <v>0</v>
      </c>
      <c r="L381" s="231"/>
      <c r="M381" s="231">
        <f>SUM(M382:M388)</f>
        <v>0</v>
      </c>
      <c r="N381" s="230"/>
      <c r="O381" s="230">
        <f>SUM(O382:O388)</f>
        <v>0.08</v>
      </c>
      <c r="P381" s="230"/>
      <c r="Q381" s="230">
        <f>SUM(Q382:Q388)</f>
        <v>0</v>
      </c>
      <c r="R381" s="231"/>
      <c r="S381" s="231"/>
      <c r="T381" s="232"/>
      <c r="U381" s="226"/>
      <c r="V381" s="226">
        <f>SUM(V382:V388)</f>
        <v>0.26</v>
      </c>
      <c r="W381" s="226"/>
      <c r="X381" s="226"/>
      <c r="Y381" s="226"/>
      <c r="AG381" t="s">
        <v>249</v>
      </c>
    </row>
    <row r="382" spans="1:60" ht="22.5" outlineLevel="1" x14ac:dyDescent="0.2">
      <c r="A382" s="243">
        <v>88</v>
      </c>
      <c r="B382" s="244" t="s">
        <v>1428</v>
      </c>
      <c r="C382" s="253" t="s">
        <v>1429</v>
      </c>
      <c r="D382" s="245" t="s">
        <v>271</v>
      </c>
      <c r="E382" s="246">
        <v>1</v>
      </c>
      <c r="F382" s="247"/>
      <c r="G382" s="248">
        <f>ROUND(E382*F382,2)</f>
        <v>0</v>
      </c>
      <c r="H382" s="247"/>
      <c r="I382" s="248">
        <f>ROUND(E382*H382,2)</f>
        <v>0</v>
      </c>
      <c r="J382" s="247"/>
      <c r="K382" s="248">
        <f>ROUND(E382*J382,2)</f>
        <v>0</v>
      </c>
      <c r="L382" s="248">
        <v>21</v>
      </c>
      <c r="M382" s="248">
        <f>G382*(1+L382/100)</f>
        <v>0</v>
      </c>
      <c r="N382" s="246">
        <v>3.9E-2</v>
      </c>
      <c r="O382" s="246">
        <f>ROUND(E382*N382,2)</f>
        <v>0.04</v>
      </c>
      <c r="P382" s="246">
        <v>0</v>
      </c>
      <c r="Q382" s="246">
        <f>ROUND(E382*P382,2)</f>
        <v>0</v>
      </c>
      <c r="R382" s="248"/>
      <c r="S382" s="248" t="s">
        <v>272</v>
      </c>
      <c r="T382" s="249" t="s">
        <v>254</v>
      </c>
      <c r="U382" s="220">
        <v>0</v>
      </c>
      <c r="V382" s="220">
        <f>ROUND(E382*U382,2)</f>
        <v>0</v>
      </c>
      <c r="W382" s="220"/>
      <c r="X382" s="220" t="s">
        <v>273</v>
      </c>
      <c r="Y382" s="220" t="s">
        <v>256</v>
      </c>
      <c r="Z382" s="210"/>
      <c r="AA382" s="210"/>
      <c r="AB382" s="210"/>
      <c r="AC382" s="210"/>
      <c r="AD382" s="210"/>
      <c r="AE382" s="210"/>
      <c r="AF382" s="210"/>
      <c r="AG382" s="210" t="s">
        <v>274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1" x14ac:dyDescent="0.2">
      <c r="A383" s="243">
        <v>89</v>
      </c>
      <c r="B383" s="244" t="s">
        <v>1430</v>
      </c>
      <c r="C383" s="253" t="s">
        <v>1429</v>
      </c>
      <c r="D383" s="245" t="s">
        <v>271</v>
      </c>
      <c r="E383" s="246">
        <v>1</v>
      </c>
      <c r="F383" s="247"/>
      <c r="G383" s="248">
        <f>ROUND(E383*F383,2)</f>
        <v>0</v>
      </c>
      <c r="H383" s="247"/>
      <c r="I383" s="248">
        <f>ROUND(E383*H383,2)</f>
        <v>0</v>
      </c>
      <c r="J383" s="247"/>
      <c r="K383" s="248">
        <f>ROUND(E383*J383,2)</f>
        <v>0</v>
      </c>
      <c r="L383" s="248">
        <v>21</v>
      </c>
      <c r="M383" s="248">
        <f>G383*(1+L383/100)</f>
        <v>0</v>
      </c>
      <c r="N383" s="246">
        <v>3.9E-2</v>
      </c>
      <c r="O383" s="246">
        <f>ROUND(E383*N383,2)</f>
        <v>0.04</v>
      </c>
      <c r="P383" s="246">
        <v>0</v>
      </c>
      <c r="Q383" s="246">
        <f>ROUND(E383*P383,2)</f>
        <v>0</v>
      </c>
      <c r="R383" s="248"/>
      <c r="S383" s="248" t="s">
        <v>272</v>
      </c>
      <c r="T383" s="249" t="s">
        <v>254</v>
      </c>
      <c r="U383" s="220">
        <v>0</v>
      </c>
      <c r="V383" s="220">
        <f>ROUND(E383*U383,2)</f>
        <v>0</v>
      </c>
      <c r="W383" s="220"/>
      <c r="X383" s="220" t="s">
        <v>273</v>
      </c>
      <c r="Y383" s="220" t="s">
        <v>256</v>
      </c>
      <c r="Z383" s="210"/>
      <c r="AA383" s="210"/>
      <c r="AB383" s="210"/>
      <c r="AC383" s="210"/>
      <c r="AD383" s="210"/>
      <c r="AE383" s="210"/>
      <c r="AF383" s="210"/>
      <c r="AG383" s="210" t="s">
        <v>274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34">
        <v>90</v>
      </c>
      <c r="B384" s="235" t="s">
        <v>1431</v>
      </c>
      <c r="C384" s="251" t="s">
        <v>1432</v>
      </c>
      <c r="D384" s="236" t="s">
        <v>441</v>
      </c>
      <c r="E384" s="237">
        <v>7.8E-2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7">
        <v>0</v>
      </c>
      <c r="O384" s="237">
        <f>ROUND(E384*N384,2)</f>
        <v>0</v>
      </c>
      <c r="P384" s="237">
        <v>0</v>
      </c>
      <c r="Q384" s="237">
        <f>ROUND(E384*P384,2)</f>
        <v>0</v>
      </c>
      <c r="R384" s="239" t="s">
        <v>497</v>
      </c>
      <c r="S384" s="239" t="s">
        <v>253</v>
      </c>
      <c r="T384" s="240" t="s">
        <v>299</v>
      </c>
      <c r="U384" s="220">
        <v>3.327</v>
      </c>
      <c r="V384" s="220">
        <f>ROUND(E384*U384,2)</f>
        <v>0.26</v>
      </c>
      <c r="W384" s="220"/>
      <c r="X384" s="220" t="s">
        <v>442</v>
      </c>
      <c r="Y384" s="220" t="s">
        <v>256</v>
      </c>
      <c r="Z384" s="210"/>
      <c r="AA384" s="210"/>
      <c r="AB384" s="210"/>
      <c r="AC384" s="210"/>
      <c r="AD384" s="210"/>
      <c r="AE384" s="210"/>
      <c r="AF384" s="210"/>
      <c r="AG384" s="210" t="s">
        <v>443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62" t="s">
        <v>482</v>
      </c>
      <c r="D385" s="260"/>
      <c r="E385" s="260"/>
      <c r="F385" s="260"/>
      <c r="G385" s="26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319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54" t="s">
        <v>445</v>
      </c>
      <c r="D386" s="224"/>
      <c r="E386" s="225"/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286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54" t="s">
        <v>1433</v>
      </c>
      <c r="D387" s="224"/>
      <c r="E387" s="225"/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286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54" t="s">
        <v>1434</v>
      </c>
      <c r="D388" s="224"/>
      <c r="E388" s="225">
        <v>7.8E-2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286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x14ac:dyDescent="0.2">
      <c r="A389" s="227" t="s">
        <v>248</v>
      </c>
      <c r="B389" s="228" t="s">
        <v>173</v>
      </c>
      <c r="C389" s="250" t="s">
        <v>174</v>
      </c>
      <c r="D389" s="229"/>
      <c r="E389" s="230"/>
      <c r="F389" s="231"/>
      <c r="G389" s="231">
        <f>SUMIF(AG390:AG433,"&lt;&gt;NOR",G390:G433)</f>
        <v>0</v>
      </c>
      <c r="H389" s="231"/>
      <c r="I389" s="231">
        <f>SUM(I390:I433)</f>
        <v>0</v>
      </c>
      <c r="J389" s="231"/>
      <c r="K389" s="231">
        <f>SUM(K390:K433)</f>
        <v>0</v>
      </c>
      <c r="L389" s="231"/>
      <c r="M389" s="231">
        <f>SUM(M390:M433)</f>
        <v>0</v>
      </c>
      <c r="N389" s="230"/>
      <c r="O389" s="230">
        <f>SUM(O390:O433)</f>
        <v>2.04</v>
      </c>
      <c r="P389" s="230"/>
      <c r="Q389" s="230">
        <f>SUM(Q390:Q433)</f>
        <v>0.35</v>
      </c>
      <c r="R389" s="231"/>
      <c r="S389" s="231"/>
      <c r="T389" s="232"/>
      <c r="U389" s="226"/>
      <c r="V389" s="226">
        <f>SUM(V390:V433)</f>
        <v>179.34</v>
      </c>
      <c r="W389" s="226"/>
      <c r="X389" s="226"/>
      <c r="Y389" s="226"/>
      <c r="AG389" t="s">
        <v>249</v>
      </c>
    </row>
    <row r="390" spans="1:60" ht="22.5" outlineLevel="1" x14ac:dyDescent="0.2">
      <c r="A390" s="234">
        <v>91</v>
      </c>
      <c r="B390" s="235" t="s">
        <v>1435</v>
      </c>
      <c r="C390" s="251" t="s">
        <v>1436</v>
      </c>
      <c r="D390" s="236" t="s">
        <v>297</v>
      </c>
      <c r="E390" s="237">
        <v>36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7">
        <v>3.0000000000000001E-5</v>
      </c>
      <c r="O390" s="237">
        <f>ROUND(E390*N390,2)</f>
        <v>0</v>
      </c>
      <c r="P390" s="237">
        <v>0</v>
      </c>
      <c r="Q390" s="237">
        <f>ROUND(E390*P390,2)</f>
        <v>0</v>
      </c>
      <c r="R390" s="239" t="s">
        <v>336</v>
      </c>
      <c r="S390" s="239" t="s">
        <v>253</v>
      </c>
      <c r="T390" s="240" t="s">
        <v>299</v>
      </c>
      <c r="U390" s="220">
        <v>0.125</v>
      </c>
      <c r="V390" s="220">
        <f>ROUND(E390*U390,2)</f>
        <v>4.5</v>
      </c>
      <c r="W390" s="220"/>
      <c r="X390" s="220" t="s">
        <v>273</v>
      </c>
      <c r="Y390" s="220" t="s">
        <v>256</v>
      </c>
      <c r="Z390" s="210"/>
      <c r="AA390" s="210"/>
      <c r="AB390" s="210"/>
      <c r="AC390" s="210"/>
      <c r="AD390" s="210"/>
      <c r="AE390" s="210"/>
      <c r="AF390" s="210"/>
      <c r="AG390" s="210" t="s">
        <v>274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54" t="s">
        <v>1437</v>
      </c>
      <c r="D391" s="224"/>
      <c r="E391" s="225"/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286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54" t="s">
        <v>1438</v>
      </c>
      <c r="D392" s="224"/>
      <c r="E392" s="225">
        <v>36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286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4">
        <v>92</v>
      </c>
      <c r="B393" s="235" t="s">
        <v>1439</v>
      </c>
      <c r="C393" s="251" t="s">
        <v>1440</v>
      </c>
      <c r="D393" s="236" t="s">
        <v>496</v>
      </c>
      <c r="E393" s="237">
        <v>1792.2985000000001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7">
        <v>5.0000000000000002E-5</v>
      </c>
      <c r="O393" s="237">
        <f>ROUND(E393*N393,2)</f>
        <v>0.09</v>
      </c>
      <c r="P393" s="237">
        <v>0</v>
      </c>
      <c r="Q393" s="237">
        <f>ROUND(E393*P393,2)</f>
        <v>0</v>
      </c>
      <c r="R393" s="239" t="s">
        <v>497</v>
      </c>
      <c r="S393" s="239" t="s">
        <v>253</v>
      </c>
      <c r="T393" s="240" t="s">
        <v>299</v>
      </c>
      <c r="U393" s="220">
        <v>8.4000000000000005E-2</v>
      </c>
      <c r="V393" s="220">
        <f>ROUND(E393*U393,2)</f>
        <v>150.55000000000001</v>
      </c>
      <c r="W393" s="220"/>
      <c r="X393" s="220" t="s">
        <v>273</v>
      </c>
      <c r="Y393" s="220" t="s">
        <v>256</v>
      </c>
      <c r="Z393" s="210"/>
      <c r="AA393" s="210"/>
      <c r="AB393" s="210"/>
      <c r="AC393" s="210"/>
      <c r="AD393" s="210"/>
      <c r="AE393" s="210"/>
      <c r="AF393" s="210"/>
      <c r="AG393" s="210" t="s">
        <v>274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17"/>
      <c r="B394" s="218"/>
      <c r="C394" s="254" t="s">
        <v>1437</v>
      </c>
      <c r="D394" s="224"/>
      <c r="E394" s="225"/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286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54" t="s">
        <v>1441</v>
      </c>
      <c r="D395" s="224"/>
      <c r="E395" s="225">
        <v>513.80999999999995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286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54" t="s">
        <v>1442</v>
      </c>
      <c r="D396" s="224"/>
      <c r="E396" s="225">
        <v>64.055000000000007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286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54" t="s">
        <v>1443</v>
      </c>
      <c r="D397" s="224"/>
      <c r="E397" s="225">
        <v>518.84550000000002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286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54" t="s">
        <v>1444</v>
      </c>
      <c r="D398" s="224"/>
      <c r="E398" s="225">
        <v>128.11000000000001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286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54" t="s">
        <v>1445</v>
      </c>
      <c r="D399" s="224"/>
      <c r="E399" s="225">
        <v>102.0184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286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54" t="s">
        <v>1446</v>
      </c>
      <c r="D400" s="224"/>
      <c r="E400" s="225">
        <v>165.7799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286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54" t="s">
        <v>1447</v>
      </c>
      <c r="D401" s="224"/>
      <c r="E401" s="225">
        <v>92.744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286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54" t="s">
        <v>1448</v>
      </c>
      <c r="D402" s="224"/>
      <c r="E402" s="225">
        <v>56.805700000000002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286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54" t="s">
        <v>1449</v>
      </c>
      <c r="D403" s="224"/>
      <c r="E403" s="225">
        <v>115.93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286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54" t="s">
        <v>1450</v>
      </c>
      <c r="D404" s="224"/>
      <c r="E404" s="225">
        <v>34.200000000000003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286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2.5" outlineLevel="1" x14ac:dyDescent="0.2">
      <c r="A405" s="234">
        <v>93</v>
      </c>
      <c r="B405" s="235" t="s">
        <v>1451</v>
      </c>
      <c r="C405" s="251" t="s">
        <v>1452</v>
      </c>
      <c r="D405" s="236" t="s">
        <v>496</v>
      </c>
      <c r="E405" s="237">
        <v>350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7">
        <v>5.0000000000000002E-5</v>
      </c>
      <c r="O405" s="237">
        <f>ROUND(E405*N405,2)</f>
        <v>0.02</v>
      </c>
      <c r="P405" s="237">
        <v>1E-3</v>
      </c>
      <c r="Q405" s="237">
        <f>ROUND(E405*P405,2)</f>
        <v>0.35</v>
      </c>
      <c r="R405" s="239" t="s">
        <v>497</v>
      </c>
      <c r="S405" s="239" t="s">
        <v>253</v>
      </c>
      <c r="T405" s="240" t="s">
        <v>299</v>
      </c>
      <c r="U405" s="220">
        <v>0.05</v>
      </c>
      <c r="V405" s="220">
        <f>ROUND(E405*U405,2)</f>
        <v>17.5</v>
      </c>
      <c r="W405" s="220"/>
      <c r="X405" s="220" t="s">
        <v>273</v>
      </c>
      <c r="Y405" s="220" t="s">
        <v>256</v>
      </c>
      <c r="Z405" s="210"/>
      <c r="AA405" s="210"/>
      <c r="AB405" s="210"/>
      <c r="AC405" s="210"/>
      <c r="AD405" s="210"/>
      <c r="AE405" s="210"/>
      <c r="AF405" s="210"/>
      <c r="AG405" s="210" t="s">
        <v>274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54" t="s">
        <v>1453</v>
      </c>
      <c r="D406" s="224"/>
      <c r="E406" s="225">
        <v>300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286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54" t="s">
        <v>1454</v>
      </c>
      <c r="D407" s="224"/>
      <c r="E407" s="225">
        <v>50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286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2.5" outlineLevel="1" x14ac:dyDescent="0.2">
      <c r="A408" s="234">
        <v>94</v>
      </c>
      <c r="B408" s="235" t="s">
        <v>1455</v>
      </c>
      <c r="C408" s="251" t="s">
        <v>1456</v>
      </c>
      <c r="D408" s="236" t="s">
        <v>441</v>
      </c>
      <c r="E408" s="237">
        <v>0.55491000000000001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7">
        <v>1</v>
      </c>
      <c r="O408" s="237">
        <f>ROUND(E408*N408,2)</f>
        <v>0.55000000000000004</v>
      </c>
      <c r="P408" s="237">
        <v>0</v>
      </c>
      <c r="Q408" s="237">
        <f>ROUND(E408*P408,2)</f>
        <v>0</v>
      </c>
      <c r="R408" s="239"/>
      <c r="S408" s="239" t="s">
        <v>272</v>
      </c>
      <c r="T408" s="240" t="s">
        <v>299</v>
      </c>
      <c r="U408" s="220">
        <v>0</v>
      </c>
      <c r="V408" s="220">
        <f>ROUND(E408*U408,2)</f>
        <v>0</v>
      </c>
      <c r="W408" s="220"/>
      <c r="X408" s="220" t="s">
        <v>475</v>
      </c>
      <c r="Y408" s="220" t="s">
        <v>256</v>
      </c>
      <c r="Z408" s="210"/>
      <c r="AA408" s="210"/>
      <c r="AB408" s="210"/>
      <c r="AC408" s="210"/>
      <c r="AD408" s="210"/>
      <c r="AE408" s="210"/>
      <c r="AF408" s="210"/>
      <c r="AG408" s="210" t="s">
        <v>476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17"/>
      <c r="B409" s="218"/>
      <c r="C409" s="254" t="s">
        <v>1437</v>
      </c>
      <c r="D409" s="224"/>
      <c r="E409" s="225"/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286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54" t="s">
        <v>1457</v>
      </c>
      <c r="D410" s="224"/>
      <c r="E410" s="225">
        <v>0.51380999999999999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286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3" t="s">
        <v>679</v>
      </c>
      <c r="D411" s="258"/>
      <c r="E411" s="259">
        <v>4.1099999999999998E-2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286</v>
      </c>
      <c r="AH411" s="210">
        <v>4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2.5" outlineLevel="1" x14ac:dyDescent="0.2">
      <c r="A412" s="234">
        <v>95</v>
      </c>
      <c r="B412" s="235" t="s">
        <v>1458</v>
      </c>
      <c r="C412" s="251" t="s">
        <v>1459</v>
      </c>
      <c r="D412" s="236" t="s">
        <v>441</v>
      </c>
      <c r="E412" s="237">
        <v>0.76788999999999996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7">
        <v>1</v>
      </c>
      <c r="O412" s="237">
        <f>ROUND(E412*N412,2)</f>
        <v>0.77</v>
      </c>
      <c r="P412" s="237">
        <v>0</v>
      </c>
      <c r="Q412" s="237">
        <f>ROUND(E412*P412,2)</f>
        <v>0</v>
      </c>
      <c r="R412" s="239"/>
      <c r="S412" s="239" t="s">
        <v>272</v>
      </c>
      <c r="T412" s="240" t="s">
        <v>299</v>
      </c>
      <c r="U412" s="220">
        <v>0</v>
      </c>
      <c r="V412" s="220">
        <f>ROUND(E412*U412,2)</f>
        <v>0</v>
      </c>
      <c r="W412" s="220"/>
      <c r="X412" s="220" t="s">
        <v>475</v>
      </c>
      <c r="Y412" s="220" t="s">
        <v>256</v>
      </c>
      <c r="Z412" s="210"/>
      <c r="AA412" s="210"/>
      <c r="AB412" s="210"/>
      <c r="AC412" s="210"/>
      <c r="AD412" s="210"/>
      <c r="AE412" s="210"/>
      <c r="AF412" s="210"/>
      <c r="AG412" s="210" t="s">
        <v>476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17"/>
      <c r="B413" s="218"/>
      <c r="C413" s="254" t="s">
        <v>1437</v>
      </c>
      <c r="D413" s="224"/>
      <c r="E413" s="225"/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286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54" t="s">
        <v>1460</v>
      </c>
      <c r="D414" s="224"/>
      <c r="E414" s="225">
        <v>6.4060000000000006E-2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286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54" t="s">
        <v>1461</v>
      </c>
      <c r="D415" s="224"/>
      <c r="E415" s="225">
        <v>0.51885000000000003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286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54" t="s">
        <v>1462</v>
      </c>
      <c r="D416" s="224"/>
      <c r="E416" s="225">
        <v>0.12811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286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63" t="s">
        <v>679</v>
      </c>
      <c r="D417" s="258"/>
      <c r="E417" s="259">
        <v>5.688E-2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286</v>
      </c>
      <c r="AH417" s="210">
        <v>4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4">
        <v>96</v>
      </c>
      <c r="B418" s="235" t="s">
        <v>1463</v>
      </c>
      <c r="C418" s="251" t="s">
        <v>1464</v>
      </c>
      <c r="D418" s="236" t="s">
        <v>441</v>
      </c>
      <c r="E418" s="237">
        <v>0.57594000000000001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7">
        <v>1</v>
      </c>
      <c r="O418" s="237">
        <f>ROUND(E418*N418,2)</f>
        <v>0.57999999999999996</v>
      </c>
      <c r="P418" s="237">
        <v>0</v>
      </c>
      <c r="Q418" s="237">
        <f>ROUND(E418*P418,2)</f>
        <v>0</v>
      </c>
      <c r="R418" s="239"/>
      <c r="S418" s="239" t="s">
        <v>272</v>
      </c>
      <c r="T418" s="240" t="s">
        <v>299</v>
      </c>
      <c r="U418" s="220">
        <v>0</v>
      </c>
      <c r="V418" s="220">
        <f>ROUND(E418*U418,2)</f>
        <v>0</v>
      </c>
      <c r="W418" s="220"/>
      <c r="X418" s="220" t="s">
        <v>475</v>
      </c>
      <c r="Y418" s="220" t="s">
        <v>256</v>
      </c>
      <c r="Z418" s="210"/>
      <c r="AA418" s="210"/>
      <c r="AB418" s="210"/>
      <c r="AC418" s="210"/>
      <c r="AD418" s="210"/>
      <c r="AE418" s="210"/>
      <c r="AF418" s="210"/>
      <c r="AG418" s="210" t="s">
        <v>476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54" t="s">
        <v>1437</v>
      </c>
      <c r="D419" s="224"/>
      <c r="E419" s="225"/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286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54" t="s">
        <v>1465</v>
      </c>
      <c r="D420" s="224"/>
      <c r="E420" s="225">
        <v>0.10202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286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54" t="s">
        <v>1466</v>
      </c>
      <c r="D421" s="224"/>
      <c r="E421" s="225">
        <v>0.16578000000000001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286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54" t="s">
        <v>1467</v>
      </c>
      <c r="D422" s="224"/>
      <c r="E422" s="225">
        <v>9.2740000000000003E-2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286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54" t="s">
        <v>1468</v>
      </c>
      <c r="D423" s="224"/>
      <c r="E423" s="225">
        <v>5.6809999999999999E-2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286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54" t="s">
        <v>1469</v>
      </c>
      <c r="D424" s="224"/>
      <c r="E424" s="225">
        <v>0.11593000000000001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286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63" t="s">
        <v>679</v>
      </c>
      <c r="D425" s="258"/>
      <c r="E425" s="259">
        <v>4.2659999999999997E-2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286</v>
      </c>
      <c r="AH425" s="210">
        <v>4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34">
        <v>97</v>
      </c>
      <c r="B426" s="235" t="s">
        <v>1470</v>
      </c>
      <c r="C426" s="251" t="s">
        <v>1471</v>
      </c>
      <c r="D426" s="236" t="s">
        <v>496</v>
      </c>
      <c r="E426" s="237">
        <v>34.200000000000003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7">
        <v>1E-3</v>
      </c>
      <c r="O426" s="237">
        <f>ROUND(E426*N426,2)</f>
        <v>0.03</v>
      </c>
      <c r="P426" s="237">
        <v>0</v>
      </c>
      <c r="Q426" s="237">
        <f>ROUND(E426*P426,2)</f>
        <v>0</v>
      </c>
      <c r="R426" s="239" t="s">
        <v>474</v>
      </c>
      <c r="S426" s="239" t="s">
        <v>253</v>
      </c>
      <c r="T426" s="240" t="s">
        <v>299</v>
      </c>
      <c r="U426" s="220">
        <v>0</v>
      </c>
      <c r="V426" s="220">
        <f>ROUND(E426*U426,2)</f>
        <v>0</v>
      </c>
      <c r="W426" s="220"/>
      <c r="X426" s="220" t="s">
        <v>475</v>
      </c>
      <c r="Y426" s="220" t="s">
        <v>256</v>
      </c>
      <c r="Z426" s="210"/>
      <c r="AA426" s="210"/>
      <c r="AB426" s="210"/>
      <c r="AC426" s="210"/>
      <c r="AD426" s="210"/>
      <c r="AE426" s="210"/>
      <c r="AF426" s="210"/>
      <c r="AG426" s="210" t="s">
        <v>476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54" t="s">
        <v>1437</v>
      </c>
      <c r="D427" s="224"/>
      <c r="E427" s="225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286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54" t="s">
        <v>1450</v>
      </c>
      <c r="D428" s="224"/>
      <c r="E428" s="225">
        <v>34.200000000000003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286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34">
        <v>98</v>
      </c>
      <c r="B429" s="235" t="s">
        <v>1431</v>
      </c>
      <c r="C429" s="251" t="s">
        <v>1432</v>
      </c>
      <c r="D429" s="236" t="s">
        <v>441</v>
      </c>
      <c r="E429" s="237">
        <v>2.0411299999999999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7">
        <v>0</v>
      </c>
      <c r="O429" s="237">
        <f>ROUND(E429*N429,2)</f>
        <v>0</v>
      </c>
      <c r="P429" s="237">
        <v>0</v>
      </c>
      <c r="Q429" s="237">
        <f>ROUND(E429*P429,2)</f>
        <v>0</v>
      </c>
      <c r="R429" s="239" t="s">
        <v>497</v>
      </c>
      <c r="S429" s="239" t="s">
        <v>253</v>
      </c>
      <c r="T429" s="240" t="s">
        <v>299</v>
      </c>
      <c r="U429" s="220">
        <v>3.327</v>
      </c>
      <c r="V429" s="220">
        <f>ROUND(E429*U429,2)</f>
        <v>6.79</v>
      </c>
      <c r="W429" s="220"/>
      <c r="X429" s="220" t="s">
        <v>442</v>
      </c>
      <c r="Y429" s="220" t="s">
        <v>256</v>
      </c>
      <c r="Z429" s="210"/>
      <c r="AA429" s="210"/>
      <c r="AB429" s="210"/>
      <c r="AC429" s="210"/>
      <c r="AD429" s="210"/>
      <c r="AE429" s="210"/>
      <c r="AF429" s="210"/>
      <c r="AG429" s="210" t="s">
        <v>443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17"/>
      <c r="B430" s="218"/>
      <c r="C430" s="262" t="s">
        <v>482</v>
      </c>
      <c r="D430" s="260"/>
      <c r="E430" s="260"/>
      <c r="F430" s="260"/>
      <c r="G430" s="26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319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17"/>
      <c r="B431" s="218"/>
      <c r="C431" s="254" t="s">
        <v>445</v>
      </c>
      <c r="D431" s="224"/>
      <c r="E431" s="225"/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286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17"/>
      <c r="B432" s="218"/>
      <c r="C432" s="254" t="s">
        <v>1472</v>
      </c>
      <c r="D432" s="224"/>
      <c r="E432" s="225"/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20"/>
      <c r="Z432" s="210"/>
      <c r="AA432" s="210"/>
      <c r="AB432" s="210"/>
      <c r="AC432" s="210"/>
      <c r="AD432" s="210"/>
      <c r="AE432" s="210"/>
      <c r="AF432" s="210"/>
      <c r="AG432" s="210" t="s">
        <v>286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54" t="s">
        <v>1473</v>
      </c>
      <c r="D433" s="224"/>
      <c r="E433" s="225">
        <v>2.0411299999999999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286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x14ac:dyDescent="0.2">
      <c r="A434" s="227" t="s">
        <v>248</v>
      </c>
      <c r="B434" s="228" t="s">
        <v>175</v>
      </c>
      <c r="C434" s="250" t="s">
        <v>176</v>
      </c>
      <c r="D434" s="229"/>
      <c r="E434" s="230"/>
      <c r="F434" s="231"/>
      <c r="G434" s="231">
        <f>SUMIF(AG435:AG464,"&lt;&gt;NOR",G435:G464)</f>
        <v>0</v>
      </c>
      <c r="H434" s="231"/>
      <c r="I434" s="231">
        <f>SUM(I435:I464)</f>
        <v>0</v>
      </c>
      <c r="J434" s="231"/>
      <c r="K434" s="231">
        <f>SUM(K435:K464)</f>
        <v>0</v>
      </c>
      <c r="L434" s="231"/>
      <c r="M434" s="231">
        <f>SUM(M435:M464)</f>
        <v>0</v>
      </c>
      <c r="N434" s="230"/>
      <c r="O434" s="230">
        <f>SUM(O435:O464)</f>
        <v>2.73</v>
      </c>
      <c r="P434" s="230"/>
      <c r="Q434" s="230">
        <f>SUM(Q435:Q464)</f>
        <v>0</v>
      </c>
      <c r="R434" s="231"/>
      <c r="S434" s="231"/>
      <c r="T434" s="232"/>
      <c r="U434" s="226"/>
      <c r="V434" s="226">
        <f>SUM(V435:V464)</f>
        <v>222.03</v>
      </c>
      <c r="W434" s="226"/>
      <c r="X434" s="226"/>
      <c r="Y434" s="226"/>
      <c r="AG434" t="s">
        <v>249</v>
      </c>
    </row>
    <row r="435" spans="1:60" ht="22.5" outlineLevel="1" x14ac:dyDescent="0.2">
      <c r="A435" s="234">
        <v>99</v>
      </c>
      <c r="B435" s="235" t="s">
        <v>1435</v>
      </c>
      <c r="C435" s="251" t="s">
        <v>1436</v>
      </c>
      <c r="D435" s="236" t="s">
        <v>297</v>
      </c>
      <c r="E435" s="237">
        <v>16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7">
        <v>3.0000000000000001E-5</v>
      </c>
      <c r="O435" s="237">
        <f>ROUND(E435*N435,2)</f>
        <v>0</v>
      </c>
      <c r="P435" s="237">
        <v>0</v>
      </c>
      <c r="Q435" s="237">
        <f>ROUND(E435*P435,2)</f>
        <v>0</v>
      </c>
      <c r="R435" s="239" t="s">
        <v>336</v>
      </c>
      <c r="S435" s="239" t="s">
        <v>253</v>
      </c>
      <c r="T435" s="240" t="s">
        <v>299</v>
      </c>
      <c r="U435" s="220">
        <v>0.125</v>
      </c>
      <c r="V435" s="220">
        <f>ROUND(E435*U435,2)</f>
        <v>2</v>
      </c>
      <c r="W435" s="220"/>
      <c r="X435" s="220" t="s">
        <v>273</v>
      </c>
      <c r="Y435" s="220" t="s">
        <v>256</v>
      </c>
      <c r="Z435" s="210"/>
      <c r="AA435" s="210"/>
      <c r="AB435" s="210"/>
      <c r="AC435" s="210"/>
      <c r="AD435" s="210"/>
      <c r="AE435" s="210"/>
      <c r="AF435" s="210"/>
      <c r="AG435" s="210" t="s">
        <v>274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54" t="s">
        <v>1474</v>
      </c>
      <c r="D436" s="224"/>
      <c r="E436" s="225"/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20"/>
      <c r="Z436" s="210"/>
      <c r="AA436" s="210"/>
      <c r="AB436" s="210"/>
      <c r="AC436" s="210"/>
      <c r="AD436" s="210"/>
      <c r="AE436" s="210"/>
      <c r="AF436" s="210"/>
      <c r="AG436" s="210" t="s">
        <v>286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54" t="s">
        <v>1475</v>
      </c>
      <c r="D437" s="224"/>
      <c r="E437" s="225">
        <v>16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286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ht="22.5" outlineLevel="1" x14ac:dyDescent="0.2">
      <c r="A438" s="234">
        <v>100</v>
      </c>
      <c r="B438" s="235" t="s">
        <v>1476</v>
      </c>
      <c r="C438" s="251" t="s">
        <v>1477</v>
      </c>
      <c r="D438" s="236" t="s">
        <v>297</v>
      </c>
      <c r="E438" s="237">
        <v>40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7">
        <v>0</v>
      </c>
      <c r="O438" s="237">
        <f>ROUND(E438*N438,2)</f>
        <v>0</v>
      </c>
      <c r="P438" s="237">
        <v>0</v>
      </c>
      <c r="Q438" s="237">
        <f>ROUND(E438*P438,2)</f>
        <v>0</v>
      </c>
      <c r="R438" s="239" t="s">
        <v>336</v>
      </c>
      <c r="S438" s="239" t="s">
        <v>253</v>
      </c>
      <c r="T438" s="240" t="s">
        <v>299</v>
      </c>
      <c r="U438" s="220">
        <v>0.19400000000000001</v>
      </c>
      <c r="V438" s="220">
        <f>ROUND(E438*U438,2)</f>
        <v>7.76</v>
      </c>
      <c r="W438" s="220"/>
      <c r="X438" s="220" t="s">
        <v>273</v>
      </c>
      <c r="Y438" s="220" t="s">
        <v>256</v>
      </c>
      <c r="Z438" s="210"/>
      <c r="AA438" s="210"/>
      <c r="AB438" s="210"/>
      <c r="AC438" s="210"/>
      <c r="AD438" s="210"/>
      <c r="AE438" s="210"/>
      <c r="AF438" s="210"/>
      <c r="AG438" s="210" t="s">
        <v>274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54" t="s">
        <v>1478</v>
      </c>
      <c r="D439" s="224"/>
      <c r="E439" s="225">
        <v>40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286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4">
        <v>101</v>
      </c>
      <c r="B440" s="235" t="s">
        <v>1439</v>
      </c>
      <c r="C440" s="251" t="s">
        <v>1440</v>
      </c>
      <c r="D440" s="236" t="s">
        <v>496</v>
      </c>
      <c r="E440" s="237">
        <v>2428.7779999999998</v>
      </c>
      <c r="F440" s="238"/>
      <c r="G440" s="239">
        <f>ROUND(E440*F440,2)</f>
        <v>0</v>
      </c>
      <c r="H440" s="238"/>
      <c r="I440" s="239">
        <f>ROUND(E440*H440,2)</f>
        <v>0</v>
      </c>
      <c r="J440" s="238"/>
      <c r="K440" s="239">
        <f>ROUND(E440*J440,2)</f>
        <v>0</v>
      </c>
      <c r="L440" s="239">
        <v>21</v>
      </c>
      <c r="M440" s="239">
        <f>G440*(1+L440/100)</f>
        <v>0</v>
      </c>
      <c r="N440" s="237">
        <v>5.0000000000000002E-5</v>
      </c>
      <c r="O440" s="237">
        <f>ROUND(E440*N440,2)</f>
        <v>0.12</v>
      </c>
      <c r="P440" s="237">
        <v>0</v>
      </c>
      <c r="Q440" s="237">
        <f>ROUND(E440*P440,2)</f>
        <v>0</v>
      </c>
      <c r="R440" s="239" t="s">
        <v>497</v>
      </c>
      <c r="S440" s="239" t="s">
        <v>253</v>
      </c>
      <c r="T440" s="240" t="s">
        <v>299</v>
      </c>
      <c r="U440" s="220">
        <v>8.4000000000000005E-2</v>
      </c>
      <c r="V440" s="220">
        <f>ROUND(E440*U440,2)</f>
        <v>204.02</v>
      </c>
      <c r="W440" s="220"/>
      <c r="X440" s="220" t="s">
        <v>273</v>
      </c>
      <c r="Y440" s="220" t="s">
        <v>256</v>
      </c>
      <c r="Z440" s="210"/>
      <c r="AA440" s="210"/>
      <c r="AB440" s="210"/>
      <c r="AC440" s="210"/>
      <c r="AD440" s="210"/>
      <c r="AE440" s="210"/>
      <c r="AF440" s="210"/>
      <c r="AG440" s="210" t="s">
        <v>274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54" t="s">
        <v>1474</v>
      </c>
      <c r="D441" s="224"/>
      <c r="E441" s="225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286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54" t="s">
        <v>1479</v>
      </c>
      <c r="D442" s="224"/>
      <c r="E442" s="225">
        <v>1328.64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286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54" t="s">
        <v>1480</v>
      </c>
      <c r="D443" s="224"/>
      <c r="E443" s="225">
        <v>806.37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286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54" t="s">
        <v>1481</v>
      </c>
      <c r="D444" s="224"/>
      <c r="E444" s="225">
        <v>193.06800000000001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286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54" t="s">
        <v>1482</v>
      </c>
      <c r="D445" s="224"/>
      <c r="E445" s="225">
        <v>15.2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286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54" t="s">
        <v>1483</v>
      </c>
      <c r="D446" s="224"/>
      <c r="E446" s="225">
        <v>85.5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286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ht="22.5" outlineLevel="1" x14ac:dyDescent="0.2">
      <c r="A447" s="234">
        <v>102</v>
      </c>
      <c r="B447" s="235" t="s">
        <v>1455</v>
      </c>
      <c r="C447" s="251" t="s">
        <v>1456</v>
      </c>
      <c r="D447" s="236" t="s">
        <v>441</v>
      </c>
      <c r="E447" s="237">
        <v>1.64344</v>
      </c>
      <c r="F447" s="238"/>
      <c r="G447" s="239">
        <f>ROUND(E447*F447,2)</f>
        <v>0</v>
      </c>
      <c r="H447" s="238"/>
      <c r="I447" s="239">
        <f>ROUND(E447*H447,2)</f>
        <v>0</v>
      </c>
      <c r="J447" s="238"/>
      <c r="K447" s="239">
        <f>ROUND(E447*J447,2)</f>
        <v>0</v>
      </c>
      <c r="L447" s="239">
        <v>21</v>
      </c>
      <c r="M447" s="239">
        <f>G447*(1+L447/100)</f>
        <v>0</v>
      </c>
      <c r="N447" s="237">
        <v>1</v>
      </c>
      <c r="O447" s="237">
        <f>ROUND(E447*N447,2)</f>
        <v>1.64</v>
      </c>
      <c r="P447" s="237">
        <v>0</v>
      </c>
      <c r="Q447" s="237">
        <f>ROUND(E447*P447,2)</f>
        <v>0</v>
      </c>
      <c r="R447" s="239"/>
      <c r="S447" s="239" t="s">
        <v>272</v>
      </c>
      <c r="T447" s="240" t="s">
        <v>299</v>
      </c>
      <c r="U447" s="220">
        <v>0</v>
      </c>
      <c r="V447" s="220">
        <f>ROUND(E447*U447,2)</f>
        <v>0</v>
      </c>
      <c r="W447" s="220"/>
      <c r="X447" s="220" t="s">
        <v>475</v>
      </c>
      <c r="Y447" s="220" t="s">
        <v>256</v>
      </c>
      <c r="Z447" s="210"/>
      <c r="AA447" s="210"/>
      <c r="AB447" s="210"/>
      <c r="AC447" s="210"/>
      <c r="AD447" s="210"/>
      <c r="AE447" s="210"/>
      <c r="AF447" s="210"/>
      <c r="AG447" s="210" t="s">
        <v>476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">
      <c r="A448" s="217"/>
      <c r="B448" s="218"/>
      <c r="C448" s="254" t="s">
        <v>1474</v>
      </c>
      <c r="D448" s="224"/>
      <c r="E448" s="225"/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286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54" t="s">
        <v>1484</v>
      </c>
      <c r="D449" s="224"/>
      <c r="E449" s="225">
        <v>1.32864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286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54" t="s">
        <v>1485</v>
      </c>
      <c r="D450" s="224"/>
      <c r="E450" s="225">
        <v>0.19306999999999999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286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63" t="s">
        <v>679</v>
      </c>
      <c r="D451" s="258"/>
      <c r="E451" s="259">
        <v>0.12174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286</v>
      </c>
      <c r="AH451" s="210">
        <v>4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ht="22.5" outlineLevel="1" x14ac:dyDescent="0.2">
      <c r="A452" s="234">
        <v>103</v>
      </c>
      <c r="B452" s="235" t="s">
        <v>1486</v>
      </c>
      <c r="C452" s="251" t="s">
        <v>1487</v>
      </c>
      <c r="D452" s="236" t="s">
        <v>441</v>
      </c>
      <c r="E452" s="237">
        <v>0.87087999999999999</v>
      </c>
      <c r="F452" s="238"/>
      <c r="G452" s="239">
        <f>ROUND(E452*F452,2)</f>
        <v>0</v>
      </c>
      <c r="H452" s="238"/>
      <c r="I452" s="239">
        <f>ROUND(E452*H452,2)</f>
        <v>0</v>
      </c>
      <c r="J452" s="238"/>
      <c r="K452" s="239">
        <f>ROUND(E452*J452,2)</f>
        <v>0</v>
      </c>
      <c r="L452" s="239">
        <v>21</v>
      </c>
      <c r="M452" s="239">
        <f>G452*(1+L452/100)</f>
        <v>0</v>
      </c>
      <c r="N452" s="237">
        <v>1</v>
      </c>
      <c r="O452" s="237">
        <f>ROUND(E452*N452,2)</f>
        <v>0.87</v>
      </c>
      <c r="P452" s="237">
        <v>0</v>
      </c>
      <c r="Q452" s="237">
        <f>ROUND(E452*P452,2)</f>
        <v>0</v>
      </c>
      <c r="R452" s="239"/>
      <c r="S452" s="239" t="s">
        <v>272</v>
      </c>
      <c r="T452" s="240" t="s">
        <v>299</v>
      </c>
      <c r="U452" s="220">
        <v>0</v>
      </c>
      <c r="V452" s="220">
        <f>ROUND(E452*U452,2)</f>
        <v>0</v>
      </c>
      <c r="W452" s="220"/>
      <c r="X452" s="220" t="s">
        <v>475</v>
      </c>
      <c r="Y452" s="220" t="s">
        <v>256</v>
      </c>
      <c r="Z452" s="210"/>
      <c r="AA452" s="210"/>
      <c r="AB452" s="210"/>
      <c r="AC452" s="210"/>
      <c r="AD452" s="210"/>
      <c r="AE452" s="210"/>
      <c r="AF452" s="210"/>
      <c r="AG452" s="210" t="s">
        <v>476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54" t="s">
        <v>1474</v>
      </c>
      <c r="D453" s="224"/>
      <c r="E453" s="225"/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286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54" t="s">
        <v>1488</v>
      </c>
      <c r="D454" s="224"/>
      <c r="E454" s="225">
        <v>0.80637000000000003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286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63" t="s">
        <v>679</v>
      </c>
      <c r="D455" s="258"/>
      <c r="E455" s="259">
        <v>6.4509999999999998E-2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286</v>
      </c>
      <c r="AH455" s="210">
        <v>4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34">
        <v>104</v>
      </c>
      <c r="B456" s="235" t="s">
        <v>1470</v>
      </c>
      <c r="C456" s="251" t="s">
        <v>1471</v>
      </c>
      <c r="D456" s="236" t="s">
        <v>496</v>
      </c>
      <c r="E456" s="237">
        <v>100.7</v>
      </c>
      <c r="F456" s="238"/>
      <c r="G456" s="239">
        <f>ROUND(E456*F456,2)</f>
        <v>0</v>
      </c>
      <c r="H456" s="238"/>
      <c r="I456" s="239">
        <f>ROUND(E456*H456,2)</f>
        <v>0</v>
      </c>
      <c r="J456" s="238"/>
      <c r="K456" s="239">
        <f>ROUND(E456*J456,2)</f>
        <v>0</v>
      </c>
      <c r="L456" s="239">
        <v>21</v>
      </c>
      <c r="M456" s="239">
        <f>G456*(1+L456/100)</f>
        <v>0</v>
      </c>
      <c r="N456" s="237">
        <v>1E-3</v>
      </c>
      <c r="O456" s="237">
        <f>ROUND(E456*N456,2)</f>
        <v>0.1</v>
      </c>
      <c r="P456" s="237">
        <v>0</v>
      </c>
      <c r="Q456" s="237">
        <f>ROUND(E456*P456,2)</f>
        <v>0</v>
      </c>
      <c r="R456" s="239" t="s">
        <v>474</v>
      </c>
      <c r="S456" s="239" t="s">
        <v>253</v>
      </c>
      <c r="T456" s="240" t="s">
        <v>299</v>
      </c>
      <c r="U456" s="220">
        <v>0</v>
      </c>
      <c r="V456" s="220">
        <f>ROUND(E456*U456,2)</f>
        <v>0</v>
      </c>
      <c r="W456" s="220"/>
      <c r="X456" s="220" t="s">
        <v>475</v>
      </c>
      <c r="Y456" s="220" t="s">
        <v>256</v>
      </c>
      <c r="Z456" s="210"/>
      <c r="AA456" s="210"/>
      <c r="AB456" s="210"/>
      <c r="AC456" s="210"/>
      <c r="AD456" s="210"/>
      <c r="AE456" s="210"/>
      <c r="AF456" s="210"/>
      <c r="AG456" s="210" t="s">
        <v>476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54" t="s">
        <v>1474</v>
      </c>
      <c r="D457" s="224"/>
      <c r="E457" s="225"/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286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54" t="s">
        <v>1482</v>
      </c>
      <c r="D458" s="224"/>
      <c r="E458" s="225">
        <v>15.2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286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54" t="s">
        <v>1483</v>
      </c>
      <c r="D459" s="224"/>
      <c r="E459" s="225">
        <v>85.5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286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4">
        <v>105</v>
      </c>
      <c r="B460" s="235" t="s">
        <v>1489</v>
      </c>
      <c r="C460" s="251" t="s">
        <v>1490</v>
      </c>
      <c r="D460" s="236" t="s">
        <v>441</v>
      </c>
      <c r="E460" s="237">
        <v>2.7369400000000002</v>
      </c>
      <c r="F460" s="238"/>
      <c r="G460" s="239">
        <f>ROUND(E460*F460,2)</f>
        <v>0</v>
      </c>
      <c r="H460" s="238"/>
      <c r="I460" s="239">
        <f>ROUND(E460*H460,2)</f>
        <v>0</v>
      </c>
      <c r="J460" s="238"/>
      <c r="K460" s="239">
        <f>ROUND(E460*J460,2)</f>
        <v>0</v>
      </c>
      <c r="L460" s="239">
        <v>21</v>
      </c>
      <c r="M460" s="239">
        <f>G460*(1+L460/100)</f>
        <v>0</v>
      </c>
      <c r="N460" s="237">
        <v>0</v>
      </c>
      <c r="O460" s="237">
        <f>ROUND(E460*N460,2)</f>
        <v>0</v>
      </c>
      <c r="P460" s="237">
        <v>0</v>
      </c>
      <c r="Q460" s="237">
        <f>ROUND(E460*P460,2)</f>
        <v>0</v>
      </c>
      <c r="R460" s="239" t="s">
        <v>497</v>
      </c>
      <c r="S460" s="239" t="s">
        <v>253</v>
      </c>
      <c r="T460" s="240" t="s">
        <v>299</v>
      </c>
      <c r="U460" s="220">
        <v>3.016</v>
      </c>
      <c r="V460" s="220">
        <f>ROUND(E460*U460,2)</f>
        <v>8.25</v>
      </c>
      <c r="W460" s="220"/>
      <c r="X460" s="220" t="s">
        <v>442</v>
      </c>
      <c r="Y460" s="220" t="s">
        <v>256</v>
      </c>
      <c r="Z460" s="210"/>
      <c r="AA460" s="210"/>
      <c r="AB460" s="210"/>
      <c r="AC460" s="210"/>
      <c r="AD460" s="210"/>
      <c r="AE460" s="210"/>
      <c r="AF460" s="210"/>
      <c r="AG460" s="210" t="s">
        <v>443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62" t="s">
        <v>482</v>
      </c>
      <c r="D461" s="260"/>
      <c r="E461" s="260"/>
      <c r="F461" s="260"/>
      <c r="G461" s="26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319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2" x14ac:dyDescent="0.2">
      <c r="A462" s="217"/>
      <c r="B462" s="218"/>
      <c r="C462" s="254" t="s">
        <v>445</v>
      </c>
      <c r="D462" s="224"/>
      <c r="E462" s="225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286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54" t="s">
        <v>1491</v>
      </c>
      <c r="D463" s="224"/>
      <c r="E463" s="225"/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286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54" t="s">
        <v>1492</v>
      </c>
      <c r="D464" s="224"/>
      <c r="E464" s="225">
        <v>2.7369400000000002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286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x14ac:dyDescent="0.2">
      <c r="A465" s="227" t="s">
        <v>248</v>
      </c>
      <c r="B465" s="228" t="s">
        <v>177</v>
      </c>
      <c r="C465" s="250" t="s">
        <v>178</v>
      </c>
      <c r="D465" s="229"/>
      <c r="E465" s="230"/>
      <c r="F465" s="231"/>
      <c r="G465" s="231">
        <f>SUMIF(AG466:AG488,"&lt;&gt;NOR",G466:G488)</f>
        <v>0</v>
      </c>
      <c r="H465" s="231"/>
      <c r="I465" s="231">
        <f>SUM(I466:I488)</f>
        <v>0</v>
      </c>
      <c r="J465" s="231"/>
      <c r="K465" s="231">
        <f>SUM(K466:K488)</f>
        <v>0</v>
      </c>
      <c r="L465" s="231"/>
      <c r="M465" s="231">
        <f>SUM(M466:M488)</f>
        <v>0</v>
      </c>
      <c r="N465" s="230"/>
      <c r="O465" s="230">
        <f>SUM(O466:O488)</f>
        <v>0.12</v>
      </c>
      <c r="P465" s="230"/>
      <c r="Q465" s="230">
        <f>SUM(Q466:Q488)</f>
        <v>0</v>
      </c>
      <c r="R465" s="231"/>
      <c r="S465" s="231"/>
      <c r="T465" s="232"/>
      <c r="U465" s="226"/>
      <c r="V465" s="226">
        <f>SUM(V466:V488)</f>
        <v>5.85</v>
      </c>
      <c r="W465" s="226"/>
      <c r="X465" s="226"/>
      <c r="Y465" s="226"/>
      <c r="AG465" t="s">
        <v>249</v>
      </c>
    </row>
    <row r="466" spans="1:60" ht="33.75" outlineLevel="1" x14ac:dyDescent="0.2">
      <c r="A466" s="234">
        <v>106</v>
      </c>
      <c r="B466" s="235" t="s">
        <v>900</v>
      </c>
      <c r="C466" s="251" t="s">
        <v>901</v>
      </c>
      <c r="D466" s="236" t="s">
        <v>303</v>
      </c>
      <c r="E466" s="237">
        <v>3.4319999999999999</v>
      </c>
      <c r="F466" s="238"/>
      <c r="G466" s="239">
        <f>ROUND(E466*F466,2)</f>
        <v>0</v>
      </c>
      <c r="H466" s="238"/>
      <c r="I466" s="239">
        <f>ROUND(E466*H466,2)</f>
        <v>0</v>
      </c>
      <c r="J466" s="238"/>
      <c r="K466" s="239">
        <f>ROUND(E466*J466,2)</f>
        <v>0</v>
      </c>
      <c r="L466" s="239">
        <v>21</v>
      </c>
      <c r="M466" s="239">
        <f>G466*(1+L466/100)</f>
        <v>0</v>
      </c>
      <c r="N466" s="237">
        <v>2.1000000000000001E-4</v>
      </c>
      <c r="O466" s="237">
        <f>ROUND(E466*N466,2)</f>
        <v>0</v>
      </c>
      <c r="P466" s="237">
        <v>0</v>
      </c>
      <c r="Q466" s="237">
        <f>ROUND(E466*P466,2)</f>
        <v>0</v>
      </c>
      <c r="R466" s="239" t="s">
        <v>902</v>
      </c>
      <c r="S466" s="239" t="s">
        <v>253</v>
      </c>
      <c r="T466" s="240" t="s">
        <v>299</v>
      </c>
      <c r="U466" s="220">
        <v>0.05</v>
      </c>
      <c r="V466" s="220">
        <f>ROUND(E466*U466,2)</f>
        <v>0.17</v>
      </c>
      <c r="W466" s="220"/>
      <c r="X466" s="220" t="s">
        <v>273</v>
      </c>
      <c r="Y466" s="220" t="s">
        <v>256</v>
      </c>
      <c r="Z466" s="210"/>
      <c r="AA466" s="210"/>
      <c r="AB466" s="210"/>
      <c r="AC466" s="210"/>
      <c r="AD466" s="210"/>
      <c r="AE466" s="210"/>
      <c r="AF466" s="210"/>
      <c r="AG466" s="210" t="s">
        <v>274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2" x14ac:dyDescent="0.2">
      <c r="A467" s="217"/>
      <c r="B467" s="218"/>
      <c r="C467" s="254" t="s">
        <v>1493</v>
      </c>
      <c r="D467" s="224"/>
      <c r="E467" s="225">
        <v>2.8319999999999999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286</v>
      </c>
      <c r="AH467" s="210">
        <v>5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54" t="s">
        <v>1494</v>
      </c>
      <c r="D468" s="224"/>
      <c r="E468" s="225">
        <v>0.6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286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1" x14ac:dyDescent="0.2">
      <c r="A469" s="234">
        <v>107</v>
      </c>
      <c r="B469" s="235" t="s">
        <v>1495</v>
      </c>
      <c r="C469" s="251" t="s">
        <v>1496</v>
      </c>
      <c r="D469" s="236" t="s">
        <v>361</v>
      </c>
      <c r="E469" s="237">
        <v>6</v>
      </c>
      <c r="F469" s="238"/>
      <c r="G469" s="239">
        <f>ROUND(E469*F469,2)</f>
        <v>0</v>
      </c>
      <c r="H469" s="238"/>
      <c r="I469" s="239">
        <f>ROUND(E469*H469,2)</f>
        <v>0</v>
      </c>
      <c r="J469" s="238"/>
      <c r="K469" s="239">
        <f>ROUND(E469*J469,2)</f>
        <v>0</v>
      </c>
      <c r="L469" s="239">
        <v>21</v>
      </c>
      <c r="M469" s="239">
        <f>G469*(1+L469/100)</f>
        <v>0</v>
      </c>
      <c r="N469" s="237">
        <v>2.9999999999999997E-4</v>
      </c>
      <c r="O469" s="237">
        <f>ROUND(E469*N469,2)</f>
        <v>0</v>
      </c>
      <c r="P469" s="237">
        <v>0</v>
      </c>
      <c r="Q469" s="237">
        <f>ROUND(E469*P469,2)</f>
        <v>0</v>
      </c>
      <c r="R469" s="239" t="s">
        <v>902</v>
      </c>
      <c r="S469" s="239" t="s">
        <v>253</v>
      </c>
      <c r="T469" s="240" t="s">
        <v>299</v>
      </c>
      <c r="U469" s="220">
        <v>0.23599999999999999</v>
      </c>
      <c r="V469" s="220">
        <f>ROUND(E469*U469,2)</f>
        <v>1.42</v>
      </c>
      <c r="W469" s="220"/>
      <c r="X469" s="220" t="s">
        <v>273</v>
      </c>
      <c r="Y469" s="220" t="s">
        <v>256</v>
      </c>
      <c r="Z469" s="210"/>
      <c r="AA469" s="210"/>
      <c r="AB469" s="210"/>
      <c r="AC469" s="210"/>
      <c r="AD469" s="210"/>
      <c r="AE469" s="210"/>
      <c r="AF469" s="210"/>
      <c r="AG469" s="210" t="s">
        <v>274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2" x14ac:dyDescent="0.2">
      <c r="A470" s="217"/>
      <c r="B470" s="218"/>
      <c r="C470" s="254" t="s">
        <v>1212</v>
      </c>
      <c r="D470" s="224"/>
      <c r="E470" s="225"/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20"/>
      <c r="Z470" s="210"/>
      <c r="AA470" s="210"/>
      <c r="AB470" s="210"/>
      <c r="AC470" s="210"/>
      <c r="AD470" s="210"/>
      <c r="AE470" s="210"/>
      <c r="AF470" s="210"/>
      <c r="AG470" s="210" t="s">
        <v>286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54" t="s">
        <v>1497</v>
      </c>
      <c r="D471" s="224"/>
      <c r="E471" s="225">
        <v>6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286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4">
        <v>108</v>
      </c>
      <c r="B472" s="235" t="s">
        <v>1498</v>
      </c>
      <c r="C472" s="251" t="s">
        <v>1499</v>
      </c>
      <c r="D472" s="236" t="s">
        <v>361</v>
      </c>
      <c r="E472" s="237">
        <v>6</v>
      </c>
      <c r="F472" s="238"/>
      <c r="G472" s="239">
        <f>ROUND(E472*F472,2)</f>
        <v>0</v>
      </c>
      <c r="H472" s="238"/>
      <c r="I472" s="239">
        <f>ROUND(E472*H472,2)</f>
        <v>0</v>
      </c>
      <c r="J472" s="238"/>
      <c r="K472" s="239">
        <f>ROUND(E472*J472,2)</f>
        <v>0</v>
      </c>
      <c r="L472" s="239">
        <v>21</v>
      </c>
      <c r="M472" s="239">
        <f>G472*(1+L472/100)</f>
        <v>0</v>
      </c>
      <c r="N472" s="237">
        <v>0</v>
      </c>
      <c r="O472" s="237">
        <f>ROUND(E472*N472,2)</f>
        <v>0</v>
      </c>
      <c r="P472" s="237">
        <v>0</v>
      </c>
      <c r="Q472" s="237">
        <f>ROUND(E472*P472,2)</f>
        <v>0</v>
      </c>
      <c r="R472" s="239" t="s">
        <v>902</v>
      </c>
      <c r="S472" s="239" t="s">
        <v>253</v>
      </c>
      <c r="T472" s="240" t="s">
        <v>299</v>
      </c>
      <c r="U472" s="220">
        <v>0.154</v>
      </c>
      <c r="V472" s="220">
        <f>ROUND(E472*U472,2)</f>
        <v>0.92</v>
      </c>
      <c r="W472" s="220"/>
      <c r="X472" s="220" t="s">
        <v>273</v>
      </c>
      <c r="Y472" s="220" t="s">
        <v>256</v>
      </c>
      <c r="Z472" s="210"/>
      <c r="AA472" s="210"/>
      <c r="AB472" s="210"/>
      <c r="AC472" s="210"/>
      <c r="AD472" s="210"/>
      <c r="AE472" s="210"/>
      <c r="AF472" s="210"/>
      <c r="AG472" s="210" t="s">
        <v>274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54" t="s">
        <v>1500</v>
      </c>
      <c r="D473" s="224"/>
      <c r="E473" s="225">
        <v>6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286</v>
      </c>
      <c r="AH473" s="210">
        <v>5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ht="22.5" outlineLevel="1" x14ac:dyDescent="0.2">
      <c r="A474" s="234">
        <v>109</v>
      </c>
      <c r="B474" s="235" t="s">
        <v>1501</v>
      </c>
      <c r="C474" s="251" t="s">
        <v>1502</v>
      </c>
      <c r="D474" s="236" t="s">
        <v>303</v>
      </c>
      <c r="E474" s="237">
        <v>2.8319999999999999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7">
        <v>2.9399999999999999E-3</v>
      </c>
      <c r="O474" s="237">
        <f>ROUND(E474*N474,2)</f>
        <v>0.01</v>
      </c>
      <c r="P474" s="237">
        <v>0</v>
      </c>
      <c r="Q474" s="237">
        <f>ROUND(E474*P474,2)</f>
        <v>0</v>
      </c>
      <c r="R474" s="239" t="s">
        <v>902</v>
      </c>
      <c r="S474" s="239" t="s">
        <v>253</v>
      </c>
      <c r="T474" s="240" t="s">
        <v>299</v>
      </c>
      <c r="U474" s="220">
        <v>0.97799999999999998</v>
      </c>
      <c r="V474" s="220">
        <f>ROUND(E474*U474,2)</f>
        <v>2.77</v>
      </c>
      <c r="W474" s="220"/>
      <c r="X474" s="220" t="s">
        <v>273</v>
      </c>
      <c r="Y474" s="220" t="s">
        <v>256</v>
      </c>
      <c r="Z474" s="210"/>
      <c r="AA474" s="210"/>
      <c r="AB474" s="210"/>
      <c r="AC474" s="210"/>
      <c r="AD474" s="210"/>
      <c r="AE474" s="210"/>
      <c r="AF474" s="210"/>
      <c r="AG474" s="210" t="s">
        <v>274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2" x14ac:dyDescent="0.2">
      <c r="A475" s="217"/>
      <c r="B475" s="218"/>
      <c r="C475" s="254" t="s">
        <v>1212</v>
      </c>
      <c r="D475" s="224"/>
      <c r="E475" s="225"/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286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54" t="s">
        <v>1213</v>
      </c>
      <c r="D476" s="224"/>
      <c r="E476" s="225">
        <v>2.8319999999999999</v>
      </c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286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34">
        <v>110</v>
      </c>
      <c r="B477" s="235" t="s">
        <v>905</v>
      </c>
      <c r="C477" s="251" t="s">
        <v>906</v>
      </c>
      <c r="D477" s="236" t="s">
        <v>361</v>
      </c>
      <c r="E477" s="237">
        <v>6</v>
      </c>
      <c r="F477" s="238"/>
      <c r="G477" s="239">
        <f>ROUND(E477*F477,2)</f>
        <v>0</v>
      </c>
      <c r="H477" s="238"/>
      <c r="I477" s="239">
        <f>ROUND(E477*H477,2)</f>
        <v>0</v>
      </c>
      <c r="J477" s="238"/>
      <c r="K477" s="239">
        <f>ROUND(E477*J477,2)</f>
        <v>0</v>
      </c>
      <c r="L477" s="239">
        <v>21</v>
      </c>
      <c r="M477" s="239">
        <f>G477*(1+L477/100)</f>
        <v>0</v>
      </c>
      <c r="N477" s="237">
        <v>4.0000000000000003E-5</v>
      </c>
      <c r="O477" s="237">
        <f>ROUND(E477*N477,2)</f>
        <v>0</v>
      </c>
      <c r="P477" s="237">
        <v>0</v>
      </c>
      <c r="Q477" s="237">
        <f>ROUND(E477*P477,2)</f>
        <v>0</v>
      </c>
      <c r="R477" s="239" t="s">
        <v>902</v>
      </c>
      <c r="S477" s="239" t="s">
        <v>253</v>
      </c>
      <c r="T477" s="240" t="s">
        <v>299</v>
      </c>
      <c r="U477" s="220">
        <v>7.0000000000000007E-2</v>
      </c>
      <c r="V477" s="220">
        <f>ROUND(E477*U477,2)</f>
        <v>0.42</v>
      </c>
      <c r="W477" s="220"/>
      <c r="X477" s="220" t="s">
        <v>273</v>
      </c>
      <c r="Y477" s="220" t="s">
        <v>256</v>
      </c>
      <c r="Z477" s="210"/>
      <c r="AA477" s="210"/>
      <c r="AB477" s="210"/>
      <c r="AC477" s="210"/>
      <c r="AD477" s="210"/>
      <c r="AE477" s="210"/>
      <c r="AF477" s="210"/>
      <c r="AG477" s="210" t="s">
        <v>274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52" t="s">
        <v>907</v>
      </c>
      <c r="D478" s="242"/>
      <c r="E478" s="242"/>
      <c r="F478" s="242"/>
      <c r="G478" s="242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259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54" t="s">
        <v>1500</v>
      </c>
      <c r="D479" s="224"/>
      <c r="E479" s="225">
        <v>6</v>
      </c>
      <c r="F479" s="220"/>
      <c r="G479" s="220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286</v>
      </c>
      <c r="AH479" s="210">
        <v>5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4">
        <v>111</v>
      </c>
      <c r="B480" s="235" t="s">
        <v>1503</v>
      </c>
      <c r="C480" s="251" t="s">
        <v>1504</v>
      </c>
      <c r="D480" s="236" t="s">
        <v>303</v>
      </c>
      <c r="E480" s="237">
        <v>5.5583999999999998</v>
      </c>
      <c r="F480" s="238"/>
      <c r="G480" s="239">
        <f>ROUND(E480*F480,2)</f>
        <v>0</v>
      </c>
      <c r="H480" s="238"/>
      <c r="I480" s="239">
        <f>ROUND(E480*H480,2)</f>
        <v>0</v>
      </c>
      <c r="J480" s="238"/>
      <c r="K480" s="239">
        <f>ROUND(E480*J480,2)</f>
        <v>0</v>
      </c>
      <c r="L480" s="239">
        <v>21</v>
      </c>
      <c r="M480" s="239">
        <f>G480*(1+L480/100)</f>
        <v>0</v>
      </c>
      <c r="N480" s="237">
        <v>1.9199999999999998E-2</v>
      </c>
      <c r="O480" s="237">
        <f>ROUND(E480*N480,2)</f>
        <v>0.11</v>
      </c>
      <c r="P480" s="237">
        <v>0</v>
      </c>
      <c r="Q480" s="237">
        <f>ROUND(E480*P480,2)</f>
        <v>0</v>
      </c>
      <c r="R480" s="239"/>
      <c r="S480" s="239" t="s">
        <v>272</v>
      </c>
      <c r="T480" s="240" t="s">
        <v>299</v>
      </c>
      <c r="U480" s="220">
        <v>0</v>
      </c>
      <c r="V480" s="220">
        <f>ROUND(E480*U480,2)</f>
        <v>0</v>
      </c>
      <c r="W480" s="220"/>
      <c r="X480" s="220" t="s">
        <v>475</v>
      </c>
      <c r="Y480" s="220" t="s">
        <v>256</v>
      </c>
      <c r="Z480" s="210"/>
      <c r="AA480" s="210"/>
      <c r="AB480" s="210"/>
      <c r="AC480" s="210"/>
      <c r="AD480" s="210"/>
      <c r="AE480" s="210"/>
      <c r="AF480" s="210"/>
      <c r="AG480" s="210" t="s">
        <v>476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54" t="s">
        <v>1493</v>
      </c>
      <c r="D481" s="224"/>
      <c r="E481" s="225">
        <v>2.8319999999999999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286</v>
      </c>
      <c r="AH481" s="210">
        <v>5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54" t="s">
        <v>1505</v>
      </c>
      <c r="D482" s="224"/>
      <c r="E482" s="225">
        <v>1.8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286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63" t="s">
        <v>1506</v>
      </c>
      <c r="D483" s="258"/>
      <c r="E483" s="259">
        <v>0.9264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286</v>
      </c>
      <c r="AH483" s="210">
        <v>4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34">
        <v>112</v>
      </c>
      <c r="B484" s="235" t="s">
        <v>1507</v>
      </c>
      <c r="C484" s="251" t="s">
        <v>1508</v>
      </c>
      <c r="D484" s="236" t="s">
        <v>441</v>
      </c>
      <c r="E484" s="237">
        <v>0.11781</v>
      </c>
      <c r="F484" s="238"/>
      <c r="G484" s="239">
        <f>ROUND(E484*F484,2)</f>
        <v>0</v>
      </c>
      <c r="H484" s="238"/>
      <c r="I484" s="239">
        <f>ROUND(E484*H484,2)</f>
        <v>0</v>
      </c>
      <c r="J484" s="238"/>
      <c r="K484" s="239">
        <f>ROUND(E484*J484,2)</f>
        <v>0</v>
      </c>
      <c r="L484" s="239">
        <v>21</v>
      </c>
      <c r="M484" s="239">
        <f>G484*(1+L484/100)</f>
        <v>0</v>
      </c>
      <c r="N484" s="237">
        <v>0</v>
      </c>
      <c r="O484" s="237">
        <f>ROUND(E484*N484,2)</f>
        <v>0</v>
      </c>
      <c r="P484" s="237">
        <v>0</v>
      </c>
      <c r="Q484" s="237">
        <f>ROUND(E484*P484,2)</f>
        <v>0</v>
      </c>
      <c r="R484" s="239" t="s">
        <v>902</v>
      </c>
      <c r="S484" s="239" t="s">
        <v>253</v>
      </c>
      <c r="T484" s="240" t="s">
        <v>299</v>
      </c>
      <c r="U484" s="220">
        <v>1.3049999999999999</v>
      </c>
      <c r="V484" s="220">
        <f>ROUND(E484*U484,2)</f>
        <v>0.15</v>
      </c>
      <c r="W484" s="220"/>
      <c r="X484" s="220" t="s">
        <v>442</v>
      </c>
      <c r="Y484" s="220" t="s">
        <v>256</v>
      </c>
      <c r="Z484" s="210"/>
      <c r="AA484" s="210"/>
      <c r="AB484" s="210"/>
      <c r="AC484" s="210"/>
      <c r="AD484" s="210"/>
      <c r="AE484" s="210"/>
      <c r="AF484" s="210"/>
      <c r="AG484" s="210" t="s">
        <v>443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62" t="s">
        <v>482</v>
      </c>
      <c r="D485" s="260"/>
      <c r="E485" s="260"/>
      <c r="F485" s="260"/>
      <c r="G485" s="26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319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2" x14ac:dyDescent="0.2">
      <c r="A486" s="217"/>
      <c r="B486" s="218"/>
      <c r="C486" s="254" t="s">
        <v>445</v>
      </c>
      <c r="D486" s="224"/>
      <c r="E486" s="225"/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286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54" t="s">
        <v>1509</v>
      </c>
      <c r="D487" s="224"/>
      <c r="E487" s="225"/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286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54" t="s">
        <v>1510</v>
      </c>
      <c r="D488" s="224"/>
      <c r="E488" s="225">
        <v>0.11781</v>
      </c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286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x14ac:dyDescent="0.2">
      <c r="A489" s="227" t="s">
        <v>248</v>
      </c>
      <c r="B489" s="228" t="s">
        <v>185</v>
      </c>
      <c r="C489" s="250" t="s">
        <v>186</v>
      </c>
      <c r="D489" s="229"/>
      <c r="E489" s="230"/>
      <c r="F489" s="231"/>
      <c r="G489" s="231">
        <f>SUMIF(AG490:AG514,"&lt;&gt;NOR",G490:G514)</f>
        <v>0</v>
      </c>
      <c r="H489" s="231"/>
      <c r="I489" s="231">
        <f>SUM(I490:I514)</f>
        <v>0</v>
      </c>
      <c r="J489" s="231"/>
      <c r="K489" s="231">
        <f>SUM(K490:K514)</f>
        <v>0</v>
      </c>
      <c r="L489" s="231"/>
      <c r="M489" s="231">
        <f>SUM(M490:M514)</f>
        <v>0</v>
      </c>
      <c r="N489" s="230"/>
      <c r="O489" s="230">
        <f>SUM(O490:O514)</f>
        <v>0.16</v>
      </c>
      <c r="P489" s="230"/>
      <c r="Q489" s="230">
        <f>SUM(Q490:Q514)</f>
        <v>0</v>
      </c>
      <c r="R489" s="231"/>
      <c r="S489" s="231"/>
      <c r="T489" s="232"/>
      <c r="U489" s="226"/>
      <c r="V489" s="226">
        <f>SUM(V490:V514)</f>
        <v>82.8</v>
      </c>
      <c r="W489" s="226"/>
      <c r="X489" s="226"/>
      <c r="Y489" s="226"/>
      <c r="AG489" t="s">
        <v>249</v>
      </c>
    </row>
    <row r="490" spans="1:60" ht="33.75" outlineLevel="1" x14ac:dyDescent="0.2">
      <c r="A490" s="234">
        <v>113</v>
      </c>
      <c r="B490" s="235" t="s">
        <v>1511</v>
      </c>
      <c r="C490" s="251" t="s">
        <v>1512</v>
      </c>
      <c r="D490" s="236" t="s">
        <v>303</v>
      </c>
      <c r="E490" s="237">
        <v>78.638800000000003</v>
      </c>
      <c r="F490" s="238"/>
      <c r="G490" s="239">
        <f>ROUND(E490*F490,2)</f>
        <v>0</v>
      </c>
      <c r="H490" s="238"/>
      <c r="I490" s="239">
        <f>ROUND(E490*H490,2)</f>
        <v>0</v>
      </c>
      <c r="J490" s="238"/>
      <c r="K490" s="239">
        <f>ROUND(E490*J490,2)</f>
        <v>0</v>
      </c>
      <c r="L490" s="239">
        <v>21</v>
      </c>
      <c r="M490" s="239">
        <f>G490*(1+L490/100)</f>
        <v>0</v>
      </c>
      <c r="N490" s="237">
        <v>1.8500000000000001E-3</v>
      </c>
      <c r="O490" s="237">
        <f>ROUND(E490*N490,2)</f>
        <v>0.15</v>
      </c>
      <c r="P490" s="237">
        <v>0</v>
      </c>
      <c r="Q490" s="237">
        <f>ROUND(E490*P490,2)</f>
        <v>0</v>
      </c>
      <c r="R490" s="239" t="s">
        <v>1350</v>
      </c>
      <c r="S490" s="239" t="s">
        <v>253</v>
      </c>
      <c r="T490" s="240" t="s">
        <v>299</v>
      </c>
      <c r="U490" s="220">
        <v>0.86399999999999999</v>
      </c>
      <c r="V490" s="220">
        <f>ROUND(E490*U490,2)</f>
        <v>67.94</v>
      </c>
      <c r="W490" s="220"/>
      <c r="X490" s="220" t="s">
        <v>273</v>
      </c>
      <c r="Y490" s="220" t="s">
        <v>256</v>
      </c>
      <c r="Z490" s="210"/>
      <c r="AA490" s="210"/>
      <c r="AB490" s="210"/>
      <c r="AC490" s="210"/>
      <c r="AD490" s="210"/>
      <c r="AE490" s="210"/>
      <c r="AF490" s="210"/>
      <c r="AG490" s="210" t="s">
        <v>274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62" t="s">
        <v>1513</v>
      </c>
      <c r="D491" s="260"/>
      <c r="E491" s="260"/>
      <c r="F491" s="260"/>
      <c r="G491" s="26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319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17"/>
      <c r="B492" s="218"/>
      <c r="C492" s="264" t="s">
        <v>1514</v>
      </c>
      <c r="D492" s="261"/>
      <c r="E492" s="261"/>
      <c r="F492" s="261"/>
      <c r="G492" s="261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259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17"/>
      <c r="B493" s="218"/>
      <c r="C493" s="264" t="s">
        <v>1515</v>
      </c>
      <c r="D493" s="261"/>
      <c r="E493" s="261"/>
      <c r="F493" s="261"/>
      <c r="G493" s="261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259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54" t="s">
        <v>1437</v>
      </c>
      <c r="D494" s="224"/>
      <c r="E494" s="225"/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286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54" t="s">
        <v>1516</v>
      </c>
      <c r="D495" s="224"/>
      <c r="E495" s="225">
        <v>9.0585000000000004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286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54" t="s">
        <v>1517</v>
      </c>
      <c r="D496" s="224"/>
      <c r="E496" s="225">
        <v>1.4950000000000001</v>
      </c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286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54" t="s">
        <v>1518</v>
      </c>
      <c r="D497" s="224"/>
      <c r="E497" s="225">
        <v>12.109500000000001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286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54" t="s">
        <v>1519</v>
      </c>
      <c r="D498" s="224"/>
      <c r="E498" s="225">
        <v>2.99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286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54" t="s">
        <v>1520</v>
      </c>
      <c r="D499" s="224"/>
      <c r="E499" s="225">
        <v>1.7864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286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54" t="s">
        <v>1521</v>
      </c>
      <c r="D500" s="224"/>
      <c r="E500" s="225">
        <v>2.9028999999999998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286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54" t="s">
        <v>1522</v>
      </c>
      <c r="D501" s="224"/>
      <c r="E501" s="225">
        <v>1.6240000000000001</v>
      </c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286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54" t="s">
        <v>1523</v>
      </c>
      <c r="D502" s="224"/>
      <c r="E502" s="225">
        <v>0.99470000000000003</v>
      </c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286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54" t="s">
        <v>1524</v>
      </c>
      <c r="D503" s="224"/>
      <c r="E503" s="225">
        <v>2.0299999999999998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286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54" t="s">
        <v>1525</v>
      </c>
      <c r="D504" s="224"/>
      <c r="E504" s="225">
        <v>0.72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286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54" t="s">
        <v>1474</v>
      </c>
      <c r="D505" s="224"/>
      <c r="E505" s="225"/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286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54" t="s">
        <v>1526</v>
      </c>
      <c r="D506" s="224"/>
      <c r="E506" s="225">
        <v>23.423999999999999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286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54" t="s">
        <v>1527</v>
      </c>
      <c r="D507" s="224"/>
      <c r="E507" s="225">
        <v>13.98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286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54" t="s">
        <v>1528</v>
      </c>
      <c r="D508" s="224"/>
      <c r="E508" s="225">
        <v>3.4037999999999999</v>
      </c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286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54" t="s">
        <v>1529</v>
      </c>
      <c r="D509" s="224"/>
      <c r="E509" s="225">
        <v>0.32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286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54" t="s">
        <v>1530</v>
      </c>
      <c r="D510" s="224"/>
      <c r="E510" s="225">
        <v>1.8</v>
      </c>
      <c r="F510" s="220"/>
      <c r="G510" s="220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286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34">
        <v>114</v>
      </c>
      <c r="B511" s="235" t="s">
        <v>1531</v>
      </c>
      <c r="C511" s="251" t="s">
        <v>1532</v>
      </c>
      <c r="D511" s="236" t="s">
        <v>303</v>
      </c>
      <c r="E511" s="237">
        <v>78.638800000000003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7">
        <v>6.9999999999999994E-5</v>
      </c>
      <c r="O511" s="237">
        <f>ROUND(E511*N511,2)</f>
        <v>0.01</v>
      </c>
      <c r="P511" s="237">
        <v>0</v>
      </c>
      <c r="Q511" s="237">
        <f>ROUND(E511*P511,2)</f>
        <v>0</v>
      </c>
      <c r="R511" s="239" t="s">
        <v>1533</v>
      </c>
      <c r="S511" s="239" t="s">
        <v>253</v>
      </c>
      <c r="T511" s="240" t="s">
        <v>299</v>
      </c>
      <c r="U511" s="220">
        <v>0.14399999999999999</v>
      </c>
      <c r="V511" s="220">
        <f>ROUND(E511*U511,2)</f>
        <v>11.32</v>
      </c>
      <c r="W511" s="220"/>
      <c r="X511" s="220" t="s">
        <v>273</v>
      </c>
      <c r="Y511" s="220" t="s">
        <v>256</v>
      </c>
      <c r="Z511" s="210"/>
      <c r="AA511" s="210"/>
      <c r="AB511" s="210"/>
      <c r="AC511" s="210"/>
      <c r="AD511" s="210"/>
      <c r="AE511" s="210"/>
      <c r="AF511" s="210"/>
      <c r="AG511" s="210" t="s">
        <v>274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2" x14ac:dyDescent="0.2">
      <c r="A512" s="217"/>
      <c r="B512" s="218"/>
      <c r="C512" s="254" t="s">
        <v>1534</v>
      </c>
      <c r="D512" s="224"/>
      <c r="E512" s="225">
        <v>78.638800000000003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286</v>
      </c>
      <c r="AH512" s="210">
        <v>5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34">
        <v>115</v>
      </c>
      <c r="B513" s="235" t="s">
        <v>1535</v>
      </c>
      <c r="C513" s="251" t="s">
        <v>1536</v>
      </c>
      <c r="D513" s="236" t="s">
        <v>303</v>
      </c>
      <c r="E513" s="237">
        <v>78.638800000000003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7">
        <v>1.0000000000000001E-5</v>
      </c>
      <c r="O513" s="237">
        <f>ROUND(E513*N513,2)</f>
        <v>0</v>
      </c>
      <c r="P513" s="237">
        <v>0</v>
      </c>
      <c r="Q513" s="237">
        <f>ROUND(E513*P513,2)</f>
        <v>0</v>
      </c>
      <c r="R513" s="239" t="s">
        <v>1533</v>
      </c>
      <c r="S513" s="239" t="s">
        <v>253</v>
      </c>
      <c r="T513" s="240" t="s">
        <v>299</v>
      </c>
      <c r="U513" s="220">
        <v>4.4999999999999998E-2</v>
      </c>
      <c r="V513" s="220">
        <f>ROUND(E513*U513,2)</f>
        <v>3.54</v>
      </c>
      <c r="W513" s="220"/>
      <c r="X513" s="220" t="s">
        <v>273</v>
      </c>
      <c r="Y513" s="220" t="s">
        <v>256</v>
      </c>
      <c r="Z513" s="210"/>
      <c r="AA513" s="210"/>
      <c r="AB513" s="210"/>
      <c r="AC513" s="210"/>
      <c r="AD513" s="210"/>
      <c r="AE513" s="210"/>
      <c r="AF513" s="210"/>
      <c r="AG513" s="210" t="s">
        <v>274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2" x14ac:dyDescent="0.2">
      <c r="A514" s="217"/>
      <c r="B514" s="218"/>
      <c r="C514" s="254" t="s">
        <v>1534</v>
      </c>
      <c r="D514" s="224"/>
      <c r="E514" s="225">
        <v>78.638800000000003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286</v>
      </c>
      <c r="AH514" s="210">
        <v>5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x14ac:dyDescent="0.2">
      <c r="A515" s="227" t="s">
        <v>248</v>
      </c>
      <c r="B515" s="228" t="s">
        <v>187</v>
      </c>
      <c r="C515" s="250" t="s">
        <v>188</v>
      </c>
      <c r="D515" s="229"/>
      <c r="E515" s="230"/>
      <c r="F515" s="231"/>
      <c r="G515" s="231">
        <f>SUMIF(AG516:AG524,"&lt;&gt;NOR",G516:G524)</f>
        <v>0</v>
      </c>
      <c r="H515" s="231"/>
      <c r="I515" s="231">
        <f>SUM(I516:I524)</f>
        <v>0</v>
      </c>
      <c r="J515" s="231"/>
      <c r="K515" s="231">
        <f>SUM(K516:K524)</f>
        <v>0</v>
      </c>
      <c r="L515" s="231"/>
      <c r="M515" s="231">
        <f>SUM(M516:M524)</f>
        <v>0</v>
      </c>
      <c r="N515" s="230"/>
      <c r="O515" s="230">
        <f>SUM(O516:O524)</f>
        <v>0.01</v>
      </c>
      <c r="P515" s="230"/>
      <c r="Q515" s="230">
        <f>SUM(Q516:Q524)</f>
        <v>0</v>
      </c>
      <c r="R515" s="231"/>
      <c r="S515" s="231"/>
      <c r="T515" s="232"/>
      <c r="U515" s="226"/>
      <c r="V515" s="226">
        <f>SUM(V516:V524)</f>
        <v>7.8599999999999994</v>
      </c>
      <c r="W515" s="226"/>
      <c r="X515" s="226"/>
      <c r="Y515" s="226"/>
      <c r="AG515" t="s">
        <v>249</v>
      </c>
    </row>
    <row r="516" spans="1:60" outlineLevel="1" x14ac:dyDescent="0.2">
      <c r="A516" s="234">
        <v>116</v>
      </c>
      <c r="B516" s="235" t="s">
        <v>553</v>
      </c>
      <c r="C516" s="251" t="s">
        <v>554</v>
      </c>
      <c r="D516" s="236" t="s">
        <v>303</v>
      </c>
      <c r="E516" s="237">
        <v>36</v>
      </c>
      <c r="F516" s="238"/>
      <c r="G516" s="239">
        <f>ROUND(E516*F516,2)</f>
        <v>0</v>
      </c>
      <c r="H516" s="238"/>
      <c r="I516" s="239">
        <f>ROUND(E516*H516,2)</f>
        <v>0</v>
      </c>
      <c r="J516" s="238"/>
      <c r="K516" s="239">
        <f>ROUND(E516*J516,2)</f>
        <v>0</v>
      </c>
      <c r="L516" s="239">
        <v>21</v>
      </c>
      <c r="M516" s="239">
        <f>G516*(1+L516/100)</f>
        <v>0</v>
      </c>
      <c r="N516" s="237">
        <v>0</v>
      </c>
      <c r="O516" s="237">
        <f>ROUND(E516*N516,2)</f>
        <v>0</v>
      </c>
      <c r="P516" s="237">
        <v>0</v>
      </c>
      <c r="Q516" s="237">
        <f>ROUND(E516*P516,2)</f>
        <v>0</v>
      </c>
      <c r="R516" s="239" t="s">
        <v>555</v>
      </c>
      <c r="S516" s="239" t="s">
        <v>253</v>
      </c>
      <c r="T516" s="240" t="s">
        <v>299</v>
      </c>
      <c r="U516" s="220">
        <v>7.6679999999999998E-2</v>
      </c>
      <c r="V516" s="220">
        <f>ROUND(E516*U516,2)</f>
        <v>2.76</v>
      </c>
      <c r="W516" s="220"/>
      <c r="X516" s="220" t="s">
        <v>273</v>
      </c>
      <c r="Y516" s="220" t="s">
        <v>256</v>
      </c>
      <c r="Z516" s="210"/>
      <c r="AA516" s="210"/>
      <c r="AB516" s="210"/>
      <c r="AC516" s="210"/>
      <c r="AD516" s="210"/>
      <c r="AE516" s="210"/>
      <c r="AF516" s="210"/>
      <c r="AG516" s="210" t="s">
        <v>274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">
      <c r="A517" s="217"/>
      <c r="B517" s="218"/>
      <c r="C517" s="254" t="s">
        <v>570</v>
      </c>
      <c r="D517" s="224"/>
      <c r="E517" s="225"/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286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54" t="s">
        <v>1537</v>
      </c>
      <c r="D518" s="224"/>
      <c r="E518" s="225">
        <v>36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20"/>
      <c r="Z518" s="210"/>
      <c r="AA518" s="210"/>
      <c r="AB518" s="210"/>
      <c r="AC518" s="210"/>
      <c r="AD518" s="210"/>
      <c r="AE518" s="210"/>
      <c r="AF518" s="210"/>
      <c r="AG518" s="210" t="s">
        <v>286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ht="22.5" outlineLevel="1" x14ac:dyDescent="0.2">
      <c r="A519" s="234">
        <v>117</v>
      </c>
      <c r="B519" s="235" t="s">
        <v>565</v>
      </c>
      <c r="C519" s="251" t="s">
        <v>566</v>
      </c>
      <c r="D519" s="236" t="s">
        <v>303</v>
      </c>
      <c r="E519" s="237">
        <v>38</v>
      </c>
      <c r="F519" s="238"/>
      <c r="G519" s="239">
        <f>ROUND(E519*F519,2)</f>
        <v>0</v>
      </c>
      <c r="H519" s="238"/>
      <c r="I519" s="239">
        <f>ROUND(E519*H519,2)</f>
        <v>0</v>
      </c>
      <c r="J519" s="238"/>
      <c r="K519" s="239">
        <f>ROUND(E519*J519,2)</f>
        <v>0</v>
      </c>
      <c r="L519" s="239">
        <v>21</v>
      </c>
      <c r="M519" s="239">
        <f>G519*(1+L519/100)</f>
        <v>0</v>
      </c>
      <c r="N519" s="237">
        <v>6.9999999999999994E-5</v>
      </c>
      <c r="O519" s="237">
        <f>ROUND(E519*N519,2)</f>
        <v>0</v>
      </c>
      <c r="P519" s="237">
        <v>0</v>
      </c>
      <c r="Q519" s="237">
        <f>ROUND(E519*P519,2)</f>
        <v>0</v>
      </c>
      <c r="R519" s="239" t="s">
        <v>555</v>
      </c>
      <c r="S519" s="239" t="s">
        <v>253</v>
      </c>
      <c r="T519" s="240" t="s">
        <v>299</v>
      </c>
      <c r="U519" s="220">
        <v>3.2480000000000002E-2</v>
      </c>
      <c r="V519" s="220">
        <f>ROUND(E519*U519,2)</f>
        <v>1.23</v>
      </c>
      <c r="W519" s="220"/>
      <c r="X519" s="220" t="s">
        <v>273</v>
      </c>
      <c r="Y519" s="220" t="s">
        <v>256</v>
      </c>
      <c r="Z519" s="210"/>
      <c r="AA519" s="210"/>
      <c r="AB519" s="210"/>
      <c r="AC519" s="210"/>
      <c r="AD519" s="210"/>
      <c r="AE519" s="210"/>
      <c r="AF519" s="210"/>
      <c r="AG519" s="210" t="s">
        <v>274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">
      <c r="A520" s="217"/>
      <c r="B520" s="218"/>
      <c r="C520" s="254" t="s">
        <v>1538</v>
      </c>
      <c r="D520" s="224"/>
      <c r="E520" s="225">
        <v>38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286</v>
      </c>
      <c r="AH520" s="210">
        <v>5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34">
        <v>118</v>
      </c>
      <c r="B521" s="235" t="s">
        <v>568</v>
      </c>
      <c r="C521" s="251" t="s">
        <v>569</v>
      </c>
      <c r="D521" s="236" t="s">
        <v>303</v>
      </c>
      <c r="E521" s="237">
        <v>38</v>
      </c>
      <c r="F521" s="238"/>
      <c r="G521" s="239">
        <f>ROUND(E521*F521,2)</f>
        <v>0</v>
      </c>
      <c r="H521" s="238"/>
      <c r="I521" s="239">
        <f>ROUND(E521*H521,2)</f>
        <v>0</v>
      </c>
      <c r="J521" s="238"/>
      <c r="K521" s="239">
        <f>ROUND(E521*J521,2)</f>
        <v>0</v>
      </c>
      <c r="L521" s="239">
        <v>21</v>
      </c>
      <c r="M521" s="239">
        <f>G521*(1+L521/100)</f>
        <v>0</v>
      </c>
      <c r="N521" s="237">
        <v>1.4999999999999999E-4</v>
      </c>
      <c r="O521" s="237">
        <f>ROUND(E521*N521,2)</f>
        <v>0.01</v>
      </c>
      <c r="P521" s="237">
        <v>0</v>
      </c>
      <c r="Q521" s="237">
        <f>ROUND(E521*P521,2)</f>
        <v>0</v>
      </c>
      <c r="R521" s="239" t="s">
        <v>555</v>
      </c>
      <c r="S521" s="239" t="s">
        <v>253</v>
      </c>
      <c r="T521" s="240" t="s">
        <v>299</v>
      </c>
      <c r="U521" s="220">
        <v>0.10191</v>
      </c>
      <c r="V521" s="220">
        <f>ROUND(E521*U521,2)</f>
        <v>3.87</v>
      </c>
      <c r="W521" s="220"/>
      <c r="X521" s="220" t="s">
        <v>273</v>
      </c>
      <c r="Y521" s="220" t="s">
        <v>256</v>
      </c>
      <c r="Z521" s="210"/>
      <c r="AA521" s="210"/>
      <c r="AB521" s="210"/>
      <c r="AC521" s="210"/>
      <c r="AD521" s="210"/>
      <c r="AE521" s="210"/>
      <c r="AF521" s="210"/>
      <c r="AG521" s="210" t="s">
        <v>274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">
      <c r="A522" s="217"/>
      <c r="B522" s="218"/>
      <c r="C522" s="254" t="s">
        <v>570</v>
      </c>
      <c r="D522" s="224"/>
      <c r="E522" s="225"/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286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54" t="s">
        <v>1539</v>
      </c>
      <c r="D523" s="224"/>
      <c r="E523" s="225">
        <v>2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286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54" t="s">
        <v>1537</v>
      </c>
      <c r="D524" s="224"/>
      <c r="E524" s="225">
        <v>36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286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x14ac:dyDescent="0.2">
      <c r="A525" s="227" t="s">
        <v>248</v>
      </c>
      <c r="B525" s="228" t="s">
        <v>191</v>
      </c>
      <c r="C525" s="250" t="s">
        <v>192</v>
      </c>
      <c r="D525" s="229"/>
      <c r="E525" s="230"/>
      <c r="F525" s="231"/>
      <c r="G525" s="231">
        <f>SUMIF(AG526:AG530,"&lt;&gt;NOR",G526:G530)</f>
        <v>0</v>
      </c>
      <c r="H525" s="231"/>
      <c r="I525" s="231">
        <f>SUM(I526:I530)</f>
        <v>0</v>
      </c>
      <c r="J525" s="231"/>
      <c r="K525" s="231">
        <f>SUM(K526:K530)</f>
        <v>0</v>
      </c>
      <c r="L525" s="231"/>
      <c r="M525" s="231">
        <f>SUM(M526:M530)</f>
        <v>0</v>
      </c>
      <c r="N525" s="230"/>
      <c r="O525" s="230">
        <f>SUM(O526:O530)</f>
        <v>2.4</v>
      </c>
      <c r="P525" s="230"/>
      <c r="Q525" s="230">
        <f>SUM(Q526:Q530)</f>
        <v>0</v>
      </c>
      <c r="R525" s="231"/>
      <c r="S525" s="231"/>
      <c r="T525" s="232"/>
      <c r="U525" s="226"/>
      <c r="V525" s="226">
        <f>SUM(V526:V530)</f>
        <v>47.35</v>
      </c>
      <c r="W525" s="226"/>
      <c r="X525" s="226"/>
      <c r="Y525" s="226"/>
      <c r="AG525" t="s">
        <v>249</v>
      </c>
    </row>
    <row r="526" spans="1:60" outlineLevel="1" x14ac:dyDescent="0.2">
      <c r="A526" s="234">
        <v>119</v>
      </c>
      <c r="B526" s="235" t="s">
        <v>1540</v>
      </c>
      <c r="C526" s="251" t="s">
        <v>1541</v>
      </c>
      <c r="D526" s="236" t="s">
        <v>303</v>
      </c>
      <c r="E526" s="237">
        <v>70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21</v>
      </c>
      <c r="M526" s="239">
        <f>G526*(1+L526/100)</f>
        <v>0</v>
      </c>
      <c r="N526" s="237">
        <v>3.1850000000000003E-2</v>
      </c>
      <c r="O526" s="237">
        <f>ROUND(E526*N526,2)</f>
        <v>2.23</v>
      </c>
      <c r="P526" s="237">
        <v>0</v>
      </c>
      <c r="Q526" s="237">
        <f>ROUND(E526*P526,2)</f>
        <v>0</v>
      </c>
      <c r="R526" s="239"/>
      <c r="S526" s="239" t="s">
        <v>272</v>
      </c>
      <c r="T526" s="240" t="s">
        <v>254</v>
      </c>
      <c r="U526" s="220">
        <v>0.628</v>
      </c>
      <c r="V526" s="220">
        <f>ROUND(E526*U526,2)</f>
        <v>43.96</v>
      </c>
      <c r="W526" s="220"/>
      <c r="X526" s="220" t="s">
        <v>451</v>
      </c>
      <c r="Y526" s="220" t="s">
        <v>256</v>
      </c>
      <c r="Z526" s="210"/>
      <c r="AA526" s="210"/>
      <c r="AB526" s="210"/>
      <c r="AC526" s="210"/>
      <c r="AD526" s="210"/>
      <c r="AE526" s="210"/>
      <c r="AF526" s="210"/>
      <c r="AG526" s="210" t="s">
        <v>452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2" x14ac:dyDescent="0.2">
      <c r="A527" s="217"/>
      <c r="B527" s="218"/>
      <c r="C527" s="254" t="s">
        <v>1542</v>
      </c>
      <c r="D527" s="224"/>
      <c r="E527" s="225">
        <v>70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286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2.5" outlineLevel="1" x14ac:dyDescent="0.2">
      <c r="A528" s="234">
        <v>120</v>
      </c>
      <c r="B528" s="235" t="s">
        <v>1543</v>
      </c>
      <c r="C528" s="251" t="s">
        <v>1544</v>
      </c>
      <c r="D528" s="236" t="s">
        <v>303</v>
      </c>
      <c r="E528" s="237">
        <v>5.4</v>
      </c>
      <c r="F528" s="238"/>
      <c r="G528" s="239">
        <f>ROUND(E528*F528,2)</f>
        <v>0</v>
      </c>
      <c r="H528" s="238"/>
      <c r="I528" s="239">
        <f>ROUND(E528*H528,2)</f>
        <v>0</v>
      </c>
      <c r="J528" s="238"/>
      <c r="K528" s="239">
        <f>ROUND(E528*J528,2)</f>
        <v>0</v>
      </c>
      <c r="L528" s="239">
        <v>21</v>
      </c>
      <c r="M528" s="239">
        <f>G528*(1+L528/100)</f>
        <v>0</v>
      </c>
      <c r="N528" s="237">
        <v>3.1850000000000003E-2</v>
      </c>
      <c r="O528" s="237">
        <f>ROUND(E528*N528,2)</f>
        <v>0.17</v>
      </c>
      <c r="P528" s="237">
        <v>0</v>
      </c>
      <c r="Q528" s="237">
        <f>ROUND(E528*P528,2)</f>
        <v>0</v>
      </c>
      <c r="R528" s="239"/>
      <c r="S528" s="239" t="s">
        <v>272</v>
      </c>
      <c r="T528" s="240" t="s">
        <v>254</v>
      </c>
      <c r="U528" s="220">
        <v>0.628</v>
      </c>
      <c r="V528" s="220">
        <f>ROUND(E528*U528,2)</f>
        <v>3.39</v>
      </c>
      <c r="W528" s="220"/>
      <c r="X528" s="220" t="s">
        <v>451</v>
      </c>
      <c r="Y528" s="220" t="s">
        <v>256</v>
      </c>
      <c r="Z528" s="210"/>
      <c r="AA528" s="210"/>
      <c r="AB528" s="210"/>
      <c r="AC528" s="210"/>
      <c r="AD528" s="210"/>
      <c r="AE528" s="210"/>
      <c r="AF528" s="210"/>
      <c r="AG528" s="210" t="s">
        <v>452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54" t="s">
        <v>1545</v>
      </c>
      <c r="D529" s="224"/>
      <c r="E529" s="225">
        <v>1.35</v>
      </c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286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54" t="s">
        <v>1546</v>
      </c>
      <c r="D530" s="224"/>
      <c r="E530" s="225">
        <v>4.05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286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x14ac:dyDescent="0.2">
      <c r="A531" s="227" t="s">
        <v>248</v>
      </c>
      <c r="B531" s="228" t="s">
        <v>210</v>
      </c>
      <c r="C531" s="250" t="s">
        <v>211</v>
      </c>
      <c r="D531" s="229"/>
      <c r="E531" s="230"/>
      <c r="F531" s="231"/>
      <c r="G531" s="231">
        <f>SUMIF(AG532:AG533,"&lt;&gt;NOR",G532:G533)</f>
        <v>0</v>
      </c>
      <c r="H531" s="231"/>
      <c r="I531" s="231">
        <f>SUM(I532:I533)</f>
        <v>0</v>
      </c>
      <c r="J531" s="231"/>
      <c r="K531" s="231">
        <f>SUM(K532:K533)</f>
        <v>0</v>
      </c>
      <c r="L531" s="231"/>
      <c r="M531" s="231">
        <f>SUM(M532:M533)</f>
        <v>0</v>
      </c>
      <c r="N531" s="230"/>
      <c r="O531" s="230">
        <f>SUM(O532:O533)</f>
        <v>0</v>
      </c>
      <c r="P531" s="230"/>
      <c r="Q531" s="230">
        <f>SUM(Q532:Q533)</f>
        <v>0</v>
      </c>
      <c r="R531" s="231"/>
      <c r="S531" s="231"/>
      <c r="T531" s="232"/>
      <c r="U531" s="226"/>
      <c r="V531" s="226">
        <f>SUM(V532:V533)</f>
        <v>0</v>
      </c>
      <c r="W531" s="226"/>
      <c r="X531" s="226"/>
      <c r="Y531" s="226"/>
      <c r="AG531" t="s">
        <v>249</v>
      </c>
    </row>
    <row r="532" spans="1:60" ht="22.5" outlineLevel="1" x14ac:dyDescent="0.2">
      <c r="A532" s="234">
        <v>121</v>
      </c>
      <c r="B532" s="235" t="s">
        <v>1547</v>
      </c>
      <c r="C532" s="251" t="s">
        <v>1548</v>
      </c>
      <c r="D532" s="236" t="s">
        <v>271</v>
      </c>
      <c r="E532" s="237">
        <v>1</v>
      </c>
      <c r="F532" s="238"/>
      <c r="G532" s="239">
        <f>ROUND(E532*F532,2)</f>
        <v>0</v>
      </c>
      <c r="H532" s="238"/>
      <c r="I532" s="239">
        <f>ROUND(E532*H532,2)</f>
        <v>0</v>
      </c>
      <c r="J532" s="238"/>
      <c r="K532" s="239">
        <f>ROUND(E532*J532,2)</f>
        <v>0</v>
      </c>
      <c r="L532" s="239">
        <v>21</v>
      </c>
      <c r="M532" s="239">
        <f>G532*(1+L532/100)</f>
        <v>0</v>
      </c>
      <c r="N532" s="237">
        <v>0</v>
      </c>
      <c r="O532" s="237">
        <f>ROUND(E532*N532,2)</f>
        <v>0</v>
      </c>
      <c r="P532" s="237">
        <v>0</v>
      </c>
      <c r="Q532" s="237">
        <f>ROUND(E532*P532,2)</f>
        <v>0</v>
      </c>
      <c r="R532" s="239"/>
      <c r="S532" s="239" t="s">
        <v>272</v>
      </c>
      <c r="T532" s="240" t="s">
        <v>254</v>
      </c>
      <c r="U532" s="220">
        <v>0</v>
      </c>
      <c r="V532" s="220">
        <f>ROUND(E532*U532,2)</f>
        <v>0</v>
      </c>
      <c r="W532" s="220"/>
      <c r="X532" s="220" t="s">
        <v>451</v>
      </c>
      <c r="Y532" s="220" t="s">
        <v>256</v>
      </c>
      <c r="Z532" s="210"/>
      <c r="AA532" s="210"/>
      <c r="AB532" s="210"/>
      <c r="AC532" s="210"/>
      <c r="AD532" s="210"/>
      <c r="AE532" s="210"/>
      <c r="AF532" s="210"/>
      <c r="AG532" s="210" t="s">
        <v>452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2" x14ac:dyDescent="0.2">
      <c r="A533" s="217"/>
      <c r="B533" s="218"/>
      <c r="C533" s="254" t="s">
        <v>1549</v>
      </c>
      <c r="D533" s="224"/>
      <c r="E533" s="225">
        <v>1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286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x14ac:dyDescent="0.2">
      <c r="A534" s="227" t="s">
        <v>248</v>
      </c>
      <c r="B534" s="228" t="s">
        <v>212</v>
      </c>
      <c r="C534" s="250" t="s">
        <v>213</v>
      </c>
      <c r="D534" s="229"/>
      <c r="E534" s="230"/>
      <c r="F534" s="231"/>
      <c r="G534" s="231">
        <f>SUMIF(AG535:AG535,"&lt;&gt;NOR",G535:G535)</f>
        <v>0</v>
      </c>
      <c r="H534" s="231"/>
      <c r="I534" s="231">
        <f>SUM(I535:I535)</f>
        <v>0</v>
      </c>
      <c r="J534" s="231"/>
      <c r="K534" s="231">
        <f>SUM(K535:K535)</f>
        <v>0</v>
      </c>
      <c r="L534" s="231"/>
      <c r="M534" s="231">
        <f>SUM(M535:M535)</f>
        <v>0</v>
      </c>
      <c r="N534" s="230"/>
      <c r="O534" s="230">
        <f>SUM(O535:O535)</f>
        <v>1.57</v>
      </c>
      <c r="P534" s="230"/>
      <c r="Q534" s="230">
        <f>SUM(Q535:Q535)</f>
        <v>0</v>
      </c>
      <c r="R534" s="231"/>
      <c r="S534" s="231"/>
      <c r="T534" s="232"/>
      <c r="U534" s="226"/>
      <c r="V534" s="226">
        <f>SUM(V535:V535)</f>
        <v>213</v>
      </c>
      <c r="W534" s="226"/>
      <c r="X534" s="226"/>
      <c r="Y534" s="226"/>
      <c r="AG534" t="s">
        <v>249</v>
      </c>
    </row>
    <row r="535" spans="1:60" ht="22.5" outlineLevel="1" x14ac:dyDescent="0.2">
      <c r="A535" s="243">
        <v>122</v>
      </c>
      <c r="B535" s="244" t="s">
        <v>1550</v>
      </c>
      <c r="C535" s="253" t="s">
        <v>1551</v>
      </c>
      <c r="D535" s="245" t="s">
        <v>297</v>
      </c>
      <c r="E535" s="246">
        <v>1</v>
      </c>
      <c r="F535" s="247"/>
      <c r="G535" s="248">
        <f>ROUND(E535*F535,2)</f>
        <v>0</v>
      </c>
      <c r="H535" s="247"/>
      <c r="I535" s="248">
        <f>ROUND(E535*H535,2)</f>
        <v>0</v>
      </c>
      <c r="J535" s="247"/>
      <c r="K535" s="248">
        <f>ROUND(E535*J535,2)</f>
        <v>0</v>
      </c>
      <c r="L535" s="248">
        <v>21</v>
      </c>
      <c r="M535" s="248">
        <f>G535*(1+L535/100)</f>
        <v>0</v>
      </c>
      <c r="N535" s="246">
        <v>1.57</v>
      </c>
      <c r="O535" s="246">
        <f>ROUND(E535*N535,2)</f>
        <v>1.57</v>
      </c>
      <c r="P535" s="246">
        <v>0</v>
      </c>
      <c r="Q535" s="246">
        <f>ROUND(E535*P535,2)</f>
        <v>0</v>
      </c>
      <c r="R535" s="248"/>
      <c r="S535" s="248" t="s">
        <v>272</v>
      </c>
      <c r="T535" s="249" t="s">
        <v>254</v>
      </c>
      <c r="U535" s="220">
        <v>213</v>
      </c>
      <c r="V535" s="220">
        <f>ROUND(E535*U535,2)</f>
        <v>213</v>
      </c>
      <c r="W535" s="220"/>
      <c r="X535" s="220" t="s">
        <v>451</v>
      </c>
      <c r="Y535" s="220" t="s">
        <v>256</v>
      </c>
      <c r="Z535" s="210"/>
      <c r="AA535" s="210"/>
      <c r="AB535" s="210"/>
      <c r="AC535" s="210"/>
      <c r="AD535" s="210"/>
      <c r="AE535" s="210"/>
      <c r="AF535" s="210"/>
      <c r="AG535" s="210" t="s">
        <v>452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x14ac:dyDescent="0.2">
      <c r="A536" s="227" t="s">
        <v>248</v>
      </c>
      <c r="B536" s="228" t="s">
        <v>214</v>
      </c>
      <c r="C536" s="250" t="s">
        <v>215</v>
      </c>
      <c r="D536" s="229"/>
      <c r="E536" s="230"/>
      <c r="F536" s="231"/>
      <c r="G536" s="231">
        <f>SUMIF(AG537:AG580,"&lt;&gt;NOR",G537:G580)</f>
        <v>0</v>
      </c>
      <c r="H536" s="231"/>
      <c r="I536" s="231">
        <f>SUM(I537:I580)</f>
        <v>0</v>
      </c>
      <c r="J536" s="231"/>
      <c r="K536" s="231">
        <f>SUM(K537:K580)</f>
        <v>0</v>
      </c>
      <c r="L536" s="231"/>
      <c r="M536" s="231">
        <f>SUM(M537:M580)</f>
        <v>0</v>
      </c>
      <c r="N536" s="230"/>
      <c r="O536" s="230">
        <f>SUM(O537:O580)</f>
        <v>0</v>
      </c>
      <c r="P536" s="230"/>
      <c r="Q536" s="230">
        <f>SUM(Q537:Q580)</f>
        <v>0</v>
      </c>
      <c r="R536" s="231"/>
      <c r="S536" s="231"/>
      <c r="T536" s="232"/>
      <c r="U536" s="226"/>
      <c r="V536" s="226">
        <f>SUM(V537:V580)</f>
        <v>129</v>
      </c>
      <c r="W536" s="226"/>
      <c r="X536" s="226"/>
      <c r="Y536" s="226"/>
      <c r="AG536" t="s">
        <v>249</v>
      </c>
    </row>
    <row r="537" spans="1:60" outlineLevel="1" x14ac:dyDescent="0.2">
      <c r="A537" s="234">
        <v>123</v>
      </c>
      <c r="B537" s="235" t="s">
        <v>1552</v>
      </c>
      <c r="C537" s="251" t="s">
        <v>1553</v>
      </c>
      <c r="D537" s="236" t="s">
        <v>441</v>
      </c>
      <c r="E537" s="237">
        <v>0.35</v>
      </c>
      <c r="F537" s="238"/>
      <c r="G537" s="239">
        <f>ROUND(E537*F537,2)</f>
        <v>0</v>
      </c>
      <c r="H537" s="238"/>
      <c r="I537" s="239">
        <f>ROUND(E537*H537,2)</f>
        <v>0</v>
      </c>
      <c r="J537" s="238"/>
      <c r="K537" s="239">
        <f>ROUND(E537*J537,2)</f>
        <v>0</v>
      </c>
      <c r="L537" s="239">
        <v>21</v>
      </c>
      <c r="M537" s="239">
        <f>G537*(1+L537/100)</f>
        <v>0</v>
      </c>
      <c r="N537" s="237">
        <v>0</v>
      </c>
      <c r="O537" s="237">
        <f>ROUND(E537*N537,2)</f>
        <v>0</v>
      </c>
      <c r="P537" s="237">
        <v>0</v>
      </c>
      <c r="Q537" s="237">
        <f>ROUND(E537*P537,2)</f>
        <v>0</v>
      </c>
      <c r="R537" s="239" t="s">
        <v>405</v>
      </c>
      <c r="S537" s="239" t="s">
        <v>253</v>
      </c>
      <c r="T537" s="240" t="s">
        <v>299</v>
      </c>
      <c r="U537" s="220">
        <v>0</v>
      </c>
      <c r="V537" s="220">
        <f>ROUND(E537*U537,2)</f>
        <v>0</v>
      </c>
      <c r="W537" s="220"/>
      <c r="X537" s="220" t="s">
        <v>273</v>
      </c>
      <c r="Y537" s="220" t="s">
        <v>256</v>
      </c>
      <c r="Z537" s="210"/>
      <c r="AA537" s="210"/>
      <c r="AB537" s="210"/>
      <c r="AC537" s="210"/>
      <c r="AD537" s="210"/>
      <c r="AE537" s="210"/>
      <c r="AF537" s="210"/>
      <c r="AG537" s="210" t="s">
        <v>274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2.5" outlineLevel="2" x14ac:dyDescent="0.2">
      <c r="A538" s="217"/>
      <c r="B538" s="218"/>
      <c r="C538" s="252" t="s">
        <v>1554</v>
      </c>
      <c r="D538" s="242"/>
      <c r="E538" s="242"/>
      <c r="F538" s="242"/>
      <c r="G538" s="242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259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41" t="str">
        <f>C538</f>
        <v>Pro vyjádření výnosu ve prospěch zhotovitele je nutné jednotkovou cenu uvést se záporným znaménkem. (Získaná částka ponižuje náklad stavby.)</v>
      </c>
      <c r="BB538" s="210"/>
      <c r="BC538" s="210"/>
      <c r="BD538" s="210"/>
      <c r="BE538" s="210"/>
      <c r="BF538" s="210"/>
      <c r="BG538" s="210"/>
      <c r="BH538" s="210"/>
    </row>
    <row r="539" spans="1:60" outlineLevel="2" x14ac:dyDescent="0.2">
      <c r="A539" s="217"/>
      <c r="B539" s="218"/>
      <c r="C539" s="254" t="s">
        <v>1555</v>
      </c>
      <c r="D539" s="224"/>
      <c r="E539" s="225">
        <v>0.35</v>
      </c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286</v>
      </c>
      <c r="AH539" s="210">
        <v>7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34">
        <v>124</v>
      </c>
      <c r="B540" s="235" t="s">
        <v>600</v>
      </c>
      <c r="C540" s="251" t="s">
        <v>601</v>
      </c>
      <c r="D540" s="236" t="s">
        <v>441</v>
      </c>
      <c r="E540" s="237">
        <v>22.847069999999999</v>
      </c>
      <c r="F540" s="238"/>
      <c r="G540" s="239">
        <f>ROUND(E540*F540,2)</f>
        <v>0</v>
      </c>
      <c r="H540" s="238"/>
      <c r="I540" s="239">
        <f>ROUND(E540*H540,2)</f>
        <v>0</v>
      </c>
      <c r="J540" s="238"/>
      <c r="K540" s="239">
        <f>ROUND(E540*J540,2)</f>
        <v>0</v>
      </c>
      <c r="L540" s="239">
        <v>21</v>
      </c>
      <c r="M540" s="239">
        <f>G540*(1+L540/100)</f>
        <v>0</v>
      </c>
      <c r="N540" s="237">
        <v>0</v>
      </c>
      <c r="O540" s="237">
        <f>ROUND(E540*N540,2)</f>
        <v>0</v>
      </c>
      <c r="P540" s="237">
        <v>0</v>
      </c>
      <c r="Q540" s="237">
        <f>ROUND(E540*P540,2)</f>
        <v>0</v>
      </c>
      <c r="R540" s="239" t="s">
        <v>405</v>
      </c>
      <c r="S540" s="239" t="s">
        <v>602</v>
      </c>
      <c r="T540" s="240" t="s">
        <v>254</v>
      </c>
      <c r="U540" s="220">
        <v>0</v>
      </c>
      <c r="V540" s="220">
        <f>ROUND(E540*U540,2)</f>
        <v>0</v>
      </c>
      <c r="W540" s="220"/>
      <c r="X540" s="220" t="s">
        <v>273</v>
      </c>
      <c r="Y540" s="220" t="s">
        <v>256</v>
      </c>
      <c r="Z540" s="210"/>
      <c r="AA540" s="210"/>
      <c r="AB540" s="210"/>
      <c r="AC540" s="210"/>
      <c r="AD540" s="210"/>
      <c r="AE540" s="210"/>
      <c r="AF540" s="210"/>
      <c r="AG540" s="210" t="s">
        <v>274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54" t="s">
        <v>1556</v>
      </c>
      <c r="D541" s="224"/>
      <c r="E541" s="225">
        <v>24.40748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286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54" t="s">
        <v>604</v>
      </c>
      <c r="D542" s="224"/>
      <c r="E542" s="225"/>
      <c r="F542" s="220"/>
      <c r="G542" s="220"/>
      <c r="H542" s="220"/>
      <c r="I542" s="220"/>
      <c r="J542" s="220"/>
      <c r="K542" s="220"/>
      <c r="L542" s="220"/>
      <c r="M542" s="220"/>
      <c r="N542" s="219"/>
      <c r="O542" s="219"/>
      <c r="P542" s="219"/>
      <c r="Q542" s="219"/>
      <c r="R542" s="220"/>
      <c r="S542" s="220"/>
      <c r="T542" s="220"/>
      <c r="U542" s="220"/>
      <c r="V542" s="220"/>
      <c r="W542" s="220"/>
      <c r="X542" s="220"/>
      <c r="Y542" s="220"/>
      <c r="Z542" s="210"/>
      <c r="AA542" s="210"/>
      <c r="AB542" s="210"/>
      <c r="AC542" s="210"/>
      <c r="AD542" s="210"/>
      <c r="AE542" s="210"/>
      <c r="AF542" s="210"/>
      <c r="AG542" s="210" t="s">
        <v>286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17"/>
      <c r="B543" s="218"/>
      <c r="C543" s="254" t="s">
        <v>1557</v>
      </c>
      <c r="D543" s="224"/>
      <c r="E543" s="225">
        <v>-0.35</v>
      </c>
      <c r="F543" s="220"/>
      <c r="G543" s="220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286</v>
      </c>
      <c r="AH543" s="210">
        <v>5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">
      <c r="A544" s="217"/>
      <c r="B544" s="218"/>
      <c r="C544" s="254" t="s">
        <v>1558</v>
      </c>
      <c r="D544" s="224"/>
      <c r="E544" s="225">
        <v>-0.126</v>
      </c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286</v>
      </c>
      <c r="AH544" s="210">
        <v>5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54" t="s">
        <v>1559</v>
      </c>
      <c r="D545" s="224"/>
      <c r="E545" s="225">
        <v>-0.83440999999999999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286</v>
      </c>
      <c r="AH545" s="210">
        <v>5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54" t="s">
        <v>1560</v>
      </c>
      <c r="D546" s="224"/>
      <c r="E546" s="225">
        <v>-0.25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286</v>
      </c>
      <c r="AH546" s="210">
        <v>5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34">
        <v>125</v>
      </c>
      <c r="B547" s="235" t="s">
        <v>1561</v>
      </c>
      <c r="C547" s="251" t="s">
        <v>1562</v>
      </c>
      <c r="D547" s="236" t="s">
        <v>441</v>
      </c>
      <c r="E547" s="237">
        <v>0.126</v>
      </c>
      <c r="F547" s="238"/>
      <c r="G547" s="239">
        <f>ROUND(E547*F547,2)</f>
        <v>0</v>
      </c>
      <c r="H547" s="238"/>
      <c r="I547" s="239">
        <f>ROUND(E547*H547,2)</f>
        <v>0</v>
      </c>
      <c r="J547" s="238"/>
      <c r="K547" s="239">
        <f>ROUND(E547*J547,2)</f>
        <v>0</v>
      </c>
      <c r="L547" s="239">
        <v>21</v>
      </c>
      <c r="M547" s="239">
        <f>G547*(1+L547/100)</f>
        <v>0</v>
      </c>
      <c r="N547" s="237">
        <v>0</v>
      </c>
      <c r="O547" s="237">
        <f>ROUND(E547*N547,2)</f>
        <v>0</v>
      </c>
      <c r="P547" s="237">
        <v>0</v>
      </c>
      <c r="Q547" s="237">
        <f>ROUND(E547*P547,2)</f>
        <v>0</v>
      </c>
      <c r="R547" s="239" t="s">
        <v>405</v>
      </c>
      <c r="S547" s="239" t="s">
        <v>253</v>
      </c>
      <c r="T547" s="240" t="s">
        <v>299</v>
      </c>
      <c r="U547" s="220">
        <v>0</v>
      </c>
      <c r="V547" s="220">
        <f>ROUND(E547*U547,2)</f>
        <v>0</v>
      </c>
      <c r="W547" s="220"/>
      <c r="X547" s="220" t="s">
        <v>273</v>
      </c>
      <c r="Y547" s="220" t="s">
        <v>256</v>
      </c>
      <c r="Z547" s="210"/>
      <c r="AA547" s="210"/>
      <c r="AB547" s="210"/>
      <c r="AC547" s="210"/>
      <c r="AD547" s="210"/>
      <c r="AE547" s="210"/>
      <c r="AF547" s="210"/>
      <c r="AG547" s="210" t="s">
        <v>274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2" x14ac:dyDescent="0.2">
      <c r="A548" s="217"/>
      <c r="B548" s="218"/>
      <c r="C548" s="254" t="s">
        <v>1563</v>
      </c>
      <c r="D548" s="224"/>
      <c r="E548" s="225">
        <v>0.126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286</v>
      </c>
      <c r="AH548" s="210">
        <v>7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34">
        <v>126</v>
      </c>
      <c r="B549" s="235" t="s">
        <v>611</v>
      </c>
      <c r="C549" s="251" t="s">
        <v>612</v>
      </c>
      <c r="D549" s="236" t="s">
        <v>441</v>
      </c>
      <c r="E549" s="237">
        <v>0.83440999999999999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7">
        <v>0</v>
      </c>
      <c r="O549" s="237">
        <f>ROUND(E549*N549,2)</f>
        <v>0</v>
      </c>
      <c r="P549" s="237">
        <v>0</v>
      </c>
      <c r="Q549" s="237">
        <f>ROUND(E549*P549,2)</f>
        <v>0</v>
      </c>
      <c r="R549" s="239" t="s">
        <v>405</v>
      </c>
      <c r="S549" s="239" t="s">
        <v>253</v>
      </c>
      <c r="T549" s="240" t="s">
        <v>299</v>
      </c>
      <c r="U549" s="220">
        <v>0</v>
      </c>
      <c r="V549" s="220">
        <f>ROUND(E549*U549,2)</f>
        <v>0</v>
      </c>
      <c r="W549" s="220"/>
      <c r="X549" s="220" t="s">
        <v>273</v>
      </c>
      <c r="Y549" s="220" t="s">
        <v>256</v>
      </c>
      <c r="Z549" s="210"/>
      <c r="AA549" s="210"/>
      <c r="AB549" s="210"/>
      <c r="AC549" s="210"/>
      <c r="AD549" s="210"/>
      <c r="AE549" s="210"/>
      <c r="AF549" s="210"/>
      <c r="AG549" s="210" t="s">
        <v>274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">
      <c r="A550" s="217"/>
      <c r="B550" s="218"/>
      <c r="C550" s="254" t="s">
        <v>1564</v>
      </c>
      <c r="D550" s="224"/>
      <c r="E550" s="225">
        <v>3.7310000000000003E-2</v>
      </c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286</v>
      </c>
      <c r="AH550" s="210">
        <v>7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54" t="s">
        <v>1565</v>
      </c>
      <c r="D551" s="224"/>
      <c r="E551" s="225">
        <v>5.9209999999999999E-2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286</v>
      </c>
      <c r="AH551" s="210">
        <v>7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54" t="s">
        <v>1566</v>
      </c>
      <c r="D552" s="224"/>
      <c r="E552" s="225">
        <v>0.52788000000000002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286</v>
      </c>
      <c r="AH552" s="210">
        <v>7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54" t="s">
        <v>1567</v>
      </c>
      <c r="D553" s="224"/>
      <c r="E553" s="225">
        <v>0.21001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286</v>
      </c>
      <c r="AH553" s="210">
        <v>7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34">
        <v>127</v>
      </c>
      <c r="B554" s="235" t="s">
        <v>1034</v>
      </c>
      <c r="C554" s="251" t="s">
        <v>1035</v>
      </c>
      <c r="D554" s="236" t="s">
        <v>441</v>
      </c>
      <c r="E554" s="237">
        <v>0.25</v>
      </c>
      <c r="F554" s="238"/>
      <c r="G554" s="239">
        <f>ROUND(E554*F554,2)</f>
        <v>0</v>
      </c>
      <c r="H554" s="238"/>
      <c r="I554" s="239">
        <f>ROUND(E554*H554,2)</f>
        <v>0</v>
      </c>
      <c r="J554" s="238"/>
      <c r="K554" s="239">
        <f>ROUND(E554*J554,2)</f>
        <v>0</v>
      </c>
      <c r="L554" s="239">
        <v>21</v>
      </c>
      <c r="M554" s="239">
        <f>G554*(1+L554/100)</f>
        <v>0</v>
      </c>
      <c r="N554" s="237">
        <v>0</v>
      </c>
      <c r="O554" s="237">
        <f>ROUND(E554*N554,2)</f>
        <v>0</v>
      </c>
      <c r="P554" s="237">
        <v>0</v>
      </c>
      <c r="Q554" s="237">
        <f>ROUND(E554*P554,2)</f>
        <v>0</v>
      </c>
      <c r="R554" s="239" t="s">
        <v>405</v>
      </c>
      <c r="S554" s="239" t="s">
        <v>253</v>
      </c>
      <c r="T554" s="240" t="s">
        <v>299</v>
      </c>
      <c r="U554" s="220">
        <v>0</v>
      </c>
      <c r="V554" s="220">
        <f>ROUND(E554*U554,2)</f>
        <v>0</v>
      </c>
      <c r="W554" s="220"/>
      <c r="X554" s="220" t="s">
        <v>273</v>
      </c>
      <c r="Y554" s="220" t="s">
        <v>256</v>
      </c>
      <c r="Z554" s="210"/>
      <c r="AA554" s="210"/>
      <c r="AB554" s="210"/>
      <c r="AC554" s="210"/>
      <c r="AD554" s="210"/>
      <c r="AE554" s="210"/>
      <c r="AF554" s="210"/>
      <c r="AG554" s="210" t="s">
        <v>274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">
      <c r="A555" s="217"/>
      <c r="B555" s="218"/>
      <c r="C555" s="254" t="s">
        <v>1568</v>
      </c>
      <c r="D555" s="224"/>
      <c r="E555" s="225">
        <v>0.25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286</v>
      </c>
      <c r="AH555" s="210">
        <v>7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ht="22.5" outlineLevel="1" x14ac:dyDescent="0.2">
      <c r="A556" s="234">
        <v>128</v>
      </c>
      <c r="B556" s="235" t="s">
        <v>624</v>
      </c>
      <c r="C556" s="251" t="s">
        <v>625</v>
      </c>
      <c r="D556" s="236" t="s">
        <v>441</v>
      </c>
      <c r="E556" s="237">
        <v>24.61749</v>
      </c>
      <c r="F556" s="238"/>
      <c r="G556" s="239">
        <f>ROUND(E556*F556,2)</f>
        <v>0</v>
      </c>
      <c r="H556" s="238"/>
      <c r="I556" s="239">
        <f>ROUND(E556*H556,2)</f>
        <v>0</v>
      </c>
      <c r="J556" s="238"/>
      <c r="K556" s="239">
        <f>ROUND(E556*J556,2)</f>
        <v>0</v>
      </c>
      <c r="L556" s="239">
        <v>21</v>
      </c>
      <c r="M556" s="239">
        <f>G556*(1+L556/100)</f>
        <v>0</v>
      </c>
      <c r="N556" s="237">
        <v>0</v>
      </c>
      <c r="O556" s="237">
        <f>ROUND(E556*N556,2)</f>
        <v>0</v>
      </c>
      <c r="P556" s="237">
        <v>0</v>
      </c>
      <c r="Q556" s="237">
        <f>ROUND(E556*P556,2)</f>
        <v>0</v>
      </c>
      <c r="R556" s="239" t="s">
        <v>405</v>
      </c>
      <c r="S556" s="239" t="s">
        <v>253</v>
      </c>
      <c r="T556" s="240" t="s">
        <v>299</v>
      </c>
      <c r="U556" s="220">
        <v>2.0089999999999999</v>
      </c>
      <c r="V556" s="220">
        <f>ROUND(E556*U556,2)</f>
        <v>49.46</v>
      </c>
      <c r="W556" s="220"/>
      <c r="X556" s="220" t="s">
        <v>626</v>
      </c>
      <c r="Y556" s="220" t="s">
        <v>256</v>
      </c>
      <c r="Z556" s="210"/>
      <c r="AA556" s="210"/>
      <c r="AB556" s="210"/>
      <c r="AC556" s="210"/>
      <c r="AD556" s="210"/>
      <c r="AE556" s="210"/>
      <c r="AF556" s="210"/>
      <c r="AG556" s="210" t="s">
        <v>627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54" t="s">
        <v>628</v>
      </c>
      <c r="D557" s="224"/>
      <c r="E557" s="225"/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286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54" t="s">
        <v>1569</v>
      </c>
      <c r="D558" s="224"/>
      <c r="E558" s="225"/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20"/>
      <c r="Z558" s="210"/>
      <c r="AA558" s="210"/>
      <c r="AB558" s="210"/>
      <c r="AC558" s="210"/>
      <c r="AD558" s="210"/>
      <c r="AE558" s="210"/>
      <c r="AF558" s="210"/>
      <c r="AG558" s="210" t="s">
        <v>286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54" t="s">
        <v>1570</v>
      </c>
      <c r="D559" s="224"/>
      <c r="E559" s="225">
        <v>24.61749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286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ht="22.5" outlineLevel="1" x14ac:dyDescent="0.2">
      <c r="A560" s="234">
        <v>129</v>
      </c>
      <c r="B560" s="235" t="s">
        <v>1041</v>
      </c>
      <c r="C560" s="251" t="s">
        <v>1042</v>
      </c>
      <c r="D560" s="236" t="s">
        <v>441</v>
      </c>
      <c r="E560" s="237">
        <v>24.61749</v>
      </c>
      <c r="F560" s="238"/>
      <c r="G560" s="239">
        <f>ROUND(E560*F560,2)</f>
        <v>0</v>
      </c>
      <c r="H560" s="238"/>
      <c r="I560" s="239">
        <f>ROUND(E560*H560,2)</f>
        <v>0</v>
      </c>
      <c r="J560" s="238"/>
      <c r="K560" s="239">
        <f>ROUND(E560*J560,2)</f>
        <v>0</v>
      </c>
      <c r="L560" s="239">
        <v>21</v>
      </c>
      <c r="M560" s="239">
        <f>G560*(1+L560/100)</f>
        <v>0</v>
      </c>
      <c r="N560" s="237">
        <v>0</v>
      </c>
      <c r="O560" s="237">
        <f>ROUND(E560*N560,2)</f>
        <v>0</v>
      </c>
      <c r="P560" s="237">
        <v>0</v>
      </c>
      <c r="Q560" s="237">
        <f>ROUND(E560*P560,2)</f>
        <v>0</v>
      </c>
      <c r="R560" s="239" t="s">
        <v>405</v>
      </c>
      <c r="S560" s="239" t="s">
        <v>253</v>
      </c>
      <c r="T560" s="240" t="s">
        <v>299</v>
      </c>
      <c r="U560" s="220">
        <v>0.95899999999999996</v>
      </c>
      <c r="V560" s="220">
        <f>ROUND(E560*U560,2)</f>
        <v>23.61</v>
      </c>
      <c r="W560" s="220"/>
      <c r="X560" s="220" t="s">
        <v>626</v>
      </c>
      <c r="Y560" s="220" t="s">
        <v>256</v>
      </c>
      <c r="Z560" s="210"/>
      <c r="AA560" s="210"/>
      <c r="AB560" s="210"/>
      <c r="AC560" s="210"/>
      <c r="AD560" s="210"/>
      <c r="AE560" s="210"/>
      <c r="AF560" s="210"/>
      <c r="AG560" s="210" t="s">
        <v>627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54" t="s">
        <v>628</v>
      </c>
      <c r="D561" s="224"/>
      <c r="E561" s="225"/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286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54" t="s">
        <v>1569</v>
      </c>
      <c r="D562" s="224"/>
      <c r="E562" s="225"/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286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54" t="s">
        <v>1570</v>
      </c>
      <c r="D563" s="224"/>
      <c r="E563" s="225">
        <v>24.61749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286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34">
        <v>130</v>
      </c>
      <c r="B564" s="235" t="s">
        <v>631</v>
      </c>
      <c r="C564" s="251" t="s">
        <v>632</v>
      </c>
      <c r="D564" s="236" t="s">
        <v>441</v>
      </c>
      <c r="E564" s="237">
        <v>24.61749</v>
      </c>
      <c r="F564" s="238"/>
      <c r="G564" s="239">
        <f>ROUND(E564*F564,2)</f>
        <v>0</v>
      </c>
      <c r="H564" s="238"/>
      <c r="I564" s="239">
        <f>ROUND(E564*H564,2)</f>
        <v>0</v>
      </c>
      <c r="J564" s="238"/>
      <c r="K564" s="239">
        <f>ROUND(E564*J564,2)</f>
        <v>0</v>
      </c>
      <c r="L564" s="239">
        <v>21</v>
      </c>
      <c r="M564" s="239">
        <f>G564*(1+L564/100)</f>
        <v>0</v>
      </c>
      <c r="N564" s="237">
        <v>0</v>
      </c>
      <c r="O564" s="237">
        <f>ROUND(E564*N564,2)</f>
        <v>0</v>
      </c>
      <c r="P564" s="237">
        <v>0</v>
      </c>
      <c r="Q564" s="237">
        <f>ROUND(E564*P564,2)</f>
        <v>0</v>
      </c>
      <c r="R564" s="239" t="s">
        <v>405</v>
      </c>
      <c r="S564" s="239" t="s">
        <v>253</v>
      </c>
      <c r="T564" s="240" t="s">
        <v>299</v>
      </c>
      <c r="U564" s="220">
        <v>0.49</v>
      </c>
      <c r="V564" s="220">
        <f>ROUND(E564*U564,2)</f>
        <v>12.06</v>
      </c>
      <c r="W564" s="220"/>
      <c r="X564" s="220" t="s">
        <v>626</v>
      </c>
      <c r="Y564" s="220" t="s">
        <v>256</v>
      </c>
      <c r="Z564" s="210"/>
      <c r="AA564" s="210"/>
      <c r="AB564" s="210"/>
      <c r="AC564" s="210"/>
      <c r="AD564" s="210"/>
      <c r="AE564" s="210"/>
      <c r="AF564" s="210"/>
      <c r="AG564" s="210" t="s">
        <v>627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2" x14ac:dyDescent="0.2">
      <c r="A565" s="217"/>
      <c r="B565" s="218"/>
      <c r="C565" s="252" t="s">
        <v>633</v>
      </c>
      <c r="D565" s="242"/>
      <c r="E565" s="242"/>
      <c r="F565" s="242"/>
      <c r="G565" s="242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259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17"/>
      <c r="B566" s="218"/>
      <c r="C566" s="254" t="s">
        <v>628</v>
      </c>
      <c r="D566" s="224"/>
      <c r="E566" s="225"/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286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54" t="s">
        <v>1569</v>
      </c>
      <c r="D567" s="224"/>
      <c r="E567" s="225"/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286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54" t="s">
        <v>1570</v>
      </c>
      <c r="D568" s="224"/>
      <c r="E568" s="225">
        <v>24.61749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286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34">
        <v>131</v>
      </c>
      <c r="B569" s="235" t="s">
        <v>634</v>
      </c>
      <c r="C569" s="251" t="s">
        <v>635</v>
      </c>
      <c r="D569" s="236" t="s">
        <v>441</v>
      </c>
      <c r="E569" s="237">
        <v>270.79237000000001</v>
      </c>
      <c r="F569" s="238"/>
      <c r="G569" s="239">
        <f>ROUND(E569*F569,2)</f>
        <v>0</v>
      </c>
      <c r="H569" s="238"/>
      <c r="I569" s="239">
        <f>ROUND(E569*H569,2)</f>
        <v>0</v>
      </c>
      <c r="J569" s="238"/>
      <c r="K569" s="239">
        <f>ROUND(E569*J569,2)</f>
        <v>0</v>
      </c>
      <c r="L569" s="239">
        <v>21</v>
      </c>
      <c r="M569" s="239">
        <f>G569*(1+L569/100)</f>
        <v>0</v>
      </c>
      <c r="N569" s="237">
        <v>0</v>
      </c>
      <c r="O569" s="237">
        <f>ROUND(E569*N569,2)</f>
        <v>0</v>
      </c>
      <c r="P569" s="237">
        <v>0</v>
      </c>
      <c r="Q569" s="237">
        <f>ROUND(E569*P569,2)</f>
        <v>0</v>
      </c>
      <c r="R569" s="239" t="s">
        <v>405</v>
      </c>
      <c r="S569" s="239" t="s">
        <v>253</v>
      </c>
      <c r="T569" s="240" t="s">
        <v>299</v>
      </c>
      <c r="U569" s="220">
        <v>0</v>
      </c>
      <c r="V569" s="220">
        <f>ROUND(E569*U569,2)</f>
        <v>0</v>
      </c>
      <c r="W569" s="220"/>
      <c r="X569" s="220" t="s">
        <v>626</v>
      </c>
      <c r="Y569" s="220" t="s">
        <v>256</v>
      </c>
      <c r="Z569" s="210"/>
      <c r="AA569" s="210"/>
      <c r="AB569" s="210"/>
      <c r="AC569" s="210"/>
      <c r="AD569" s="210"/>
      <c r="AE569" s="210"/>
      <c r="AF569" s="210"/>
      <c r="AG569" s="210" t="s">
        <v>627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17"/>
      <c r="B570" s="218"/>
      <c r="C570" s="254" t="s">
        <v>628</v>
      </c>
      <c r="D570" s="224"/>
      <c r="E570" s="225"/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286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54" t="s">
        <v>1569</v>
      </c>
      <c r="D571" s="224"/>
      <c r="E571" s="225"/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286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54" t="s">
        <v>1571</v>
      </c>
      <c r="D572" s="224"/>
      <c r="E572" s="225">
        <v>270.79237000000001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286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34">
        <v>132</v>
      </c>
      <c r="B573" s="235" t="s">
        <v>637</v>
      </c>
      <c r="C573" s="251" t="s">
        <v>638</v>
      </c>
      <c r="D573" s="236" t="s">
        <v>441</v>
      </c>
      <c r="E573" s="237">
        <v>24.61749</v>
      </c>
      <c r="F573" s="238"/>
      <c r="G573" s="239">
        <f>ROUND(E573*F573,2)</f>
        <v>0</v>
      </c>
      <c r="H573" s="238"/>
      <c r="I573" s="239">
        <f>ROUND(E573*H573,2)</f>
        <v>0</v>
      </c>
      <c r="J573" s="238"/>
      <c r="K573" s="239">
        <f>ROUND(E573*J573,2)</f>
        <v>0</v>
      </c>
      <c r="L573" s="239">
        <v>21</v>
      </c>
      <c r="M573" s="239">
        <f>G573*(1+L573/100)</f>
        <v>0</v>
      </c>
      <c r="N573" s="237">
        <v>0</v>
      </c>
      <c r="O573" s="237">
        <f>ROUND(E573*N573,2)</f>
        <v>0</v>
      </c>
      <c r="P573" s="237">
        <v>0</v>
      </c>
      <c r="Q573" s="237">
        <f>ROUND(E573*P573,2)</f>
        <v>0</v>
      </c>
      <c r="R573" s="239" t="s">
        <v>405</v>
      </c>
      <c r="S573" s="239" t="s">
        <v>253</v>
      </c>
      <c r="T573" s="240" t="s">
        <v>299</v>
      </c>
      <c r="U573" s="220">
        <v>0.94199999999999995</v>
      </c>
      <c r="V573" s="220">
        <f>ROUND(E573*U573,2)</f>
        <v>23.19</v>
      </c>
      <c r="W573" s="220"/>
      <c r="X573" s="220" t="s">
        <v>626</v>
      </c>
      <c r="Y573" s="220" t="s">
        <v>256</v>
      </c>
      <c r="Z573" s="210"/>
      <c r="AA573" s="210"/>
      <c r="AB573" s="210"/>
      <c r="AC573" s="210"/>
      <c r="AD573" s="210"/>
      <c r="AE573" s="210"/>
      <c r="AF573" s="210"/>
      <c r="AG573" s="210" t="s">
        <v>627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">
      <c r="A574" s="217"/>
      <c r="B574" s="218"/>
      <c r="C574" s="254" t="s">
        <v>628</v>
      </c>
      <c r="D574" s="224"/>
      <c r="E574" s="225"/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286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54" t="s">
        <v>1569</v>
      </c>
      <c r="D575" s="224"/>
      <c r="E575" s="225"/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286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54" t="s">
        <v>1570</v>
      </c>
      <c r="D576" s="224"/>
      <c r="E576" s="225">
        <v>24.61749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286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2.5" outlineLevel="1" x14ac:dyDescent="0.2">
      <c r="A577" s="234">
        <v>133</v>
      </c>
      <c r="B577" s="235" t="s">
        <v>639</v>
      </c>
      <c r="C577" s="251" t="s">
        <v>640</v>
      </c>
      <c r="D577" s="236" t="s">
        <v>441</v>
      </c>
      <c r="E577" s="237">
        <v>196.93989999999999</v>
      </c>
      <c r="F577" s="238"/>
      <c r="G577" s="239">
        <f>ROUND(E577*F577,2)</f>
        <v>0</v>
      </c>
      <c r="H577" s="238"/>
      <c r="I577" s="239">
        <f>ROUND(E577*H577,2)</f>
        <v>0</v>
      </c>
      <c r="J577" s="238"/>
      <c r="K577" s="239">
        <f>ROUND(E577*J577,2)</f>
        <v>0</v>
      </c>
      <c r="L577" s="239">
        <v>21</v>
      </c>
      <c r="M577" s="239">
        <f>G577*(1+L577/100)</f>
        <v>0</v>
      </c>
      <c r="N577" s="237">
        <v>0</v>
      </c>
      <c r="O577" s="237">
        <f>ROUND(E577*N577,2)</f>
        <v>0</v>
      </c>
      <c r="P577" s="237">
        <v>0</v>
      </c>
      <c r="Q577" s="237">
        <f>ROUND(E577*P577,2)</f>
        <v>0</v>
      </c>
      <c r="R577" s="239" t="s">
        <v>405</v>
      </c>
      <c r="S577" s="239" t="s">
        <v>253</v>
      </c>
      <c r="T577" s="240" t="s">
        <v>299</v>
      </c>
      <c r="U577" s="220">
        <v>0.105</v>
      </c>
      <c r="V577" s="220">
        <f>ROUND(E577*U577,2)</f>
        <v>20.68</v>
      </c>
      <c r="W577" s="220"/>
      <c r="X577" s="220" t="s">
        <v>626</v>
      </c>
      <c r="Y577" s="220" t="s">
        <v>256</v>
      </c>
      <c r="Z577" s="210"/>
      <c r="AA577" s="210"/>
      <c r="AB577" s="210"/>
      <c r="AC577" s="210"/>
      <c r="AD577" s="210"/>
      <c r="AE577" s="210"/>
      <c r="AF577" s="210"/>
      <c r="AG577" s="210" t="s">
        <v>627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">
      <c r="A578" s="217"/>
      <c r="B578" s="218"/>
      <c r="C578" s="254" t="s">
        <v>628</v>
      </c>
      <c r="D578" s="224"/>
      <c r="E578" s="225"/>
      <c r="F578" s="220"/>
      <c r="G578" s="220"/>
      <c r="H578" s="220"/>
      <c r="I578" s="220"/>
      <c r="J578" s="220"/>
      <c r="K578" s="220"/>
      <c r="L578" s="220"/>
      <c r="M578" s="220"/>
      <c r="N578" s="219"/>
      <c r="O578" s="219"/>
      <c r="P578" s="219"/>
      <c r="Q578" s="219"/>
      <c r="R578" s="220"/>
      <c r="S578" s="220"/>
      <c r="T578" s="220"/>
      <c r="U578" s="220"/>
      <c r="V578" s="220"/>
      <c r="W578" s="220"/>
      <c r="X578" s="220"/>
      <c r="Y578" s="220"/>
      <c r="Z578" s="210"/>
      <c r="AA578" s="210"/>
      <c r="AB578" s="210"/>
      <c r="AC578" s="210"/>
      <c r="AD578" s="210"/>
      <c r="AE578" s="210"/>
      <c r="AF578" s="210"/>
      <c r="AG578" s="210" t="s">
        <v>286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17"/>
      <c r="B579" s="218"/>
      <c r="C579" s="254" t="s">
        <v>1569</v>
      </c>
      <c r="D579" s="224"/>
      <c r="E579" s="225"/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286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54" t="s">
        <v>1572</v>
      </c>
      <c r="D580" s="224"/>
      <c r="E580" s="225">
        <v>196.93989999999999</v>
      </c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286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x14ac:dyDescent="0.2">
      <c r="A581" s="3"/>
      <c r="B581" s="4"/>
      <c r="C581" s="255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AE581">
        <v>12</v>
      </c>
      <c r="AF581">
        <v>21</v>
      </c>
      <c r="AG581" t="s">
        <v>234</v>
      </c>
    </row>
    <row r="582" spans="1:60" x14ac:dyDescent="0.2">
      <c r="A582" s="213"/>
      <c r="B582" s="214" t="s">
        <v>29</v>
      </c>
      <c r="C582" s="256"/>
      <c r="D582" s="215"/>
      <c r="E582" s="216"/>
      <c r="F582" s="216"/>
      <c r="G582" s="233">
        <f>G8+G45+G89+G106+G119+G129+G144+G157+G164+G179+G182+G228+G292+G305+G324+G331+G364+G376+G381+G389+G434+G465+G489+G515+G525+G531+G534+G536</f>
        <v>0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AE582">
        <f>SUMIF(L7:L580,AE581,G7:G580)</f>
        <v>0</v>
      </c>
      <c r="AF582">
        <f>SUMIF(L7:L580,AF581,G7:G580)</f>
        <v>0</v>
      </c>
      <c r="AG582" t="s">
        <v>292</v>
      </c>
    </row>
    <row r="583" spans="1:60" x14ac:dyDescent="0.2">
      <c r="C583" s="257"/>
      <c r="D583" s="10"/>
      <c r="AG583" t="s">
        <v>293</v>
      </c>
    </row>
    <row r="584" spans="1:60" x14ac:dyDescent="0.2">
      <c r="D584" s="10"/>
    </row>
    <row r="585" spans="1:60" x14ac:dyDescent="0.2">
      <c r="D585" s="10"/>
    </row>
    <row r="586" spans="1:60" x14ac:dyDescent="0.2">
      <c r="D586" s="10"/>
    </row>
    <row r="587" spans="1:60" x14ac:dyDescent="0.2">
      <c r="D587" s="10"/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h6glHqK0XN9vi+2KMkjOrY/hWT6oqsRbrDg7nTzp8IR03lca1xmY9g4eE8Ht4N9LsORsBB7cT5RtABcGjU+jw==" saltValue="QOPEpBCIQolbQwaNr543wg==" spinCount="100000" sheet="1" formatRows="0"/>
  <mergeCells count="83">
    <mergeCell ref="C491:G491"/>
    <mergeCell ref="C492:G492"/>
    <mergeCell ref="C493:G493"/>
    <mergeCell ref="C538:G538"/>
    <mergeCell ref="C565:G565"/>
    <mergeCell ref="C378:G378"/>
    <mergeCell ref="C385:G385"/>
    <mergeCell ref="C430:G430"/>
    <mergeCell ref="C461:G461"/>
    <mergeCell ref="C478:G478"/>
    <mergeCell ref="C485:G485"/>
    <mergeCell ref="C341:G341"/>
    <mergeCell ref="C344:G344"/>
    <mergeCell ref="C360:G360"/>
    <mergeCell ref="C366:G366"/>
    <mergeCell ref="C369:G369"/>
    <mergeCell ref="C372:G372"/>
    <mergeCell ref="C327:G327"/>
    <mergeCell ref="C328:G328"/>
    <mergeCell ref="C329:G329"/>
    <mergeCell ref="C330:G330"/>
    <mergeCell ref="C333:G333"/>
    <mergeCell ref="C336:G336"/>
    <mergeCell ref="C256:G256"/>
    <mergeCell ref="C301:G301"/>
    <mergeCell ref="C307:G307"/>
    <mergeCell ref="C308:G308"/>
    <mergeCell ref="C320:G320"/>
    <mergeCell ref="C326:G326"/>
    <mergeCell ref="C206:G206"/>
    <mergeCell ref="C210:G210"/>
    <mergeCell ref="C216:G216"/>
    <mergeCell ref="C217:G217"/>
    <mergeCell ref="C226:G226"/>
    <mergeCell ref="C230:G230"/>
    <mergeCell ref="C171:G171"/>
    <mergeCell ref="C184:G184"/>
    <mergeCell ref="C192:G192"/>
    <mergeCell ref="C195:G195"/>
    <mergeCell ref="C198:G198"/>
    <mergeCell ref="C201:G201"/>
    <mergeCell ref="C154:G154"/>
    <mergeCell ref="C159:G159"/>
    <mergeCell ref="C160:G160"/>
    <mergeCell ref="C161:G161"/>
    <mergeCell ref="C166:G166"/>
    <mergeCell ref="C167:G167"/>
    <mergeCell ref="C125:G125"/>
    <mergeCell ref="C131:G131"/>
    <mergeCell ref="C141:G141"/>
    <mergeCell ref="C148:G148"/>
    <mergeCell ref="C149:G149"/>
    <mergeCell ref="C153:G153"/>
    <mergeCell ref="C99:G99"/>
    <mergeCell ref="C100:G100"/>
    <mergeCell ref="C103:G103"/>
    <mergeCell ref="C114:G114"/>
    <mergeCell ref="C117:G117"/>
    <mergeCell ref="C121:G121"/>
    <mergeCell ref="C72:G72"/>
    <mergeCell ref="C77:G77"/>
    <mergeCell ref="C83:G83"/>
    <mergeCell ref="C84:G84"/>
    <mergeCell ref="C87:G87"/>
    <mergeCell ref="C91:G91"/>
    <mergeCell ref="C56:G56"/>
    <mergeCell ref="C59:G59"/>
    <mergeCell ref="C62:G62"/>
    <mergeCell ref="C65:G65"/>
    <mergeCell ref="C68:G68"/>
    <mergeCell ref="C69:G69"/>
    <mergeCell ref="C20:G20"/>
    <mergeCell ref="C24:G24"/>
    <mergeCell ref="C34:G34"/>
    <mergeCell ref="C49:G49"/>
    <mergeCell ref="C52:G52"/>
    <mergeCell ref="C55:G55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36A1-EE01-4F88-8415-59B76D6781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123</v>
      </c>
      <c r="C8" s="250" t="s">
        <v>124</v>
      </c>
      <c r="D8" s="229"/>
      <c r="E8" s="230"/>
      <c r="F8" s="231"/>
      <c r="G8" s="231">
        <f>SUMIF(AG9:AG35,"&lt;&gt;NOR",G9:G35)</f>
        <v>0</v>
      </c>
      <c r="H8" s="231"/>
      <c r="I8" s="231">
        <f>SUM(I9:I35)</f>
        <v>0</v>
      </c>
      <c r="J8" s="231"/>
      <c r="K8" s="231">
        <f>SUM(K9:K35)</f>
        <v>0</v>
      </c>
      <c r="L8" s="231"/>
      <c r="M8" s="231">
        <f>SUM(M9:M35)</f>
        <v>0</v>
      </c>
      <c r="N8" s="230"/>
      <c r="O8" s="230">
        <f>SUM(O9:O35)</f>
        <v>0.49</v>
      </c>
      <c r="P8" s="230"/>
      <c r="Q8" s="230">
        <f>SUM(Q9:Q35)</f>
        <v>1.06</v>
      </c>
      <c r="R8" s="231"/>
      <c r="S8" s="231"/>
      <c r="T8" s="232"/>
      <c r="U8" s="226"/>
      <c r="V8" s="226">
        <f>SUM(V9:V35)</f>
        <v>0</v>
      </c>
      <c r="W8" s="226"/>
      <c r="X8" s="226"/>
      <c r="Y8" s="226"/>
      <c r="AG8" t="s">
        <v>249</v>
      </c>
    </row>
    <row r="9" spans="1:60" outlineLevel="1" x14ac:dyDescent="0.2">
      <c r="A9" s="234">
        <v>1</v>
      </c>
      <c r="B9" s="235" t="s">
        <v>1574</v>
      </c>
      <c r="C9" s="251" t="s">
        <v>1575</v>
      </c>
      <c r="D9" s="236" t="s">
        <v>303</v>
      </c>
      <c r="E9" s="237">
        <v>7.4550000000000001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3.8899999999999997E-2</v>
      </c>
      <c r="O9" s="237">
        <f>ROUND(E9*N9,2)</f>
        <v>0.28999999999999998</v>
      </c>
      <c r="P9" s="237">
        <v>0</v>
      </c>
      <c r="Q9" s="237">
        <f>ROUND(E9*P9,2)</f>
        <v>0</v>
      </c>
      <c r="R9" s="239"/>
      <c r="S9" s="239" t="s">
        <v>1576</v>
      </c>
      <c r="T9" s="240" t="s">
        <v>1577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1578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1579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4" t="s">
        <v>1580</v>
      </c>
      <c r="D11" s="224"/>
      <c r="E11" s="225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286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4" t="s">
        <v>1581</v>
      </c>
      <c r="D12" s="224"/>
      <c r="E12" s="225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286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4" t="s">
        <v>1582</v>
      </c>
      <c r="D13" s="224"/>
      <c r="E13" s="225">
        <v>7.46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286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4">
        <v>2</v>
      </c>
      <c r="B14" s="235" t="s">
        <v>1583</v>
      </c>
      <c r="C14" s="251" t="s">
        <v>1584</v>
      </c>
      <c r="D14" s="236" t="s">
        <v>297</v>
      </c>
      <c r="E14" s="237">
        <v>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4.0000000000000001E-3</v>
      </c>
      <c r="Q14" s="237">
        <f>ROUND(E14*P14,2)</f>
        <v>0.01</v>
      </c>
      <c r="R14" s="239"/>
      <c r="S14" s="239" t="s">
        <v>1576</v>
      </c>
      <c r="T14" s="240" t="s">
        <v>1577</v>
      </c>
      <c r="U14" s="220">
        <v>0</v>
      </c>
      <c r="V14" s="220">
        <f>ROUND(E14*U14,2)</f>
        <v>0</v>
      </c>
      <c r="W14" s="220"/>
      <c r="X14" s="220" t="s">
        <v>273</v>
      </c>
      <c r="Y14" s="220" t="s">
        <v>256</v>
      </c>
      <c r="Z14" s="210"/>
      <c r="AA14" s="210"/>
      <c r="AB14" s="210"/>
      <c r="AC14" s="210"/>
      <c r="AD14" s="210"/>
      <c r="AE14" s="210"/>
      <c r="AF14" s="210"/>
      <c r="AG14" s="210" t="s">
        <v>1578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2" t="s">
        <v>1585</v>
      </c>
      <c r="D15" s="242"/>
      <c r="E15" s="242"/>
      <c r="F15" s="242"/>
      <c r="G15" s="24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259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4" t="s">
        <v>1586</v>
      </c>
      <c r="D16" s="224"/>
      <c r="E16" s="225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286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4" t="s">
        <v>105</v>
      </c>
      <c r="D17" s="224"/>
      <c r="E17" s="225">
        <v>2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286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3</v>
      </c>
      <c r="B18" s="235" t="s">
        <v>1587</v>
      </c>
      <c r="C18" s="251" t="s">
        <v>1588</v>
      </c>
      <c r="D18" s="236" t="s">
        <v>361</v>
      </c>
      <c r="E18" s="237">
        <v>21.5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5.0000000000000001E-3</v>
      </c>
      <c r="Q18" s="237">
        <f>ROUND(E18*P18,2)</f>
        <v>0.11</v>
      </c>
      <c r="R18" s="239"/>
      <c r="S18" s="239" t="s">
        <v>1576</v>
      </c>
      <c r="T18" s="240" t="s">
        <v>1577</v>
      </c>
      <c r="U18" s="220">
        <v>0</v>
      </c>
      <c r="V18" s="220">
        <f>ROUND(E18*U18,2)</f>
        <v>0</v>
      </c>
      <c r="W18" s="220"/>
      <c r="X18" s="220" t="s">
        <v>273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1578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2" t="s">
        <v>1589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259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4" t="s">
        <v>1590</v>
      </c>
      <c r="D20" s="224"/>
      <c r="E20" s="225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286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4" t="s">
        <v>1591</v>
      </c>
      <c r="D21" s="224"/>
      <c r="E21" s="225">
        <v>21.5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286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4</v>
      </c>
      <c r="B22" s="235" t="s">
        <v>1592</v>
      </c>
      <c r="C22" s="251" t="s">
        <v>1593</v>
      </c>
      <c r="D22" s="236" t="s">
        <v>361</v>
      </c>
      <c r="E22" s="237">
        <v>85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1.0999999999999999E-2</v>
      </c>
      <c r="Q22" s="237">
        <f>ROUND(E22*P22,2)</f>
        <v>0.94</v>
      </c>
      <c r="R22" s="239"/>
      <c r="S22" s="239" t="s">
        <v>1576</v>
      </c>
      <c r="T22" s="240" t="s">
        <v>1577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2" t="s">
        <v>1594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1595</v>
      </c>
      <c r="D24" s="224"/>
      <c r="E24" s="225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286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4" t="s">
        <v>1596</v>
      </c>
      <c r="D25" s="224"/>
      <c r="E25" s="225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286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54" t="s">
        <v>1597</v>
      </c>
      <c r="D26" s="224"/>
      <c r="E26" s="225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286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54" t="s">
        <v>1598</v>
      </c>
      <c r="D27" s="224"/>
      <c r="E27" s="225">
        <v>85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286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4">
        <v>5</v>
      </c>
      <c r="B28" s="235" t="s">
        <v>1599</v>
      </c>
      <c r="C28" s="251" t="s">
        <v>1600</v>
      </c>
      <c r="D28" s="236" t="s">
        <v>361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9.0000000000000006E-5</v>
      </c>
      <c r="O28" s="237">
        <f>ROUND(E28*N28,2)</f>
        <v>0</v>
      </c>
      <c r="P28" s="237">
        <v>3.0000000000000001E-3</v>
      </c>
      <c r="Q28" s="237">
        <f>ROUND(E28*P28,2)</f>
        <v>0</v>
      </c>
      <c r="R28" s="239"/>
      <c r="S28" s="239" t="s">
        <v>1576</v>
      </c>
      <c r="T28" s="240" t="s">
        <v>1577</v>
      </c>
      <c r="U28" s="220">
        <v>0</v>
      </c>
      <c r="V28" s="220">
        <f>ROUND(E28*U28,2)</f>
        <v>0</v>
      </c>
      <c r="W28" s="220"/>
      <c r="X28" s="220" t="s">
        <v>273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1578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2" t="s">
        <v>1601</v>
      </c>
      <c r="D29" s="242"/>
      <c r="E29" s="242"/>
      <c r="F29" s="242"/>
      <c r="G29" s="242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259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6</v>
      </c>
      <c r="B30" s="235" t="s">
        <v>1602</v>
      </c>
      <c r="C30" s="251" t="s">
        <v>1603</v>
      </c>
      <c r="D30" s="236" t="s">
        <v>1604</v>
      </c>
      <c r="E30" s="237">
        <v>20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1576</v>
      </c>
      <c r="T30" s="240" t="s">
        <v>1577</v>
      </c>
      <c r="U30" s="220">
        <v>0</v>
      </c>
      <c r="V30" s="220">
        <f>ROUND(E30*U30,2)</f>
        <v>0</v>
      </c>
      <c r="W30" s="220"/>
      <c r="X30" s="220" t="s">
        <v>273</v>
      </c>
      <c r="Y30" s="220" t="s">
        <v>256</v>
      </c>
      <c r="Z30" s="210"/>
      <c r="AA30" s="210"/>
      <c r="AB30" s="210"/>
      <c r="AC30" s="210"/>
      <c r="AD30" s="210"/>
      <c r="AE30" s="210"/>
      <c r="AF30" s="210"/>
      <c r="AG30" s="210" t="s">
        <v>1578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2" t="s">
        <v>1605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4" t="s">
        <v>1606</v>
      </c>
      <c r="D32" s="224"/>
      <c r="E32" s="225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286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4" t="s">
        <v>1607</v>
      </c>
      <c r="D33" s="224"/>
      <c r="E33" s="225"/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286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4" t="s">
        <v>1608</v>
      </c>
      <c r="D34" s="224"/>
      <c r="E34" s="225">
        <v>20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286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7</v>
      </c>
      <c r="B35" s="244" t="s">
        <v>1609</v>
      </c>
      <c r="C35" s="253" t="s">
        <v>1610</v>
      </c>
      <c r="D35" s="245" t="s">
        <v>441</v>
      </c>
      <c r="E35" s="246">
        <v>0.2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1</v>
      </c>
      <c r="O35" s="246">
        <f>ROUND(E35*N35,2)</f>
        <v>0.2</v>
      </c>
      <c r="P35" s="246">
        <v>0</v>
      </c>
      <c r="Q35" s="246">
        <f>ROUND(E35*P35,2)</f>
        <v>0</v>
      </c>
      <c r="R35" s="248"/>
      <c r="S35" s="248" t="s">
        <v>1576</v>
      </c>
      <c r="T35" s="249" t="s">
        <v>1577</v>
      </c>
      <c r="U35" s="220">
        <v>0</v>
      </c>
      <c r="V35" s="220">
        <f>ROUND(E35*U35,2)</f>
        <v>0</v>
      </c>
      <c r="W35" s="220"/>
      <c r="X35" s="220" t="s">
        <v>475</v>
      </c>
      <c r="Y35" s="220" t="s">
        <v>256</v>
      </c>
      <c r="Z35" s="210"/>
      <c r="AA35" s="210"/>
      <c r="AB35" s="210"/>
      <c r="AC35" s="210"/>
      <c r="AD35" s="210"/>
      <c r="AE35" s="210"/>
      <c r="AF35" s="210"/>
      <c r="AG35" s="210" t="s">
        <v>1611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7" t="s">
        <v>248</v>
      </c>
      <c r="B36" s="228" t="s">
        <v>125</v>
      </c>
      <c r="C36" s="250" t="s">
        <v>126</v>
      </c>
      <c r="D36" s="229"/>
      <c r="E36" s="230"/>
      <c r="F36" s="231"/>
      <c r="G36" s="231">
        <f>SUMIF(AG37:AG64,"&lt;&gt;NOR",G37:G64)</f>
        <v>0</v>
      </c>
      <c r="H36" s="231"/>
      <c r="I36" s="231">
        <f>SUM(I37:I64)</f>
        <v>0</v>
      </c>
      <c r="J36" s="231"/>
      <c r="K36" s="231">
        <f>SUM(K37:K64)</f>
        <v>0</v>
      </c>
      <c r="L36" s="231"/>
      <c r="M36" s="231">
        <f>SUM(M37:M64)</f>
        <v>0</v>
      </c>
      <c r="N36" s="230"/>
      <c r="O36" s="230">
        <f>SUM(O37:O64)</f>
        <v>0</v>
      </c>
      <c r="P36" s="230"/>
      <c r="Q36" s="230">
        <f>SUM(Q37:Q64)</f>
        <v>0.30000000000000004</v>
      </c>
      <c r="R36" s="231"/>
      <c r="S36" s="231"/>
      <c r="T36" s="232"/>
      <c r="U36" s="226"/>
      <c r="V36" s="226">
        <f>SUM(V37:V64)</f>
        <v>0</v>
      </c>
      <c r="W36" s="226"/>
      <c r="X36" s="226"/>
      <c r="Y36" s="226"/>
      <c r="AG36" t="s">
        <v>249</v>
      </c>
    </row>
    <row r="37" spans="1:60" outlineLevel="1" x14ac:dyDescent="0.2">
      <c r="A37" s="234">
        <v>8</v>
      </c>
      <c r="B37" s="235" t="s">
        <v>1612</v>
      </c>
      <c r="C37" s="251" t="s">
        <v>1613</v>
      </c>
      <c r="D37" s="236" t="s">
        <v>1614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1.933E-2</v>
      </c>
      <c r="Q37" s="237">
        <f>ROUND(E37*P37,2)</f>
        <v>0.02</v>
      </c>
      <c r="R37" s="239"/>
      <c r="S37" s="239" t="s">
        <v>1576</v>
      </c>
      <c r="T37" s="240" t="s">
        <v>1577</v>
      </c>
      <c r="U37" s="220">
        <v>0</v>
      </c>
      <c r="V37" s="220">
        <f>ROUND(E37*U37,2)</f>
        <v>0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1578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2" t="s">
        <v>1615</v>
      </c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259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9</v>
      </c>
      <c r="B39" s="235" t="s">
        <v>1616</v>
      </c>
      <c r="C39" s="251" t="s">
        <v>1617</v>
      </c>
      <c r="D39" s="236" t="s">
        <v>1614</v>
      </c>
      <c r="E39" s="237">
        <v>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1.107E-2</v>
      </c>
      <c r="Q39" s="237">
        <f>ROUND(E39*P39,2)</f>
        <v>0.02</v>
      </c>
      <c r="R39" s="239"/>
      <c r="S39" s="239" t="s">
        <v>1576</v>
      </c>
      <c r="T39" s="240" t="s">
        <v>1577</v>
      </c>
      <c r="U39" s="220">
        <v>0</v>
      </c>
      <c r="V39" s="220">
        <f>ROUND(E39*U39,2)</f>
        <v>0</v>
      </c>
      <c r="W39" s="220"/>
      <c r="X39" s="220" t="s">
        <v>273</v>
      </c>
      <c r="Y39" s="220" t="s">
        <v>256</v>
      </c>
      <c r="Z39" s="210"/>
      <c r="AA39" s="210"/>
      <c r="AB39" s="210"/>
      <c r="AC39" s="210"/>
      <c r="AD39" s="210"/>
      <c r="AE39" s="210"/>
      <c r="AF39" s="210"/>
      <c r="AG39" s="210" t="s">
        <v>1578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2" t="s">
        <v>1618</v>
      </c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259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10</v>
      </c>
      <c r="B41" s="235" t="s">
        <v>1619</v>
      </c>
      <c r="C41" s="251" t="s">
        <v>1620</v>
      </c>
      <c r="D41" s="236" t="s">
        <v>1614</v>
      </c>
      <c r="E41" s="237">
        <v>8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1.9460000000000002E-2</v>
      </c>
      <c r="Q41" s="237">
        <f>ROUND(E41*P41,2)</f>
        <v>0.16</v>
      </c>
      <c r="R41" s="239"/>
      <c r="S41" s="239" t="s">
        <v>1576</v>
      </c>
      <c r="T41" s="240" t="s">
        <v>1577</v>
      </c>
      <c r="U41" s="220">
        <v>0</v>
      </c>
      <c r="V41" s="220">
        <f>ROUND(E41*U41,2)</f>
        <v>0</v>
      </c>
      <c r="W41" s="220"/>
      <c r="X41" s="220" t="s">
        <v>273</v>
      </c>
      <c r="Y41" s="220" t="s">
        <v>256</v>
      </c>
      <c r="Z41" s="210"/>
      <c r="AA41" s="210"/>
      <c r="AB41" s="210"/>
      <c r="AC41" s="210"/>
      <c r="AD41" s="210"/>
      <c r="AE41" s="210"/>
      <c r="AF41" s="210"/>
      <c r="AG41" s="210" t="s">
        <v>1578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2" t="s">
        <v>1621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259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4" t="s">
        <v>1622</v>
      </c>
      <c r="D43" s="224"/>
      <c r="E43" s="22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286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4" t="s">
        <v>1623</v>
      </c>
      <c r="D44" s="224"/>
      <c r="E44" s="225">
        <v>8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286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11</v>
      </c>
      <c r="B45" s="235" t="s">
        <v>1624</v>
      </c>
      <c r="C45" s="251" t="s">
        <v>1625</v>
      </c>
      <c r="D45" s="236" t="s">
        <v>1614</v>
      </c>
      <c r="E45" s="237">
        <v>8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1.56E-3</v>
      </c>
      <c r="Q45" s="237">
        <f>ROUND(E45*P45,2)</f>
        <v>0.01</v>
      </c>
      <c r="R45" s="239"/>
      <c r="S45" s="239" t="s">
        <v>1576</v>
      </c>
      <c r="T45" s="240" t="s">
        <v>1577</v>
      </c>
      <c r="U45" s="220">
        <v>0</v>
      </c>
      <c r="V45" s="220">
        <f>ROUND(E45*U45,2)</f>
        <v>0</v>
      </c>
      <c r="W45" s="220"/>
      <c r="X45" s="220" t="s">
        <v>273</v>
      </c>
      <c r="Y45" s="220" t="s">
        <v>256</v>
      </c>
      <c r="Z45" s="210"/>
      <c r="AA45" s="210"/>
      <c r="AB45" s="210"/>
      <c r="AC45" s="210"/>
      <c r="AD45" s="210"/>
      <c r="AE45" s="210"/>
      <c r="AF45" s="210"/>
      <c r="AG45" s="210" t="s">
        <v>1578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2" t="s">
        <v>1626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1622</v>
      </c>
      <c r="D47" s="224"/>
      <c r="E47" s="225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286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4" t="s">
        <v>1623</v>
      </c>
      <c r="D48" s="224"/>
      <c r="E48" s="225">
        <v>8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286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12</v>
      </c>
      <c r="B49" s="235" t="s">
        <v>1627</v>
      </c>
      <c r="C49" s="251" t="s">
        <v>1628</v>
      </c>
      <c r="D49" s="236" t="s">
        <v>297</v>
      </c>
      <c r="E49" s="237">
        <v>8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8.5999999999999998E-4</v>
      </c>
      <c r="Q49" s="237">
        <f>ROUND(E49*P49,2)</f>
        <v>0.01</v>
      </c>
      <c r="R49" s="239"/>
      <c r="S49" s="239" t="s">
        <v>1576</v>
      </c>
      <c r="T49" s="240" t="s">
        <v>1577</v>
      </c>
      <c r="U49" s="220">
        <v>0</v>
      </c>
      <c r="V49" s="220">
        <f>ROUND(E49*U49,2)</f>
        <v>0</v>
      </c>
      <c r="W49" s="220"/>
      <c r="X49" s="220" t="s">
        <v>273</v>
      </c>
      <c r="Y49" s="220" t="s">
        <v>256</v>
      </c>
      <c r="Z49" s="210"/>
      <c r="AA49" s="210"/>
      <c r="AB49" s="210"/>
      <c r="AC49" s="210"/>
      <c r="AD49" s="210"/>
      <c r="AE49" s="210"/>
      <c r="AF49" s="210"/>
      <c r="AG49" s="210" t="s">
        <v>1578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1629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259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4" t="s">
        <v>1622</v>
      </c>
      <c r="D51" s="224"/>
      <c r="E51" s="22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286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54" t="s">
        <v>1623</v>
      </c>
      <c r="D52" s="224"/>
      <c r="E52" s="225">
        <v>8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286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13</v>
      </c>
      <c r="B53" s="235" t="s">
        <v>1630</v>
      </c>
      <c r="C53" s="251" t="s">
        <v>1631</v>
      </c>
      <c r="D53" s="236" t="s">
        <v>361</v>
      </c>
      <c r="E53" s="237">
        <v>9.5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2.0999999999999999E-3</v>
      </c>
      <c r="Q53" s="237">
        <f>ROUND(E53*P53,2)</f>
        <v>0.02</v>
      </c>
      <c r="R53" s="239"/>
      <c r="S53" s="239" t="s">
        <v>1576</v>
      </c>
      <c r="T53" s="240" t="s">
        <v>1577</v>
      </c>
      <c r="U53" s="220">
        <v>0</v>
      </c>
      <c r="V53" s="220">
        <f>ROUND(E53*U53,2)</f>
        <v>0</v>
      </c>
      <c r="W53" s="220"/>
      <c r="X53" s="220" t="s">
        <v>273</v>
      </c>
      <c r="Y53" s="220" t="s">
        <v>256</v>
      </c>
      <c r="Z53" s="210"/>
      <c r="AA53" s="210"/>
      <c r="AB53" s="210"/>
      <c r="AC53" s="210"/>
      <c r="AD53" s="210"/>
      <c r="AE53" s="210"/>
      <c r="AF53" s="210"/>
      <c r="AG53" s="210" t="s">
        <v>1578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1632</v>
      </c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259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4" t="s">
        <v>1633</v>
      </c>
      <c r="D55" s="224"/>
      <c r="E55" s="225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286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4" t="s">
        <v>1634</v>
      </c>
      <c r="D56" s="224"/>
      <c r="E56" s="225">
        <v>9.5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286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14</v>
      </c>
      <c r="B57" s="235" t="s">
        <v>1635</v>
      </c>
      <c r="C57" s="251" t="s">
        <v>1636</v>
      </c>
      <c r="D57" s="236" t="s">
        <v>361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1.98E-3</v>
      </c>
      <c r="Q57" s="237">
        <f>ROUND(E57*P57,2)</f>
        <v>0</v>
      </c>
      <c r="R57" s="239"/>
      <c r="S57" s="239" t="s">
        <v>1576</v>
      </c>
      <c r="T57" s="240" t="s">
        <v>1577</v>
      </c>
      <c r="U57" s="220">
        <v>0</v>
      </c>
      <c r="V57" s="220">
        <f>ROUND(E57*U57,2)</f>
        <v>0</v>
      </c>
      <c r="W57" s="220"/>
      <c r="X57" s="220" t="s">
        <v>273</v>
      </c>
      <c r="Y57" s="220" t="s">
        <v>256</v>
      </c>
      <c r="Z57" s="210"/>
      <c r="AA57" s="210"/>
      <c r="AB57" s="210"/>
      <c r="AC57" s="210"/>
      <c r="AD57" s="210"/>
      <c r="AE57" s="210"/>
      <c r="AF57" s="210"/>
      <c r="AG57" s="210" t="s">
        <v>1578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2" t="s">
        <v>1637</v>
      </c>
      <c r="D58" s="242"/>
      <c r="E58" s="242"/>
      <c r="F58" s="242"/>
      <c r="G58" s="242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259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15</v>
      </c>
      <c r="B59" s="235" t="s">
        <v>1638</v>
      </c>
      <c r="C59" s="251" t="s">
        <v>1639</v>
      </c>
      <c r="D59" s="236" t="s">
        <v>361</v>
      </c>
      <c r="E59" s="237">
        <v>19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2.1299999999999999E-3</v>
      </c>
      <c r="Q59" s="237">
        <f>ROUND(E59*P59,2)</f>
        <v>0.04</v>
      </c>
      <c r="R59" s="239"/>
      <c r="S59" s="239" t="s">
        <v>1576</v>
      </c>
      <c r="T59" s="240" t="s">
        <v>1577</v>
      </c>
      <c r="U59" s="220">
        <v>0</v>
      </c>
      <c r="V59" s="220">
        <f>ROUND(E59*U59,2)</f>
        <v>0</v>
      </c>
      <c r="W59" s="220"/>
      <c r="X59" s="220" t="s">
        <v>273</v>
      </c>
      <c r="Y59" s="220" t="s">
        <v>256</v>
      </c>
      <c r="Z59" s="210"/>
      <c r="AA59" s="210"/>
      <c r="AB59" s="210"/>
      <c r="AC59" s="210"/>
      <c r="AD59" s="210"/>
      <c r="AE59" s="210"/>
      <c r="AF59" s="210"/>
      <c r="AG59" s="210" t="s">
        <v>1578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2" t="s">
        <v>1640</v>
      </c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259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4" t="s">
        <v>1641</v>
      </c>
      <c r="D61" s="224"/>
      <c r="E61" s="225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286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4" t="s">
        <v>1642</v>
      </c>
      <c r="D62" s="224"/>
      <c r="E62" s="225">
        <v>19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286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16</v>
      </c>
      <c r="B63" s="235" t="s">
        <v>1643</v>
      </c>
      <c r="C63" s="251" t="s">
        <v>1644</v>
      </c>
      <c r="D63" s="236" t="s">
        <v>361</v>
      </c>
      <c r="E63" s="237">
        <v>8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1.1E-4</v>
      </c>
      <c r="O63" s="237">
        <f>ROUND(E63*N63,2)</f>
        <v>0</v>
      </c>
      <c r="P63" s="237">
        <v>2.15E-3</v>
      </c>
      <c r="Q63" s="237">
        <f>ROUND(E63*P63,2)</f>
        <v>0.02</v>
      </c>
      <c r="R63" s="239"/>
      <c r="S63" s="239" t="s">
        <v>1576</v>
      </c>
      <c r="T63" s="240" t="s">
        <v>1577</v>
      </c>
      <c r="U63" s="220">
        <v>0</v>
      </c>
      <c r="V63" s="220">
        <f>ROUND(E63*U63,2)</f>
        <v>0</v>
      </c>
      <c r="W63" s="220"/>
      <c r="X63" s="220" t="s">
        <v>273</v>
      </c>
      <c r="Y63" s="220" t="s">
        <v>256</v>
      </c>
      <c r="Z63" s="210"/>
      <c r="AA63" s="210"/>
      <c r="AB63" s="210"/>
      <c r="AC63" s="210"/>
      <c r="AD63" s="210"/>
      <c r="AE63" s="210"/>
      <c r="AF63" s="210"/>
      <c r="AG63" s="210" t="s">
        <v>1578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2" t="s">
        <v>1645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259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7" t="s">
        <v>248</v>
      </c>
      <c r="B65" s="228" t="s">
        <v>127</v>
      </c>
      <c r="C65" s="250" t="s">
        <v>128</v>
      </c>
      <c r="D65" s="229"/>
      <c r="E65" s="230"/>
      <c r="F65" s="231"/>
      <c r="G65" s="231">
        <f>SUMIF(AG66:AG77,"&lt;&gt;NOR",G66:G77)</f>
        <v>0</v>
      </c>
      <c r="H65" s="231"/>
      <c r="I65" s="231">
        <f>SUM(I66:I77)</f>
        <v>0</v>
      </c>
      <c r="J65" s="231"/>
      <c r="K65" s="231">
        <f>SUM(K66:K77)</f>
        <v>0</v>
      </c>
      <c r="L65" s="231"/>
      <c r="M65" s="231">
        <f>SUM(M66:M77)</f>
        <v>0</v>
      </c>
      <c r="N65" s="230"/>
      <c r="O65" s="230">
        <f>SUM(O66:O77)</f>
        <v>0</v>
      </c>
      <c r="P65" s="230"/>
      <c r="Q65" s="230">
        <f>SUM(Q66:Q77)</f>
        <v>0</v>
      </c>
      <c r="R65" s="231"/>
      <c r="S65" s="231"/>
      <c r="T65" s="232"/>
      <c r="U65" s="226"/>
      <c r="V65" s="226">
        <f>SUM(V66:V77)</f>
        <v>0</v>
      </c>
      <c r="W65" s="226"/>
      <c r="X65" s="226"/>
      <c r="Y65" s="226"/>
      <c r="AG65" t="s">
        <v>249</v>
      </c>
    </row>
    <row r="66" spans="1:60" ht="22.5" outlineLevel="1" x14ac:dyDescent="0.2">
      <c r="A66" s="234">
        <v>17</v>
      </c>
      <c r="B66" s="235" t="s">
        <v>1646</v>
      </c>
      <c r="C66" s="251" t="s">
        <v>1647</v>
      </c>
      <c r="D66" s="236" t="s">
        <v>441</v>
      </c>
      <c r="E66" s="237">
        <v>1.35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1576</v>
      </c>
      <c r="T66" s="240" t="s">
        <v>1577</v>
      </c>
      <c r="U66" s="220">
        <v>0</v>
      </c>
      <c r="V66" s="220">
        <f>ROUND(E66*U66,2)</f>
        <v>0</v>
      </c>
      <c r="W66" s="220"/>
      <c r="X66" s="220" t="s">
        <v>273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1578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2" t="s">
        <v>1648</v>
      </c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259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4">
        <v>18</v>
      </c>
      <c r="B68" s="235" t="s">
        <v>1649</v>
      </c>
      <c r="C68" s="251" t="s">
        <v>1650</v>
      </c>
      <c r="D68" s="236" t="s">
        <v>441</v>
      </c>
      <c r="E68" s="237">
        <v>1.35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9"/>
      <c r="S68" s="239" t="s">
        <v>1576</v>
      </c>
      <c r="T68" s="240" t="s">
        <v>1577</v>
      </c>
      <c r="U68" s="220">
        <v>0</v>
      </c>
      <c r="V68" s="220">
        <f>ROUND(E68*U68,2)</f>
        <v>0</v>
      </c>
      <c r="W68" s="220"/>
      <c r="X68" s="220" t="s">
        <v>273</v>
      </c>
      <c r="Y68" s="220" t="s">
        <v>256</v>
      </c>
      <c r="Z68" s="210"/>
      <c r="AA68" s="210"/>
      <c r="AB68" s="210"/>
      <c r="AC68" s="210"/>
      <c r="AD68" s="210"/>
      <c r="AE68" s="210"/>
      <c r="AF68" s="210"/>
      <c r="AG68" s="210" t="s">
        <v>1578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2" t="s">
        <v>1651</v>
      </c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259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4">
        <v>19</v>
      </c>
      <c r="B70" s="235" t="s">
        <v>1652</v>
      </c>
      <c r="C70" s="251" t="s">
        <v>1653</v>
      </c>
      <c r="D70" s="236" t="s">
        <v>441</v>
      </c>
      <c r="E70" s="237">
        <v>33.75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/>
      <c r="S70" s="239" t="s">
        <v>1576</v>
      </c>
      <c r="T70" s="240" t="s">
        <v>1577</v>
      </c>
      <c r="U70" s="220">
        <v>0</v>
      </c>
      <c r="V70" s="220">
        <f>ROUND(E70*U70,2)</f>
        <v>0</v>
      </c>
      <c r="W70" s="220"/>
      <c r="X70" s="220" t="s">
        <v>273</v>
      </c>
      <c r="Y70" s="220" t="s">
        <v>256</v>
      </c>
      <c r="Z70" s="210"/>
      <c r="AA70" s="210"/>
      <c r="AB70" s="210"/>
      <c r="AC70" s="210"/>
      <c r="AD70" s="210"/>
      <c r="AE70" s="210"/>
      <c r="AF70" s="210"/>
      <c r="AG70" s="210" t="s">
        <v>1578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2" t="s">
        <v>1654</v>
      </c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259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4" t="s">
        <v>1655</v>
      </c>
      <c r="D72" s="261"/>
      <c r="E72" s="261"/>
      <c r="F72" s="261"/>
      <c r="G72" s="261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259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4" t="s">
        <v>1656</v>
      </c>
      <c r="D73" s="261"/>
      <c r="E73" s="261"/>
      <c r="F73" s="261"/>
      <c r="G73" s="261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259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4" t="s">
        <v>1657</v>
      </c>
      <c r="D74" s="224"/>
      <c r="E74" s="22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286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1658</v>
      </c>
      <c r="D75" s="224"/>
      <c r="E75" s="225">
        <v>33.75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286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4">
        <v>20</v>
      </c>
      <c r="B76" s="235" t="s">
        <v>1659</v>
      </c>
      <c r="C76" s="251" t="s">
        <v>1660</v>
      </c>
      <c r="D76" s="236" t="s">
        <v>441</v>
      </c>
      <c r="E76" s="237">
        <v>1.35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9"/>
      <c r="S76" s="239" t="s">
        <v>1576</v>
      </c>
      <c r="T76" s="240" t="s">
        <v>1577</v>
      </c>
      <c r="U76" s="220">
        <v>0</v>
      </c>
      <c r="V76" s="220">
        <f>ROUND(E76*U76,2)</f>
        <v>0</v>
      </c>
      <c r="W76" s="220"/>
      <c r="X76" s="220" t="s">
        <v>273</v>
      </c>
      <c r="Y76" s="220" t="s">
        <v>256</v>
      </c>
      <c r="Z76" s="210"/>
      <c r="AA76" s="210"/>
      <c r="AB76" s="210"/>
      <c r="AC76" s="210"/>
      <c r="AD76" s="210"/>
      <c r="AE76" s="210"/>
      <c r="AF76" s="210"/>
      <c r="AG76" s="210" t="s">
        <v>1578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2" t="s">
        <v>1661</v>
      </c>
      <c r="D77" s="242"/>
      <c r="E77" s="242"/>
      <c r="F77" s="242"/>
      <c r="G77" s="242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259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7" t="s">
        <v>248</v>
      </c>
      <c r="B78" s="228" t="s">
        <v>141</v>
      </c>
      <c r="C78" s="250" t="s">
        <v>142</v>
      </c>
      <c r="D78" s="229"/>
      <c r="E78" s="230"/>
      <c r="F78" s="231"/>
      <c r="G78" s="231">
        <f>SUMIF(AG79:AG101,"&lt;&gt;NOR",G79:G101)</f>
        <v>0</v>
      </c>
      <c r="H78" s="231"/>
      <c r="I78" s="231">
        <f>SUM(I79:I101)</f>
        <v>0</v>
      </c>
      <c r="J78" s="231"/>
      <c r="K78" s="231">
        <f>SUM(K79:K101)</f>
        <v>0</v>
      </c>
      <c r="L78" s="231"/>
      <c r="M78" s="231">
        <f>SUM(M79:M101)</f>
        <v>0</v>
      </c>
      <c r="N78" s="230"/>
      <c r="O78" s="230">
        <f>SUM(O79:O101)</f>
        <v>0.01</v>
      </c>
      <c r="P78" s="230"/>
      <c r="Q78" s="230">
        <f>SUM(Q79:Q101)</f>
        <v>0</v>
      </c>
      <c r="R78" s="231"/>
      <c r="S78" s="231"/>
      <c r="T78" s="232"/>
      <c r="U78" s="226"/>
      <c r="V78" s="226">
        <f>SUM(V79:V101)</f>
        <v>0</v>
      </c>
      <c r="W78" s="226"/>
      <c r="X78" s="226"/>
      <c r="Y78" s="226"/>
      <c r="AG78" t="s">
        <v>249</v>
      </c>
    </row>
    <row r="79" spans="1:60" ht="22.5" outlineLevel="1" x14ac:dyDescent="0.2">
      <c r="A79" s="234">
        <v>21</v>
      </c>
      <c r="B79" s="235" t="s">
        <v>1662</v>
      </c>
      <c r="C79" s="251" t="s">
        <v>1663</v>
      </c>
      <c r="D79" s="236" t="s">
        <v>441</v>
      </c>
      <c r="E79" s="237">
        <v>1.2999999999999999E-2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9"/>
      <c r="S79" s="239" t="s">
        <v>1576</v>
      </c>
      <c r="T79" s="240" t="s">
        <v>1577</v>
      </c>
      <c r="U79" s="220">
        <v>0</v>
      </c>
      <c r="V79" s="220">
        <f>ROUND(E79*U79,2)</f>
        <v>0</v>
      </c>
      <c r="W79" s="220"/>
      <c r="X79" s="220" t="s">
        <v>273</v>
      </c>
      <c r="Y79" s="220" t="s">
        <v>256</v>
      </c>
      <c r="Z79" s="210"/>
      <c r="AA79" s="210"/>
      <c r="AB79" s="210"/>
      <c r="AC79" s="210"/>
      <c r="AD79" s="210"/>
      <c r="AE79" s="210"/>
      <c r="AF79" s="210"/>
      <c r="AG79" s="210" t="s">
        <v>1664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1665</v>
      </c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259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22</v>
      </c>
      <c r="B81" s="235" t="s">
        <v>1666</v>
      </c>
      <c r="C81" s="251" t="s">
        <v>1667</v>
      </c>
      <c r="D81" s="236" t="s">
        <v>297</v>
      </c>
      <c r="E81" s="237">
        <v>10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9"/>
      <c r="S81" s="239" t="s">
        <v>1576</v>
      </c>
      <c r="T81" s="240" t="s">
        <v>1577</v>
      </c>
      <c r="U81" s="220">
        <v>0</v>
      </c>
      <c r="V81" s="220">
        <f>ROUND(E81*U81,2)</f>
        <v>0</v>
      </c>
      <c r="W81" s="220"/>
      <c r="X81" s="220" t="s">
        <v>273</v>
      </c>
      <c r="Y81" s="220" t="s">
        <v>256</v>
      </c>
      <c r="Z81" s="210"/>
      <c r="AA81" s="210"/>
      <c r="AB81" s="210"/>
      <c r="AC81" s="210"/>
      <c r="AD81" s="210"/>
      <c r="AE81" s="210"/>
      <c r="AF81" s="210"/>
      <c r="AG81" s="210" t="s">
        <v>1664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2" t="s">
        <v>1668</v>
      </c>
      <c r="D82" s="242"/>
      <c r="E82" s="242"/>
      <c r="F82" s="242"/>
      <c r="G82" s="242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259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4" t="s">
        <v>1669</v>
      </c>
      <c r="D83" s="224"/>
      <c r="E83" s="225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286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4" t="s">
        <v>74</v>
      </c>
      <c r="D84" s="224"/>
      <c r="E84" s="225">
        <v>10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286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23</v>
      </c>
      <c r="B85" s="235" t="s">
        <v>1670</v>
      </c>
      <c r="C85" s="251" t="s">
        <v>1671</v>
      </c>
      <c r="D85" s="236" t="s">
        <v>297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9"/>
      <c r="S85" s="239" t="s">
        <v>1576</v>
      </c>
      <c r="T85" s="240" t="s">
        <v>1577</v>
      </c>
      <c r="U85" s="220">
        <v>0</v>
      </c>
      <c r="V85" s="220">
        <f>ROUND(E85*U85,2)</f>
        <v>0</v>
      </c>
      <c r="W85" s="220"/>
      <c r="X85" s="220" t="s">
        <v>273</v>
      </c>
      <c r="Y85" s="220" t="s">
        <v>256</v>
      </c>
      <c r="Z85" s="210"/>
      <c r="AA85" s="210"/>
      <c r="AB85" s="210"/>
      <c r="AC85" s="210"/>
      <c r="AD85" s="210"/>
      <c r="AE85" s="210"/>
      <c r="AF85" s="210"/>
      <c r="AG85" s="210" t="s">
        <v>1664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2" t="s">
        <v>1672</v>
      </c>
      <c r="D86" s="242"/>
      <c r="E86" s="242"/>
      <c r="F86" s="242"/>
      <c r="G86" s="242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259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4">
        <v>24</v>
      </c>
      <c r="B87" s="235" t="s">
        <v>1673</v>
      </c>
      <c r="C87" s="251" t="s">
        <v>1674</v>
      </c>
      <c r="D87" s="236" t="s">
        <v>361</v>
      </c>
      <c r="E87" s="237">
        <v>10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4.0000000000000002E-4</v>
      </c>
      <c r="O87" s="237">
        <f>ROUND(E87*N87,2)</f>
        <v>0</v>
      </c>
      <c r="P87" s="237">
        <v>0</v>
      </c>
      <c r="Q87" s="237">
        <f>ROUND(E87*P87,2)</f>
        <v>0</v>
      </c>
      <c r="R87" s="239"/>
      <c r="S87" s="239" t="s">
        <v>1576</v>
      </c>
      <c r="T87" s="240" t="s">
        <v>1577</v>
      </c>
      <c r="U87" s="220">
        <v>0</v>
      </c>
      <c r="V87" s="220">
        <f>ROUND(E87*U87,2)</f>
        <v>0</v>
      </c>
      <c r="W87" s="220"/>
      <c r="X87" s="220" t="s">
        <v>273</v>
      </c>
      <c r="Y87" s="220" t="s">
        <v>256</v>
      </c>
      <c r="Z87" s="210"/>
      <c r="AA87" s="210"/>
      <c r="AB87" s="210"/>
      <c r="AC87" s="210"/>
      <c r="AD87" s="210"/>
      <c r="AE87" s="210"/>
      <c r="AF87" s="210"/>
      <c r="AG87" s="210" t="s">
        <v>1664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2" t="s">
        <v>1675</v>
      </c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259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4" t="s">
        <v>1676</v>
      </c>
      <c r="D89" s="224"/>
      <c r="E89" s="225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286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74</v>
      </c>
      <c r="D90" s="224"/>
      <c r="E90" s="225">
        <v>10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286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25</v>
      </c>
      <c r="B91" s="235" t="s">
        <v>1677</v>
      </c>
      <c r="C91" s="251" t="s">
        <v>1678</v>
      </c>
      <c r="D91" s="236" t="s">
        <v>361</v>
      </c>
      <c r="E91" s="237">
        <v>15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7">
        <v>4.8000000000000001E-4</v>
      </c>
      <c r="O91" s="237">
        <f>ROUND(E91*N91,2)</f>
        <v>0.01</v>
      </c>
      <c r="P91" s="237">
        <v>0</v>
      </c>
      <c r="Q91" s="237">
        <f>ROUND(E91*P91,2)</f>
        <v>0</v>
      </c>
      <c r="R91" s="239"/>
      <c r="S91" s="239" t="s">
        <v>1576</v>
      </c>
      <c r="T91" s="240" t="s">
        <v>1577</v>
      </c>
      <c r="U91" s="220">
        <v>0</v>
      </c>
      <c r="V91" s="220">
        <f>ROUND(E91*U91,2)</f>
        <v>0</v>
      </c>
      <c r="W91" s="220"/>
      <c r="X91" s="220" t="s">
        <v>273</v>
      </c>
      <c r="Y91" s="220" t="s">
        <v>256</v>
      </c>
      <c r="Z91" s="210"/>
      <c r="AA91" s="210"/>
      <c r="AB91" s="210"/>
      <c r="AC91" s="210"/>
      <c r="AD91" s="210"/>
      <c r="AE91" s="210"/>
      <c r="AF91" s="210"/>
      <c r="AG91" s="210" t="s">
        <v>1664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2" t="s">
        <v>1679</v>
      </c>
      <c r="D92" s="242"/>
      <c r="E92" s="242"/>
      <c r="F92" s="242"/>
      <c r="G92" s="242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259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4" t="s">
        <v>1680</v>
      </c>
      <c r="D93" s="224"/>
      <c r="E93" s="225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286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4" t="s">
        <v>1681</v>
      </c>
      <c r="D94" s="224"/>
      <c r="E94" s="22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286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4" t="s">
        <v>1682</v>
      </c>
      <c r="D95" s="224"/>
      <c r="E95" s="225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286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54" t="s">
        <v>1683</v>
      </c>
      <c r="D96" s="224"/>
      <c r="E96" s="225">
        <v>15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286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26</v>
      </c>
      <c r="B97" s="235" t="s">
        <v>1684</v>
      </c>
      <c r="C97" s="251" t="s">
        <v>1685</v>
      </c>
      <c r="D97" s="236" t="s">
        <v>361</v>
      </c>
      <c r="E97" s="237">
        <v>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2.2399999999999998E-3</v>
      </c>
      <c r="O97" s="237">
        <f>ROUND(E97*N97,2)</f>
        <v>0</v>
      </c>
      <c r="P97" s="237">
        <v>0</v>
      </c>
      <c r="Q97" s="237">
        <f>ROUND(E97*P97,2)</f>
        <v>0</v>
      </c>
      <c r="R97" s="239"/>
      <c r="S97" s="239" t="s">
        <v>1576</v>
      </c>
      <c r="T97" s="240" t="s">
        <v>1577</v>
      </c>
      <c r="U97" s="220">
        <v>0</v>
      </c>
      <c r="V97" s="220">
        <f>ROUND(E97*U97,2)</f>
        <v>0</v>
      </c>
      <c r="W97" s="220"/>
      <c r="X97" s="220" t="s">
        <v>273</v>
      </c>
      <c r="Y97" s="220" t="s">
        <v>256</v>
      </c>
      <c r="Z97" s="210"/>
      <c r="AA97" s="210"/>
      <c r="AB97" s="210"/>
      <c r="AC97" s="210"/>
      <c r="AD97" s="210"/>
      <c r="AE97" s="210"/>
      <c r="AF97" s="210"/>
      <c r="AG97" s="210" t="s">
        <v>1664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2" t="s">
        <v>1686</v>
      </c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259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4" t="s">
        <v>1687</v>
      </c>
      <c r="D99" s="224"/>
      <c r="E99" s="225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286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4" t="s">
        <v>103</v>
      </c>
      <c r="D100" s="224"/>
      <c r="E100" s="225">
        <v>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286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3">
        <v>27</v>
      </c>
      <c r="B101" s="244" t="s">
        <v>1688</v>
      </c>
      <c r="C101" s="253" t="s">
        <v>1689</v>
      </c>
      <c r="D101" s="245" t="s">
        <v>271</v>
      </c>
      <c r="E101" s="246">
        <v>5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8"/>
      <c r="S101" s="248" t="s">
        <v>272</v>
      </c>
      <c r="T101" s="249" t="s">
        <v>254</v>
      </c>
      <c r="U101" s="220">
        <v>0</v>
      </c>
      <c r="V101" s="220">
        <f>ROUND(E101*U101,2)</f>
        <v>0</v>
      </c>
      <c r="W101" s="220"/>
      <c r="X101" s="220" t="s">
        <v>273</v>
      </c>
      <c r="Y101" s="220" t="s">
        <v>256</v>
      </c>
      <c r="Z101" s="210"/>
      <c r="AA101" s="210"/>
      <c r="AB101" s="210"/>
      <c r="AC101" s="210"/>
      <c r="AD101" s="210"/>
      <c r="AE101" s="210"/>
      <c r="AF101" s="210"/>
      <c r="AG101" s="210" t="s">
        <v>1664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7" t="s">
        <v>248</v>
      </c>
      <c r="B102" s="228" t="s">
        <v>143</v>
      </c>
      <c r="C102" s="250" t="s">
        <v>144</v>
      </c>
      <c r="D102" s="229"/>
      <c r="E102" s="230"/>
      <c r="F102" s="231"/>
      <c r="G102" s="231">
        <f>SUMIF(AG103:AG104,"&lt;&gt;NOR",G103:G104)</f>
        <v>0</v>
      </c>
      <c r="H102" s="231"/>
      <c r="I102" s="231">
        <f>SUM(I103:I104)</f>
        <v>0</v>
      </c>
      <c r="J102" s="231"/>
      <c r="K102" s="231">
        <f>SUM(K103:K104)</f>
        <v>0</v>
      </c>
      <c r="L102" s="231"/>
      <c r="M102" s="231">
        <f>SUM(M103:M104)</f>
        <v>0</v>
      </c>
      <c r="N102" s="230"/>
      <c r="O102" s="230">
        <f>SUM(O103:O104)</f>
        <v>0</v>
      </c>
      <c r="P102" s="230"/>
      <c r="Q102" s="230">
        <f>SUM(Q103:Q104)</f>
        <v>0</v>
      </c>
      <c r="R102" s="231"/>
      <c r="S102" s="231"/>
      <c r="T102" s="232"/>
      <c r="U102" s="226"/>
      <c r="V102" s="226">
        <f>SUM(V103:V104)</f>
        <v>0</v>
      </c>
      <c r="W102" s="226"/>
      <c r="X102" s="226"/>
      <c r="Y102" s="226"/>
      <c r="AG102" t="s">
        <v>249</v>
      </c>
    </row>
    <row r="103" spans="1:60" ht="22.5" outlineLevel="1" x14ac:dyDescent="0.2">
      <c r="A103" s="234">
        <v>28</v>
      </c>
      <c r="B103" s="235" t="s">
        <v>1690</v>
      </c>
      <c r="C103" s="251" t="s">
        <v>1691</v>
      </c>
      <c r="D103" s="236" t="s">
        <v>441</v>
      </c>
      <c r="E103" s="237">
        <v>5.6000000000000001E-2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9"/>
      <c r="S103" s="239" t="s">
        <v>1576</v>
      </c>
      <c r="T103" s="240" t="s">
        <v>1577</v>
      </c>
      <c r="U103" s="220">
        <v>0</v>
      </c>
      <c r="V103" s="220">
        <f>ROUND(E103*U103,2)</f>
        <v>0</v>
      </c>
      <c r="W103" s="220"/>
      <c r="X103" s="220" t="s">
        <v>273</v>
      </c>
      <c r="Y103" s="220" t="s">
        <v>256</v>
      </c>
      <c r="Z103" s="210"/>
      <c r="AA103" s="210"/>
      <c r="AB103" s="210"/>
      <c r="AC103" s="210"/>
      <c r="AD103" s="210"/>
      <c r="AE103" s="210"/>
      <c r="AF103" s="210"/>
      <c r="AG103" s="210" t="s">
        <v>1664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2" t="s">
        <v>1692</v>
      </c>
      <c r="D104" s="242"/>
      <c r="E104" s="242"/>
      <c r="F104" s="242"/>
      <c r="G104" s="242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259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27" t="s">
        <v>248</v>
      </c>
      <c r="B105" s="228" t="s">
        <v>145</v>
      </c>
      <c r="C105" s="250" t="s">
        <v>146</v>
      </c>
      <c r="D105" s="229"/>
      <c r="E105" s="230"/>
      <c r="F105" s="231"/>
      <c r="G105" s="231">
        <f>SUMIF(AG106:AG122,"&lt;&gt;NOR",G106:G122)</f>
        <v>0</v>
      </c>
      <c r="H105" s="231"/>
      <c r="I105" s="231">
        <f>SUM(I106:I122)</f>
        <v>0</v>
      </c>
      <c r="J105" s="231"/>
      <c r="K105" s="231">
        <f>SUM(K106:K122)</f>
        <v>0</v>
      </c>
      <c r="L105" s="231"/>
      <c r="M105" s="231">
        <f>SUM(M106:M122)</f>
        <v>0</v>
      </c>
      <c r="N105" s="230"/>
      <c r="O105" s="230">
        <f>SUM(O106:O122)</f>
        <v>0.04</v>
      </c>
      <c r="P105" s="230"/>
      <c r="Q105" s="230">
        <f>SUM(Q106:Q122)</f>
        <v>0</v>
      </c>
      <c r="R105" s="231"/>
      <c r="S105" s="231"/>
      <c r="T105" s="232"/>
      <c r="U105" s="226"/>
      <c r="V105" s="226">
        <f>SUM(V106:V122)</f>
        <v>0</v>
      </c>
      <c r="W105" s="226"/>
      <c r="X105" s="226"/>
      <c r="Y105" s="226"/>
      <c r="AG105" t="s">
        <v>249</v>
      </c>
    </row>
    <row r="106" spans="1:60" ht="22.5" outlineLevel="1" x14ac:dyDescent="0.2">
      <c r="A106" s="234">
        <v>29</v>
      </c>
      <c r="B106" s="235" t="s">
        <v>1693</v>
      </c>
      <c r="C106" s="251" t="s">
        <v>1694</v>
      </c>
      <c r="D106" s="236" t="s">
        <v>361</v>
      </c>
      <c r="E106" s="237">
        <v>41.3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9.7999999999999997E-4</v>
      </c>
      <c r="O106" s="237">
        <f>ROUND(E106*N106,2)</f>
        <v>0.04</v>
      </c>
      <c r="P106" s="237">
        <v>0</v>
      </c>
      <c r="Q106" s="237">
        <f>ROUND(E106*P106,2)</f>
        <v>0</v>
      </c>
      <c r="R106" s="239"/>
      <c r="S106" s="239" t="s">
        <v>1576</v>
      </c>
      <c r="T106" s="240" t="s">
        <v>1577</v>
      </c>
      <c r="U106" s="220">
        <v>0</v>
      </c>
      <c r="V106" s="220">
        <f>ROUND(E106*U106,2)</f>
        <v>0</v>
      </c>
      <c r="W106" s="220"/>
      <c r="X106" s="220" t="s">
        <v>273</v>
      </c>
      <c r="Y106" s="220" t="s">
        <v>256</v>
      </c>
      <c r="Z106" s="210"/>
      <c r="AA106" s="210"/>
      <c r="AB106" s="210"/>
      <c r="AC106" s="210"/>
      <c r="AD106" s="210"/>
      <c r="AE106" s="210"/>
      <c r="AF106" s="210"/>
      <c r="AG106" s="210" t="s">
        <v>1664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2" t="s">
        <v>1695</v>
      </c>
      <c r="D107" s="242"/>
      <c r="E107" s="242"/>
      <c r="F107" s="242"/>
      <c r="G107" s="242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259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4" t="s">
        <v>1696</v>
      </c>
      <c r="D108" s="224"/>
      <c r="E108" s="225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286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4" t="s">
        <v>1697</v>
      </c>
      <c r="D109" s="224"/>
      <c r="E109" s="225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286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4" t="s">
        <v>1698</v>
      </c>
      <c r="D110" s="224"/>
      <c r="E110" s="225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286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54" t="s">
        <v>1699</v>
      </c>
      <c r="D111" s="224"/>
      <c r="E111" s="225">
        <v>41.3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286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4">
        <v>30</v>
      </c>
      <c r="B112" s="235" t="s">
        <v>1700</v>
      </c>
      <c r="C112" s="251" t="s">
        <v>1701</v>
      </c>
      <c r="D112" s="236" t="s">
        <v>361</v>
      </c>
      <c r="E112" s="237">
        <v>3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1.5299999999999999E-3</v>
      </c>
      <c r="O112" s="237">
        <f>ROUND(E112*N112,2)</f>
        <v>0</v>
      </c>
      <c r="P112" s="237">
        <v>0</v>
      </c>
      <c r="Q112" s="237">
        <f>ROUND(E112*P112,2)</f>
        <v>0</v>
      </c>
      <c r="R112" s="239"/>
      <c r="S112" s="239" t="s">
        <v>1576</v>
      </c>
      <c r="T112" s="240" t="s">
        <v>1577</v>
      </c>
      <c r="U112" s="220">
        <v>0</v>
      </c>
      <c r="V112" s="220">
        <f>ROUND(E112*U112,2)</f>
        <v>0</v>
      </c>
      <c r="W112" s="220"/>
      <c r="X112" s="220" t="s">
        <v>273</v>
      </c>
      <c r="Y112" s="220" t="s">
        <v>256</v>
      </c>
      <c r="Z112" s="210"/>
      <c r="AA112" s="210"/>
      <c r="AB112" s="210"/>
      <c r="AC112" s="210"/>
      <c r="AD112" s="210"/>
      <c r="AE112" s="210"/>
      <c r="AF112" s="210"/>
      <c r="AG112" s="210" t="s">
        <v>1664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2" t="s">
        <v>1702</v>
      </c>
      <c r="D113" s="242"/>
      <c r="E113" s="242"/>
      <c r="F113" s="242"/>
      <c r="G113" s="242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259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4" t="s">
        <v>1703</v>
      </c>
      <c r="D114" s="224"/>
      <c r="E114" s="225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286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4" t="s">
        <v>107</v>
      </c>
      <c r="D115" s="224"/>
      <c r="E115" s="225">
        <v>3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286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4">
        <v>31</v>
      </c>
      <c r="B116" s="235" t="s">
        <v>1704</v>
      </c>
      <c r="C116" s="251" t="s">
        <v>1705</v>
      </c>
      <c r="D116" s="236" t="s">
        <v>361</v>
      </c>
      <c r="E116" s="237">
        <v>44.3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2.0000000000000002E-5</v>
      </c>
      <c r="O116" s="237">
        <f>ROUND(E116*N116,2)</f>
        <v>0</v>
      </c>
      <c r="P116" s="237">
        <v>0</v>
      </c>
      <c r="Q116" s="237">
        <f>ROUND(E116*P116,2)</f>
        <v>0</v>
      </c>
      <c r="R116" s="239"/>
      <c r="S116" s="239" t="s">
        <v>1576</v>
      </c>
      <c r="T116" s="240" t="s">
        <v>1577</v>
      </c>
      <c r="U116" s="220">
        <v>0</v>
      </c>
      <c r="V116" s="220">
        <f>ROUND(E116*U116,2)</f>
        <v>0</v>
      </c>
      <c r="W116" s="220"/>
      <c r="X116" s="220" t="s">
        <v>273</v>
      </c>
      <c r="Y116" s="220" t="s">
        <v>256</v>
      </c>
      <c r="Z116" s="210"/>
      <c r="AA116" s="210"/>
      <c r="AB116" s="210"/>
      <c r="AC116" s="210"/>
      <c r="AD116" s="210"/>
      <c r="AE116" s="210"/>
      <c r="AF116" s="210"/>
      <c r="AG116" s="210" t="s">
        <v>1664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2" t="s">
        <v>1706</v>
      </c>
      <c r="D117" s="242"/>
      <c r="E117" s="242"/>
      <c r="F117" s="242"/>
      <c r="G117" s="242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259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54" t="s">
        <v>1707</v>
      </c>
      <c r="D118" s="224"/>
      <c r="E118" s="225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286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4" t="s">
        <v>1708</v>
      </c>
      <c r="D119" s="224"/>
      <c r="E119" s="225">
        <v>44.3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286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4">
        <v>32</v>
      </c>
      <c r="B120" s="235" t="s">
        <v>1709</v>
      </c>
      <c r="C120" s="251" t="s">
        <v>1710</v>
      </c>
      <c r="D120" s="236" t="s">
        <v>361</v>
      </c>
      <c r="E120" s="237">
        <v>44.3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1.0000000000000001E-5</v>
      </c>
      <c r="O120" s="237">
        <f>ROUND(E120*N120,2)</f>
        <v>0</v>
      </c>
      <c r="P120" s="237">
        <v>0</v>
      </c>
      <c r="Q120" s="237">
        <f>ROUND(E120*P120,2)</f>
        <v>0</v>
      </c>
      <c r="R120" s="239"/>
      <c r="S120" s="239" t="s">
        <v>1576</v>
      </c>
      <c r="T120" s="240" t="s">
        <v>1577</v>
      </c>
      <c r="U120" s="220">
        <v>0</v>
      </c>
      <c r="V120" s="220">
        <f>ROUND(E120*U120,2)</f>
        <v>0</v>
      </c>
      <c r="W120" s="220"/>
      <c r="X120" s="220" t="s">
        <v>273</v>
      </c>
      <c r="Y120" s="220" t="s">
        <v>256</v>
      </c>
      <c r="Z120" s="210"/>
      <c r="AA120" s="210"/>
      <c r="AB120" s="210"/>
      <c r="AC120" s="210"/>
      <c r="AD120" s="210"/>
      <c r="AE120" s="210"/>
      <c r="AF120" s="210"/>
      <c r="AG120" s="210" t="s">
        <v>1664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2" t="s">
        <v>1711</v>
      </c>
      <c r="D121" s="242"/>
      <c r="E121" s="242"/>
      <c r="F121" s="242"/>
      <c r="G121" s="242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259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3">
        <v>33</v>
      </c>
      <c r="B122" s="244" t="s">
        <v>1712</v>
      </c>
      <c r="C122" s="253" t="s">
        <v>1713</v>
      </c>
      <c r="D122" s="245" t="s">
        <v>271</v>
      </c>
      <c r="E122" s="246">
        <v>5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8"/>
      <c r="S122" s="248" t="s">
        <v>272</v>
      </c>
      <c r="T122" s="249" t="s">
        <v>254</v>
      </c>
      <c r="U122" s="220">
        <v>0</v>
      </c>
      <c r="V122" s="220">
        <f>ROUND(E122*U122,2)</f>
        <v>0</v>
      </c>
      <c r="W122" s="220"/>
      <c r="X122" s="220" t="s">
        <v>273</v>
      </c>
      <c r="Y122" s="220" t="s">
        <v>256</v>
      </c>
      <c r="Z122" s="210"/>
      <c r="AA122" s="210"/>
      <c r="AB122" s="210"/>
      <c r="AC122" s="210"/>
      <c r="AD122" s="210"/>
      <c r="AE122" s="210"/>
      <c r="AF122" s="210"/>
      <c r="AG122" s="210" t="s">
        <v>1664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27" t="s">
        <v>248</v>
      </c>
      <c r="B123" s="228" t="s">
        <v>147</v>
      </c>
      <c r="C123" s="250" t="s">
        <v>148</v>
      </c>
      <c r="D123" s="229"/>
      <c r="E123" s="230"/>
      <c r="F123" s="231"/>
      <c r="G123" s="231">
        <f>SUMIF(AG124:AG133,"&lt;&gt;NOR",G124:G133)</f>
        <v>0</v>
      </c>
      <c r="H123" s="231"/>
      <c r="I123" s="231">
        <f>SUM(I124:I133)</f>
        <v>0</v>
      </c>
      <c r="J123" s="231"/>
      <c r="K123" s="231">
        <f>SUM(K124:K133)</f>
        <v>0</v>
      </c>
      <c r="L123" s="231"/>
      <c r="M123" s="231">
        <f>SUM(M124:M133)</f>
        <v>0</v>
      </c>
      <c r="N123" s="230"/>
      <c r="O123" s="230">
        <f>SUM(O124:O133)</f>
        <v>0</v>
      </c>
      <c r="P123" s="230"/>
      <c r="Q123" s="230">
        <f>SUM(Q124:Q133)</f>
        <v>0</v>
      </c>
      <c r="R123" s="231"/>
      <c r="S123" s="231"/>
      <c r="T123" s="232"/>
      <c r="U123" s="226"/>
      <c r="V123" s="226">
        <f>SUM(V124:V133)</f>
        <v>0</v>
      </c>
      <c r="W123" s="226"/>
      <c r="X123" s="226"/>
      <c r="Y123" s="226"/>
      <c r="AG123" t="s">
        <v>249</v>
      </c>
    </row>
    <row r="124" spans="1:60" outlineLevel="1" x14ac:dyDescent="0.2">
      <c r="A124" s="234">
        <v>34</v>
      </c>
      <c r="B124" s="235" t="s">
        <v>1714</v>
      </c>
      <c r="C124" s="251" t="s">
        <v>1715</v>
      </c>
      <c r="D124" s="236" t="s">
        <v>297</v>
      </c>
      <c r="E124" s="237">
        <v>15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1.7000000000000001E-4</v>
      </c>
      <c r="O124" s="237">
        <f>ROUND(E124*N124,2)</f>
        <v>0</v>
      </c>
      <c r="P124" s="237">
        <v>0</v>
      </c>
      <c r="Q124" s="237">
        <f>ROUND(E124*P124,2)</f>
        <v>0</v>
      </c>
      <c r="R124" s="239"/>
      <c r="S124" s="239" t="s">
        <v>1576</v>
      </c>
      <c r="T124" s="240" t="s">
        <v>1577</v>
      </c>
      <c r="U124" s="220">
        <v>0</v>
      </c>
      <c r="V124" s="220">
        <f>ROUND(E124*U124,2)</f>
        <v>0</v>
      </c>
      <c r="W124" s="220"/>
      <c r="X124" s="220" t="s">
        <v>273</v>
      </c>
      <c r="Y124" s="220" t="s">
        <v>256</v>
      </c>
      <c r="Z124" s="210"/>
      <c r="AA124" s="210"/>
      <c r="AB124" s="210"/>
      <c r="AC124" s="210"/>
      <c r="AD124" s="210"/>
      <c r="AE124" s="210"/>
      <c r="AF124" s="210"/>
      <c r="AG124" s="210" t="s">
        <v>1664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2" t="s">
        <v>1716</v>
      </c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4" t="s">
        <v>1717</v>
      </c>
      <c r="D126" s="224"/>
      <c r="E126" s="225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286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4" t="s">
        <v>1683</v>
      </c>
      <c r="D127" s="224"/>
      <c r="E127" s="225">
        <v>15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4">
        <v>35</v>
      </c>
      <c r="B128" s="235" t="s">
        <v>1718</v>
      </c>
      <c r="C128" s="251" t="s">
        <v>1719</v>
      </c>
      <c r="D128" s="236" t="s">
        <v>1614</v>
      </c>
      <c r="E128" s="237">
        <v>1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2.1000000000000001E-4</v>
      </c>
      <c r="O128" s="237">
        <f>ROUND(E128*N128,2)</f>
        <v>0</v>
      </c>
      <c r="P128" s="237">
        <v>0</v>
      </c>
      <c r="Q128" s="237">
        <f>ROUND(E128*P128,2)</f>
        <v>0</v>
      </c>
      <c r="R128" s="239"/>
      <c r="S128" s="239" t="s">
        <v>1576</v>
      </c>
      <c r="T128" s="240" t="s">
        <v>1577</v>
      </c>
      <c r="U128" s="220">
        <v>0</v>
      </c>
      <c r="V128" s="220">
        <f>ROUND(E128*U128,2)</f>
        <v>0</v>
      </c>
      <c r="W128" s="220"/>
      <c r="X128" s="220" t="s">
        <v>273</v>
      </c>
      <c r="Y128" s="220" t="s">
        <v>256</v>
      </c>
      <c r="Z128" s="210"/>
      <c r="AA128" s="210"/>
      <c r="AB128" s="210"/>
      <c r="AC128" s="210"/>
      <c r="AD128" s="210"/>
      <c r="AE128" s="210"/>
      <c r="AF128" s="210"/>
      <c r="AG128" s="210" t="s">
        <v>1664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2" t="s">
        <v>1720</v>
      </c>
      <c r="D129" s="242"/>
      <c r="E129" s="242"/>
      <c r="F129" s="242"/>
      <c r="G129" s="242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259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4">
        <v>36</v>
      </c>
      <c r="B130" s="235" t="s">
        <v>1721</v>
      </c>
      <c r="C130" s="251" t="s">
        <v>1722</v>
      </c>
      <c r="D130" s="236" t="s">
        <v>1614</v>
      </c>
      <c r="E130" s="237">
        <v>15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2.4000000000000001E-4</v>
      </c>
      <c r="O130" s="237">
        <f>ROUND(E130*N130,2)</f>
        <v>0</v>
      </c>
      <c r="P130" s="237">
        <v>0</v>
      </c>
      <c r="Q130" s="237">
        <f>ROUND(E130*P130,2)</f>
        <v>0</v>
      </c>
      <c r="R130" s="239"/>
      <c r="S130" s="239" t="s">
        <v>1576</v>
      </c>
      <c r="T130" s="240" t="s">
        <v>1577</v>
      </c>
      <c r="U130" s="220">
        <v>0</v>
      </c>
      <c r="V130" s="220">
        <f>ROUND(E130*U130,2)</f>
        <v>0</v>
      </c>
      <c r="W130" s="220"/>
      <c r="X130" s="220" t="s">
        <v>273</v>
      </c>
      <c r="Y130" s="220" t="s">
        <v>256</v>
      </c>
      <c r="Z130" s="210"/>
      <c r="AA130" s="210"/>
      <c r="AB130" s="210"/>
      <c r="AC130" s="210"/>
      <c r="AD130" s="210"/>
      <c r="AE130" s="210"/>
      <c r="AF130" s="210"/>
      <c r="AG130" s="210" t="s">
        <v>1664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2" t="s">
        <v>1723</v>
      </c>
      <c r="D131" s="242"/>
      <c r="E131" s="242"/>
      <c r="F131" s="242"/>
      <c r="G131" s="242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259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4" t="s">
        <v>1724</v>
      </c>
      <c r="D132" s="224"/>
      <c r="E132" s="22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4" t="s">
        <v>1683</v>
      </c>
      <c r="D133" s="224"/>
      <c r="E133" s="225">
        <v>15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7" t="s">
        <v>248</v>
      </c>
      <c r="B134" s="228" t="s">
        <v>149</v>
      </c>
      <c r="C134" s="250" t="s">
        <v>150</v>
      </c>
      <c r="D134" s="229"/>
      <c r="E134" s="230"/>
      <c r="F134" s="231"/>
      <c r="G134" s="231">
        <f>SUMIF(AG135:AG138,"&lt;&gt;NOR",G135:G138)</f>
        <v>0</v>
      </c>
      <c r="H134" s="231"/>
      <c r="I134" s="231">
        <f>SUM(I135:I138)</f>
        <v>0</v>
      </c>
      <c r="J134" s="231"/>
      <c r="K134" s="231">
        <f>SUM(K135:K138)</f>
        <v>0</v>
      </c>
      <c r="L134" s="231"/>
      <c r="M134" s="231">
        <f>SUM(M135:M138)</f>
        <v>0</v>
      </c>
      <c r="N134" s="230"/>
      <c r="O134" s="230">
        <f>SUM(O135:O138)</f>
        <v>0</v>
      </c>
      <c r="P134" s="230"/>
      <c r="Q134" s="230">
        <f>SUM(Q135:Q138)</f>
        <v>0</v>
      </c>
      <c r="R134" s="231"/>
      <c r="S134" s="231"/>
      <c r="T134" s="232"/>
      <c r="U134" s="226"/>
      <c r="V134" s="226">
        <f>SUM(V135:V138)</f>
        <v>0</v>
      </c>
      <c r="W134" s="226"/>
      <c r="X134" s="226"/>
      <c r="Y134" s="226"/>
      <c r="AG134" t="s">
        <v>249</v>
      </c>
    </row>
    <row r="135" spans="1:60" ht="33.75" outlineLevel="1" x14ac:dyDescent="0.2">
      <c r="A135" s="234">
        <v>37</v>
      </c>
      <c r="B135" s="235" t="s">
        <v>1725</v>
      </c>
      <c r="C135" s="251" t="s">
        <v>1726</v>
      </c>
      <c r="D135" s="236" t="s">
        <v>361</v>
      </c>
      <c r="E135" s="237">
        <v>41.3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6.9999999999999994E-5</v>
      </c>
      <c r="O135" s="237">
        <f>ROUND(E135*N135,2)</f>
        <v>0</v>
      </c>
      <c r="P135" s="237">
        <v>0</v>
      </c>
      <c r="Q135" s="237">
        <f>ROUND(E135*P135,2)</f>
        <v>0</v>
      </c>
      <c r="R135" s="239"/>
      <c r="S135" s="239" t="s">
        <v>1576</v>
      </c>
      <c r="T135" s="240" t="s">
        <v>1577</v>
      </c>
      <c r="U135" s="220">
        <v>0</v>
      </c>
      <c r="V135" s="220">
        <f>ROUND(E135*U135,2)</f>
        <v>0</v>
      </c>
      <c r="W135" s="220"/>
      <c r="X135" s="220" t="s">
        <v>273</v>
      </c>
      <c r="Y135" s="220" t="s">
        <v>256</v>
      </c>
      <c r="Z135" s="210"/>
      <c r="AA135" s="210"/>
      <c r="AB135" s="210"/>
      <c r="AC135" s="210"/>
      <c r="AD135" s="210"/>
      <c r="AE135" s="210"/>
      <c r="AF135" s="210"/>
      <c r="AG135" s="210" t="s">
        <v>1664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2" t="s">
        <v>1727</v>
      </c>
      <c r="D136" s="242"/>
      <c r="E136" s="242"/>
      <c r="F136" s="242"/>
      <c r="G136" s="242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259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1" x14ac:dyDescent="0.2">
      <c r="A137" s="234">
        <v>38</v>
      </c>
      <c r="B137" s="235" t="s">
        <v>1728</v>
      </c>
      <c r="C137" s="251" t="s">
        <v>1729</v>
      </c>
      <c r="D137" s="236" t="s">
        <v>361</v>
      </c>
      <c r="E137" s="237">
        <v>3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9.0000000000000006E-5</v>
      </c>
      <c r="O137" s="237">
        <f>ROUND(E137*N137,2)</f>
        <v>0</v>
      </c>
      <c r="P137" s="237">
        <v>0</v>
      </c>
      <c r="Q137" s="237">
        <f>ROUND(E137*P137,2)</f>
        <v>0</v>
      </c>
      <c r="R137" s="239"/>
      <c r="S137" s="239" t="s">
        <v>1576</v>
      </c>
      <c r="T137" s="240" t="s">
        <v>1577</v>
      </c>
      <c r="U137" s="220">
        <v>0</v>
      </c>
      <c r="V137" s="220">
        <f>ROUND(E137*U137,2)</f>
        <v>0</v>
      </c>
      <c r="W137" s="220"/>
      <c r="X137" s="220" t="s">
        <v>273</v>
      </c>
      <c r="Y137" s="220" t="s">
        <v>256</v>
      </c>
      <c r="Z137" s="210"/>
      <c r="AA137" s="210"/>
      <c r="AB137" s="210"/>
      <c r="AC137" s="210"/>
      <c r="AD137" s="210"/>
      <c r="AE137" s="210"/>
      <c r="AF137" s="210"/>
      <c r="AG137" s="210" t="s">
        <v>1664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2" t="s">
        <v>1730</v>
      </c>
      <c r="D138" s="242"/>
      <c r="E138" s="242"/>
      <c r="F138" s="242"/>
      <c r="G138" s="242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259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7" t="s">
        <v>248</v>
      </c>
      <c r="B139" s="228" t="s">
        <v>153</v>
      </c>
      <c r="C139" s="250" t="s">
        <v>154</v>
      </c>
      <c r="D139" s="229"/>
      <c r="E139" s="230"/>
      <c r="F139" s="231"/>
      <c r="G139" s="231">
        <f>SUMIF(AG140:AG154,"&lt;&gt;NOR",G140:G154)</f>
        <v>0</v>
      </c>
      <c r="H139" s="231"/>
      <c r="I139" s="231">
        <f>SUM(I140:I154)</f>
        <v>0</v>
      </c>
      <c r="J139" s="231"/>
      <c r="K139" s="231">
        <f>SUM(K140:K154)</f>
        <v>0</v>
      </c>
      <c r="L139" s="231"/>
      <c r="M139" s="231">
        <f>SUM(M140:M154)</f>
        <v>0</v>
      </c>
      <c r="N139" s="230"/>
      <c r="O139" s="230">
        <f>SUM(O140:O154)</f>
        <v>0.11</v>
      </c>
      <c r="P139" s="230"/>
      <c r="Q139" s="230">
        <f>SUM(Q140:Q154)</f>
        <v>0</v>
      </c>
      <c r="R139" s="231"/>
      <c r="S139" s="231"/>
      <c r="T139" s="232"/>
      <c r="U139" s="226"/>
      <c r="V139" s="226">
        <f>SUM(V140:V154)</f>
        <v>0</v>
      </c>
      <c r="W139" s="226"/>
      <c r="X139" s="226"/>
      <c r="Y139" s="226"/>
      <c r="AG139" t="s">
        <v>249</v>
      </c>
    </row>
    <row r="140" spans="1:60" ht="22.5" outlineLevel="1" x14ac:dyDescent="0.2">
      <c r="A140" s="234">
        <v>39</v>
      </c>
      <c r="B140" s="235" t="s">
        <v>1731</v>
      </c>
      <c r="C140" s="251" t="s">
        <v>1732</v>
      </c>
      <c r="D140" s="236" t="s">
        <v>1614</v>
      </c>
      <c r="E140" s="237">
        <v>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1.6969999999999999E-2</v>
      </c>
      <c r="O140" s="237">
        <f>ROUND(E140*N140,2)</f>
        <v>0.02</v>
      </c>
      <c r="P140" s="237">
        <v>0</v>
      </c>
      <c r="Q140" s="237">
        <f>ROUND(E140*P140,2)</f>
        <v>0</v>
      </c>
      <c r="R140" s="239"/>
      <c r="S140" s="239" t="s">
        <v>1576</v>
      </c>
      <c r="T140" s="240" t="s">
        <v>1577</v>
      </c>
      <c r="U140" s="220">
        <v>0</v>
      </c>
      <c r="V140" s="220">
        <f>ROUND(E140*U140,2)</f>
        <v>0</v>
      </c>
      <c r="W140" s="220"/>
      <c r="X140" s="220" t="s">
        <v>273</v>
      </c>
      <c r="Y140" s="220" t="s">
        <v>256</v>
      </c>
      <c r="Z140" s="210"/>
      <c r="AA140" s="210"/>
      <c r="AB140" s="210"/>
      <c r="AC140" s="210"/>
      <c r="AD140" s="210"/>
      <c r="AE140" s="210"/>
      <c r="AF140" s="210"/>
      <c r="AG140" s="210" t="s">
        <v>1664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2" t="s">
        <v>1733</v>
      </c>
      <c r="D141" s="242"/>
      <c r="E141" s="242"/>
      <c r="F141" s="242"/>
      <c r="G141" s="242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259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4">
        <v>40</v>
      </c>
      <c r="B142" s="235" t="s">
        <v>1734</v>
      </c>
      <c r="C142" s="251" t="s">
        <v>1735</v>
      </c>
      <c r="D142" s="236" t="s">
        <v>1614</v>
      </c>
      <c r="E142" s="237">
        <v>1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7">
        <v>2.223E-2</v>
      </c>
      <c r="O142" s="237">
        <f>ROUND(E142*N142,2)</f>
        <v>0.02</v>
      </c>
      <c r="P142" s="237">
        <v>0</v>
      </c>
      <c r="Q142" s="237">
        <f>ROUND(E142*P142,2)</f>
        <v>0</v>
      </c>
      <c r="R142" s="239"/>
      <c r="S142" s="239" t="s">
        <v>1576</v>
      </c>
      <c r="T142" s="240" t="s">
        <v>1577</v>
      </c>
      <c r="U142" s="220">
        <v>0</v>
      </c>
      <c r="V142" s="220">
        <f>ROUND(E142*U142,2)</f>
        <v>0</v>
      </c>
      <c r="W142" s="220"/>
      <c r="X142" s="220" t="s">
        <v>273</v>
      </c>
      <c r="Y142" s="220" t="s">
        <v>256</v>
      </c>
      <c r="Z142" s="210"/>
      <c r="AA142" s="210"/>
      <c r="AB142" s="210"/>
      <c r="AC142" s="210"/>
      <c r="AD142" s="210"/>
      <c r="AE142" s="210"/>
      <c r="AF142" s="210"/>
      <c r="AG142" s="210" t="s">
        <v>1664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2" t="s">
        <v>1736</v>
      </c>
      <c r="D143" s="242"/>
      <c r="E143" s="242"/>
      <c r="F143" s="242"/>
      <c r="G143" s="242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259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4">
        <v>41</v>
      </c>
      <c r="B144" s="235" t="s">
        <v>1737</v>
      </c>
      <c r="C144" s="251" t="s">
        <v>1738</v>
      </c>
      <c r="D144" s="236" t="s">
        <v>1614</v>
      </c>
      <c r="E144" s="237">
        <v>1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1.9210000000000001E-2</v>
      </c>
      <c r="O144" s="237">
        <f>ROUND(E144*N144,2)</f>
        <v>0.02</v>
      </c>
      <c r="P144" s="237">
        <v>0</v>
      </c>
      <c r="Q144" s="237">
        <f>ROUND(E144*P144,2)</f>
        <v>0</v>
      </c>
      <c r="R144" s="239"/>
      <c r="S144" s="239" t="s">
        <v>1576</v>
      </c>
      <c r="T144" s="240" t="s">
        <v>1577</v>
      </c>
      <c r="U144" s="220">
        <v>0</v>
      </c>
      <c r="V144" s="220">
        <f>ROUND(E144*U144,2)</f>
        <v>0</v>
      </c>
      <c r="W144" s="220"/>
      <c r="X144" s="220" t="s">
        <v>273</v>
      </c>
      <c r="Y144" s="220" t="s">
        <v>256</v>
      </c>
      <c r="Z144" s="210"/>
      <c r="AA144" s="210"/>
      <c r="AB144" s="210"/>
      <c r="AC144" s="210"/>
      <c r="AD144" s="210"/>
      <c r="AE144" s="210"/>
      <c r="AF144" s="210"/>
      <c r="AG144" s="210" t="s">
        <v>1664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2" t="s">
        <v>1739</v>
      </c>
      <c r="D145" s="242"/>
      <c r="E145" s="242"/>
      <c r="F145" s="242"/>
      <c r="G145" s="242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259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4">
        <v>42</v>
      </c>
      <c r="B146" s="235" t="s">
        <v>1740</v>
      </c>
      <c r="C146" s="251" t="s">
        <v>1741</v>
      </c>
      <c r="D146" s="236" t="s">
        <v>297</v>
      </c>
      <c r="E146" s="237">
        <v>6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2.9999999999999997E-4</v>
      </c>
      <c r="O146" s="237">
        <f>ROUND(E146*N146,2)</f>
        <v>0</v>
      </c>
      <c r="P146" s="237">
        <v>0</v>
      </c>
      <c r="Q146" s="237">
        <f>ROUND(E146*P146,2)</f>
        <v>0</v>
      </c>
      <c r="R146" s="239"/>
      <c r="S146" s="239" t="s">
        <v>1576</v>
      </c>
      <c r="T146" s="240" t="s">
        <v>1577</v>
      </c>
      <c r="U146" s="220">
        <v>0</v>
      </c>
      <c r="V146" s="220">
        <f>ROUND(E146*U146,2)</f>
        <v>0</v>
      </c>
      <c r="W146" s="220"/>
      <c r="X146" s="220" t="s">
        <v>273</v>
      </c>
      <c r="Y146" s="220" t="s">
        <v>256</v>
      </c>
      <c r="Z146" s="210"/>
      <c r="AA146" s="210"/>
      <c r="AB146" s="210"/>
      <c r="AC146" s="210"/>
      <c r="AD146" s="210"/>
      <c r="AE146" s="210"/>
      <c r="AF146" s="210"/>
      <c r="AG146" s="210" t="s">
        <v>1664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2" t="s">
        <v>1742</v>
      </c>
      <c r="D147" s="242"/>
      <c r="E147" s="242"/>
      <c r="F147" s="242"/>
      <c r="G147" s="242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259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4">
        <v>43</v>
      </c>
      <c r="B148" s="235" t="s">
        <v>1743</v>
      </c>
      <c r="C148" s="251" t="s">
        <v>1744</v>
      </c>
      <c r="D148" s="236" t="s">
        <v>1614</v>
      </c>
      <c r="E148" s="237">
        <v>6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6.6E-4</v>
      </c>
      <c r="O148" s="237">
        <f>ROUND(E148*N148,2)</f>
        <v>0</v>
      </c>
      <c r="P148" s="237">
        <v>0</v>
      </c>
      <c r="Q148" s="237">
        <f>ROUND(E148*P148,2)</f>
        <v>0</v>
      </c>
      <c r="R148" s="239"/>
      <c r="S148" s="239" t="s">
        <v>1576</v>
      </c>
      <c r="T148" s="240" t="s">
        <v>1577</v>
      </c>
      <c r="U148" s="220">
        <v>0</v>
      </c>
      <c r="V148" s="220">
        <f>ROUND(E148*U148,2)</f>
        <v>0</v>
      </c>
      <c r="W148" s="220"/>
      <c r="X148" s="220" t="s">
        <v>273</v>
      </c>
      <c r="Y148" s="220" t="s">
        <v>256</v>
      </c>
      <c r="Z148" s="210"/>
      <c r="AA148" s="210"/>
      <c r="AB148" s="210"/>
      <c r="AC148" s="210"/>
      <c r="AD148" s="210"/>
      <c r="AE148" s="210"/>
      <c r="AF148" s="210"/>
      <c r="AG148" s="210" t="s">
        <v>1664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2" t="s">
        <v>1745</v>
      </c>
      <c r="D149" s="242"/>
      <c r="E149" s="242"/>
      <c r="F149" s="242"/>
      <c r="G149" s="242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259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3">
        <v>44</v>
      </c>
      <c r="B150" s="244" t="s">
        <v>1746</v>
      </c>
      <c r="C150" s="253" t="s">
        <v>1747</v>
      </c>
      <c r="D150" s="245" t="s">
        <v>297</v>
      </c>
      <c r="E150" s="246">
        <v>6</v>
      </c>
      <c r="F150" s="247"/>
      <c r="G150" s="248">
        <f>ROUND(E150*F150,2)</f>
        <v>0</v>
      </c>
      <c r="H150" s="247"/>
      <c r="I150" s="248">
        <f>ROUND(E150*H150,2)</f>
        <v>0</v>
      </c>
      <c r="J150" s="247"/>
      <c r="K150" s="248">
        <f>ROUND(E150*J150,2)</f>
        <v>0</v>
      </c>
      <c r="L150" s="248">
        <v>21</v>
      </c>
      <c r="M150" s="248">
        <f>G150*(1+L150/100)</f>
        <v>0</v>
      </c>
      <c r="N150" s="246">
        <v>8.9999999999999993E-3</v>
      </c>
      <c r="O150" s="246">
        <f>ROUND(E150*N150,2)</f>
        <v>0.05</v>
      </c>
      <c r="P150" s="246">
        <v>0</v>
      </c>
      <c r="Q150" s="246">
        <f>ROUND(E150*P150,2)</f>
        <v>0</v>
      </c>
      <c r="R150" s="248"/>
      <c r="S150" s="248" t="s">
        <v>1576</v>
      </c>
      <c r="T150" s="249" t="s">
        <v>1577</v>
      </c>
      <c r="U150" s="220">
        <v>0</v>
      </c>
      <c r="V150" s="220">
        <f>ROUND(E150*U150,2)</f>
        <v>0</v>
      </c>
      <c r="W150" s="220"/>
      <c r="X150" s="220" t="s">
        <v>475</v>
      </c>
      <c r="Y150" s="220" t="s">
        <v>256</v>
      </c>
      <c r="Z150" s="210"/>
      <c r="AA150" s="210"/>
      <c r="AB150" s="210"/>
      <c r="AC150" s="210"/>
      <c r="AD150" s="210"/>
      <c r="AE150" s="210"/>
      <c r="AF150" s="210"/>
      <c r="AG150" s="210" t="s">
        <v>1611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4">
        <v>45</v>
      </c>
      <c r="B151" s="235" t="s">
        <v>1748</v>
      </c>
      <c r="C151" s="251" t="s">
        <v>1749</v>
      </c>
      <c r="D151" s="236" t="s">
        <v>1614</v>
      </c>
      <c r="E151" s="237">
        <v>2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1.8400000000000001E-3</v>
      </c>
      <c r="O151" s="237">
        <f>ROUND(E151*N151,2)</f>
        <v>0</v>
      </c>
      <c r="P151" s="237">
        <v>0</v>
      </c>
      <c r="Q151" s="237">
        <f>ROUND(E151*P151,2)</f>
        <v>0</v>
      </c>
      <c r="R151" s="239"/>
      <c r="S151" s="239" t="s">
        <v>1576</v>
      </c>
      <c r="T151" s="240" t="s">
        <v>1577</v>
      </c>
      <c r="U151" s="220">
        <v>0</v>
      </c>
      <c r="V151" s="220">
        <f>ROUND(E151*U151,2)</f>
        <v>0</v>
      </c>
      <c r="W151" s="220"/>
      <c r="X151" s="220" t="s">
        <v>273</v>
      </c>
      <c r="Y151" s="220" t="s">
        <v>256</v>
      </c>
      <c r="Z151" s="210"/>
      <c r="AA151" s="210"/>
      <c r="AB151" s="210"/>
      <c r="AC151" s="210"/>
      <c r="AD151" s="210"/>
      <c r="AE151" s="210"/>
      <c r="AF151" s="210"/>
      <c r="AG151" s="210" t="s">
        <v>1664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2" t="s">
        <v>1750</v>
      </c>
      <c r="D152" s="242"/>
      <c r="E152" s="242"/>
      <c r="F152" s="242"/>
      <c r="G152" s="242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259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4">
        <v>46</v>
      </c>
      <c r="B153" s="235" t="s">
        <v>1751</v>
      </c>
      <c r="C153" s="251" t="s">
        <v>1752</v>
      </c>
      <c r="D153" s="236" t="s">
        <v>441</v>
      </c>
      <c r="E153" s="237">
        <v>0.14399999999999999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/>
      <c r="S153" s="239" t="s">
        <v>1576</v>
      </c>
      <c r="T153" s="240" t="s">
        <v>1577</v>
      </c>
      <c r="U153" s="220">
        <v>0</v>
      </c>
      <c r="V153" s="220">
        <f>ROUND(E153*U153,2)</f>
        <v>0</v>
      </c>
      <c r="W153" s="220"/>
      <c r="X153" s="220" t="s">
        <v>273</v>
      </c>
      <c r="Y153" s="220" t="s">
        <v>256</v>
      </c>
      <c r="Z153" s="210"/>
      <c r="AA153" s="210"/>
      <c r="AB153" s="210"/>
      <c r="AC153" s="210"/>
      <c r="AD153" s="210"/>
      <c r="AE153" s="210"/>
      <c r="AF153" s="210"/>
      <c r="AG153" s="210" t="s">
        <v>1664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2" t="s">
        <v>1753</v>
      </c>
      <c r="D154" s="242"/>
      <c r="E154" s="242"/>
      <c r="F154" s="242"/>
      <c r="G154" s="242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259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27" t="s">
        <v>248</v>
      </c>
      <c r="B155" s="228" t="s">
        <v>155</v>
      </c>
      <c r="C155" s="250" t="s">
        <v>156</v>
      </c>
      <c r="D155" s="229"/>
      <c r="E155" s="230"/>
      <c r="F155" s="231"/>
      <c r="G155" s="231">
        <f>SUMIF(AG156:AG201,"&lt;&gt;NOR",G156:G201)</f>
        <v>0</v>
      </c>
      <c r="H155" s="231"/>
      <c r="I155" s="231">
        <f>SUM(I156:I201)</f>
        <v>0</v>
      </c>
      <c r="J155" s="231"/>
      <c r="K155" s="231">
        <f>SUM(K156:K201)</f>
        <v>0</v>
      </c>
      <c r="L155" s="231"/>
      <c r="M155" s="231">
        <f>SUM(M156:M201)</f>
        <v>0</v>
      </c>
      <c r="N155" s="230"/>
      <c r="O155" s="230">
        <f>SUM(O156:O201)</f>
        <v>0.01</v>
      </c>
      <c r="P155" s="230"/>
      <c r="Q155" s="230">
        <f>SUM(Q156:Q201)</f>
        <v>0</v>
      </c>
      <c r="R155" s="231"/>
      <c r="S155" s="231"/>
      <c r="T155" s="232"/>
      <c r="U155" s="226"/>
      <c r="V155" s="226">
        <f>SUM(V156:V201)</f>
        <v>0</v>
      </c>
      <c r="W155" s="226"/>
      <c r="X155" s="226"/>
      <c r="Y155" s="226"/>
      <c r="AG155" t="s">
        <v>249</v>
      </c>
    </row>
    <row r="156" spans="1:60" outlineLevel="1" x14ac:dyDescent="0.2">
      <c r="A156" s="234">
        <v>47</v>
      </c>
      <c r="B156" s="235" t="s">
        <v>1754</v>
      </c>
      <c r="C156" s="251" t="s">
        <v>1755</v>
      </c>
      <c r="D156" s="236" t="s">
        <v>297</v>
      </c>
      <c r="E156" s="237">
        <v>1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0</v>
      </c>
      <c r="O156" s="237">
        <f>ROUND(E156*N156,2)</f>
        <v>0</v>
      </c>
      <c r="P156" s="237">
        <v>0</v>
      </c>
      <c r="Q156" s="237">
        <f>ROUND(E156*P156,2)</f>
        <v>0</v>
      </c>
      <c r="R156" s="239"/>
      <c r="S156" s="239" t="s">
        <v>1576</v>
      </c>
      <c r="T156" s="240" t="s">
        <v>1577</v>
      </c>
      <c r="U156" s="220">
        <v>0</v>
      </c>
      <c r="V156" s="220">
        <f>ROUND(E156*U156,2)</f>
        <v>0</v>
      </c>
      <c r="W156" s="220"/>
      <c r="X156" s="220" t="s">
        <v>273</v>
      </c>
      <c r="Y156" s="220" t="s">
        <v>256</v>
      </c>
      <c r="Z156" s="210"/>
      <c r="AA156" s="210"/>
      <c r="AB156" s="210"/>
      <c r="AC156" s="210"/>
      <c r="AD156" s="210"/>
      <c r="AE156" s="210"/>
      <c r="AF156" s="210"/>
      <c r="AG156" s="210" t="s">
        <v>1664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2" t="s">
        <v>1756</v>
      </c>
      <c r="D157" s="242"/>
      <c r="E157" s="242"/>
      <c r="F157" s="242"/>
      <c r="G157" s="242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259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3">
        <v>48</v>
      </c>
      <c r="B158" s="244" t="s">
        <v>1757</v>
      </c>
      <c r="C158" s="253" t="s">
        <v>1758</v>
      </c>
      <c r="D158" s="245" t="s">
        <v>297</v>
      </c>
      <c r="E158" s="246">
        <v>1</v>
      </c>
      <c r="F158" s="247"/>
      <c r="G158" s="248">
        <f>ROUND(E158*F158,2)</f>
        <v>0</v>
      </c>
      <c r="H158" s="247"/>
      <c r="I158" s="248">
        <f>ROUND(E158*H158,2)</f>
        <v>0</v>
      </c>
      <c r="J158" s="247"/>
      <c r="K158" s="248">
        <f>ROUND(E158*J158,2)</f>
        <v>0</v>
      </c>
      <c r="L158" s="248">
        <v>21</v>
      </c>
      <c r="M158" s="248">
        <f>G158*(1+L158/100)</f>
        <v>0</v>
      </c>
      <c r="N158" s="246">
        <v>5.0000000000000001E-4</v>
      </c>
      <c r="O158" s="246">
        <f>ROUND(E158*N158,2)</f>
        <v>0</v>
      </c>
      <c r="P158" s="246">
        <v>0</v>
      </c>
      <c r="Q158" s="246">
        <f>ROUND(E158*P158,2)</f>
        <v>0</v>
      </c>
      <c r="R158" s="248"/>
      <c r="S158" s="248" t="s">
        <v>1576</v>
      </c>
      <c r="T158" s="249" t="s">
        <v>1577</v>
      </c>
      <c r="U158" s="220">
        <v>0</v>
      </c>
      <c r="V158" s="220">
        <f>ROUND(E158*U158,2)</f>
        <v>0</v>
      </c>
      <c r="W158" s="220"/>
      <c r="X158" s="220" t="s">
        <v>475</v>
      </c>
      <c r="Y158" s="220" t="s">
        <v>256</v>
      </c>
      <c r="Z158" s="210"/>
      <c r="AA158" s="210"/>
      <c r="AB158" s="210"/>
      <c r="AC158" s="210"/>
      <c r="AD158" s="210"/>
      <c r="AE158" s="210"/>
      <c r="AF158" s="210"/>
      <c r="AG158" s="210" t="s">
        <v>1611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4">
        <v>49</v>
      </c>
      <c r="B159" s="235" t="s">
        <v>1759</v>
      </c>
      <c r="C159" s="251" t="s">
        <v>1760</v>
      </c>
      <c r="D159" s="236" t="s">
        <v>297</v>
      </c>
      <c r="E159" s="237">
        <v>1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9"/>
      <c r="S159" s="239" t="s">
        <v>1576</v>
      </c>
      <c r="T159" s="240" t="s">
        <v>1577</v>
      </c>
      <c r="U159" s="220">
        <v>0</v>
      </c>
      <c r="V159" s="220">
        <f>ROUND(E159*U159,2)</f>
        <v>0</v>
      </c>
      <c r="W159" s="220"/>
      <c r="X159" s="220" t="s">
        <v>273</v>
      </c>
      <c r="Y159" s="220" t="s">
        <v>256</v>
      </c>
      <c r="Z159" s="210"/>
      <c r="AA159" s="210"/>
      <c r="AB159" s="210"/>
      <c r="AC159" s="210"/>
      <c r="AD159" s="210"/>
      <c r="AE159" s="210"/>
      <c r="AF159" s="210"/>
      <c r="AG159" s="210" t="s">
        <v>1664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2" t="s">
        <v>1761</v>
      </c>
      <c r="D160" s="242"/>
      <c r="E160" s="242"/>
      <c r="F160" s="242"/>
      <c r="G160" s="242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259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3">
        <v>50</v>
      </c>
      <c r="B161" s="244" t="s">
        <v>1762</v>
      </c>
      <c r="C161" s="253" t="s">
        <v>1763</v>
      </c>
      <c r="D161" s="245" t="s">
        <v>297</v>
      </c>
      <c r="E161" s="246">
        <v>1</v>
      </c>
      <c r="F161" s="247"/>
      <c r="G161" s="248">
        <f>ROUND(E161*F161,2)</f>
        <v>0</v>
      </c>
      <c r="H161" s="247"/>
      <c r="I161" s="248">
        <f>ROUND(E161*H161,2)</f>
        <v>0</v>
      </c>
      <c r="J161" s="247"/>
      <c r="K161" s="248">
        <f>ROUND(E161*J161,2)</f>
        <v>0</v>
      </c>
      <c r="L161" s="248">
        <v>21</v>
      </c>
      <c r="M161" s="248">
        <f>G161*(1+L161/100)</f>
        <v>0</v>
      </c>
      <c r="N161" s="246">
        <v>1.2E-4</v>
      </c>
      <c r="O161" s="246">
        <f>ROUND(E161*N161,2)</f>
        <v>0</v>
      </c>
      <c r="P161" s="246">
        <v>0</v>
      </c>
      <c r="Q161" s="246">
        <f>ROUND(E161*P161,2)</f>
        <v>0</v>
      </c>
      <c r="R161" s="248"/>
      <c r="S161" s="248" t="s">
        <v>1576</v>
      </c>
      <c r="T161" s="249" t="s">
        <v>1577</v>
      </c>
      <c r="U161" s="220">
        <v>0</v>
      </c>
      <c r="V161" s="220">
        <f>ROUND(E161*U161,2)</f>
        <v>0</v>
      </c>
      <c r="W161" s="220"/>
      <c r="X161" s="220" t="s">
        <v>475</v>
      </c>
      <c r="Y161" s="220" t="s">
        <v>256</v>
      </c>
      <c r="Z161" s="210"/>
      <c r="AA161" s="210"/>
      <c r="AB161" s="210"/>
      <c r="AC161" s="210"/>
      <c r="AD161" s="210"/>
      <c r="AE161" s="210"/>
      <c r="AF161" s="210"/>
      <c r="AG161" s="210" t="s">
        <v>1611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3">
        <v>51</v>
      </c>
      <c r="B162" s="244" t="s">
        <v>1764</v>
      </c>
      <c r="C162" s="253" t="s">
        <v>1765</v>
      </c>
      <c r="D162" s="245" t="s">
        <v>297</v>
      </c>
      <c r="E162" s="246">
        <v>1</v>
      </c>
      <c r="F162" s="247"/>
      <c r="G162" s="248">
        <f>ROUND(E162*F162,2)</f>
        <v>0</v>
      </c>
      <c r="H162" s="247"/>
      <c r="I162" s="248">
        <f>ROUND(E162*H162,2)</f>
        <v>0</v>
      </c>
      <c r="J162" s="247"/>
      <c r="K162" s="248">
        <f>ROUND(E162*J162,2)</f>
        <v>0</v>
      </c>
      <c r="L162" s="248">
        <v>21</v>
      </c>
      <c r="M162" s="248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8"/>
      <c r="S162" s="248" t="s">
        <v>272</v>
      </c>
      <c r="T162" s="249" t="s">
        <v>254</v>
      </c>
      <c r="U162" s="220">
        <v>0</v>
      </c>
      <c r="V162" s="220">
        <f>ROUND(E162*U162,2)</f>
        <v>0</v>
      </c>
      <c r="W162" s="220"/>
      <c r="X162" s="220" t="s">
        <v>273</v>
      </c>
      <c r="Y162" s="220" t="s">
        <v>256</v>
      </c>
      <c r="Z162" s="210"/>
      <c r="AA162" s="210"/>
      <c r="AB162" s="210"/>
      <c r="AC162" s="210"/>
      <c r="AD162" s="210"/>
      <c r="AE162" s="210"/>
      <c r="AF162" s="210"/>
      <c r="AG162" s="210" t="s">
        <v>1664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3">
        <v>52</v>
      </c>
      <c r="B163" s="244" t="s">
        <v>1766</v>
      </c>
      <c r="C163" s="253" t="s">
        <v>1767</v>
      </c>
      <c r="D163" s="245" t="s">
        <v>297</v>
      </c>
      <c r="E163" s="246">
        <v>1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6">
        <v>5.0000000000000001E-4</v>
      </c>
      <c r="O163" s="246">
        <f>ROUND(E163*N163,2)</f>
        <v>0</v>
      </c>
      <c r="P163" s="246">
        <v>0</v>
      </c>
      <c r="Q163" s="246">
        <f>ROUND(E163*P163,2)</f>
        <v>0</v>
      </c>
      <c r="R163" s="248"/>
      <c r="S163" s="248" t="s">
        <v>272</v>
      </c>
      <c r="T163" s="249" t="s">
        <v>254</v>
      </c>
      <c r="U163" s="220">
        <v>0</v>
      </c>
      <c r="V163" s="220">
        <f>ROUND(E163*U163,2)</f>
        <v>0</v>
      </c>
      <c r="W163" s="220"/>
      <c r="X163" s="220" t="s">
        <v>475</v>
      </c>
      <c r="Y163" s="220" t="s">
        <v>256</v>
      </c>
      <c r="Z163" s="210"/>
      <c r="AA163" s="210"/>
      <c r="AB163" s="210"/>
      <c r="AC163" s="210"/>
      <c r="AD163" s="210"/>
      <c r="AE163" s="210"/>
      <c r="AF163" s="210"/>
      <c r="AG163" s="210" t="s">
        <v>1611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4">
        <v>53</v>
      </c>
      <c r="B164" s="235" t="s">
        <v>1768</v>
      </c>
      <c r="C164" s="251" t="s">
        <v>1769</v>
      </c>
      <c r="D164" s="236" t="s">
        <v>297</v>
      </c>
      <c r="E164" s="237">
        <v>1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9"/>
      <c r="S164" s="239" t="s">
        <v>1576</v>
      </c>
      <c r="T164" s="240" t="s">
        <v>1577</v>
      </c>
      <c r="U164" s="220">
        <v>0</v>
      </c>
      <c r="V164" s="220">
        <f>ROUND(E164*U164,2)</f>
        <v>0</v>
      </c>
      <c r="W164" s="220"/>
      <c r="X164" s="220" t="s">
        <v>273</v>
      </c>
      <c r="Y164" s="220" t="s">
        <v>256</v>
      </c>
      <c r="Z164" s="210"/>
      <c r="AA164" s="210"/>
      <c r="AB164" s="210"/>
      <c r="AC164" s="210"/>
      <c r="AD164" s="210"/>
      <c r="AE164" s="210"/>
      <c r="AF164" s="210"/>
      <c r="AG164" s="210" t="s">
        <v>1664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2" t="s">
        <v>1770</v>
      </c>
      <c r="D165" s="242"/>
      <c r="E165" s="242"/>
      <c r="F165" s="242"/>
      <c r="G165" s="242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259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3">
        <v>54</v>
      </c>
      <c r="B166" s="244" t="s">
        <v>1771</v>
      </c>
      <c r="C166" s="253" t="s">
        <v>1772</v>
      </c>
      <c r="D166" s="245" t="s">
        <v>297</v>
      </c>
      <c r="E166" s="246">
        <v>1</v>
      </c>
      <c r="F166" s="247"/>
      <c r="G166" s="248">
        <f>ROUND(E166*F166,2)</f>
        <v>0</v>
      </c>
      <c r="H166" s="247"/>
      <c r="I166" s="248">
        <f>ROUND(E166*H166,2)</f>
        <v>0</v>
      </c>
      <c r="J166" s="247"/>
      <c r="K166" s="248">
        <f>ROUND(E166*J166,2)</f>
        <v>0</v>
      </c>
      <c r="L166" s="248">
        <v>21</v>
      </c>
      <c r="M166" s="248">
        <f>G166*(1+L166/100)</f>
        <v>0</v>
      </c>
      <c r="N166" s="246">
        <v>5.0000000000000001E-4</v>
      </c>
      <c r="O166" s="246">
        <f>ROUND(E166*N166,2)</f>
        <v>0</v>
      </c>
      <c r="P166" s="246">
        <v>0</v>
      </c>
      <c r="Q166" s="246">
        <f>ROUND(E166*P166,2)</f>
        <v>0</v>
      </c>
      <c r="R166" s="248"/>
      <c r="S166" s="248" t="s">
        <v>1576</v>
      </c>
      <c r="T166" s="249" t="s">
        <v>1577</v>
      </c>
      <c r="U166" s="220">
        <v>0</v>
      </c>
      <c r="V166" s="220">
        <f>ROUND(E166*U166,2)</f>
        <v>0</v>
      </c>
      <c r="W166" s="220"/>
      <c r="X166" s="220" t="s">
        <v>475</v>
      </c>
      <c r="Y166" s="220" t="s">
        <v>256</v>
      </c>
      <c r="Z166" s="210"/>
      <c r="AA166" s="210"/>
      <c r="AB166" s="210"/>
      <c r="AC166" s="210"/>
      <c r="AD166" s="210"/>
      <c r="AE166" s="210"/>
      <c r="AF166" s="210"/>
      <c r="AG166" s="210" t="s">
        <v>1611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4">
        <v>55</v>
      </c>
      <c r="B167" s="235" t="s">
        <v>1773</v>
      </c>
      <c r="C167" s="251" t="s">
        <v>1774</v>
      </c>
      <c r="D167" s="236" t="s">
        <v>297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9"/>
      <c r="S167" s="239" t="s">
        <v>1576</v>
      </c>
      <c r="T167" s="240" t="s">
        <v>1577</v>
      </c>
      <c r="U167" s="220">
        <v>0</v>
      </c>
      <c r="V167" s="220">
        <f>ROUND(E167*U167,2)</f>
        <v>0</v>
      </c>
      <c r="W167" s="220"/>
      <c r="X167" s="220" t="s">
        <v>273</v>
      </c>
      <c r="Y167" s="220" t="s">
        <v>256</v>
      </c>
      <c r="Z167" s="210"/>
      <c r="AA167" s="210"/>
      <c r="AB167" s="210"/>
      <c r="AC167" s="210"/>
      <c r="AD167" s="210"/>
      <c r="AE167" s="210"/>
      <c r="AF167" s="210"/>
      <c r="AG167" s="210" t="s">
        <v>1664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2" t="s">
        <v>1775</v>
      </c>
      <c r="D168" s="242"/>
      <c r="E168" s="242"/>
      <c r="F168" s="242"/>
      <c r="G168" s="242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259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3">
        <v>56</v>
      </c>
      <c r="B169" s="244" t="s">
        <v>1776</v>
      </c>
      <c r="C169" s="253" t="s">
        <v>1777</v>
      </c>
      <c r="D169" s="245" t="s">
        <v>297</v>
      </c>
      <c r="E169" s="246">
        <v>1</v>
      </c>
      <c r="F169" s="247"/>
      <c r="G169" s="248">
        <f>ROUND(E169*F169,2)</f>
        <v>0</v>
      </c>
      <c r="H169" s="247"/>
      <c r="I169" s="248">
        <f>ROUND(E169*H169,2)</f>
        <v>0</v>
      </c>
      <c r="J169" s="247"/>
      <c r="K169" s="248">
        <f>ROUND(E169*J169,2)</f>
        <v>0</v>
      </c>
      <c r="L169" s="248">
        <v>21</v>
      </c>
      <c r="M169" s="248">
        <f>G169*(1+L169/100)</f>
        <v>0</v>
      </c>
      <c r="N169" s="246">
        <v>5.0000000000000001E-4</v>
      </c>
      <c r="O169" s="246">
        <f>ROUND(E169*N169,2)</f>
        <v>0</v>
      </c>
      <c r="P169" s="246">
        <v>0</v>
      </c>
      <c r="Q169" s="246">
        <f>ROUND(E169*P169,2)</f>
        <v>0</v>
      </c>
      <c r="R169" s="248"/>
      <c r="S169" s="248" t="s">
        <v>1576</v>
      </c>
      <c r="T169" s="249" t="s">
        <v>1577</v>
      </c>
      <c r="U169" s="220">
        <v>0</v>
      </c>
      <c r="V169" s="220">
        <f>ROUND(E169*U169,2)</f>
        <v>0</v>
      </c>
      <c r="W169" s="220"/>
      <c r="X169" s="220" t="s">
        <v>475</v>
      </c>
      <c r="Y169" s="220" t="s">
        <v>256</v>
      </c>
      <c r="Z169" s="210"/>
      <c r="AA169" s="210"/>
      <c r="AB169" s="210"/>
      <c r="AC169" s="210"/>
      <c r="AD169" s="210"/>
      <c r="AE169" s="210"/>
      <c r="AF169" s="210"/>
      <c r="AG169" s="210" t="s">
        <v>1611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4">
        <v>57</v>
      </c>
      <c r="B170" s="235" t="s">
        <v>1778</v>
      </c>
      <c r="C170" s="251" t="s">
        <v>1779</v>
      </c>
      <c r="D170" s="236" t="s">
        <v>297</v>
      </c>
      <c r="E170" s="237">
        <v>1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0</v>
      </c>
      <c r="O170" s="237">
        <f>ROUND(E170*N170,2)</f>
        <v>0</v>
      </c>
      <c r="P170" s="237">
        <v>0</v>
      </c>
      <c r="Q170" s="237">
        <f>ROUND(E170*P170,2)</f>
        <v>0</v>
      </c>
      <c r="R170" s="239"/>
      <c r="S170" s="239" t="s">
        <v>1576</v>
      </c>
      <c r="T170" s="240" t="s">
        <v>1577</v>
      </c>
      <c r="U170" s="220">
        <v>0</v>
      </c>
      <c r="V170" s="220">
        <f>ROUND(E170*U170,2)</f>
        <v>0</v>
      </c>
      <c r="W170" s="220"/>
      <c r="X170" s="220" t="s">
        <v>273</v>
      </c>
      <c r="Y170" s="220" t="s">
        <v>256</v>
      </c>
      <c r="Z170" s="210"/>
      <c r="AA170" s="210"/>
      <c r="AB170" s="210"/>
      <c r="AC170" s="210"/>
      <c r="AD170" s="210"/>
      <c r="AE170" s="210"/>
      <c r="AF170" s="210"/>
      <c r="AG170" s="210" t="s">
        <v>1664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2" t="s">
        <v>1780</v>
      </c>
      <c r="D171" s="242"/>
      <c r="E171" s="242"/>
      <c r="F171" s="242"/>
      <c r="G171" s="242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259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3">
        <v>58</v>
      </c>
      <c r="B172" s="244" t="s">
        <v>1781</v>
      </c>
      <c r="C172" s="253" t="s">
        <v>1782</v>
      </c>
      <c r="D172" s="245" t="s">
        <v>297</v>
      </c>
      <c r="E172" s="246">
        <v>1</v>
      </c>
      <c r="F172" s="247"/>
      <c r="G172" s="248">
        <f>ROUND(E172*F172,2)</f>
        <v>0</v>
      </c>
      <c r="H172" s="247"/>
      <c r="I172" s="248">
        <f>ROUND(E172*H172,2)</f>
        <v>0</v>
      </c>
      <c r="J172" s="247"/>
      <c r="K172" s="248">
        <f>ROUND(E172*J172,2)</f>
        <v>0</v>
      </c>
      <c r="L172" s="248">
        <v>21</v>
      </c>
      <c r="M172" s="248">
        <f>G172*(1+L172/100)</f>
        <v>0</v>
      </c>
      <c r="N172" s="246">
        <v>1.2999999999999999E-3</v>
      </c>
      <c r="O172" s="246">
        <f>ROUND(E172*N172,2)</f>
        <v>0</v>
      </c>
      <c r="P172" s="246">
        <v>0</v>
      </c>
      <c r="Q172" s="246">
        <f>ROUND(E172*P172,2)</f>
        <v>0</v>
      </c>
      <c r="R172" s="248"/>
      <c r="S172" s="248" t="s">
        <v>1576</v>
      </c>
      <c r="T172" s="249" t="s">
        <v>1577</v>
      </c>
      <c r="U172" s="220">
        <v>0</v>
      </c>
      <c r="V172" s="220">
        <f>ROUND(E172*U172,2)</f>
        <v>0</v>
      </c>
      <c r="W172" s="220"/>
      <c r="X172" s="220" t="s">
        <v>475</v>
      </c>
      <c r="Y172" s="220" t="s">
        <v>256</v>
      </c>
      <c r="Z172" s="210"/>
      <c r="AA172" s="210"/>
      <c r="AB172" s="210"/>
      <c r="AC172" s="210"/>
      <c r="AD172" s="210"/>
      <c r="AE172" s="210"/>
      <c r="AF172" s="210"/>
      <c r="AG172" s="210" t="s">
        <v>1611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4">
        <v>59</v>
      </c>
      <c r="B173" s="235" t="s">
        <v>1783</v>
      </c>
      <c r="C173" s="251" t="s">
        <v>1784</v>
      </c>
      <c r="D173" s="236" t="s">
        <v>297</v>
      </c>
      <c r="E173" s="237">
        <v>1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</v>
      </c>
      <c r="O173" s="237">
        <f>ROUND(E173*N173,2)</f>
        <v>0</v>
      </c>
      <c r="P173" s="237">
        <v>0</v>
      </c>
      <c r="Q173" s="237">
        <f>ROUND(E173*P173,2)</f>
        <v>0</v>
      </c>
      <c r="R173" s="239"/>
      <c r="S173" s="239" t="s">
        <v>1576</v>
      </c>
      <c r="T173" s="240" t="s">
        <v>1577</v>
      </c>
      <c r="U173" s="220">
        <v>0</v>
      </c>
      <c r="V173" s="220">
        <f>ROUND(E173*U173,2)</f>
        <v>0</v>
      </c>
      <c r="W173" s="220"/>
      <c r="X173" s="220" t="s">
        <v>273</v>
      </c>
      <c r="Y173" s="220" t="s">
        <v>256</v>
      </c>
      <c r="Z173" s="210"/>
      <c r="AA173" s="210"/>
      <c r="AB173" s="210"/>
      <c r="AC173" s="210"/>
      <c r="AD173" s="210"/>
      <c r="AE173" s="210"/>
      <c r="AF173" s="210"/>
      <c r="AG173" s="210" t="s">
        <v>1664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2" t="s">
        <v>1785</v>
      </c>
      <c r="D174" s="242"/>
      <c r="E174" s="242"/>
      <c r="F174" s="242"/>
      <c r="G174" s="242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259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3">
        <v>60</v>
      </c>
      <c r="B175" s="244" t="s">
        <v>1786</v>
      </c>
      <c r="C175" s="253" t="s">
        <v>1787</v>
      </c>
      <c r="D175" s="245" t="s">
        <v>297</v>
      </c>
      <c r="E175" s="246">
        <v>1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21</v>
      </c>
      <c r="M175" s="248">
        <f>G175*(1+L175/100)</f>
        <v>0</v>
      </c>
      <c r="N175" s="246">
        <v>2.0000000000000001E-4</v>
      </c>
      <c r="O175" s="246">
        <f>ROUND(E175*N175,2)</f>
        <v>0</v>
      </c>
      <c r="P175" s="246">
        <v>0</v>
      </c>
      <c r="Q175" s="246">
        <f>ROUND(E175*P175,2)</f>
        <v>0</v>
      </c>
      <c r="R175" s="248"/>
      <c r="S175" s="248" t="s">
        <v>1576</v>
      </c>
      <c r="T175" s="249" t="s">
        <v>1577</v>
      </c>
      <c r="U175" s="220">
        <v>0</v>
      </c>
      <c r="V175" s="220">
        <f>ROUND(E175*U175,2)</f>
        <v>0</v>
      </c>
      <c r="W175" s="220"/>
      <c r="X175" s="220" t="s">
        <v>475</v>
      </c>
      <c r="Y175" s="220" t="s">
        <v>256</v>
      </c>
      <c r="Z175" s="210"/>
      <c r="AA175" s="210"/>
      <c r="AB175" s="210"/>
      <c r="AC175" s="210"/>
      <c r="AD175" s="210"/>
      <c r="AE175" s="210"/>
      <c r="AF175" s="210"/>
      <c r="AG175" s="210" t="s">
        <v>1611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4">
        <v>61</v>
      </c>
      <c r="B176" s="235" t="s">
        <v>1788</v>
      </c>
      <c r="C176" s="251" t="s">
        <v>1789</v>
      </c>
      <c r="D176" s="236" t="s">
        <v>297</v>
      </c>
      <c r="E176" s="237">
        <v>3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9"/>
      <c r="S176" s="239" t="s">
        <v>1576</v>
      </c>
      <c r="T176" s="240" t="s">
        <v>1577</v>
      </c>
      <c r="U176" s="220">
        <v>0</v>
      </c>
      <c r="V176" s="220">
        <f>ROUND(E176*U176,2)</f>
        <v>0</v>
      </c>
      <c r="W176" s="220"/>
      <c r="X176" s="220" t="s">
        <v>273</v>
      </c>
      <c r="Y176" s="220" t="s">
        <v>256</v>
      </c>
      <c r="Z176" s="210"/>
      <c r="AA176" s="210"/>
      <c r="AB176" s="210"/>
      <c r="AC176" s="210"/>
      <c r="AD176" s="210"/>
      <c r="AE176" s="210"/>
      <c r="AF176" s="210"/>
      <c r="AG176" s="210" t="s">
        <v>1664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52" t="s">
        <v>1790</v>
      </c>
      <c r="D177" s="242"/>
      <c r="E177" s="242"/>
      <c r="F177" s="242"/>
      <c r="G177" s="242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259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3">
        <v>62</v>
      </c>
      <c r="B178" s="244" t="s">
        <v>1791</v>
      </c>
      <c r="C178" s="253" t="s">
        <v>1792</v>
      </c>
      <c r="D178" s="245" t="s">
        <v>297</v>
      </c>
      <c r="E178" s="246">
        <v>2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6">
        <v>1.1999999999999999E-3</v>
      </c>
      <c r="O178" s="246">
        <f>ROUND(E178*N178,2)</f>
        <v>0</v>
      </c>
      <c r="P178" s="246">
        <v>0</v>
      </c>
      <c r="Q178" s="246">
        <f>ROUND(E178*P178,2)</f>
        <v>0</v>
      </c>
      <c r="R178" s="248"/>
      <c r="S178" s="248" t="s">
        <v>1576</v>
      </c>
      <c r="T178" s="249" t="s">
        <v>1577</v>
      </c>
      <c r="U178" s="220">
        <v>0</v>
      </c>
      <c r="V178" s="220">
        <f>ROUND(E178*U178,2)</f>
        <v>0</v>
      </c>
      <c r="W178" s="220"/>
      <c r="X178" s="220" t="s">
        <v>475</v>
      </c>
      <c r="Y178" s="220" t="s">
        <v>256</v>
      </c>
      <c r="Z178" s="210"/>
      <c r="AA178" s="210"/>
      <c r="AB178" s="210"/>
      <c r="AC178" s="210"/>
      <c r="AD178" s="210"/>
      <c r="AE178" s="210"/>
      <c r="AF178" s="210"/>
      <c r="AG178" s="210" t="s">
        <v>1611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3">
        <v>63</v>
      </c>
      <c r="B179" s="244" t="s">
        <v>1793</v>
      </c>
      <c r="C179" s="253" t="s">
        <v>1794</v>
      </c>
      <c r="D179" s="245" t="s">
        <v>297</v>
      </c>
      <c r="E179" s="246">
        <v>1</v>
      </c>
      <c r="F179" s="247"/>
      <c r="G179" s="248">
        <f>ROUND(E179*F179,2)</f>
        <v>0</v>
      </c>
      <c r="H179" s="247"/>
      <c r="I179" s="248">
        <f>ROUND(E179*H179,2)</f>
        <v>0</v>
      </c>
      <c r="J179" s="247"/>
      <c r="K179" s="248">
        <f>ROUND(E179*J179,2)</f>
        <v>0</v>
      </c>
      <c r="L179" s="248">
        <v>21</v>
      </c>
      <c r="M179" s="248">
        <f>G179*(1+L179/100)</f>
        <v>0</v>
      </c>
      <c r="N179" s="246">
        <v>1.5E-3</v>
      </c>
      <c r="O179" s="246">
        <f>ROUND(E179*N179,2)</f>
        <v>0</v>
      </c>
      <c r="P179" s="246">
        <v>0</v>
      </c>
      <c r="Q179" s="246">
        <f>ROUND(E179*P179,2)</f>
        <v>0</v>
      </c>
      <c r="R179" s="248"/>
      <c r="S179" s="248" t="s">
        <v>1576</v>
      </c>
      <c r="T179" s="249" t="s">
        <v>1577</v>
      </c>
      <c r="U179" s="220">
        <v>0</v>
      </c>
      <c r="V179" s="220">
        <f>ROUND(E179*U179,2)</f>
        <v>0</v>
      </c>
      <c r="W179" s="220"/>
      <c r="X179" s="220" t="s">
        <v>475</v>
      </c>
      <c r="Y179" s="220" t="s">
        <v>256</v>
      </c>
      <c r="Z179" s="210"/>
      <c r="AA179" s="210"/>
      <c r="AB179" s="210"/>
      <c r="AC179" s="210"/>
      <c r="AD179" s="210"/>
      <c r="AE179" s="210"/>
      <c r="AF179" s="210"/>
      <c r="AG179" s="210" t="s">
        <v>1611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4">
        <v>64</v>
      </c>
      <c r="B180" s="235" t="s">
        <v>1795</v>
      </c>
      <c r="C180" s="251" t="s">
        <v>1796</v>
      </c>
      <c r="D180" s="236" t="s">
        <v>297</v>
      </c>
      <c r="E180" s="237">
        <v>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9"/>
      <c r="S180" s="239" t="s">
        <v>1576</v>
      </c>
      <c r="T180" s="240" t="s">
        <v>1577</v>
      </c>
      <c r="U180" s="220">
        <v>0</v>
      </c>
      <c r="V180" s="220">
        <f>ROUND(E180*U180,2)</f>
        <v>0</v>
      </c>
      <c r="W180" s="220"/>
      <c r="X180" s="220" t="s">
        <v>273</v>
      </c>
      <c r="Y180" s="220" t="s">
        <v>256</v>
      </c>
      <c r="Z180" s="210"/>
      <c r="AA180" s="210"/>
      <c r="AB180" s="210"/>
      <c r="AC180" s="210"/>
      <c r="AD180" s="210"/>
      <c r="AE180" s="210"/>
      <c r="AF180" s="210"/>
      <c r="AG180" s="210" t="s">
        <v>1664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2" t="s">
        <v>1797</v>
      </c>
      <c r="D181" s="242"/>
      <c r="E181" s="242"/>
      <c r="F181" s="242"/>
      <c r="G181" s="242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259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3">
        <v>65</v>
      </c>
      <c r="B182" s="244" t="s">
        <v>1798</v>
      </c>
      <c r="C182" s="253" t="s">
        <v>1799</v>
      </c>
      <c r="D182" s="245" t="s">
        <v>297</v>
      </c>
      <c r="E182" s="246">
        <v>1</v>
      </c>
      <c r="F182" s="247"/>
      <c r="G182" s="248">
        <f>ROUND(E182*F182,2)</f>
        <v>0</v>
      </c>
      <c r="H182" s="247"/>
      <c r="I182" s="248">
        <f>ROUND(E182*H182,2)</f>
        <v>0</v>
      </c>
      <c r="J182" s="247"/>
      <c r="K182" s="248">
        <f>ROUND(E182*J182,2)</f>
        <v>0</v>
      </c>
      <c r="L182" s="248">
        <v>21</v>
      </c>
      <c r="M182" s="248">
        <f>G182*(1+L182/100)</f>
        <v>0</v>
      </c>
      <c r="N182" s="246">
        <v>8.4999999999999995E-4</v>
      </c>
      <c r="O182" s="246">
        <f>ROUND(E182*N182,2)</f>
        <v>0</v>
      </c>
      <c r="P182" s="246">
        <v>0</v>
      </c>
      <c r="Q182" s="246">
        <f>ROUND(E182*P182,2)</f>
        <v>0</v>
      </c>
      <c r="R182" s="248"/>
      <c r="S182" s="248" t="s">
        <v>1576</v>
      </c>
      <c r="T182" s="249" t="s">
        <v>1577</v>
      </c>
      <c r="U182" s="220">
        <v>0</v>
      </c>
      <c r="V182" s="220">
        <f>ROUND(E182*U182,2)</f>
        <v>0</v>
      </c>
      <c r="W182" s="220"/>
      <c r="X182" s="220" t="s">
        <v>475</v>
      </c>
      <c r="Y182" s="220" t="s">
        <v>256</v>
      </c>
      <c r="Z182" s="210"/>
      <c r="AA182" s="210"/>
      <c r="AB182" s="210"/>
      <c r="AC182" s="210"/>
      <c r="AD182" s="210"/>
      <c r="AE182" s="210"/>
      <c r="AF182" s="210"/>
      <c r="AG182" s="210" t="s">
        <v>1611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4">
        <v>66</v>
      </c>
      <c r="B183" s="235" t="s">
        <v>1800</v>
      </c>
      <c r="C183" s="251" t="s">
        <v>1801</v>
      </c>
      <c r="D183" s="236" t="s">
        <v>297</v>
      </c>
      <c r="E183" s="237">
        <v>1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9"/>
      <c r="S183" s="239" t="s">
        <v>1576</v>
      </c>
      <c r="T183" s="240" t="s">
        <v>1577</v>
      </c>
      <c r="U183" s="220">
        <v>0</v>
      </c>
      <c r="V183" s="220">
        <f>ROUND(E183*U183,2)</f>
        <v>0</v>
      </c>
      <c r="W183" s="220"/>
      <c r="X183" s="220" t="s">
        <v>273</v>
      </c>
      <c r="Y183" s="220" t="s">
        <v>256</v>
      </c>
      <c r="Z183" s="210"/>
      <c r="AA183" s="210"/>
      <c r="AB183" s="210"/>
      <c r="AC183" s="210"/>
      <c r="AD183" s="210"/>
      <c r="AE183" s="210"/>
      <c r="AF183" s="210"/>
      <c r="AG183" s="210" t="s">
        <v>1664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2" t="s">
        <v>1802</v>
      </c>
      <c r="D184" s="242"/>
      <c r="E184" s="242"/>
      <c r="F184" s="242"/>
      <c r="G184" s="242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259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3">
        <v>67</v>
      </c>
      <c r="B185" s="244" t="s">
        <v>1803</v>
      </c>
      <c r="C185" s="253" t="s">
        <v>1804</v>
      </c>
      <c r="D185" s="245" t="s">
        <v>297</v>
      </c>
      <c r="E185" s="246">
        <v>1</v>
      </c>
      <c r="F185" s="247"/>
      <c r="G185" s="248">
        <f>ROUND(E185*F185,2)</f>
        <v>0</v>
      </c>
      <c r="H185" s="247"/>
      <c r="I185" s="248">
        <f>ROUND(E185*H185,2)</f>
        <v>0</v>
      </c>
      <c r="J185" s="247"/>
      <c r="K185" s="248">
        <f>ROUND(E185*J185,2)</f>
        <v>0</v>
      </c>
      <c r="L185" s="248">
        <v>21</v>
      </c>
      <c r="M185" s="248">
        <f>G185*(1+L185/100)</f>
        <v>0</v>
      </c>
      <c r="N185" s="246">
        <v>1E-3</v>
      </c>
      <c r="O185" s="246">
        <f>ROUND(E185*N185,2)</f>
        <v>0</v>
      </c>
      <c r="P185" s="246">
        <v>0</v>
      </c>
      <c r="Q185" s="246">
        <f>ROUND(E185*P185,2)</f>
        <v>0</v>
      </c>
      <c r="R185" s="248"/>
      <c r="S185" s="248" t="s">
        <v>1576</v>
      </c>
      <c r="T185" s="249" t="s">
        <v>1577</v>
      </c>
      <c r="U185" s="220">
        <v>0</v>
      </c>
      <c r="V185" s="220">
        <f>ROUND(E185*U185,2)</f>
        <v>0</v>
      </c>
      <c r="W185" s="220"/>
      <c r="X185" s="220" t="s">
        <v>475</v>
      </c>
      <c r="Y185" s="220" t="s">
        <v>256</v>
      </c>
      <c r="Z185" s="210"/>
      <c r="AA185" s="210"/>
      <c r="AB185" s="210"/>
      <c r="AC185" s="210"/>
      <c r="AD185" s="210"/>
      <c r="AE185" s="210"/>
      <c r="AF185" s="210"/>
      <c r="AG185" s="210" t="s">
        <v>1611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34">
        <v>68</v>
      </c>
      <c r="B186" s="235" t="s">
        <v>1805</v>
      </c>
      <c r="C186" s="251" t="s">
        <v>1806</v>
      </c>
      <c r="D186" s="236" t="s">
        <v>297</v>
      </c>
      <c r="E186" s="237">
        <v>1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7">
        <v>0</v>
      </c>
      <c r="O186" s="237">
        <f>ROUND(E186*N186,2)</f>
        <v>0</v>
      </c>
      <c r="P186" s="237">
        <v>0</v>
      </c>
      <c r="Q186" s="237">
        <f>ROUND(E186*P186,2)</f>
        <v>0</v>
      </c>
      <c r="R186" s="239"/>
      <c r="S186" s="239" t="s">
        <v>1576</v>
      </c>
      <c r="T186" s="240" t="s">
        <v>1577</v>
      </c>
      <c r="U186" s="220">
        <v>0</v>
      </c>
      <c r="V186" s="220">
        <f>ROUND(E186*U186,2)</f>
        <v>0</v>
      </c>
      <c r="W186" s="220"/>
      <c r="X186" s="220" t="s">
        <v>273</v>
      </c>
      <c r="Y186" s="220" t="s">
        <v>256</v>
      </c>
      <c r="Z186" s="210"/>
      <c r="AA186" s="210"/>
      <c r="AB186" s="210"/>
      <c r="AC186" s="210"/>
      <c r="AD186" s="210"/>
      <c r="AE186" s="210"/>
      <c r="AF186" s="210"/>
      <c r="AG186" s="210" t="s">
        <v>1664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2" t="s">
        <v>1807</v>
      </c>
      <c r="D187" s="242"/>
      <c r="E187" s="242"/>
      <c r="F187" s="242"/>
      <c r="G187" s="242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259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3">
        <v>69</v>
      </c>
      <c r="B188" s="244" t="s">
        <v>1808</v>
      </c>
      <c r="C188" s="253" t="s">
        <v>1809</v>
      </c>
      <c r="D188" s="245" t="s">
        <v>297</v>
      </c>
      <c r="E188" s="246">
        <v>1</v>
      </c>
      <c r="F188" s="247"/>
      <c r="G188" s="248">
        <f>ROUND(E188*F188,2)</f>
        <v>0</v>
      </c>
      <c r="H188" s="247"/>
      <c r="I188" s="248">
        <f>ROUND(E188*H188,2)</f>
        <v>0</v>
      </c>
      <c r="J188" s="247"/>
      <c r="K188" s="248">
        <f>ROUND(E188*J188,2)</f>
        <v>0</v>
      </c>
      <c r="L188" s="248">
        <v>21</v>
      </c>
      <c r="M188" s="248">
        <f>G188*(1+L188/100)</f>
        <v>0</v>
      </c>
      <c r="N188" s="246">
        <v>5.4999999999999997E-3</v>
      </c>
      <c r="O188" s="246">
        <f>ROUND(E188*N188,2)</f>
        <v>0.01</v>
      </c>
      <c r="P188" s="246">
        <v>0</v>
      </c>
      <c r="Q188" s="246">
        <f>ROUND(E188*P188,2)</f>
        <v>0</v>
      </c>
      <c r="R188" s="248"/>
      <c r="S188" s="248" t="s">
        <v>1576</v>
      </c>
      <c r="T188" s="249" t="s">
        <v>1577</v>
      </c>
      <c r="U188" s="220">
        <v>0</v>
      </c>
      <c r="V188" s="220">
        <f>ROUND(E188*U188,2)</f>
        <v>0</v>
      </c>
      <c r="W188" s="220"/>
      <c r="X188" s="220" t="s">
        <v>475</v>
      </c>
      <c r="Y188" s="220" t="s">
        <v>256</v>
      </c>
      <c r="Z188" s="210"/>
      <c r="AA188" s="210"/>
      <c r="AB188" s="210"/>
      <c r="AC188" s="210"/>
      <c r="AD188" s="210"/>
      <c r="AE188" s="210"/>
      <c r="AF188" s="210"/>
      <c r="AG188" s="210" t="s">
        <v>1611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3">
        <v>70</v>
      </c>
      <c r="B189" s="244" t="s">
        <v>1810</v>
      </c>
      <c r="C189" s="253" t="s">
        <v>1811</v>
      </c>
      <c r="D189" s="245" t="s">
        <v>271</v>
      </c>
      <c r="E189" s="246">
        <v>2</v>
      </c>
      <c r="F189" s="247"/>
      <c r="G189" s="248">
        <f>ROUND(E189*F189,2)</f>
        <v>0</v>
      </c>
      <c r="H189" s="247"/>
      <c r="I189" s="248">
        <f>ROUND(E189*H189,2)</f>
        <v>0</v>
      </c>
      <c r="J189" s="247"/>
      <c r="K189" s="248">
        <f>ROUND(E189*J189,2)</f>
        <v>0</v>
      </c>
      <c r="L189" s="248">
        <v>21</v>
      </c>
      <c r="M189" s="248">
        <f>G189*(1+L189/100)</f>
        <v>0</v>
      </c>
      <c r="N189" s="246">
        <v>0</v>
      </c>
      <c r="O189" s="246">
        <f>ROUND(E189*N189,2)</f>
        <v>0</v>
      </c>
      <c r="P189" s="246">
        <v>0</v>
      </c>
      <c r="Q189" s="246">
        <f>ROUND(E189*P189,2)</f>
        <v>0</v>
      </c>
      <c r="R189" s="248"/>
      <c r="S189" s="248" t="s">
        <v>272</v>
      </c>
      <c r="T189" s="249" t="s">
        <v>254</v>
      </c>
      <c r="U189" s="220">
        <v>0</v>
      </c>
      <c r="V189" s="220">
        <f>ROUND(E189*U189,2)</f>
        <v>0</v>
      </c>
      <c r="W189" s="220"/>
      <c r="X189" s="220" t="s">
        <v>273</v>
      </c>
      <c r="Y189" s="220" t="s">
        <v>256</v>
      </c>
      <c r="Z189" s="210"/>
      <c r="AA189" s="210"/>
      <c r="AB189" s="210"/>
      <c r="AC189" s="210"/>
      <c r="AD189" s="210"/>
      <c r="AE189" s="210"/>
      <c r="AF189" s="210"/>
      <c r="AG189" s="210" t="s">
        <v>1664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3">
        <v>71</v>
      </c>
      <c r="B190" s="244" t="s">
        <v>1812</v>
      </c>
      <c r="C190" s="253" t="s">
        <v>1813</v>
      </c>
      <c r="D190" s="245" t="s">
        <v>297</v>
      </c>
      <c r="E190" s="246">
        <v>1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21</v>
      </c>
      <c r="M190" s="248">
        <f>G190*(1+L190/100)</f>
        <v>0</v>
      </c>
      <c r="N190" s="246">
        <v>8.0000000000000004E-4</v>
      </c>
      <c r="O190" s="246">
        <f>ROUND(E190*N190,2)</f>
        <v>0</v>
      </c>
      <c r="P190" s="246">
        <v>0</v>
      </c>
      <c r="Q190" s="246">
        <f>ROUND(E190*P190,2)</f>
        <v>0</v>
      </c>
      <c r="R190" s="248"/>
      <c r="S190" s="248" t="s">
        <v>272</v>
      </c>
      <c r="T190" s="249" t="s">
        <v>254</v>
      </c>
      <c r="U190" s="220">
        <v>0</v>
      </c>
      <c r="V190" s="220">
        <f>ROUND(E190*U190,2)</f>
        <v>0</v>
      </c>
      <c r="W190" s="220"/>
      <c r="X190" s="220" t="s">
        <v>475</v>
      </c>
      <c r="Y190" s="220" t="s">
        <v>256</v>
      </c>
      <c r="Z190" s="210"/>
      <c r="AA190" s="210"/>
      <c r="AB190" s="210"/>
      <c r="AC190" s="210"/>
      <c r="AD190" s="210"/>
      <c r="AE190" s="210"/>
      <c r="AF190" s="210"/>
      <c r="AG190" s="210" t="s">
        <v>1611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3">
        <v>72</v>
      </c>
      <c r="B191" s="244" t="s">
        <v>1814</v>
      </c>
      <c r="C191" s="253" t="s">
        <v>1815</v>
      </c>
      <c r="D191" s="245" t="s">
        <v>297</v>
      </c>
      <c r="E191" s="246">
        <v>1</v>
      </c>
      <c r="F191" s="247"/>
      <c r="G191" s="248">
        <f>ROUND(E191*F191,2)</f>
        <v>0</v>
      </c>
      <c r="H191" s="247"/>
      <c r="I191" s="248">
        <f>ROUND(E191*H191,2)</f>
        <v>0</v>
      </c>
      <c r="J191" s="247"/>
      <c r="K191" s="248">
        <f>ROUND(E191*J191,2)</f>
        <v>0</v>
      </c>
      <c r="L191" s="248">
        <v>21</v>
      </c>
      <c r="M191" s="248">
        <f>G191*(1+L191/100)</f>
        <v>0</v>
      </c>
      <c r="N191" s="246">
        <v>8.0000000000000004E-4</v>
      </c>
      <c r="O191" s="246">
        <f>ROUND(E191*N191,2)</f>
        <v>0</v>
      </c>
      <c r="P191" s="246">
        <v>0</v>
      </c>
      <c r="Q191" s="246">
        <f>ROUND(E191*P191,2)</f>
        <v>0</v>
      </c>
      <c r="R191" s="248"/>
      <c r="S191" s="248" t="s">
        <v>272</v>
      </c>
      <c r="T191" s="249" t="s">
        <v>254</v>
      </c>
      <c r="U191" s="220">
        <v>0</v>
      </c>
      <c r="V191" s="220">
        <f>ROUND(E191*U191,2)</f>
        <v>0</v>
      </c>
      <c r="W191" s="220"/>
      <c r="X191" s="220" t="s">
        <v>475</v>
      </c>
      <c r="Y191" s="220" t="s">
        <v>256</v>
      </c>
      <c r="Z191" s="210"/>
      <c r="AA191" s="210"/>
      <c r="AB191" s="210"/>
      <c r="AC191" s="210"/>
      <c r="AD191" s="210"/>
      <c r="AE191" s="210"/>
      <c r="AF191" s="210"/>
      <c r="AG191" s="210" t="s">
        <v>1611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34">
        <v>73</v>
      </c>
      <c r="B192" s="235" t="s">
        <v>1816</v>
      </c>
      <c r="C192" s="251" t="s">
        <v>1817</v>
      </c>
      <c r="D192" s="236" t="s">
        <v>297</v>
      </c>
      <c r="E192" s="237">
        <v>1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9"/>
      <c r="S192" s="239" t="s">
        <v>1576</v>
      </c>
      <c r="T192" s="240" t="s">
        <v>1577</v>
      </c>
      <c r="U192" s="220">
        <v>0</v>
      </c>
      <c r="V192" s="220">
        <f>ROUND(E192*U192,2)</f>
        <v>0</v>
      </c>
      <c r="W192" s="220"/>
      <c r="X192" s="220" t="s">
        <v>273</v>
      </c>
      <c r="Y192" s="220" t="s">
        <v>256</v>
      </c>
      <c r="Z192" s="210"/>
      <c r="AA192" s="210"/>
      <c r="AB192" s="210"/>
      <c r="AC192" s="210"/>
      <c r="AD192" s="210"/>
      <c r="AE192" s="210"/>
      <c r="AF192" s="210"/>
      <c r="AG192" s="210" t="s">
        <v>1664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52" t="s">
        <v>1818</v>
      </c>
      <c r="D193" s="242"/>
      <c r="E193" s="242"/>
      <c r="F193" s="242"/>
      <c r="G193" s="242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259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43">
        <v>74</v>
      </c>
      <c r="B194" s="244" t="s">
        <v>1819</v>
      </c>
      <c r="C194" s="253" t="s">
        <v>1820</v>
      </c>
      <c r="D194" s="245" t="s">
        <v>297</v>
      </c>
      <c r="E194" s="246">
        <v>1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6">
        <v>2.0000000000000001E-4</v>
      </c>
      <c r="O194" s="246">
        <f>ROUND(E194*N194,2)</f>
        <v>0</v>
      </c>
      <c r="P194" s="246">
        <v>0</v>
      </c>
      <c r="Q194" s="246">
        <f>ROUND(E194*P194,2)</f>
        <v>0</v>
      </c>
      <c r="R194" s="248"/>
      <c r="S194" s="248" t="s">
        <v>1576</v>
      </c>
      <c r="T194" s="249" t="s">
        <v>1577</v>
      </c>
      <c r="U194" s="220">
        <v>0</v>
      </c>
      <c r="V194" s="220">
        <f>ROUND(E194*U194,2)</f>
        <v>0</v>
      </c>
      <c r="W194" s="220"/>
      <c r="X194" s="220" t="s">
        <v>475</v>
      </c>
      <c r="Y194" s="220" t="s">
        <v>256</v>
      </c>
      <c r="Z194" s="210"/>
      <c r="AA194" s="210"/>
      <c r="AB194" s="210"/>
      <c r="AC194" s="210"/>
      <c r="AD194" s="210"/>
      <c r="AE194" s="210"/>
      <c r="AF194" s="210"/>
      <c r="AG194" s="210" t="s">
        <v>1611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4">
        <v>75</v>
      </c>
      <c r="B195" s="235" t="s">
        <v>1821</v>
      </c>
      <c r="C195" s="251" t="s">
        <v>1822</v>
      </c>
      <c r="D195" s="236" t="s">
        <v>303</v>
      </c>
      <c r="E195" s="237">
        <v>0.58499999999999996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6.3000000000000003E-4</v>
      </c>
      <c r="O195" s="237">
        <f>ROUND(E195*N195,2)</f>
        <v>0</v>
      </c>
      <c r="P195" s="237">
        <v>0</v>
      </c>
      <c r="Q195" s="237">
        <f>ROUND(E195*P195,2)</f>
        <v>0</v>
      </c>
      <c r="R195" s="239"/>
      <c r="S195" s="239" t="s">
        <v>1576</v>
      </c>
      <c r="T195" s="240" t="s">
        <v>1577</v>
      </c>
      <c r="U195" s="220">
        <v>0</v>
      </c>
      <c r="V195" s="220">
        <f>ROUND(E195*U195,2)</f>
        <v>0</v>
      </c>
      <c r="W195" s="220"/>
      <c r="X195" s="220" t="s">
        <v>273</v>
      </c>
      <c r="Y195" s="220" t="s">
        <v>256</v>
      </c>
      <c r="Z195" s="210"/>
      <c r="AA195" s="210"/>
      <c r="AB195" s="210"/>
      <c r="AC195" s="210"/>
      <c r="AD195" s="210"/>
      <c r="AE195" s="210"/>
      <c r="AF195" s="210"/>
      <c r="AG195" s="210" t="s">
        <v>1664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2" t="s">
        <v>1823</v>
      </c>
      <c r="D196" s="242"/>
      <c r="E196" s="242"/>
      <c r="F196" s="242"/>
      <c r="G196" s="242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259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54" t="s">
        <v>1824</v>
      </c>
      <c r="D197" s="224"/>
      <c r="E197" s="225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286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4" t="s">
        <v>1825</v>
      </c>
      <c r="D198" s="224"/>
      <c r="E198" s="225">
        <v>0.59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286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4">
        <v>76</v>
      </c>
      <c r="B199" s="235" t="s">
        <v>1826</v>
      </c>
      <c r="C199" s="251" t="s">
        <v>1827</v>
      </c>
      <c r="D199" s="236" t="s">
        <v>303</v>
      </c>
      <c r="E199" s="237">
        <v>0.64400000000000002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7.4999999999999997E-3</v>
      </c>
      <c r="O199" s="237">
        <f>ROUND(E199*N199,2)</f>
        <v>0</v>
      </c>
      <c r="P199" s="237">
        <v>0</v>
      </c>
      <c r="Q199" s="237">
        <f>ROUND(E199*P199,2)</f>
        <v>0</v>
      </c>
      <c r="R199" s="239"/>
      <c r="S199" s="239" t="s">
        <v>1576</v>
      </c>
      <c r="T199" s="240" t="s">
        <v>1577</v>
      </c>
      <c r="U199" s="220">
        <v>0</v>
      </c>
      <c r="V199" s="220">
        <f>ROUND(E199*U199,2)</f>
        <v>0</v>
      </c>
      <c r="W199" s="220"/>
      <c r="X199" s="220" t="s">
        <v>475</v>
      </c>
      <c r="Y199" s="220" t="s">
        <v>256</v>
      </c>
      <c r="Z199" s="210"/>
      <c r="AA199" s="210"/>
      <c r="AB199" s="210"/>
      <c r="AC199" s="210"/>
      <c r="AD199" s="210"/>
      <c r="AE199" s="210"/>
      <c r="AF199" s="210"/>
      <c r="AG199" s="210" t="s">
        <v>1611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4" t="s">
        <v>1828</v>
      </c>
      <c r="D200" s="224"/>
      <c r="E200" s="225"/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286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54" t="s">
        <v>1829</v>
      </c>
      <c r="D201" s="224"/>
      <c r="E201" s="225">
        <v>0.64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286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x14ac:dyDescent="0.2">
      <c r="A202" s="227" t="s">
        <v>248</v>
      </c>
      <c r="B202" s="228" t="s">
        <v>157</v>
      </c>
      <c r="C202" s="250" t="s">
        <v>158</v>
      </c>
      <c r="D202" s="229"/>
      <c r="E202" s="230"/>
      <c r="F202" s="231"/>
      <c r="G202" s="231">
        <f>SUMIF(AG203:AG209,"&lt;&gt;NOR",G203:G209)</f>
        <v>0</v>
      </c>
      <c r="H202" s="231"/>
      <c r="I202" s="231">
        <f>SUM(I203:I209)</f>
        <v>0</v>
      </c>
      <c r="J202" s="231"/>
      <c r="K202" s="231">
        <f>SUM(K203:K209)</f>
        <v>0</v>
      </c>
      <c r="L202" s="231"/>
      <c r="M202" s="231">
        <f>SUM(M203:M209)</f>
        <v>0</v>
      </c>
      <c r="N202" s="230"/>
      <c r="O202" s="230">
        <f>SUM(O203:O209)</f>
        <v>0.02</v>
      </c>
      <c r="P202" s="230"/>
      <c r="Q202" s="230">
        <f>SUM(Q203:Q209)</f>
        <v>0</v>
      </c>
      <c r="R202" s="231"/>
      <c r="S202" s="231"/>
      <c r="T202" s="232"/>
      <c r="U202" s="226"/>
      <c r="V202" s="226">
        <f>SUM(V203:V209)</f>
        <v>0</v>
      </c>
      <c r="W202" s="226"/>
      <c r="X202" s="226"/>
      <c r="Y202" s="226"/>
      <c r="AG202" t="s">
        <v>249</v>
      </c>
    </row>
    <row r="203" spans="1:60" ht="22.5" outlineLevel="1" x14ac:dyDescent="0.2">
      <c r="A203" s="234">
        <v>77</v>
      </c>
      <c r="B203" s="235" t="s">
        <v>1830</v>
      </c>
      <c r="C203" s="251" t="s">
        <v>1831</v>
      </c>
      <c r="D203" s="236" t="s">
        <v>1614</v>
      </c>
      <c r="E203" s="237">
        <v>1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1.7649999999999999E-2</v>
      </c>
      <c r="O203" s="237">
        <f>ROUND(E203*N203,2)</f>
        <v>0.02</v>
      </c>
      <c r="P203" s="237">
        <v>0</v>
      </c>
      <c r="Q203" s="237">
        <f>ROUND(E203*P203,2)</f>
        <v>0</v>
      </c>
      <c r="R203" s="239"/>
      <c r="S203" s="239" t="s">
        <v>1576</v>
      </c>
      <c r="T203" s="240" t="s">
        <v>1577</v>
      </c>
      <c r="U203" s="220">
        <v>0</v>
      </c>
      <c r="V203" s="220">
        <f>ROUND(E203*U203,2)</f>
        <v>0</v>
      </c>
      <c r="W203" s="220"/>
      <c r="X203" s="220" t="s">
        <v>273</v>
      </c>
      <c r="Y203" s="220" t="s">
        <v>256</v>
      </c>
      <c r="Z203" s="210"/>
      <c r="AA203" s="210"/>
      <c r="AB203" s="210"/>
      <c r="AC203" s="210"/>
      <c r="AD203" s="210"/>
      <c r="AE203" s="210"/>
      <c r="AF203" s="210"/>
      <c r="AG203" s="210" t="s">
        <v>1664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2" t="s">
        <v>1832</v>
      </c>
      <c r="D204" s="242"/>
      <c r="E204" s="242"/>
      <c r="F204" s="242"/>
      <c r="G204" s="242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259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78</v>
      </c>
      <c r="B205" s="235" t="s">
        <v>1833</v>
      </c>
      <c r="C205" s="251" t="s">
        <v>1834</v>
      </c>
      <c r="D205" s="236" t="s">
        <v>1614</v>
      </c>
      <c r="E205" s="237">
        <v>1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0</v>
      </c>
      <c r="O205" s="237">
        <f>ROUND(E205*N205,2)</f>
        <v>0</v>
      </c>
      <c r="P205" s="237">
        <v>0</v>
      </c>
      <c r="Q205" s="237">
        <f>ROUND(E205*P205,2)</f>
        <v>0</v>
      </c>
      <c r="R205" s="239"/>
      <c r="S205" s="239" t="s">
        <v>1576</v>
      </c>
      <c r="T205" s="240" t="s">
        <v>1577</v>
      </c>
      <c r="U205" s="220">
        <v>0</v>
      </c>
      <c r="V205" s="220">
        <f>ROUND(E205*U205,2)</f>
        <v>0</v>
      </c>
      <c r="W205" s="220"/>
      <c r="X205" s="220" t="s">
        <v>273</v>
      </c>
      <c r="Y205" s="220" t="s">
        <v>256</v>
      </c>
      <c r="Z205" s="210"/>
      <c r="AA205" s="210"/>
      <c r="AB205" s="210"/>
      <c r="AC205" s="210"/>
      <c r="AD205" s="210"/>
      <c r="AE205" s="210"/>
      <c r="AF205" s="210"/>
      <c r="AG205" s="210" t="s">
        <v>1664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2" t="s">
        <v>1835</v>
      </c>
      <c r="D206" s="242"/>
      <c r="E206" s="242"/>
      <c r="F206" s="242"/>
      <c r="G206" s="242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259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3">
        <v>79</v>
      </c>
      <c r="B207" s="244" t="s">
        <v>1836</v>
      </c>
      <c r="C207" s="253" t="s">
        <v>1837</v>
      </c>
      <c r="D207" s="245" t="s">
        <v>297</v>
      </c>
      <c r="E207" s="246">
        <v>1</v>
      </c>
      <c r="F207" s="247"/>
      <c r="G207" s="248">
        <f>ROUND(E207*F207,2)</f>
        <v>0</v>
      </c>
      <c r="H207" s="247"/>
      <c r="I207" s="248">
        <f>ROUND(E207*H207,2)</f>
        <v>0</v>
      </c>
      <c r="J207" s="247"/>
      <c r="K207" s="248">
        <f>ROUND(E207*J207,2)</f>
        <v>0</v>
      </c>
      <c r="L207" s="248">
        <v>21</v>
      </c>
      <c r="M207" s="248">
        <f>G207*(1+L207/100)</f>
        <v>0</v>
      </c>
      <c r="N207" s="246">
        <v>1E-3</v>
      </c>
      <c r="O207" s="246">
        <f>ROUND(E207*N207,2)</f>
        <v>0</v>
      </c>
      <c r="P207" s="246">
        <v>0</v>
      </c>
      <c r="Q207" s="246">
        <f>ROUND(E207*P207,2)</f>
        <v>0</v>
      </c>
      <c r="R207" s="248"/>
      <c r="S207" s="248" t="s">
        <v>1576</v>
      </c>
      <c r="T207" s="249" t="s">
        <v>1577</v>
      </c>
      <c r="U207" s="220">
        <v>0</v>
      </c>
      <c r="V207" s="220">
        <f>ROUND(E207*U207,2)</f>
        <v>0</v>
      </c>
      <c r="W207" s="220"/>
      <c r="X207" s="220" t="s">
        <v>475</v>
      </c>
      <c r="Y207" s="220" t="s">
        <v>256</v>
      </c>
      <c r="Z207" s="210"/>
      <c r="AA207" s="210"/>
      <c r="AB207" s="210"/>
      <c r="AC207" s="210"/>
      <c r="AD207" s="210"/>
      <c r="AE207" s="210"/>
      <c r="AF207" s="210"/>
      <c r="AG207" s="210" t="s">
        <v>1611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33.75" outlineLevel="1" x14ac:dyDescent="0.2">
      <c r="A208" s="234">
        <v>80</v>
      </c>
      <c r="B208" s="235" t="s">
        <v>1838</v>
      </c>
      <c r="C208" s="251" t="s">
        <v>1839</v>
      </c>
      <c r="D208" s="236" t="s">
        <v>441</v>
      </c>
      <c r="E208" s="237">
        <v>1.9E-2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7">
        <v>0</v>
      </c>
      <c r="O208" s="237">
        <f>ROUND(E208*N208,2)</f>
        <v>0</v>
      </c>
      <c r="P208" s="237">
        <v>0</v>
      </c>
      <c r="Q208" s="237">
        <f>ROUND(E208*P208,2)</f>
        <v>0</v>
      </c>
      <c r="R208" s="239"/>
      <c r="S208" s="239" t="s">
        <v>1576</v>
      </c>
      <c r="T208" s="240" t="s">
        <v>1577</v>
      </c>
      <c r="U208" s="220">
        <v>0</v>
      </c>
      <c r="V208" s="220">
        <f>ROUND(E208*U208,2)</f>
        <v>0</v>
      </c>
      <c r="W208" s="220"/>
      <c r="X208" s="220" t="s">
        <v>273</v>
      </c>
      <c r="Y208" s="220" t="s">
        <v>256</v>
      </c>
      <c r="Z208" s="210"/>
      <c r="AA208" s="210"/>
      <c r="AB208" s="210"/>
      <c r="AC208" s="210"/>
      <c r="AD208" s="210"/>
      <c r="AE208" s="210"/>
      <c r="AF208" s="210"/>
      <c r="AG208" s="210" t="s">
        <v>1664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2" t="s">
        <v>1840</v>
      </c>
      <c r="D209" s="242"/>
      <c r="E209" s="242"/>
      <c r="F209" s="242"/>
      <c r="G209" s="242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259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x14ac:dyDescent="0.2">
      <c r="A210" s="227" t="s">
        <v>248</v>
      </c>
      <c r="B210" s="228" t="s">
        <v>161</v>
      </c>
      <c r="C210" s="250" t="s">
        <v>162</v>
      </c>
      <c r="D210" s="229"/>
      <c r="E210" s="230"/>
      <c r="F210" s="231"/>
      <c r="G210" s="231">
        <f>SUMIF(AG211:AG240,"&lt;&gt;NOR",G211:G240)</f>
        <v>0</v>
      </c>
      <c r="H210" s="231"/>
      <c r="I210" s="231">
        <f>SUM(I211:I240)</f>
        <v>0</v>
      </c>
      <c r="J210" s="231"/>
      <c r="K210" s="231">
        <f>SUM(K211:K240)</f>
        <v>0</v>
      </c>
      <c r="L210" s="231"/>
      <c r="M210" s="231">
        <f>SUM(M211:M240)</f>
        <v>0</v>
      </c>
      <c r="N210" s="230"/>
      <c r="O210" s="230">
        <f>SUM(O211:O240)</f>
        <v>0.17</v>
      </c>
      <c r="P210" s="230"/>
      <c r="Q210" s="230">
        <f>SUM(Q211:Q240)</f>
        <v>0</v>
      </c>
      <c r="R210" s="231"/>
      <c r="S210" s="231"/>
      <c r="T210" s="232"/>
      <c r="U210" s="226"/>
      <c r="V210" s="226">
        <f>SUM(V211:V240)</f>
        <v>0</v>
      </c>
      <c r="W210" s="226"/>
      <c r="X210" s="226"/>
      <c r="Y210" s="226"/>
      <c r="AG210" t="s">
        <v>249</v>
      </c>
    </row>
    <row r="211" spans="1:60" outlineLevel="1" x14ac:dyDescent="0.2">
      <c r="A211" s="234">
        <v>81</v>
      </c>
      <c r="B211" s="235" t="s">
        <v>1841</v>
      </c>
      <c r="C211" s="251" t="s">
        <v>1842</v>
      </c>
      <c r="D211" s="236" t="s">
        <v>297</v>
      </c>
      <c r="E211" s="237">
        <v>3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9"/>
      <c r="S211" s="239" t="s">
        <v>1576</v>
      </c>
      <c r="T211" s="240" t="s">
        <v>1577</v>
      </c>
      <c r="U211" s="220">
        <v>0</v>
      </c>
      <c r="V211" s="220">
        <f>ROUND(E211*U211,2)</f>
        <v>0</v>
      </c>
      <c r="W211" s="220"/>
      <c r="X211" s="220" t="s">
        <v>273</v>
      </c>
      <c r="Y211" s="220" t="s">
        <v>256</v>
      </c>
      <c r="Z211" s="210"/>
      <c r="AA211" s="210"/>
      <c r="AB211" s="210"/>
      <c r="AC211" s="210"/>
      <c r="AD211" s="210"/>
      <c r="AE211" s="210"/>
      <c r="AF211" s="210"/>
      <c r="AG211" s="210" t="s">
        <v>1664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2" t="s">
        <v>1843</v>
      </c>
      <c r="D212" s="242"/>
      <c r="E212" s="242"/>
      <c r="F212" s="242"/>
      <c r="G212" s="242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259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43">
        <v>82</v>
      </c>
      <c r="B213" s="244" t="s">
        <v>1844</v>
      </c>
      <c r="C213" s="253" t="s">
        <v>1845</v>
      </c>
      <c r="D213" s="245" t="s">
        <v>297</v>
      </c>
      <c r="E213" s="246">
        <v>3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21</v>
      </c>
      <c r="M213" s="248">
        <f>G213*(1+L213/100)</f>
        <v>0</v>
      </c>
      <c r="N213" s="246">
        <v>1.2E-4</v>
      </c>
      <c r="O213" s="246">
        <f>ROUND(E213*N213,2)</f>
        <v>0</v>
      </c>
      <c r="P213" s="246">
        <v>0</v>
      </c>
      <c r="Q213" s="246">
        <f>ROUND(E213*P213,2)</f>
        <v>0</v>
      </c>
      <c r="R213" s="248"/>
      <c r="S213" s="248" t="s">
        <v>1576</v>
      </c>
      <c r="T213" s="249" t="s">
        <v>1577</v>
      </c>
      <c r="U213" s="220">
        <v>0</v>
      </c>
      <c r="V213" s="220">
        <f>ROUND(E213*U213,2)</f>
        <v>0</v>
      </c>
      <c r="W213" s="220"/>
      <c r="X213" s="220" t="s">
        <v>475</v>
      </c>
      <c r="Y213" s="220" t="s">
        <v>256</v>
      </c>
      <c r="Z213" s="210"/>
      <c r="AA213" s="210"/>
      <c r="AB213" s="210"/>
      <c r="AC213" s="210"/>
      <c r="AD213" s="210"/>
      <c r="AE213" s="210"/>
      <c r="AF213" s="210"/>
      <c r="AG213" s="210" t="s">
        <v>1611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4">
        <v>83</v>
      </c>
      <c r="B214" s="235" t="s">
        <v>1846</v>
      </c>
      <c r="C214" s="251" t="s">
        <v>1847</v>
      </c>
      <c r="D214" s="236" t="s">
        <v>297</v>
      </c>
      <c r="E214" s="237">
        <v>3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0</v>
      </c>
      <c r="O214" s="237">
        <f>ROUND(E214*N214,2)</f>
        <v>0</v>
      </c>
      <c r="P214" s="237">
        <v>0</v>
      </c>
      <c r="Q214" s="237">
        <f>ROUND(E214*P214,2)</f>
        <v>0</v>
      </c>
      <c r="R214" s="239"/>
      <c r="S214" s="239" t="s">
        <v>1576</v>
      </c>
      <c r="T214" s="240" t="s">
        <v>1577</v>
      </c>
      <c r="U214" s="220">
        <v>0</v>
      </c>
      <c r="V214" s="220">
        <f>ROUND(E214*U214,2)</f>
        <v>0</v>
      </c>
      <c r="W214" s="220"/>
      <c r="X214" s="220" t="s">
        <v>273</v>
      </c>
      <c r="Y214" s="220" t="s">
        <v>256</v>
      </c>
      <c r="Z214" s="210"/>
      <c r="AA214" s="210"/>
      <c r="AB214" s="210"/>
      <c r="AC214" s="210"/>
      <c r="AD214" s="210"/>
      <c r="AE214" s="210"/>
      <c r="AF214" s="210"/>
      <c r="AG214" s="210" t="s">
        <v>1664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2" t="s">
        <v>1848</v>
      </c>
      <c r="D215" s="242"/>
      <c r="E215" s="242"/>
      <c r="F215" s="242"/>
      <c r="G215" s="242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259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3">
        <v>84</v>
      </c>
      <c r="B216" s="244" t="s">
        <v>1849</v>
      </c>
      <c r="C216" s="253" t="s">
        <v>1850</v>
      </c>
      <c r="D216" s="245" t="s">
        <v>297</v>
      </c>
      <c r="E216" s="246">
        <v>3</v>
      </c>
      <c r="F216" s="247"/>
      <c r="G216" s="248">
        <f>ROUND(E216*F216,2)</f>
        <v>0</v>
      </c>
      <c r="H216" s="247"/>
      <c r="I216" s="248">
        <f>ROUND(E216*H216,2)</f>
        <v>0</v>
      </c>
      <c r="J216" s="247"/>
      <c r="K216" s="248">
        <f>ROUND(E216*J216,2)</f>
        <v>0</v>
      </c>
      <c r="L216" s="248">
        <v>21</v>
      </c>
      <c r="M216" s="248">
        <f>G216*(1+L216/100)</f>
        <v>0</v>
      </c>
      <c r="N216" s="246">
        <v>2.9000000000000001E-2</v>
      </c>
      <c r="O216" s="246">
        <f>ROUND(E216*N216,2)</f>
        <v>0.09</v>
      </c>
      <c r="P216" s="246">
        <v>0</v>
      </c>
      <c r="Q216" s="246">
        <f>ROUND(E216*P216,2)</f>
        <v>0</v>
      </c>
      <c r="R216" s="248"/>
      <c r="S216" s="248" t="s">
        <v>1576</v>
      </c>
      <c r="T216" s="249" t="s">
        <v>1577</v>
      </c>
      <c r="U216" s="220">
        <v>0</v>
      </c>
      <c r="V216" s="220">
        <f>ROUND(E216*U216,2)</f>
        <v>0</v>
      </c>
      <c r="W216" s="220"/>
      <c r="X216" s="220" t="s">
        <v>475</v>
      </c>
      <c r="Y216" s="220" t="s">
        <v>256</v>
      </c>
      <c r="Z216" s="210"/>
      <c r="AA216" s="210"/>
      <c r="AB216" s="210"/>
      <c r="AC216" s="210"/>
      <c r="AD216" s="210"/>
      <c r="AE216" s="210"/>
      <c r="AF216" s="210"/>
      <c r="AG216" s="210" t="s">
        <v>1611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4">
        <v>85</v>
      </c>
      <c r="B217" s="235" t="s">
        <v>1851</v>
      </c>
      <c r="C217" s="251" t="s">
        <v>1852</v>
      </c>
      <c r="D217" s="236" t="s">
        <v>297</v>
      </c>
      <c r="E217" s="237">
        <v>1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9"/>
      <c r="S217" s="239" t="s">
        <v>1576</v>
      </c>
      <c r="T217" s="240" t="s">
        <v>1577</v>
      </c>
      <c r="U217" s="220">
        <v>0</v>
      </c>
      <c r="V217" s="220">
        <f>ROUND(E217*U217,2)</f>
        <v>0</v>
      </c>
      <c r="W217" s="220"/>
      <c r="X217" s="220" t="s">
        <v>273</v>
      </c>
      <c r="Y217" s="220" t="s">
        <v>256</v>
      </c>
      <c r="Z217" s="210"/>
      <c r="AA217" s="210"/>
      <c r="AB217" s="210"/>
      <c r="AC217" s="210"/>
      <c r="AD217" s="210"/>
      <c r="AE217" s="210"/>
      <c r="AF217" s="210"/>
      <c r="AG217" s="210" t="s">
        <v>1664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2" t="s">
        <v>1853</v>
      </c>
      <c r="D218" s="242"/>
      <c r="E218" s="242"/>
      <c r="F218" s="242"/>
      <c r="G218" s="242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259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43">
        <v>86</v>
      </c>
      <c r="B219" s="244" t="s">
        <v>1854</v>
      </c>
      <c r="C219" s="253" t="s">
        <v>1855</v>
      </c>
      <c r="D219" s="245" t="s">
        <v>297</v>
      </c>
      <c r="E219" s="246">
        <v>1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6">
        <v>0.05</v>
      </c>
      <c r="O219" s="246">
        <f>ROUND(E219*N219,2)</f>
        <v>0.05</v>
      </c>
      <c r="P219" s="246">
        <v>0</v>
      </c>
      <c r="Q219" s="246">
        <f>ROUND(E219*P219,2)</f>
        <v>0</v>
      </c>
      <c r="R219" s="248"/>
      <c r="S219" s="248" t="s">
        <v>1576</v>
      </c>
      <c r="T219" s="249" t="s">
        <v>1577</v>
      </c>
      <c r="U219" s="220">
        <v>0</v>
      </c>
      <c r="V219" s="220">
        <f>ROUND(E219*U219,2)</f>
        <v>0</v>
      </c>
      <c r="W219" s="220"/>
      <c r="X219" s="220" t="s">
        <v>475</v>
      </c>
      <c r="Y219" s="220" t="s">
        <v>256</v>
      </c>
      <c r="Z219" s="210"/>
      <c r="AA219" s="210"/>
      <c r="AB219" s="210"/>
      <c r="AC219" s="210"/>
      <c r="AD219" s="210"/>
      <c r="AE219" s="210"/>
      <c r="AF219" s="210"/>
      <c r="AG219" s="210" t="s">
        <v>1611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4">
        <v>87</v>
      </c>
      <c r="B220" s="235" t="s">
        <v>1856</v>
      </c>
      <c r="C220" s="251" t="s">
        <v>1857</v>
      </c>
      <c r="D220" s="236" t="s">
        <v>361</v>
      </c>
      <c r="E220" s="237">
        <v>25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0</v>
      </c>
      <c r="O220" s="237">
        <f>ROUND(E220*N220,2)</f>
        <v>0</v>
      </c>
      <c r="P220" s="237">
        <v>0</v>
      </c>
      <c r="Q220" s="237">
        <f>ROUND(E220*P220,2)</f>
        <v>0</v>
      </c>
      <c r="R220" s="239"/>
      <c r="S220" s="239" t="s">
        <v>1576</v>
      </c>
      <c r="T220" s="240" t="s">
        <v>1577</v>
      </c>
      <c r="U220" s="220">
        <v>0</v>
      </c>
      <c r="V220" s="220">
        <f>ROUND(E220*U220,2)</f>
        <v>0</v>
      </c>
      <c r="W220" s="220"/>
      <c r="X220" s="220" t="s">
        <v>273</v>
      </c>
      <c r="Y220" s="220" t="s">
        <v>256</v>
      </c>
      <c r="Z220" s="210"/>
      <c r="AA220" s="210"/>
      <c r="AB220" s="210"/>
      <c r="AC220" s="210"/>
      <c r="AD220" s="210"/>
      <c r="AE220" s="210"/>
      <c r="AF220" s="210"/>
      <c r="AG220" s="210" t="s">
        <v>1664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2" t="s">
        <v>1858</v>
      </c>
      <c r="D221" s="242"/>
      <c r="E221" s="242"/>
      <c r="F221" s="242"/>
      <c r="G221" s="242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259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3">
        <v>88</v>
      </c>
      <c r="B222" s="244" t="s">
        <v>1859</v>
      </c>
      <c r="C222" s="253" t="s">
        <v>1860</v>
      </c>
      <c r="D222" s="245" t="s">
        <v>361</v>
      </c>
      <c r="E222" s="246">
        <v>25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21</v>
      </c>
      <c r="M222" s="248">
        <f>G222*(1+L222/100)</f>
        <v>0</v>
      </c>
      <c r="N222" s="246">
        <v>8.0000000000000004E-4</v>
      </c>
      <c r="O222" s="246">
        <f>ROUND(E222*N222,2)</f>
        <v>0.02</v>
      </c>
      <c r="P222" s="246">
        <v>0</v>
      </c>
      <c r="Q222" s="246">
        <f>ROUND(E222*P222,2)</f>
        <v>0</v>
      </c>
      <c r="R222" s="248"/>
      <c r="S222" s="248" t="s">
        <v>1576</v>
      </c>
      <c r="T222" s="249" t="s">
        <v>1577</v>
      </c>
      <c r="U222" s="220">
        <v>0</v>
      </c>
      <c r="V222" s="220">
        <f>ROUND(E222*U222,2)</f>
        <v>0</v>
      </c>
      <c r="W222" s="220"/>
      <c r="X222" s="220" t="s">
        <v>475</v>
      </c>
      <c r="Y222" s="220" t="s">
        <v>256</v>
      </c>
      <c r="Z222" s="210"/>
      <c r="AA222" s="210"/>
      <c r="AB222" s="210"/>
      <c r="AC222" s="210"/>
      <c r="AD222" s="210"/>
      <c r="AE222" s="210"/>
      <c r="AF222" s="210"/>
      <c r="AG222" s="210" t="s">
        <v>1611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4">
        <v>89</v>
      </c>
      <c r="B223" s="235" t="s">
        <v>1861</v>
      </c>
      <c r="C223" s="251" t="s">
        <v>1862</v>
      </c>
      <c r="D223" s="236" t="s">
        <v>1604</v>
      </c>
      <c r="E223" s="237">
        <v>8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7">
        <v>0</v>
      </c>
      <c r="O223" s="237">
        <f>ROUND(E223*N223,2)</f>
        <v>0</v>
      </c>
      <c r="P223" s="237">
        <v>0</v>
      </c>
      <c r="Q223" s="237">
        <f>ROUND(E223*P223,2)</f>
        <v>0</v>
      </c>
      <c r="R223" s="239"/>
      <c r="S223" s="239" t="s">
        <v>1576</v>
      </c>
      <c r="T223" s="240" t="s">
        <v>1577</v>
      </c>
      <c r="U223" s="220">
        <v>0</v>
      </c>
      <c r="V223" s="220">
        <f>ROUND(E223*U223,2)</f>
        <v>0</v>
      </c>
      <c r="W223" s="220"/>
      <c r="X223" s="220" t="s">
        <v>273</v>
      </c>
      <c r="Y223" s="220" t="s">
        <v>256</v>
      </c>
      <c r="Z223" s="210"/>
      <c r="AA223" s="210"/>
      <c r="AB223" s="210"/>
      <c r="AC223" s="210"/>
      <c r="AD223" s="210"/>
      <c r="AE223" s="210"/>
      <c r="AF223" s="210"/>
      <c r="AG223" s="210" t="s">
        <v>1664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2" t="s">
        <v>1863</v>
      </c>
      <c r="D224" s="242"/>
      <c r="E224" s="242"/>
      <c r="F224" s="242"/>
      <c r="G224" s="242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259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4">
        <v>90</v>
      </c>
      <c r="B225" s="235" t="s">
        <v>1864</v>
      </c>
      <c r="C225" s="251" t="s">
        <v>1865</v>
      </c>
      <c r="D225" s="236" t="s">
        <v>297</v>
      </c>
      <c r="E225" s="237">
        <v>2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/>
      <c r="S225" s="239" t="s">
        <v>1576</v>
      </c>
      <c r="T225" s="240" t="s">
        <v>1577</v>
      </c>
      <c r="U225" s="220">
        <v>0</v>
      </c>
      <c r="V225" s="220">
        <f>ROUND(E225*U225,2)</f>
        <v>0</v>
      </c>
      <c r="W225" s="220"/>
      <c r="X225" s="220" t="s">
        <v>273</v>
      </c>
      <c r="Y225" s="220" t="s">
        <v>256</v>
      </c>
      <c r="Z225" s="210"/>
      <c r="AA225" s="210"/>
      <c r="AB225" s="210"/>
      <c r="AC225" s="210"/>
      <c r="AD225" s="210"/>
      <c r="AE225" s="210"/>
      <c r="AF225" s="210"/>
      <c r="AG225" s="210" t="s">
        <v>1664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2" t="s">
        <v>1866</v>
      </c>
      <c r="D226" s="242"/>
      <c r="E226" s="242"/>
      <c r="F226" s="242"/>
      <c r="G226" s="242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259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34">
        <v>91</v>
      </c>
      <c r="B227" s="235" t="s">
        <v>1867</v>
      </c>
      <c r="C227" s="251" t="s">
        <v>1868</v>
      </c>
      <c r="D227" s="236" t="s">
        <v>297</v>
      </c>
      <c r="E227" s="237">
        <v>4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2.0000000000000001E-4</v>
      </c>
      <c r="O227" s="237">
        <f>ROUND(E227*N227,2)</f>
        <v>0</v>
      </c>
      <c r="P227" s="237">
        <v>0</v>
      </c>
      <c r="Q227" s="237">
        <f>ROUND(E227*P227,2)</f>
        <v>0</v>
      </c>
      <c r="R227" s="239"/>
      <c r="S227" s="239" t="s">
        <v>1576</v>
      </c>
      <c r="T227" s="240" t="s">
        <v>1577</v>
      </c>
      <c r="U227" s="220">
        <v>0</v>
      </c>
      <c r="V227" s="220">
        <f>ROUND(E227*U227,2)</f>
        <v>0</v>
      </c>
      <c r="W227" s="220"/>
      <c r="X227" s="220" t="s">
        <v>475</v>
      </c>
      <c r="Y227" s="220" t="s">
        <v>256</v>
      </c>
      <c r="Z227" s="210"/>
      <c r="AA227" s="210"/>
      <c r="AB227" s="210"/>
      <c r="AC227" s="210"/>
      <c r="AD227" s="210"/>
      <c r="AE227" s="210"/>
      <c r="AF227" s="210"/>
      <c r="AG227" s="210" t="s">
        <v>1611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4" t="s">
        <v>1869</v>
      </c>
      <c r="D228" s="224"/>
      <c r="E228" s="225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286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4" t="s">
        <v>111</v>
      </c>
      <c r="D229" s="224"/>
      <c r="E229" s="225">
        <v>4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286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3">
        <v>92</v>
      </c>
      <c r="B230" s="244" t="s">
        <v>1870</v>
      </c>
      <c r="C230" s="253" t="s">
        <v>1871</v>
      </c>
      <c r="D230" s="245" t="s">
        <v>1872</v>
      </c>
      <c r="E230" s="246">
        <v>2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6">
        <v>5.0000000000000002E-5</v>
      </c>
      <c r="O230" s="246">
        <f>ROUND(E230*N230,2)</f>
        <v>0</v>
      </c>
      <c r="P230" s="246">
        <v>0</v>
      </c>
      <c r="Q230" s="246">
        <f>ROUND(E230*P230,2)</f>
        <v>0</v>
      </c>
      <c r="R230" s="248"/>
      <c r="S230" s="248" t="s">
        <v>1576</v>
      </c>
      <c r="T230" s="249" t="s">
        <v>1577</v>
      </c>
      <c r="U230" s="220">
        <v>0</v>
      </c>
      <c r="V230" s="220">
        <f>ROUND(E230*U230,2)</f>
        <v>0</v>
      </c>
      <c r="W230" s="220"/>
      <c r="X230" s="220" t="s">
        <v>475</v>
      </c>
      <c r="Y230" s="220" t="s">
        <v>256</v>
      </c>
      <c r="Z230" s="210"/>
      <c r="AA230" s="210"/>
      <c r="AB230" s="210"/>
      <c r="AC230" s="210"/>
      <c r="AD230" s="210"/>
      <c r="AE230" s="210"/>
      <c r="AF230" s="210"/>
      <c r="AG230" s="210" t="s">
        <v>1611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4">
        <v>93</v>
      </c>
      <c r="B231" s="235" t="s">
        <v>1873</v>
      </c>
      <c r="C231" s="251" t="s">
        <v>1874</v>
      </c>
      <c r="D231" s="236" t="s">
        <v>297</v>
      </c>
      <c r="E231" s="237">
        <v>3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0</v>
      </c>
      <c r="O231" s="237">
        <f>ROUND(E231*N231,2)</f>
        <v>0</v>
      </c>
      <c r="P231" s="237">
        <v>0</v>
      </c>
      <c r="Q231" s="237">
        <f>ROUND(E231*P231,2)</f>
        <v>0</v>
      </c>
      <c r="R231" s="239"/>
      <c r="S231" s="239" t="s">
        <v>1576</v>
      </c>
      <c r="T231" s="240" t="s">
        <v>1577</v>
      </c>
      <c r="U231" s="220">
        <v>0</v>
      </c>
      <c r="V231" s="220">
        <f>ROUND(E231*U231,2)</f>
        <v>0</v>
      </c>
      <c r="W231" s="220"/>
      <c r="X231" s="220" t="s">
        <v>273</v>
      </c>
      <c r="Y231" s="220" t="s">
        <v>256</v>
      </c>
      <c r="Z231" s="210"/>
      <c r="AA231" s="210"/>
      <c r="AB231" s="210"/>
      <c r="AC231" s="210"/>
      <c r="AD231" s="210"/>
      <c r="AE231" s="210"/>
      <c r="AF231" s="210"/>
      <c r="AG231" s="210" t="s">
        <v>1664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2" t="s">
        <v>1875</v>
      </c>
      <c r="D232" s="242"/>
      <c r="E232" s="242"/>
      <c r="F232" s="242"/>
      <c r="G232" s="242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259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3">
        <v>94</v>
      </c>
      <c r="B233" s="244" t="s">
        <v>1876</v>
      </c>
      <c r="C233" s="253" t="s">
        <v>1877</v>
      </c>
      <c r="D233" s="245" t="s">
        <v>361</v>
      </c>
      <c r="E233" s="246">
        <v>3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21</v>
      </c>
      <c r="M233" s="248">
        <f>G233*(1+L233/100)</f>
        <v>0</v>
      </c>
      <c r="N233" s="246">
        <v>4.0999999999999999E-4</v>
      </c>
      <c r="O233" s="246">
        <f>ROUND(E233*N233,2)</f>
        <v>0</v>
      </c>
      <c r="P233" s="246">
        <v>0</v>
      </c>
      <c r="Q233" s="246">
        <f>ROUND(E233*P233,2)</f>
        <v>0</v>
      </c>
      <c r="R233" s="248"/>
      <c r="S233" s="248" t="s">
        <v>1576</v>
      </c>
      <c r="T233" s="249" t="s">
        <v>1577</v>
      </c>
      <c r="U233" s="220">
        <v>0</v>
      </c>
      <c r="V233" s="220">
        <f>ROUND(E233*U233,2)</f>
        <v>0</v>
      </c>
      <c r="W233" s="220"/>
      <c r="X233" s="220" t="s">
        <v>475</v>
      </c>
      <c r="Y233" s="220" t="s">
        <v>256</v>
      </c>
      <c r="Z233" s="210"/>
      <c r="AA233" s="210"/>
      <c r="AB233" s="210"/>
      <c r="AC233" s="210"/>
      <c r="AD233" s="210"/>
      <c r="AE233" s="210"/>
      <c r="AF233" s="210"/>
      <c r="AG233" s="210" t="s">
        <v>1611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4">
        <v>95</v>
      </c>
      <c r="B234" s="235" t="s">
        <v>1878</v>
      </c>
      <c r="C234" s="251" t="s">
        <v>1879</v>
      </c>
      <c r="D234" s="236" t="s">
        <v>496</v>
      </c>
      <c r="E234" s="237">
        <v>8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0</v>
      </c>
      <c r="O234" s="237">
        <f>ROUND(E234*N234,2)</f>
        <v>0</v>
      </c>
      <c r="P234" s="237">
        <v>0</v>
      </c>
      <c r="Q234" s="237">
        <f>ROUND(E234*P234,2)</f>
        <v>0</v>
      </c>
      <c r="R234" s="239"/>
      <c r="S234" s="239" t="s">
        <v>1576</v>
      </c>
      <c r="T234" s="240" t="s">
        <v>1577</v>
      </c>
      <c r="U234" s="220">
        <v>0</v>
      </c>
      <c r="V234" s="220">
        <f>ROUND(E234*U234,2)</f>
        <v>0</v>
      </c>
      <c r="W234" s="220"/>
      <c r="X234" s="220" t="s">
        <v>273</v>
      </c>
      <c r="Y234" s="220" t="s">
        <v>256</v>
      </c>
      <c r="Z234" s="210"/>
      <c r="AA234" s="210"/>
      <c r="AB234" s="210"/>
      <c r="AC234" s="210"/>
      <c r="AD234" s="210"/>
      <c r="AE234" s="210"/>
      <c r="AF234" s="210"/>
      <c r="AG234" s="210" t="s">
        <v>1664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2" t="s">
        <v>1880</v>
      </c>
      <c r="D235" s="242"/>
      <c r="E235" s="242"/>
      <c r="F235" s="242"/>
      <c r="G235" s="242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259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4" t="s">
        <v>1881</v>
      </c>
      <c r="D236" s="224"/>
      <c r="E236" s="225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286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4" t="s">
        <v>1623</v>
      </c>
      <c r="D237" s="224"/>
      <c r="E237" s="225">
        <v>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286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3">
        <v>96</v>
      </c>
      <c r="B238" s="244" t="s">
        <v>1882</v>
      </c>
      <c r="C238" s="253" t="s">
        <v>1883</v>
      </c>
      <c r="D238" s="245" t="s">
        <v>496</v>
      </c>
      <c r="E238" s="246">
        <v>8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6">
        <v>1E-3</v>
      </c>
      <c r="O238" s="246">
        <f>ROUND(E238*N238,2)</f>
        <v>0.01</v>
      </c>
      <c r="P238" s="246">
        <v>0</v>
      </c>
      <c r="Q238" s="246">
        <f>ROUND(E238*P238,2)</f>
        <v>0</v>
      </c>
      <c r="R238" s="248"/>
      <c r="S238" s="248" t="s">
        <v>1576</v>
      </c>
      <c r="T238" s="249" t="s">
        <v>1577</v>
      </c>
      <c r="U238" s="220">
        <v>0</v>
      </c>
      <c r="V238" s="220">
        <f>ROUND(E238*U238,2)</f>
        <v>0</v>
      </c>
      <c r="W238" s="220"/>
      <c r="X238" s="220" t="s">
        <v>475</v>
      </c>
      <c r="Y238" s="220" t="s">
        <v>256</v>
      </c>
      <c r="Z238" s="210"/>
      <c r="AA238" s="210"/>
      <c r="AB238" s="210"/>
      <c r="AC238" s="210"/>
      <c r="AD238" s="210"/>
      <c r="AE238" s="210"/>
      <c r="AF238" s="210"/>
      <c r="AG238" s="210" t="s">
        <v>1611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4">
        <v>97</v>
      </c>
      <c r="B239" s="235" t="s">
        <v>1884</v>
      </c>
      <c r="C239" s="251" t="s">
        <v>1885</v>
      </c>
      <c r="D239" s="236" t="s">
        <v>441</v>
      </c>
      <c r="E239" s="237">
        <v>0.16700000000000001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0</v>
      </c>
      <c r="O239" s="237">
        <f>ROUND(E239*N239,2)</f>
        <v>0</v>
      </c>
      <c r="P239" s="237">
        <v>0</v>
      </c>
      <c r="Q239" s="237">
        <f>ROUND(E239*P239,2)</f>
        <v>0</v>
      </c>
      <c r="R239" s="239"/>
      <c r="S239" s="239" t="s">
        <v>1576</v>
      </c>
      <c r="T239" s="240" t="s">
        <v>1577</v>
      </c>
      <c r="U239" s="220">
        <v>0</v>
      </c>
      <c r="V239" s="220">
        <f>ROUND(E239*U239,2)</f>
        <v>0</v>
      </c>
      <c r="W239" s="220"/>
      <c r="X239" s="220" t="s">
        <v>273</v>
      </c>
      <c r="Y239" s="220" t="s">
        <v>256</v>
      </c>
      <c r="Z239" s="210"/>
      <c r="AA239" s="210"/>
      <c r="AB239" s="210"/>
      <c r="AC239" s="210"/>
      <c r="AD239" s="210"/>
      <c r="AE239" s="210"/>
      <c r="AF239" s="210"/>
      <c r="AG239" s="210" t="s">
        <v>1664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2" t="s">
        <v>1886</v>
      </c>
      <c r="D240" s="242"/>
      <c r="E240" s="242"/>
      <c r="F240" s="242"/>
      <c r="G240" s="242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259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33" x14ac:dyDescent="0.2">
      <c r="A241" s="3"/>
      <c r="B241" s="4"/>
      <c r="C241" s="255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12</v>
      </c>
      <c r="AF241">
        <v>21</v>
      </c>
      <c r="AG241" t="s">
        <v>234</v>
      </c>
    </row>
    <row r="242" spans="1:33" x14ac:dyDescent="0.2">
      <c r="A242" s="213"/>
      <c r="B242" s="214" t="s">
        <v>29</v>
      </c>
      <c r="C242" s="256"/>
      <c r="D242" s="215"/>
      <c r="E242" s="216"/>
      <c r="F242" s="216"/>
      <c r="G242" s="233">
        <f>G8+G36+G65+G78+G102+G105+G123+G134+G139+G155+G202+G210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292</v>
      </c>
    </row>
    <row r="243" spans="1:33" x14ac:dyDescent="0.2">
      <c r="C243" s="257"/>
      <c r="D243" s="10"/>
      <c r="AG243" t="s">
        <v>293</v>
      </c>
    </row>
    <row r="244" spans="1:33" x14ac:dyDescent="0.2">
      <c r="D244" s="10"/>
    </row>
    <row r="245" spans="1:33" x14ac:dyDescent="0.2">
      <c r="D245" s="10"/>
    </row>
    <row r="246" spans="1:33" x14ac:dyDescent="0.2">
      <c r="D246" s="10"/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ngI+3PLOfT8vP4kEeizXigPcMOPRwntMor7G8eO99iVj4SAx3vvQ6vCTJOl98DfLr5u9dkAZKObI427vcJl+w==" saltValue="eRVwrs4it3y0jH51FY0gBg==" spinCount="100000" sheet="1" formatRows="0"/>
  <mergeCells count="72">
    <mergeCell ref="C221:G221"/>
    <mergeCell ref="C224:G224"/>
    <mergeCell ref="C226:G226"/>
    <mergeCell ref="C232:G232"/>
    <mergeCell ref="C235:G235"/>
    <mergeCell ref="C240:G240"/>
    <mergeCell ref="C204:G204"/>
    <mergeCell ref="C206:G206"/>
    <mergeCell ref="C209:G209"/>
    <mergeCell ref="C212:G212"/>
    <mergeCell ref="C215:G215"/>
    <mergeCell ref="C218:G218"/>
    <mergeCell ref="C177:G177"/>
    <mergeCell ref="C181:G181"/>
    <mergeCell ref="C184:G184"/>
    <mergeCell ref="C187:G187"/>
    <mergeCell ref="C193:G193"/>
    <mergeCell ref="C196:G196"/>
    <mergeCell ref="C157:G157"/>
    <mergeCell ref="C160:G160"/>
    <mergeCell ref="C165:G165"/>
    <mergeCell ref="C168:G168"/>
    <mergeCell ref="C171:G171"/>
    <mergeCell ref="C174:G174"/>
    <mergeCell ref="C143:G143"/>
    <mergeCell ref="C145:G145"/>
    <mergeCell ref="C147:G147"/>
    <mergeCell ref="C149:G149"/>
    <mergeCell ref="C152:G152"/>
    <mergeCell ref="C154:G154"/>
    <mergeCell ref="C125:G125"/>
    <mergeCell ref="C129:G129"/>
    <mergeCell ref="C131:G131"/>
    <mergeCell ref="C136:G136"/>
    <mergeCell ref="C138:G138"/>
    <mergeCell ref="C141:G141"/>
    <mergeCell ref="C98:G98"/>
    <mergeCell ref="C104:G104"/>
    <mergeCell ref="C107:G107"/>
    <mergeCell ref="C113:G113"/>
    <mergeCell ref="C117:G117"/>
    <mergeCell ref="C121:G121"/>
    <mergeCell ref="C77:G77"/>
    <mergeCell ref="C80:G80"/>
    <mergeCell ref="C82:G82"/>
    <mergeCell ref="C86:G86"/>
    <mergeCell ref="C88:G88"/>
    <mergeCell ref="C92:G92"/>
    <mergeCell ref="C64:G64"/>
    <mergeCell ref="C67:G67"/>
    <mergeCell ref="C69:G69"/>
    <mergeCell ref="C71:G71"/>
    <mergeCell ref="C72:G72"/>
    <mergeCell ref="C73:G73"/>
    <mergeCell ref="C42:G42"/>
    <mergeCell ref="C46:G46"/>
    <mergeCell ref="C50:G50"/>
    <mergeCell ref="C54:G54"/>
    <mergeCell ref="C58:G58"/>
    <mergeCell ref="C60:G60"/>
    <mergeCell ref="C19:G19"/>
    <mergeCell ref="C23:G23"/>
    <mergeCell ref="C29:G29"/>
    <mergeCell ref="C31:G31"/>
    <mergeCell ref="C38:G38"/>
    <mergeCell ref="C40:G4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E6D3-E6AF-492E-B31B-2B96F3329F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195</v>
      </c>
      <c r="D8" s="229"/>
      <c r="E8" s="230"/>
      <c r="F8" s="231"/>
      <c r="G8" s="231">
        <f>SUMIF(AG9:AG24,"&lt;&gt;NOR",G9:G24)</f>
        <v>0</v>
      </c>
      <c r="H8" s="231"/>
      <c r="I8" s="231">
        <f>SUM(I9:I24)</f>
        <v>0</v>
      </c>
      <c r="J8" s="231"/>
      <c r="K8" s="231">
        <f>SUM(K9:K24)</f>
        <v>0</v>
      </c>
      <c r="L8" s="231"/>
      <c r="M8" s="231">
        <f>SUM(M9:M24)</f>
        <v>0</v>
      </c>
      <c r="N8" s="230"/>
      <c r="O8" s="230">
        <f>SUM(O9:O24)</f>
        <v>0</v>
      </c>
      <c r="P8" s="230"/>
      <c r="Q8" s="230">
        <f>SUM(Q9:Q24)</f>
        <v>0</v>
      </c>
      <c r="R8" s="231"/>
      <c r="S8" s="231"/>
      <c r="T8" s="232"/>
      <c r="U8" s="226"/>
      <c r="V8" s="226">
        <f>SUM(V9:V24)</f>
        <v>0</v>
      </c>
      <c r="W8" s="226"/>
      <c r="X8" s="226"/>
      <c r="Y8" s="226"/>
      <c r="AG8" t="s">
        <v>249</v>
      </c>
    </row>
    <row r="9" spans="1:60" outlineLevel="1" x14ac:dyDescent="0.2">
      <c r="A9" s="234">
        <v>1</v>
      </c>
      <c r="B9" s="235" t="s">
        <v>1887</v>
      </c>
      <c r="C9" s="251" t="s">
        <v>1888</v>
      </c>
      <c r="D9" s="236" t="s">
        <v>271</v>
      </c>
      <c r="E9" s="237">
        <v>35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272</v>
      </c>
      <c r="T9" s="240" t="s">
        <v>254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1578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1889</v>
      </c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259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64" t="s">
        <v>1890</v>
      </c>
      <c r="D11" s="261"/>
      <c r="E11" s="261"/>
      <c r="F11" s="261"/>
      <c r="G11" s="261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259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1" t="str">
        <f>C11</f>
        <v>Dodávka „Biodynamického osvětlení“ spočívá v závazku dodavatele k dodávce a montáži tzv. biodynamického osvětlení. Denní osvětlení tříd se svým spektrem bude co nejvíce podobat přirozenému slunečnímu svitu.</v>
      </c>
      <c r="BB11" s="210"/>
      <c r="BC11" s="210"/>
      <c r="BD11" s="210"/>
      <c r="BE11" s="210"/>
      <c r="BF11" s="210"/>
      <c r="BG11" s="210"/>
      <c r="BH11" s="210"/>
    </row>
    <row r="12" spans="1:60" ht="67.5" outlineLevel="3" x14ac:dyDescent="0.2">
      <c r="A12" s="217"/>
      <c r="B12" s="218"/>
      <c r="C12" s="264" t="s">
        <v>1922</v>
      </c>
      <c r="D12" s="261"/>
      <c r="E12" s="261"/>
      <c r="F12" s="261"/>
      <c r="G12" s="261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259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1" t="str">
        <f>C12</f>
        <v>Svítidla budou v provedení přisazené na sádrokartonový podhled, budou obsahovat LED světelný zdroj pro zvýšení kognitivního výkonu vyznačující se tím, že obsahuje alespoň jeden bílý LED čip vyzařující světlo o vlnové délce 380 až 700 nm s teplotou chromatičnosti 3800 až 4200 K a alespoň jeden monochromatický modrý LED čip  vyzařující světlo o vlnové délce 470 až 480 nm a alespoň jeden monochromatický tyrkysový LED čip vyzařující světlo o vlnové délce 490 až 500 nm, přičemž suma výkonu modrých a tyrkysových LED čipů tvoří 4,5 až 6 % sumy výkonu bílých LED čipů  nebo příkon modrých a tyrkysových LED čipů činí 10 až 20 % celkového příkonu, přičemž poměr výkonu modrých a tyrkysových LED čipů je 0,8 až 1,2 : 0,8 až 1,2.</v>
      </c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5" t="s">
        <v>1891</v>
      </c>
      <c r="D13" s="221"/>
      <c r="E13" s="222"/>
      <c r="F13" s="223"/>
      <c r="G13" s="22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259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4" t="s">
        <v>1892</v>
      </c>
      <c r="D14" s="261"/>
      <c r="E14" s="261"/>
      <c r="F14" s="261"/>
      <c r="G14" s="261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259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64" t="s">
        <v>1893</v>
      </c>
      <c r="D15" s="261"/>
      <c r="E15" s="261"/>
      <c r="F15" s="261"/>
      <c r="G15" s="261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259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1" t="str">
        <f>C15</f>
        <v>•	V pásmu 450–670 nm má světelný zdroj vyrovnané zastoupení všech vlnových délek s maximální odchylkou ± 15 % (tzv. plnospektrální zdroj umělého světla).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4" t="s">
        <v>1894</v>
      </c>
      <c r="D16" s="261"/>
      <c r="E16" s="261"/>
      <c r="F16" s="261"/>
      <c r="G16" s="261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259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1" t="str">
        <f>C16</f>
        <v>•	Pro podporu kognice nesmí být propad ve vlnových délkách v oblasti 460–540 nm, který je typický u běžných LED.</v>
      </c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4" t="s">
        <v>1895</v>
      </c>
      <c r="D17" s="261"/>
      <c r="E17" s="261"/>
      <c r="F17" s="261"/>
      <c r="G17" s="26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1" t="str">
        <f>C17</f>
        <v>•	V pásmu 415–455 nm, tzv. škodlivého modrého světla (také Harmful blue light), vyzařuje světelný zdroj maximálně 10 %.</v>
      </c>
      <c r="BB17" s="210"/>
      <c r="BC17" s="210"/>
      <c r="BD17" s="210"/>
      <c r="BE17" s="210"/>
      <c r="BF17" s="210"/>
      <c r="BG17" s="210"/>
      <c r="BH17" s="210"/>
    </row>
    <row r="18" spans="1:60" ht="22.5" outlineLevel="3" x14ac:dyDescent="0.2">
      <c r="A18" s="217"/>
      <c r="B18" s="218"/>
      <c r="C18" s="264" t="s">
        <v>1896</v>
      </c>
      <c r="D18" s="261"/>
      <c r="E18" s="261"/>
      <c r="F18" s="261"/>
      <c r="G18" s="261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259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1" t="str">
        <f>C18</f>
        <v>•	Světelný zdroj má vyrovnanou intenzitu světelné energie v červené oblasti bez propadu ve fotobiomodulační oblasti 670 nm pro regeneraci sítnice oka.</v>
      </c>
      <c r="BB18" s="210"/>
      <c r="BC18" s="210"/>
      <c r="BD18" s="210"/>
      <c r="BE18" s="210"/>
      <c r="BF18" s="210"/>
      <c r="BG18" s="210"/>
      <c r="BH18" s="210"/>
    </row>
    <row r="19" spans="1:60" ht="22.5" outlineLevel="3" x14ac:dyDescent="0.2">
      <c r="A19" s="217"/>
      <c r="B19" s="218"/>
      <c r="C19" s="264" t="s">
        <v>1897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259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1" t="str">
        <f>C19</f>
        <v>•	Barevný tón (náhradní teplota chromatičnosti) světelného zdroje odpovídá doporučené hodnotě pro denní pobytové prostory, tj. 4500–5000 K.</v>
      </c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4" t="s">
        <v>1898</v>
      </c>
      <c r="D20" s="261"/>
      <c r="E20" s="261"/>
      <c r="F20" s="261"/>
      <c r="G20" s="261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43">
        <v>2</v>
      </c>
      <c r="B21" s="244" t="s">
        <v>1899</v>
      </c>
      <c r="C21" s="253" t="s">
        <v>1900</v>
      </c>
      <c r="D21" s="245" t="s">
        <v>271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272</v>
      </c>
      <c r="T21" s="249" t="s">
        <v>254</v>
      </c>
      <c r="U21" s="220">
        <v>0</v>
      </c>
      <c r="V21" s="220">
        <f>ROUND(E21*U21,2)</f>
        <v>0</v>
      </c>
      <c r="W21" s="220"/>
      <c r="X21" s="220" t="s">
        <v>273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1578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3">
        <v>3</v>
      </c>
      <c r="B22" s="244" t="s">
        <v>1901</v>
      </c>
      <c r="C22" s="253" t="s">
        <v>1902</v>
      </c>
      <c r="D22" s="245" t="s">
        <v>271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3">
        <v>4</v>
      </c>
      <c r="B23" s="244" t="s">
        <v>1903</v>
      </c>
      <c r="C23" s="253" t="s">
        <v>1904</v>
      </c>
      <c r="D23" s="245" t="s">
        <v>271</v>
      </c>
      <c r="E23" s="246">
        <v>3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272</v>
      </c>
      <c r="T23" s="249" t="s">
        <v>254</v>
      </c>
      <c r="U23" s="220">
        <v>0</v>
      </c>
      <c r="V23" s="220">
        <f>ROUND(E23*U23,2)</f>
        <v>0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1578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3">
        <v>5</v>
      </c>
      <c r="B24" s="244" t="s">
        <v>1905</v>
      </c>
      <c r="C24" s="253" t="s">
        <v>1906</v>
      </c>
      <c r="D24" s="245" t="s">
        <v>271</v>
      </c>
      <c r="E24" s="246">
        <v>1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272</v>
      </c>
      <c r="T24" s="249" t="s">
        <v>254</v>
      </c>
      <c r="U24" s="220">
        <v>0</v>
      </c>
      <c r="V24" s="220">
        <f>ROUND(E24*U24,2)</f>
        <v>0</v>
      </c>
      <c r="W24" s="220"/>
      <c r="X24" s="220" t="s">
        <v>273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1578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7" t="s">
        <v>248</v>
      </c>
      <c r="B25" s="228" t="s">
        <v>58</v>
      </c>
      <c r="C25" s="250" t="s">
        <v>199</v>
      </c>
      <c r="D25" s="229"/>
      <c r="E25" s="230"/>
      <c r="F25" s="231"/>
      <c r="G25" s="231">
        <f>SUMIF(AG26:AG42,"&lt;&gt;NOR",G26:G42)</f>
        <v>0</v>
      </c>
      <c r="H25" s="231"/>
      <c r="I25" s="231">
        <f>SUM(I26:I42)</f>
        <v>0</v>
      </c>
      <c r="J25" s="231"/>
      <c r="K25" s="231">
        <f>SUM(K26:K42)</f>
        <v>0</v>
      </c>
      <c r="L25" s="231"/>
      <c r="M25" s="231">
        <f>SUM(M26:M42)</f>
        <v>0</v>
      </c>
      <c r="N25" s="230"/>
      <c r="O25" s="230">
        <f>SUM(O26:O42)</f>
        <v>0</v>
      </c>
      <c r="P25" s="230"/>
      <c r="Q25" s="230">
        <f>SUM(Q26:Q42)</f>
        <v>0</v>
      </c>
      <c r="R25" s="231"/>
      <c r="S25" s="231"/>
      <c r="T25" s="232"/>
      <c r="U25" s="226"/>
      <c r="V25" s="226">
        <f>SUM(V26:V42)</f>
        <v>0</v>
      </c>
      <c r="W25" s="226"/>
      <c r="X25" s="226"/>
      <c r="Y25" s="226"/>
      <c r="AG25" t="s">
        <v>249</v>
      </c>
    </row>
    <row r="26" spans="1:60" outlineLevel="1" x14ac:dyDescent="0.2">
      <c r="A26" s="234">
        <v>6</v>
      </c>
      <c r="B26" s="235" t="s">
        <v>1907</v>
      </c>
      <c r="C26" s="251" t="s">
        <v>1888</v>
      </c>
      <c r="D26" s="236" t="s">
        <v>271</v>
      </c>
      <c r="E26" s="237">
        <v>36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272</v>
      </c>
      <c r="T26" s="240" t="s">
        <v>254</v>
      </c>
      <c r="U26" s="220">
        <v>0</v>
      </c>
      <c r="V26" s="220">
        <f>ROUND(E26*U26,2)</f>
        <v>0</v>
      </c>
      <c r="W26" s="220"/>
      <c r="X26" s="220" t="s">
        <v>273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1578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2" t="s">
        <v>1889</v>
      </c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3" x14ac:dyDescent="0.2">
      <c r="A28" s="217"/>
      <c r="B28" s="218"/>
      <c r="C28" s="264" t="s">
        <v>1890</v>
      </c>
      <c r="D28" s="261"/>
      <c r="E28" s="261"/>
      <c r="F28" s="261"/>
      <c r="G28" s="26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259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1" t="str">
        <f>C28</f>
        <v>Dodávka „Biodynamického osvětlení“ spočívá v závazku dodavatele k dodávce a montáži tzv. biodynamického osvětlení. Denní osvětlení tříd se svým spektrem bude co nejvíce podobat přirozenému slunečnímu svitu.</v>
      </c>
      <c r="BB28" s="210"/>
      <c r="BC28" s="210"/>
      <c r="BD28" s="210"/>
      <c r="BE28" s="210"/>
      <c r="BF28" s="210"/>
      <c r="BG28" s="210"/>
      <c r="BH28" s="210"/>
    </row>
    <row r="29" spans="1:60" ht="67.5" outlineLevel="3" x14ac:dyDescent="0.2">
      <c r="A29" s="217"/>
      <c r="B29" s="218"/>
      <c r="C29" s="264" t="s">
        <v>1922</v>
      </c>
      <c r="D29" s="261"/>
      <c r="E29" s="261"/>
      <c r="F29" s="261"/>
      <c r="G29" s="261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259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1" t="str">
        <f>C29</f>
        <v>Svítidla budou v provedení přisazené na sádrokartonový podhled, budou obsahovat LED světelný zdroj pro zvýšení kognitivního výkonu vyznačující se tím, že obsahuje alespoň jeden bílý LED čip vyzařující světlo o vlnové délce 380 až 700 nm s teplotou chromatičnosti 3800 až 4200 K a alespoň jeden monochromatický modrý LED čip  vyzařující světlo o vlnové délce 470 až 480 nm a alespoň jeden monochromatický tyrkysový LED čip vyzařující světlo o vlnové délce 490 až 500 nm, přičemž suma výkonu modrých a tyrkysových LED čipů tvoří 4,5 až 6 % sumy výkonu bílých LED čipů  nebo příkon modrých a tyrkysových LED čipů činí 10 až 20 % celkového příkonu, přičemž poměr výkonu modrých a tyrkysových LED čipů je 0,8 až 1,2 : 0,8 až 1,2.</v>
      </c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5" t="s">
        <v>1891</v>
      </c>
      <c r="D30" s="221"/>
      <c r="E30" s="222"/>
      <c r="F30" s="223"/>
      <c r="G30" s="223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259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4" t="s">
        <v>1892</v>
      </c>
      <c r="D31" s="261"/>
      <c r="E31" s="261"/>
      <c r="F31" s="261"/>
      <c r="G31" s="261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259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3" x14ac:dyDescent="0.2">
      <c r="A32" s="217"/>
      <c r="B32" s="218"/>
      <c r="C32" s="264" t="s">
        <v>1893</v>
      </c>
      <c r="D32" s="261"/>
      <c r="E32" s="261"/>
      <c r="F32" s="261"/>
      <c r="G32" s="261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259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1" t="str">
        <f>C32</f>
        <v>•	V pásmu 450–670 nm má světelný zdroj vyrovnané zastoupení všech vlnových délek s maximální odchylkou ± 15 % (tzv. plnospektrální zdroj umělého světla).</v>
      </c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4" t="s">
        <v>1894</v>
      </c>
      <c r="D33" s="261"/>
      <c r="E33" s="261"/>
      <c r="F33" s="261"/>
      <c r="G33" s="261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259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1" t="str">
        <f>C33</f>
        <v>•	Pro podporu kognice nesmí být propad ve vlnových délkách v oblasti 460–540 nm, který je typický u běžných LED.</v>
      </c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4" t="s">
        <v>1895</v>
      </c>
      <c r="D34" s="261"/>
      <c r="E34" s="261"/>
      <c r="F34" s="261"/>
      <c r="G34" s="261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259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1" t="str">
        <f>C34</f>
        <v>•	V pásmu 415–455 nm, tzv. škodlivého modrého světla (také Harmful blue light), vyzařuje světelný zdroj maximálně 10 %.</v>
      </c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17"/>
      <c r="B35" s="218"/>
      <c r="C35" s="264" t="s">
        <v>1896</v>
      </c>
      <c r="D35" s="261"/>
      <c r="E35" s="261"/>
      <c r="F35" s="261"/>
      <c r="G35" s="261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259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1" t="str">
        <f>C35</f>
        <v>•	Světelný zdroj má vyrovnanou intenzitu světelné energie v červené oblasti bez propadu ve fotobiomodulační oblasti 670 nm pro regeneraci sítnice oka.</v>
      </c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17"/>
      <c r="B36" s="218"/>
      <c r="C36" s="264" t="s">
        <v>1897</v>
      </c>
      <c r="D36" s="261"/>
      <c r="E36" s="261"/>
      <c r="F36" s="261"/>
      <c r="G36" s="261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1" t="str">
        <f>C36</f>
        <v>•	Barevný tón (náhradní teplota chromatičnosti) světelného zdroje odpovídá doporučené hodnotě pro denní pobytové prostory, tj. 4500–5000 K.</v>
      </c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4" t="s">
        <v>1898</v>
      </c>
      <c r="D37" s="261"/>
      <c r="E37" s="261"/>
      <c r="F37" s="261"/>
      <c r="G37" s="261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259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7</v>
      </c>
      <c r="B38" s="244" t="s">
        <v>1908</v>
      </c>
      <c r="C38" s="253" t="s">
        <v>1909</v>
      </c>
      <c r="D38" s="245" t="s">
        <v>271</v>
      </c>
      <c r="E38" s="246">
        <v>6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272</v>
      </c>
      <c r="T38" s="249" t="s">
        <v>254</v>
      </c>
      <c r="U38" s="220">
        <v>0</v>
      </c>
      <c r="V38" s="220">
        <f>ROUND(E38*U38,2)</f>
        <v>0</v>
      </c>
      <c r="W38" s="220"/>
      <c r="X38" s="220" t="s">
        <v>273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1578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3">
        <v>8</v>
      </c>
      <c r="B39" s="244" t="s">
        <v>1910</v>
      </c>
      <c r="C39" s="253" t="s">
        <v>1902</v>
      </c>
      <c r="D39" s="245" t="s">
        <v>271</v>
      </c>
      <c r="E39" s="246">
        <v>2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272</v>
      </c>
      <c r="T39" s="249" t="s">
        <v>254</v>
      </c>
      <c r="U39" s="220">
        <v>0</v>
      </c>
      <c r="V39" s="220">
        <f>ROUND(E39*U39,2)</f>
        <v>0</v>
      </c>
      <c r="W39" s="220"/>
      <c r="X39" s="220" t="s">
        <v>273</v>
      </c>
      <c r="Y39" s="220" t="s">
        <v>256</v>
      </c>
      <c r="Z39" s="210"/>
      <c r="AA39" s="210"/>
      <c r="AB39" s="210"/>
      <c r="AC39" s="210"/>
      <c r="AD39" s="210"/>
      <c r="AE39" s="210"/>
      <c r="AF39" s="210"/>
      <c r="AG39" s="210" t="s">
        <v>1578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3">
        <v>9</v>
      </c>
      <c r="B40" s="244" t="s">
        <v>1911</v>
      </c>
      <c r="C40" s="253" t="s">
        <v>1904</v>
      </c>
      <c r="D40" s="245" t="s">
        <v>271</v>
      </c>
      <c r="E40" s="246">
        <v>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272</v>
      </c>
      <c r="T40" s="249" t="s">
        <v>254</v>
      </c>
      <c r="U40" s="220">
        <v>0</v>
      </c>
      <c r="V40" s="220">
        <f>ROUND(E40*U40,2)</f>
        <v>0</v>
      </c>
      <c r="W40" s="220"/>
      <c r="X40" s="220" t="s">
        <v>273</v>
      </c>
      <c r="Y40" s="220" t="s">
        <v>256</v>
      </c>
      <c r="Z40" s="210"/>
      <c r="AA40" s="210"/>
      <c r="AB40" s="210"/>
      <c r="AC40" s="210"/>
      <c r="AD40" s="210"/>
      <c r="AE40" s="210"/>
      <c r="AF40" s="210"/>
      <c r="AG40" s="210" t="s">
        <v>1578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3">
        <v>10</v>
      </c>
      <c r="B41" s="244" t="s">
        <v>1912</v>
      </c>
      <c r="C41" s="253" t="s">
        <v>1913</v>
      </c>
      <c r="D41" s="245" t="s">
        <v>271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272</v>
      </c>
      <c r="T41" s="249" t="s">
        <v>254</v>
      </c>
      <c r="U41" s="220">
        <v>0</v>
      </c>
      <c r="V41" s="220">
        <f>ROUND(E41*U41,2)</f>
        <v>0</v>
      </c>
      <c r="W41" s="220"/>
      <c r="X41" s="220" t="s">
        <v>273</v>
      </c>
      <c r="Y41" s="220" t="s">
        <v>256</v>
      </c>
      <c r="Z41" s="210"/>
      <c r="AA41" s="210"/>
      <c r="AB41" s="210"/>
      <c r="AC41" s="210"/>
      <c r="AD41" s="210"/>
      <c r="AE41" s="210"/>
      <c r="AF41" s="210"/>
      <c r="AG41" s="210" t="s">
        <v>1578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3">
        <v>11</v>
      </c>
      <c r="B42" s="244" t="s">
        <v>1914</v>
      </c>
      <c r="C42" s="253" t="s">
        <v>1915</v>
      </c>
      <c r="D42" s="245" t="s">
        <v>271</v>
      </c>
      <c r="E42" s="246">
        <v>1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272</v>
      </c>
      <c r="T42" s="249" t="s">
        <v>254</v>
      </c>
      <c r="U42" s="220">
        <v>0</v>
      </c>
      <c r="V42" s="220">
        <f>ROUND(E42*U42,2)</f>
        <v>0</v>
      </c>
      <c r="W42" s="220"/>
      <c r="X42" s="220" t="s">
        <v>273</v>
      </c>
      <c r="Y42" s="220" t="s">
        <v>256</v>
      </c>
      <c r="Z42" s="210"/>
      <c r="AA42" s="210"/>
      <c r="AB42" s="210"/>
      <c r="AC42" s="210"/>
      <c r="AD42" s="210"/>
      <c r="AE42" s="210"/>
      <c r="AF42" s="210"/>
      <c r="AG42" s="210" t="s">
        <v>1578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7" t="s">
        <v>248</v>
      </c>
      <c r="B43" s="228" t="s">
        <v>60</v>
      </c>
      <c r="C43" s="250" t="s">
        <v>202</v>
      </c>
      <c r="D43" s="229"/>
      <c r="E43" s="230"/>
      <c r="F43" s="231"/>
      <c r="G43" s="231">
        <f>SUMIF(AG44:AG45,"&lt;&gt;NOR",G44:G45)</f>
        <v>0</v>
      </c>
      <c r="H43" s="231"/>
      <c r="I43" s="231">
        <f>SUM(I44:I45)</f>
        <v>0</v>
      </c>
      <c r="J43" s="231"/>
      <c r="K43" s="231">
        <f>SUM(K44:K45)</f>
        <v>0</v>
      </c>
      <c r="L43" s="231"/>
      <c r="M43" s="231">
        <f>SUM(M44:M45)</f>
        <v>0</v>
      </c>
      <c r="N43" s="230"/>
      <c r="O43" s="230">
        <f>SUM(O44:O45)</f>
        <v>0</v>
      </c>
      <c r="P43" s="230"/>
      <c r="Q43" s="230">
        <f>SUM(Q44:Q45)</f>
        <v>0</v>
      </c>
      <c r="R43" s="231"/>
      <c r="S43" s="231"/>
      <c r="T43" s="232"/>
      <c r="U43" s="226"/>
      <c r="V43" s="226">
        <f>SUM(V44:V45)</f>
        <v>0</v>
      </c>
      <c r="W43" s="226"/>
      <c r="X43" s="226"/>
      <c r="Y43" s="226"/>
      <c r="AG43" t="s">
        <v>249</v>
      </c>
    </row>
    <row r="44" spans="1:60" ht="33.75" outlineLevel="1" x14ac:dyDescent="0.2">
      <c r="A44" s="243">
        <v>12</v>
      </c>
      <c r="B44" s="244" t="s">
        <v>1916</v>
      </c>
      <c r="C44" s="253" t="s">
        <v>1917</v>
      </c>
      <c r="D44" s="245" t="s">
        <v>271</v>
      </c>
      <c r="E44" s="246">
        <v>2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272</v>
      </c>
      <c r="T44" s="249" t="s">
        <v>254</v>
      </c>
      <c r="U44" s="220">
        <v>0</v>
      </c>
      <c r="V44" s="220">
        <f>ROUND(E44*U44,2)</f>
        <v>0</v>
      </c>
      <c r="W44" s="220"/>
      <c r="X44" s="220" t="s">
        <v>273</v>
      </c>
      <c r="Y44" s="220" t="s">
        <v>256</v>
      </c>
      <c r="Z44" s="210"/>
      <c r="AA44" s="210"/>
      <c r="AB44" s="210"/>
      <c r="AC44" s="210"/>
      <c r="AD44" s="210"/>
      <c r="AE44" s="210"/>
      <c r="AF44" s="210"/>
      <c r="AG44" s="210" t="s">
        <v>1578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3">
        <v>13</v>
      </c>
      <c r="B45" s="244" t="s">
        <v>1918</v>
      </c>
      <c r="C45" s="253" t="s">
        <v>1904</v>
      </c>
      <c r="D45" s="245" t="s">
        <v>271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272</v>
      </c>
      <c r="T45" s="249" t="s">
        <v>254</v>
      </c>
      <c r="U45" s="220">
        <v>0</v>
      </c>
      <c r="V45" s="220">
        <f>ROUND(E45*U45,2)</f>
        <v>0</v>
      </c>
      <c r="W45" s="220"/>
      <c r="X45" s="220" t="s">
        <v>273</v>
      </c>
      <c r="Y45" s="220" t="s">
        <v>256</v>
      </c>
      <c r="Z45" s="210"/>
      <c r="AA45" s="210"/>
      <c r="AB45" s="210"/>
      <c r="AC45" s="210"/>
      <c r="AD45" s="210"/>
      <c r="AE45" s="210"/>
      <c r="AF45" s="210"/>
      <c r="AG45" s="210" t="s">
        <v>1578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7" t="s">
        <v>248</v>
      </c>
      <c r="B46" s="228" t="s">
        <v>62</v>
      </c>
      <c r="C46" s="250" t="s">
        <v>204</v>
      </c>
      <c r="D46" s="229"/>
      <c r="E46" s="230"/>
      <c r="F46" s="231"/>
      <c r="G46" s="231">
        <f>SUMIF(AG47:AG48,"&lt;&gt;NOR",G47:G48)</f>
        <v>0</v>
      </c>
      <c r="H46" s="231"/>
      <c r="I46" s="231">
        <f>SUM(I47:I48)</f>
        <v>0</v>
      </c>
      <c r="J46" s="231"/>
      <c r="K46" s="231">
        <f>SUM(K47:K48)</f>
        <v>0</v>
      </c>
      <c r="L46" s="231"/>
      <c r="M46" s="231">
        <f>SUM(M47:M48)</f>
        <v>0</v>
      </c>
      <c r="N46" s="230"/>
      <c r="O46" s="230">
        <f>SUM(O47:O48)</f>
        <v>0</v>
      </c>
      <c r="P46" s="230"/>
      <c r="Q46" s="230">
        <f>SUM(Q47:Q48)</f>
        <v>0</v>
      </c>
      <c r="R46" s="231"/>
      <c r="S46" s="231"/>
      <c r="T46" s="232"/>
      <c r="U46" s="226"/>
      <c r="V46" s="226">
        <f>SUM(V47:V48)</f>
        <v>0</v>
      </c>
      <c r="W46" s="226"/>
      <c r="X46" s="226"/>
      <c r="Y46" s="226"/>
      <c r="AG46" t="s">
        <v>249</v>
      </c>
    </row>
    <row r="47" spans="1:60" ht="33.75" outlineLevel="1" x14ac:dyDescent="0.2">
      <c r="A47" s="243">
        <v>14</v>
      </c>
      <c r="B47" s="244" t="s">
        <v>1919</v>
      </c>
      <c r="C47" s="253" t="s">
        <v>1900</v>
      </c>
      <c r="D47" s="245" t="s">
        <v>271</v>
      </c>
      <c r="E47" s="246">
        <v>2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272</v>
      </c>
      <c r="T47" s="249" t="s">
        <v>254</v>
      </c>
      <c r="U47" s="220">
        <v>0</v>
      </c>
      <c r="V47" s="220">
        <f>ROUND(E47*U47,2)</f>
        <v>0</v>
      </c>
      <c r="W47" s="220"/>
      <c r="X47" s="220" t="s">
        <v>273</v>
      </c>
      <c r="Y47" s="220" t="s">
        <v>256</v>
      </c>
      <c r="Z47" s="210"/>
      <c r="AA47" s="210"/>
      <c r="AB47" s="210"/>
      <c r="AC47" s="210"/>
      <c r="AD47" s="210"/>
      <c r="AE47" s="210"/>
      <c r="AF47" s="210"/>
      <c r="AG47" s="210" t="s">
        <v>1578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15</v>
      </c>
      <c r="B48" s="235" t="s">
        <v>1920</v>
      </c>
      <c r="C48" s="251" t="s">
        <v>1921</v>
      </c>
      <c r="D48" s="236" t="s">
        <v>271</v>
      </c>
      <c r="E48" s="237">
        <v>96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/>
      <c r="S48" s="239" t="s">
        <v>272</v>
      </c>
      <c r="T48" s="240" t="s">
        <v>254</v>
      </c>
      <c r="U48" s="220">
        <v>0</v>
      </c>
      <c r="V48" s="220">
        <f>ROUND(E48*U48,2)</f>
        <v>0</v>
      </c>
      <c r="W48" s="220"/>
      <c r="X48" s="220" t="s">
        <v>273</v>
      </c>
      <c r="Y48" s="220" t="s">
        <v>256</v>
      </c>
      <c r="Z48" s="210"/>
      <c r="AA48" s="210"/>
      <c r="AB48" s="210"/>
      <c r="AC48" s="210"/>
      <c r="AD48" s="210"/>
      <c r="AE48" s="210"/>
      <c r="AF48" s="210"/>
      <c r="AG48" s="210" t="s">
        <v>1578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234</v>
      </c>
    </row>
    <row r="50" spans="1:33" x14ac:dyDescent="0.2">
      <c r="A50" s="213"/>
      <c r="B50" s="214" t="s">
        <v>29</v>
      </c>
      <c r="C50" s="256"/>
      <c r="D50" s="215"/>
      <c r="E50" s="216"/>
      <c r="F50" s="216"/>
      <c r="G50" s="233">
        <f>G8+G25+G43+G46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292</v>
      </c>
    </row>
    <row r="51" spans="1:33" x14ac:dyDescent="0.2">
      <c r="C51" s="257"/>
      <c r="D51" s="10"/>
      <c r="AG51" t="s">
        <v>293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mU9gkvL7S8OrS75Tvg0e+8NZtFTJaypj8YMmdp8dskU82gVtrPZKnM7a93GO0mKnDpZpHzOkZAdvdXISQnEjQ==" saltValue="HaZCFoVNaUDqPfNJ4q/A2w==" spinCount="100000" sheet="1" formatRows="0"/>
  <mergeCells count="24">
    <mergeCell ref="C32:G32"/>
    <mergeCell ref="C33:G33"/>
    <mergeCell ref="C34:G34"/>
    <mergeCell ref="C35:G35"/>
    <mergeCell ref="C36:G36"/>
    <mergeCell ref="C37:G37"/>
    <mergeCell ref="C19:G19"/>
    <mergeCell ref="C20:G20"/>
    <mergeCell ref="C27:G27"/>
    <mergeCell ref="C28:G28"/>
    <mergeCell ref="C29:G29"/>
    <mergeCell ref="C31:G31"/>
    <mergeCell ref="C12:G12"/>
    <mergeCell ref="C14:G14"/>
    <mergeCell ref="C15:G15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AD33-12D4-4630-96E0-9F54B3B4B7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195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0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26"/>
      <c r="V8" s="226">
        <f>SUM(V9:V13)</f>
        <v>0</v>
      </c>
      <c r="W8" s="226"/>
      <c r="X8" s="226"/>
      <c r="Y8" s="226"/>
      <c r="AG8" t="s">
        <v>249</v>
      </c>
    </row>
    <row r="9" spans="1:60" ht="22.5" outlineLevel="1" x14ac:dyDescent="0.2">
      <c r="A9" s="243">
        <v>1</v>
      </c>
      <c r="B9" s="244" t="s">
        <v>1923</v>
      </c>
      <c r="C9" s="253" t="s">
        <v>1924</v>
      </c>
      <c r="D9" s="245" t="s">
        <v>271</v>
      </c>
      <c r="E9" s="246">
        <v>35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272</v>
      </c>
      <c r="T9" s="249" t="s">
        <v>254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1578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3">
        <v>2</v>
      </c>
      <c r="B10" s="244" t="s">
        <v>1923</v>
      </c>
      <c r="C10" s="253" t="s">
        <v>1925</v>
      </c>
      <c r="D10" s="245" t="s">
        <v>271</v>
      </c>
      <c r="E10" s="246">
        <v>2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272</v>
      </c>
      <c r="T10" s="249" t="s">
        <v>254</v>
      </c>
      <c r="U10" s="220">
        <v>0</v>
      </c>
      <c r="V10" s="220">
        <f>ROUND(E10*U10,2)</f>
        <v>0</v>
      </c>
      <c r="W10" s="220"/>
      <c r="X10" s="220" t="s">
        <v>1926</v>
      </c>
      <c r="Y10" s="220" t="s">
        <v>256</v>
      </c>
      <c r="Z10" s="210"/>
      <c r="AA10" s="210"/>
      <c r="AB10" s="210"/>
      <c r="AC10" s="210"/>
      <c r="AD10" s="210"/>
      <c r="AE10" s="210"/>
      <c r="AF10" s="210"/>
      <c r="AG10" s="210" t="s">
        <v>1927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3</v>
      </c>
      <c r="B11" s="244" t="s">
        <v>1928</v>
      </c>
      <c r="C11" s="253" t="s">
        <v>1929</v>
      </c>
      <c r="D11" s="245" t="s">
        <v>271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272</v>
      </c>
      <c r="T11" s="249" t="s">
        <v>254</v>
      </c>
      <c r="U11" s="220">
        <v>0</v>
      </c>
      <c r="V11" s="220">
        <f>ROUND(E11*U11,2)</f>
        <v>0</v>
      </c>
      <c r="W11" s="220"/>
      <c r="X11" s="220" t="s">
        <v>273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1578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4</v>
      </c>
      <c r="B12" s="244" t="s">
        <v>1930</v>
      </c>
      <c r="C12" s="253" t="s">
        <v>1931</v>
      </c>
      <c r="D12" s="245" t="s">
        <v>271</v>
      </c>
      <c r="E12" s="246">
        <v>3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272</v>
      </c>
      <c r="T12" s="249" t="s">
        <v>254</v>
      </c>
      <c r="U12" s="220">
        <v>0</v>
      </c>
      <c r="V12" s="220">
        <f>ROUND(E12*U12,2)</f>
        <v>0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1578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3">
        <v>5</v>
      </c>
      <c r="B13" s="244" t="s">
        <v>1932</v>
      </c>
      <c r="C13" s="253" t="s">
        <v>1933</v>
      </c>
      <c r="D13" s="245" t="s">
        <v>361</v>
      </c>
      <c r="E13" s="246">
        <v>5.3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272</v>
      </c>
      <c r="T13" s="249" t="s">
        <v>254</v>
      </c>
      <c r="U13" s="220">
        <v>0</v>
      </c>
      <c r="V13" s="220">
        <f>ROUND(E13*U13,2)</f>
        <v>0</v>
      </c>
      <c r="W13" s="220"/>
      <c r="X13" s="220" t="s">
        <v>273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1578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7" t="s">
        <v>248</v>
      </c>
      <c r="B14" s="228" t="s">
        <v>58</v>
      </c>
      <c r="C14" s="250" t="s">
        <v>199</v>
      </c>
      <c r="D14" s="229"/>
      <c r="E14" s="230"/>
      <c r="F14" s="231"/>
      <c r="G14" s="231">
        <f>SUMIF(AG15:AG19,"&lt;&gt;NOR",G15:G19)</f>
        <v>0</v>
      </c>
      <c r="H14" s="231"/>
      <c r="I14" s="231">
        <f>SUM(I15:I19)</f>
        <v>0</v>
      </c>
      <c r="J14" s="231"/>
      <c r="K14" s="231">
        <f>SUM(K15:K19)</f>
        <v>0</v>
      </c>
      <c r="L14" s="231"/>
      <c r="M14" s="231">
        <f>SUM(M15:M19)</f>
        <v>0</v>
      </c>
      <c r="N14" s="230"/>
      <c r="O14" s="230">
        <f>SUM(O15:O19)</f>
        <v>0</v>
      </c>
      <c r="P14" s="230"/>
      <c r="Q14" s="230">
        <f>SUM(Q15:Q19)</f>
        <v>0</v>
      </c>
      <c r="R14" s="231"/>
      <c r="S14" s="231"/>
      <c r="T14" s="232"/>
      <c r="U14" s="226"/>
      <c r="V14" s="226">
        <f>SUM(V15:V19)</f>
        <v>0</v>
      </c>
      <c r="W14" s="226"/>
      <c r="X14" s="226"/>
      <c r="Y14" s="226"/>
      <c r="AG14" t="s">
        <v>249</v>
      </c>
    </row>
    <row r="15" spans="1:60" ht="22.5" outlineLevel="1" x14ac:dyDescent="0.2">
      <c r="A15" s="243">
        <v>6</v>
      </c>
      <c r="B15" s="244" t="s">
        <v>1923</v>
      </c>
      <c r="C15" s="253" t="s">
        <v>1924</v>
      </c>
      <c r="D15" s="245" t="s">
        <v>271</v>
      </c>
      <c r="E15" s="246">
        <v>36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0</v>
      </c>
      <c r="V15" s="220">
        <f>ROUND(E15*U15,2)</f>
        <v>0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1578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3">
        <v>7</v>
      </c>
      <c r="B16" s="244" t="s">
        <v>1928</v>
      </c>
      <c r="C16" s="253" t="s">
        <v>1929</v>
      </c>
      <c r="D16" s="245" t="s">
        <v>271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272</v>
      </c>
      <c r="T16" s="249" t="s">
        <v>254</v>
      </c>
      <c r="U16" s="220">
        <v>0</v>
      </c>
      <c r="V16" s="220">
        <f>ROUND(E16*U16,2)</f>
        <v>0</v>
      </c>
      <c r="W16" s="220"/>
      <c r="X16" s="220" t="s">
        <v>273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1578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3">
        <v>8</v>
      </c>
      <c r="B17" s="244" t="s">
        <v>1930</v>
      </c>
      <c r="C17" s="253" t="s">
        <v>1931</v>
      </c>
      <c r="D17" s="245" t="s">
        <v>271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272</v>
      </c>
      <c r="T17" s="249" t="s">
        <v>254</v>
      </c>
      <c r="U17" s="220">
        <v>0</v>
      </c>
      <c r="V17" s="220">
        <f>ROUND(E17*U17,2)</f>
        <v>0</v>
      </c>
      <c r="W17" s="220"/>
      <c r="X17" s="220" t="s">
        <v>273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1578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3">
        <v>9</v>
      </c>
      <c r="B18" s="244" t="s">
        <v>1932</v>
      </c>
      <c r="C18" s="253" t="s">
        <v>1934</v>
      </c>
      <c r="D18" s="245" t="s">
        <v>361</v>
      </c>
      <c r="E18" s="246">
        <v>4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272</v>
      </c>
      <c r="T18" s="249" t="s">
        <v>254</v>
      </c>
      <c r="U18" s="220">
        <v>0</v>
      </c>
      <c r="V18" s="220">
        <f>ROUND(E18*U18,2)</f>
        <v>0</v>
      </c>
      <c r="W18" s="220"/>
      <c r="X18" s="220" t="s">
        <v>1926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1927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3">
        <v>10</v>
      </c>
      <c r="B19" s="244" t="s">
        <v>1932</v>
      </c>
      <c r="C19" s="253" t="s">
        <v>1934</v>
      </c>
      <c r="D19" s="245" t="s">
        <v>361</v>
      </c>
      <c r="E19" s="246">
        <v>1.8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272</v>
      </c>
      <c r="T19" s="249" t="s">
        <v>254</v>
      </c>
      <c r="U19" s="220">
        <v>0</v>
      </c>
      <c r="V19" s="220">
        <f>ROUND(E19*U19,2)</f>
        <v>0</v>
      </c>
      <c r="W19" s="220"/>
      <c r="X19" s="220" t="s">
        <v>1926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1927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7" t="s">
        <v>248</v>
      </c>
      <c r="B20" s="228" t="s">
        <v>60</v>
      </c>
      <c r="C20" s="250" t="s">
        <v>202</v>
      </c>
      <c r="D20" s="229"/>
      <c r="E20" s="230"/>
      <c r="F20" s="231"/>
      <c r="G20" s="231">
        <f>SUMIF(AG21:AG22,"&lt;&gt;NOR",G21:G22)</f>
        <v>0</v>
      </c>
      <c r="H20" s="231"/>
      <c r="I20" s="231">
        <f>SUM(I21:I22)</f>
        <v>0</v>
      </c>
      <c r="J20" s="231"/>
      <c r="K20" s="231">
        <f>SUM(K21:K22)</f>
        <v>0</v>
      </c>
      <c r="L20" s="231"/>
      <c r="M20" s="231">
        <f>SUM(M21:M22)</f>
        <v>0</v>
      </c>
      <c r="N20" s="230"/>
      <c r="O20" s="230">
        <f>SUM(O21:O22)</f>
        <v>0</v>
      </c>
      <c r="P20" s="230"/>
      <c r="Q20" s="230">
        <f>SUM(Q21:Q22)</f>
        <v>0</v>
      </c>
      <c r="R20" s="231"/>
      <c r="S20" s="231"/>
      <c r="T20" s="232"/>
      <c r="U20" s="226"/>
      <c r="V20" s="226">
        <f>SUM(V21:V22)</f>
        <v>0</v>
      </c>
      <c r="W20" s="226"/>
      <c r="X20" s="226"/>
      <c r="Y20" s="226"/>
      <c r="AG20" t="s">
        <v>249</v>
      </c>
    </row>
    <row r="21" spans="1:60" ht="22.5" outlineLevel="1" x14ac:dyDescent="0.2">
      <c r="A21" s="243">
        <v>11</v>
      </c>
      <c r="B21" s="244" t="s">
        <v>1935</v>
      </c>
      <c r="C21" s="253" t="s">
        <v>1936</v>
      </c>
      <c r="D21" s="245" t="s">
        <v>271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272</v>
      </c>
      <c r="T21" s="249" t="s">
        <v>254</v>
      </c>
      <c r="U21" s="220">
        <v>0</v>
      </c>
      <c r="V21" s="220">
        <f>ROUND(E21*U21,2)</f>
        <v>0</v>
      </c>
      <c r="W21" s="220"/>
      <c r="X21" s="220" t="s">
        <v>273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1578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3">
        <v>12</v>
      </c>
      <c r="B22" s="244" t="s">
        <v>1930</v>
      </c>
      <c r="C22" s="253" t="s">
        <v>1931</v>
      </c>
      <c r="D22" s="245" t="s">
        <v>271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7" t="s">
        <v>248</v>
      </c>
      <c r="B23" s="228" t="s">
        <v>62</v>
      </c>
      <c r="C23" s="250" t="s">
        <v>204</v>
      </c>
      <c r="D23" s="229"/>
      <c r="E23" s="230"/>
      <c r="F23" s="231"/>
      <c r="G23" s="231">
        <f>SUMIF(AG24:AG24,"&lt;&gt;NOR",G24:G24)</f>
        <v>0</v>
      </c>
      <c r="H23" s="231"/>
      <c r="I23" s="231">
        <f>SUM(I24:I24)</f>
        <v>0</v>
      </c>
      <c r="J23" s="231"/>
      <c r="K23" s="231">
        <f>SUM(K24:K24)</f>
        <v>0</v>
      </c>
      <c r="L23" s="231"/>
      <c r="M23" s="231">
        <f>SUM(M24:M24)</f>
        <v>0</v>
      </c>
      <c r="N23" s="230"/>
      <c r="O23" s="230">
        <f>SUM(O24:O24)</f>
        <v>0</v>
      </c>
      <c r="P23" s="230"/>
      <c r="Q23" s="230">
        <f>SUM(Q24:Q24)</f>
        <v>0</v>
      </c>
      <c r="R23" s="231"/>
      <c r="S23" s="231"/>
      <c r="T23" s="232"/>
      <c r="U23" s="226"/>
      <c r="V23" s="226">
        <f>SUM(V24:V24)</f>
        <v>0</v>
      </c>
      <c r="W23" s="226"/>
      <c r="X23" s="226"/>
      <c r="Y23" s="226"/>
      <c r="AG23" t="s">
        <v>249</v>
      </c>
    </row>
    <row r="24" spans="1:60" ht="22.5" outlineLevel="1" x14ac:dyDescent="0.2">
      <c r="A24" s="234">
        <v>13</v>
      </c>
      <c r="B24" s="235" t="s">
        <v>1923</v>
      </c>
      <c r="C24" s="251" t="s">
        <v>1925</v>
      </c>
      <c r="D24" s="236" t="s">
        <v>271</v>
      </c>
      <c r="E24" s="237">
        <v>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9"/>
      <c r="S24" s="239" t="s">
        <v>272</v>
      </c>
      <c r="T24" s="240" t="s">
        <v>254</v>
      </c>
      <c r="U24" s="220">
        <v>0</v>
      </c>
      <c r="V24" s="220">
        <f>ROUND(E24*U24,2)</f>
        <v>0</v>
      </c>
      <c r="W24" s="220"/>
      <c r="X24" s="220" t="s">
        <v>1926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1927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5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234</v>
      </c>
    </row>
    <row r="26" spans="1:60" x14ac:dyDescent="0.2">
      <c r="A26" s="213"/>
      <c r="B26" s="214" t="s">
        <v>29</v>
      </c>
      <c r="C26" s="256"/>
      <c r="D26" s="215"/>
      <c r="E26" s="216"/>
      <c r="F26" s="216"/>
      <c r="G26" s="233">
        <f>G8+G14+G20+G23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292</v>
      </c>
    </row>
    <row r="27" spans="1:60" x14ac:dyDescent="0.2">
      <c r="C27" s="257"/>
      <c r="D27" s="10"/>
      <c r="AG27" t="s">
        <v>293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s/60ZtlRFQP4RZlTQoLFBVkxTpFMEOK1kVH3YDccut/LVvCufrle1RTRyIefdammwA2CE9SYlV2RnZ3KkIzEQ==" saltValue="tFbJbb94mQlIjmCdnArUP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34A8-0260-4CFF-AD87-865C5849A2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197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26"/>
      <c r="V8" s="226">
        <f>SUM(V9:V22)</f>
        <v>0</v>
      </c>
      <c r="W8" s="226"/>
      <c r="X8" s="226"/>
      <c r="Y8" s="226"/>
      <c r="AG8" t="s">
        <v>249</v>
      </c>
    </row>
    <row r="9" spans="1:60" ht="22.5" outlineLevel="1" x14ac:dyDescent="0.2">
      <c r="A9" s="243">
        <v>1</v>
      </c>
      <c r="B9" s="244" t="s">
        <v>103</v>
      </c>
      <c r="C9" s="253" t="s">
        <v>1937</v>
      </c>
      <c r="D9" s="245" t="s">
        <v>361</v>
      </c>
      <c r="E9" s="246">
        <v>15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272</v>
      </c>
      <c r="T9" s="249" t="s">
        <v>254</v>
      </c>
      <c r="U9" s="220">
        <v>0</v>
      </c>
      <c r="V9" s="220">
        <f>ROUND(E9*U9,2)</f>
        <v>0</v>
      </c>
      <c r="W9" s="220"/>
      <c r="X9" s="220" t="s">
        <v>475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1611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105</v>
      </c>
      <c r="C10" s="253" t="s">
        <v>1938</v>
      </c>
      <c r="D10" s="245" t="s">
        <v>361</v>
      </c>
      <c r="E10" s="246">
        <v>50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272</v>
      </c>
      <c r="T10" s="249" t="s">
        <v>254</v>
      </c>
      <c r="U10" s="220">
        <v>0</v>
      </c>
      <c r="V10" s="220">
        <f>ROUND(E10*U10,2)</f>
        <v>0</v>
      </c>
      <c r="W10" s="220"/>
      <c r="X10" s="220" t="s">
        <v>475</v>
      </c>
      <c r="Y10" s="220" t="s">
        <v>256</v>
      </c>
      <c r="Z10" s="210"/>
      <c r="AA10" s="210"/>
      <c r="AB10" s="210"/>
      <c r="AC10" s="210"/>
      <c r="AD10" s="210"/>
      <c r="AE10" s="210"/>
      <c r="AF10" s="210"/>
      <c r="AG10" s="210" t="s">
        <v>1611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107</v>
      </c>
      <c r="C11" s="253" t="s">
        <v>1939</v>
      </c>
      <c r="D11" s="245" t="s">
        <v>361</v>
      </c>
      <c r="E11" s="246">
        <v>3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272</v>
      </c>
      <c r="T11" s="249" t="s">
        <v>254</v>
      </c>
      <c r="U11" s="220">
        <v>0</v>
      </c>
      <c r="V11" s="220">
        <f>ROUND(E11*U11,2)</f>
        <v>0</v>
      </c>
      <c r="W11" s="220"/>
      <c r="X11" s="220" t="s">
        <v>475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1611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111</v>
      </c>
      <c r="C12" s="253" t="s">
        <v>1940</v>
      </c>
      <c r="D12" s="245" t="s">
        <v>361</v>
      </c>
      <c r="E12" s="246">
        <v>12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272</v>
      </c>
      <c r="T12" s="249" t="s">
        <v>254</v>
      </c>
      <c r="U12" s="220">
        <v>0</v>
      </c>
      <c r="V12" s="220">
        <f>ROUND(E12*U12,2)</f>
        <v>0</v>
      </c>
      <c r="W12" s="220"/>
      <c r="X12" s="220" t="s">
        <v>475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1611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115</v>
      </c>
      <c r="C13" s="253" t="s">
        <v>1941</v>
      </c>
      <c r="D13" s="245" t="s">
        <v>361</v>
      </c>
      <c r="E13" s="246">
        <v>70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272</v>
      </c>
      <c r="T13" s="249" t="s">
        <v>254</v>
      </c>
      <c r="U13" s="220">
        <v>0</v>
      </c>
      <c r="V13" s="220">
        <f>ROUND(E13*U13,2)</f>
        <v>0</v>
      </c>
      <c r="W13" s="220"/>
      <c r="X13" s="220" t="s">
        <v>475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1611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1942</v>
      </c>
      <c r="C14" s="253" t="s">
        <v>1943</v>
      </c>
      <c r="D14" s="245" t="s">
        <v>361</v>
      </c>
      <c r="E14" s="246">
        <v>70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272</v>
      </c>
      <c r="T14" s="249" t="s">
        <v>254</v>
      </c>
      <c r="U14" s="220">
        <v>0</v>
      </c>
      <c r="V14" s="220">
        <f>ROUND(E14*U14,2)</f>
        <v>0</v>
      </c>
      <c r="W14" s="220"/>
      <c r="X14" s="220" t="s">
        <v>475</v>
      </c>
      <c r="Y14" s="220" t="s">
        <v>256</v>
      </c>
      <c r="Z14" s="210"/>
      <c r="AA14" s="210"/>
      <c r="AB14" s="210"/>
      <c r="AC14" s="210"/>
      <c r="AD14" s="210"/>
      <c r="AE14" s="210"/>
      <c r="AF14" s="210"/>
      <c r="AG14" s="210" t="s">
        <v>1611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1944</v>
      </c>
      <c r="C15" s="253" t="s">
        <v>1945</v>
      </c>
      <c r="D15" s="245" t="s">
        <v>361</v>
      </c>
      <c r="E15" s="246">
        <v>70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0</v>
      </c>
      <c r="V15" s="220">
        <f>ROUND(E15*U15,2)</f>
        <v>0</v>
      </c>
      <c r="W15" s="220"/>
      <c r="X15" s="220" t="s">
        <v>475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1611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1623</v>
      </c>
      <c r="C16" s="253" t="s">
        <v>1946</v>
      </c>
      <c r="D16" s="245" t="s">
        <v>271</v>
      </c>
      <c r="E16" s="246">
        <v>7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272</v>
      </c>
      <c r="T16" s="249" t="s">
        <v>254</v>
      </c>
      <c r="U16" s="220">
        <v>0</v>
      </c>
      <c r="V16" s="220">
        <f>ROUND(E16*U16,2)</f>
        <v>0</v>
      </c>
      <c r="W16" s="220"/>
      <c r="X16" s="220" t="s">
        <v>475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1611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1947</v>
      </c>
      <c r="C17" s="253" t="s">
        <v>1948</v>
      </c>
      <c r="D17" s="245" t="s">
        <v>271</v>
      </c>
      <c r="E17" s="246">
        <v>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272</v>
      </c>
      <c r="T17" s="249" t="s">
        <v>254</v>
      </c>
      <c r="U17" s="220">
        <v>0</v>
      </c>
      <c r="V17" s="220">
        <f>ROUND(E17*U17,2)</f>
        <v>0</v>
      </c>
      <c r="W17" s="220"/>
      <c r="X17" s="220" t="s">
        <v>475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1611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3">
        <v>10</v>
      </c>
      <c r="B18" s="244" t="s">
        <v>74</v>
      </c>
      <c r="C18" s="253" t="s">
        <v>1949</v>
      </c>
      <c r="D18" s="245" t="s">
        <v>271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272</v>
      </c>
      <c r="T18" s="249" t="s">
        <v>254</v>
      </c>
      <c r="U18" s="220">
        <v>0</v>
      </c>
      <c r="V18" s="220">
        <f>ROUND(E18*U18,2)</f>
        <v>0</v>
      </c>
      <c r="W18" s="220"/>
      <c r="X18" s="220" t="s">
        <v>475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1611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3">
        <v>11</v>
      </c>
      <c r="B19" s="244" t="s">
        <v>76</v>
      </c>
      <c r="C19" s="253" t="s">
        <v>1950</v>
      </c>
      <c r="D19" s="245" t="s">
        <v>271</v>
      </c>
      <c r="E19" s="246">
        <v>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272</v>
      </c>
      <c r="T19" s="249" t="s">
        <v>254</v>
      </c>
      <c r="U19" s="220">
        <v>0</v>
      </c>
      <c r="V19" s="220">
        <f>ROUND(E19*U19,2)</f>
        <v>0</v>
      </c>
      <c r="W19" s="220"/>
      <c r="X19" s="220" t="s">
        <v>273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1578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3">
        <v>12</v>
      </c>
      <c r="B20" s="244" t="s">
        <v>78</v>
      </c>
      <c r="C20" s="253" t="s">
        <v>1951</v>
      </c>
      <c r="D20" s="245" t="s">
        <v>271</v>
      </c>
      <c r="E20" s="246">
        <v>4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272</v>
      </c>
      <c r="T20" s="249" t="s">
        <v>254</v>
      </c>
      <c r="U20" s="220">
        <v>0</v>
      </c>
      <c r="V20" s="220">
        <f>ROUND(E20*U20,2)</f>
        <v>0</v>
      </c>
      <c r="W20" s="220"/>
      <c r="X20" s="220" t="s">
        <v>273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1578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13</v>
      </c>
      <c r="B21" s="244" t="s">
        <v>1952</v>
      </c>
      <c r="C21" s="253" t="s">
        <v>1953</v>
      </c>
      <c r="D21" s="245" t="s">
        <v>361</v>
      </c>
      <c r="E21" s="246">
        <v>60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272</v>
      </c>
      <c r="T21" s="249" t="s">
        <v>254</v>
      </c>
      <c r="U21" s="220">
        <v>0</v>
      </c>
      <c r="V21" s="220">
        <f>ROUND(E21*U21,2)</f>
        <v>0</v>
      </c>
      <c r="W21" s="220"/>
      <c r="X21" s="220" t="s">
        <v>273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1578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14</v>
      </c>
      <c r="B22" s="244" t="s">
        <v>1954</v>
      </c>
      <c r="C22" s="253" t="s">
        <v>1955</v>
      </c>
      <c r="D22" s="245" t="s">
        <v>303</v>
      </c>
      <c r="E22" s="246">
        <v>0.2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7" t="s">
        <v>248</v>
      </c>
      <c r="B23" s="228" t="s">
        <v>58</v>
      </c>
      <c r="C23" s="250" t="s">
        <v>201</v>
      </c>
      <c r="D23" s="229"/>
      <c r="E23" s="230"/>
      <c r="F23" s="231"/>
      <c r="G23" s="231">
        <f>SUMIF(AG24:AG35,"&lt;&gt;NOR",G24:G35)</f>
        <v>0</v>
      </c>
      <c r="H23" s="231"/>
      <c r="I23" s="231">
        <f>SUM(I24:I35)</f>
        <v>0</v>
      </c>
      <c r="J23" s="231"/>
      <c r="K23" s="231">
        <f>SUM(K24:K35)</f>
        <v>0</v>
      </c>
      <c r="L23" s="231"/>
      <c r="M23" s="231">
        <f>SUM(M24:M35)</f>
        <v>0</v>
      </c>
      <c r="N23" s="230"/>
      <c r="O23" s="230">
        <f>SUM(O24:O35)</f>
        <v>0</v>
      </c>
      <c r="P23" s="230"/>
      <c r="Q23" s="230">
        <f>SUM(Q24:Q35)</f>
        <v>0</v>
      </c>
      <c r="R23" s="231"/>
      <c r="S23" s="231"/>
      <c r="T23" s="232"/>
      <c r="U23" s="226"/>
      <c r="V23" s="226">
        <f>SUM(V24:V35)</f>
        <v>0</v>
      </c>
      <c r="W23" s="226"/>
      <c r="X23" s="226"/>
      <c r="Y23" s="226"/>
      <c r="AG23" t="s">
        <v>249</v>
      </c>
    </row>
    <row r="24" spans="1:60" ht="22.5" outlineLevel="1" x14ac:dyDescent="0.2">
      <c r="A24" s="243">
        <v>15</v>
      </c>
      <c r="B24" s="244" t="s">
        <v>103</v>
      </c>
      <c r="C24" s="253" t="s">
        <v>1937</v>
      </c>
      <c r="D24" s="245" t="s">
        <v>361</v>
      </c>
      <c r="E24" s="246">
        <v>12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272</v>
      </c>
      <c r="T24" s="249" t="s">
        <v>254</v>
      </c>
      <c r="U24" s="220">
        <v>0</v>
      </c>
      <c r="V24" s="220">
        <f>ROUND(E24*U24,2)</f>
        <v>0</v>
      </c>
      <c r="W24" s="220"/>
      <c r="X24" s="220" t="s">
        <v>475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1611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16</v>
      </c>
      <c r="B25" s="244" t="s">
        <v>105</v>
      </c>
      <c r="C25" s="253" t="s">
        <v>1956</v>
      </c>
      <c r="D25" s="245" t="s">
        <v>361</v>
      </c>
      <c r="E25" s="246">
        <v>50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272</v>
      </c>
      <c r="T25" s="249" t="s">
        <v>254</v>
      </c>
      <c r="U25" s="220">
        <v>0</v>
      </c>
      <c r="V25" s="220">
        <f>ROUND(E25*U25,2)</f>
        <v>0</v>
      </c>
      <c r="W25" s="220"/>
      <c r="X25" s="220" t="s">
        <v>1926</v>
      </c>
      <c r="Y25" s="220" t="s">
        <v>256</v>
      </c>
      <c r="Z25" s="210"/>
      <c r="AA25" s="210"/>
      <c r="AB25" s="210"/>
      <c r="AC25" s="210"/>
      <c r="AD25" s="210"/>
      <c r="AE25" s="210"/>
      <c r="AF25" s="210"/>
      <c r="AG25" s="210" t="s">
        <v>1957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17</v>
      </c>
      <c r="B26" s="244" t="s">
        <v>107</v>
      </c>
      <c r="C26" s="253" t="s">
        <v>1940</v>
      </c>
      <c r="D26" s="245" t="s">
        <v>361</v>
      </c>
      <c r="E26" s="246">
        <v>4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272</v>
      </c>
      <c r="T26" s="249" t="s">
        <v>254</v>
      </c>
      <c r="U26" s="220">
        <v>0</v>
      </c>
      <c r="V26" s="220">
        <f>ROUND(E26*U26,2)</f>
        <v>0</v>
      </c>
      <c r="W26" s="220"/>
      <c r="X26" s="220" t="s">
        <v>1926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1957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18</v>
      </c>
      <c r="B27" s="244" t="s">
        <v>111</v>
      </c>
      <c r="C27" s="253" t="s">
        <v>1941</v>
      </c>
      <c r="D27" s="245" t="s">
        <v>361</v>
      </c>
      <c r="E27" s="246">
        <v>130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272</v>
      </c>
      <c r="T27" s="249" t="s">
        <v>254</v>
      </c>
      <c r="U27" s="220">
        <v>0</v>
      </c>
      <c r="V27" s="220">
        <f>ROUND(E27*U27,2)</f>
        <v>0</v>
      </c>
      <c r="W27" s="220"/>
      <c r="X27" s="220" t="s">
        <v>1926</v>
      </c>
      <c r="Y27" s="220" t="s">
        <v>256</v>
      </c>
      <c r="Z27" s="210"/>
      <c r="AA27" s="210"/>
      <c r="AB27" s="210"/>
      <c r="AC27" s="210"/>
      <c r="AD27" s="210"/>
      <c r="AE27" s="210"/>
      <c r="AF27" s="210"/>
      <c r="AG27" s="210" t="s">
        <v>1957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19</v>
      </c>
      <c r="B28" s="244" t="s">
        <v>115</v>
      </c>
      <c r="C28" s="253" t="s">
        <v>1958</v>
      </c>
      <c r="D28" s="245" t="s">
        <v>361</v>
      </c>
      <c r="E28" s="246">
        <v>22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272</v>
      </c>
      <c r="T28" s="249" t="s">
        <v>254</v>
      </c>
      <c r="U28" s="220">
        <v>0</v>
      </c>
      <c r="V28" s="220">
        <f>ROUND(E28*U28,2)</f>
        <v>0</v>
      </c>
      <c r="W28" s="220"/>
      <c r="X28" s="220" t="s">
        <v>1926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1957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20</v>
      </c>
      <c r="B29" s="244" t="s">
        <v>1942</v>
      </c>
      <c r="C29" s="253" t="s">
        <v>1946</v>
      </c>
      <c r="D29" s="245" t="s">
        <v>271</v>
      </c>
      <c r="E29" s="246">
        <v>7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272</v>
      </c>
      <c r="T29" s="249" t="s">
        <v>254</v>
      </c>
      <c r="U29" s="220">
        <v>0</v>
      </c>
      <c r="V29" s="220">
        <f>ROUND(E29*U29,2)</f>
        <v>0</v>
      </c>
      <c r="W29" s="220"/>
      <c r="X29" s="220" t="s">
        <v>1926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1957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21</v>
      </c>
      <c r="B30" s="244" t="s">
        <v>1944</v>
      </c>
      <c r="C30" s="253" t="s">
        <v>1948</v>
      </c>
      <c r="D30" s="245" t="s">
        <v>271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272</v>
      </c>
      <c r="T30" s="249" t="s">
        <v>254</v>
      </c>
      <c r="U30" s="220">
        <v>0</v>
      </c>
      <c r="V30" s="220">
        <f>ROUND(E30*U30,2)</f>
        <v>0</v>
      </c>
      <c r="W30" s="220"/>
      <c r="X30" s="220" t="s">
        <v>1926</v>
      </c>
      <c r="Y30" s="220" t="s">
        <v>256</v>
      </c>
      <c r="Z30" s="210"/>
      <c r="AA30" s="210"/>
      <c r="AB30" s="210"/>
      <c r="AC30" s="210"/>
      <c r="AD30" s="210"/>
      <c r="AE30" s="210"/>
      <c r="AF30" s="210"/>
      <c r="AG30" s="210" t="s">
        <v>1957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3">
        <v>22</v>
      </c>
      <c r="B31" s="244" t="s">
        <v>1623</v>
      </c>
      <c r="C31" s="253" t="s">
        <v>1959</v>
      </c>
      <c r="D31" s="245" t="s">
        <v>271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272</v>
      </c>
      <c r="T31" s="249" t="s">
        <v>254</v>
      </c>
      <c r="U31" s="220">
        <v>0</v>
      </c>
      <c r="V31" s="220">
        <f>ROUND(E31*U31,2)</f>
        <v>0</v>
      </c>
      <c r="W31" s="220"/>
      <c r="X31" s="220" t="s">
        <v>1926</v>
      </c>
      <c r="Y31" s="220" t="s">
        <v>256</v>
      </c>
      <c r="Z31" s="210"/>
      <c r="AA31" s="210"/>
      <c r="AB31" s="210"/>
      <c r="AC31" s="210"/>
      <c r="AD31" s="210"/>
      <c r="AE31" s="210"/>
      <c r="AF31" s="210"/>
      <c r="AG31" s="210" t="s">
        <v>1957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3">
        <v>23</v>
      </c>
      <c r="B32" s="244" t="s">
        <v>1947</v>
      </c>
      <c r="C32" s="253" t="s">
        <v>1951</v>
      </c>
      <c r="D32" s="245" t="s">
        <v>271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272</v>
      </c>
      <c r="T32" s="249" t="s">
        <v>254</v>
      </c>
      <c r="U32" s="220">
        <v>0</v>
      </c>
      <c r="V32" s="220">
        <f>ROUND(E32*U32,2)</f>
        <v>0</v>
      </c>
      <c r="W32" s="220"/>
      <c r="X32" s="220" t="s">
        <v>273</v>
      </c>
      <c r="Y32" s="220" t="s">
        <v>256</v>
      </c>
      <c r="Z32" s="210"/>
      <c r="AA32" s="210"/>
      <c r="AB32" s="210"/>
      <c r="AC32" s="210"/>
      <c r="AD32" s="210"/>
      <c r="AE32" s="210"/>
      <c r="AF32" s="210"/>
      <c r="AG32" s="210" t="s">
        <v>1578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3">
        <v>24</v>
      </c>
      <c r="B33" s="244" t="s">
        <v>74</v>
      </c>
      <c r="C33" s="253" t="s">
        <v>1960</v>
      </c>
      <c r="D33" s="245" t="s">
        <v>271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272</v>
      </c>
      <c r="T33" s="249" t="s">
        <v>254</v>
      </c>
      <c r="U33" s="220">
        <v>0</v>
      </c>
      <c r="V33" s="220">
        <f>ROUND(E33*U33,2)</f>
        <v>0</v>
      </c>
      <c r="W33" s="220"/>
      <c r="X33" s="220" t="s">
        <v>1926</v>
      </c>
      <c r="Y33" s="220" t="s">
        <v>256</v>
      </c>
      <c r="Z33" s="210"/>
      <c r="AA33" s="210"/>
      <c r="AB33" s="210"/>
      <c r="AC33" s="210"/>
      <c r="AD33" s="210"/>
      <c r="AE33" s="210"/>
      <c r="AF33" s="210"/>
      <c r="AG33" s="210" t="s">
        <v>1957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25</v>
      </c>
      <c r="B34" s="244" t="s">
        <v>76</v>
      </c>
      <c r="C34" s="253" t="s">
        <v>1953</v>
      </c>
      <c r="D34" s="245" t="s">
        <v>361</v>
      </c>
      <c r="E34" s="246">
        <v>60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272</v>
      </c>
      <c r="T34" s="249" t="s">
        <v>254</v>
      </c>
      <c r="U34" s="220">
        <v>0</v>
      </c>
      <c r="V34" s="220">
        <f>ROUND(E34*U34,2)</f>
        <v>0</v>
      </c>
      <c r="W34" s="220"/>
      <c r="X34" s="220" t="s">
        <v>1926</v>
      </c>
      <c r="Y34" s="220" t="s">
        <v>256</v>
      </c>
      <c r="Z34" s="210"/>
      <c r="AA34" s="210"/>
      <c r="AB34" s="210"/>
      <c r="AC34" s="210"/>
      <c r="AD34" s="210"/>
      <c r="AE34" s="210"/>
      <c r="AF34" s="210"/>
      <c r="AG34" s="210" t="s">
        <v>1927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26</v>
      </c>
      <c r="B35" s="244" t="s">
        <v>78</v>
      </c>
      <c r="C35" s="253" t="s">
        <v>1955</v>
      </c>
      <c r="D35" s="245" t="s">
        <v>303</v>
      </c>
      <c r="E35" s="246">
        <v>0.2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272</v>
      </c>
      <c r="T35" s="249" t="s">
        <v>254</v>
      </c>
      <c r="U35" s="220">
        <v>0</v>
      </c>
      <c r="V35" s="220">
        <f>ROUND(E35*U35,2)</f>
        <v>0</v>
      </c>
      <c r="W35" s="220"/>
      <c r="X35" s="220" t="s">
        <v>1926</v>
      </c>
      <c r="Y35" s="220" t="s">
        <v>256</v>
      </c>
      <c r="Z35" s="210"/>
      <c r="AA35" s="210"/>
      <c r="AB35" s="210"/>
      <c r="AC35" s="210"/>
      <c r="AD35" s="210"/>
      <c r="AE35" s="210"/>
      <c r="AF35" s="210"/>
      <c r="AG35" s="210" t="s">
        <v>1927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7" t="s">
        <v>248</v>
      </c>
      <c r="B36" s="228" t="s">
        <v>60</v>
      </c>
      <c r="C36" s="250" t="s">
        <v>195</v>
      </c>
      <c r="D36" s="229"/>
      <c r="E36" s="230"/>
      <c r="F36" s="231"/>
      <c r="G36" s="231">
        <f>SUMIF(AG37:AG62,"&lt;&gt;NOR",G37:G62)</f>
        <v>0</v>
      </c>
      <c r="H36" s="231"/>
      <c r="I36" s="231">
        <f>SUM(I37:I62)</f>
        <v>0</v>
      </c>
      <c r="J36" s="231"/>
      <c r="K36" s="231">
        <f>SUM(K37:K62)</f>
        <v>0</v>
      </c>
      <c r="L36" s="231"/>
      <c r="M36" s="231">
        <f>SUM(M37:M62)</f>
        <v>0</v>
      </c>
      <c r="N36" s="230"/>
      <c r="O36" s="230">
        <f>SUM(O37:O62)</f>
        <v>0</v>
      </c>
      <c r="P36" s="230"/>
      <c r="Q36" s="230">
        <f>SUM(Q37:Q62)</f>
        <v>0</v>
      </c>
      <c r="R36" s="231"/>
      <c r="S36" s="231"/>
      <c r="T36" s="232"/>
      <c r="U36" s="226"/>
      <c r="V36" s="226">
        <f>SUM(V37:V62)</f>
        <v>0</v>
      </c>
      <c r="W36" s="226"/>
      <c r="X36" s="226"/>
      <c r="Y36" s="226"/>
      <c r="AG36" t="s">
        <v>249</v>
      </c>
    </row>
    <row r="37" spans="1:60" ht="22.5" outlineLevel="1" x14ac:dyDescent="0.2">
      <c r="A37" s="243">
        <v>27</v>
      </c>
      <c r="B37" s="244" t="s">
        <v>103</v>
      </c>
      <c r="C37" s="253" t="s">
        <v>1937</v>
      </c>
      <c r="D37" s="245" t="s">
        <v>361</v>
      </c>
      <c r="E37" s="246">
        <v>50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272</v>
      </c>
      <c r="T37" s="249" t="s">
        <v>254</v>
      </c>
      <c r="U37" s="220">
        <v>0</v>
      </c>
      <c r="V37" s="220">
        <f>ROUND(E37*U37,2)</f>
        <v>0</v>
      </c>
      <c r="W37" s="220"/>
      <c r="X37" s="220" t="s">
        <v>475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1611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105</v>
      </c>
      <c r="C38" s="253" t="s">
        <v>1961</v>
      </c>
      <c r="D38" s="245" t="s">
        <v>361</v>
      </c>
      <c r="E38" s="246">
        <v>26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272</v>
      </c>
      <c r="T38" s="249" t="s">
        <v>254</v>
      </c>
      <c r="U38" s="220">
        <v>0</v>
      </c>
      <c r="V38" s="220">
        <f>ROUND(E38*U38,2)</f>
        <v>0</v>
      </c>
      <c r="W38" s="220"/>
      <c r="X38" s="220" t="s">
        <v>1926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1957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29</v>
      </c>
      <c r="B39" s="244" t="s">
        <v>107</v>
      </c>
      <c r="C39" s="253" t="s">
        <v>1946</v>
      </c>
      <c r="D39" s="245" t="s">
        <v>271</v>
      </c>
      <c r="E39" s="246">
        <v>47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272</v>
      </c>
      <c r="T39" s="249" t="s">
        <v>254</v>
      </c>
      <c r="U39" s="220">
        <v>0</v>
      </c>
      <c r="V39" s="220">
        <f>ROUND(E39*U39,2)</f>
        <v>0</v>
      </c>
      <c r="W39" s="220"/>
      <c r="X39" s="220" t="s">
        <v>1926</v>
      </c>
      <c r="Y39" s="220" t="s">
        <v>256</v>
      </c>
      <c r="Z39" s="210"/>
      <c r="AA39" s="210"/>
      <c r="AB39" s="210"/>
      <c r="AC39" s="210"/>
      <c r="AD39" s="210"/>
      <c r="AE39" s="210"/>
      <c r="AF39" s="210"/>
      <c r="AG39" s="210" t="s">
        <v>1957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30</v>
      </c>
      <c r="B40" s="244" t="s">
        <v>111</v>
      </c>
      <c r="C40" s="253" t="s">
        <v>1962</v>
      </c>
      <c r="D40" s="245" t="s">
        <v>271</v>
      </c>
      <c r="E40" s="246">
        <v>6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272</v>
      </c>
      <c r="T40" s="249" t="s">
        <v>254</v>
      </c>
      <c r="U40" s="220">
        <v>0</v>
      </c>
      <c r="V40" s="220">
        <f>ROUND(E40*U40,2)</f>
        <v>0</v>
      </c>
      <c r="W40" s="220"/>
      <c r="X40" s="220" t="s">
        <v>1926</v>
      </c>
      <c r="Y40" s="220" t="s">
        <v>256</v>
      </c>
      <c r="Z40" s="210"/>
      <c r="AA40" s="210"/>
      <c r="AB40" s="210"/>
      <c r="AC40" s="210"/>
      <c r="AD40" s="210"/>
      <c r="AE40" s="210"/>
      <c r="AF40" s="210"/>
      <c r="AG40" s="210" t="s">
        <v>1957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3">
        <v>31</v>
      </c>
      <c r="B41" s="244" t="s">
        <v>115</v>
      </c>
      <c r="C41" s="253" t="s">
        <v>1963</v>
      </c>
      <c r="D41" s="245" t="s">
        <v>271</v>
      </c>
      <c r="E41" s="246">
        <v>24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272</v>
      </c>
      <c r="T41" s="249" t="s">
        <v>254</v>
      </c>
      <c r="U41" s="220">
        <v>0</v>
      </c>
      <c r="V41" s="220">
        <f>ROUND(E41*U41,2)</f>
        <v>0</v>
      </c>
      <c r="W41" s="220"/>
      <c r="X41" s="220" t="s">
        <v>273</v>
      </c>
      <c r="Y41" s="220" t="s">
        <v>256</v>
      </c>
      <c r="Z41" s="210"/>
      <c r="AA41" s="210"/>
      <c r="AB41" s="210"/>
      <c r="AC41" s="210"/>
      <c r="AD41" s="210"/>
      <c r="AE41" s="210"/>
      <c r="AF41" s="210"/>
      <c r="AG41" s="210" t="s">
        <v>1578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3">
        <v>32</v>
      </c>
      <c r="B42" s="244" t="s">
        <v>1942</v>
      </c>
      <c r="C42" s="253" t="s">
        <v>1964</v>
      </c>
      <c r="D42" s="245" t="s">
        <v>271</v>
      </c>
      <c r="E42" s="246">
        <v>2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272</v>
      </c>
      <c r="T42" s="249" t="s">
        <v>254</v>
      </c>
      <c r="U42" s="220">
        <v>0</v>
      </c>
      <c r="V42" s="220">
        <f>ROUND(E42*U42,2)</f>
        <v>0</v>
      </c>
      <c r="W42" s="220"/>
      <c r="X42" s="220" t="s">
        <v>1926</v>
      </c>
      <c r="Y42" s="220" t="s">
        <v>256</v>
      </c>
      <c r="Z42" s="210"/>
      <c r="AA42" s="210"/>
      <c r="AB42" s="210"/>
      <c r="AC42" s="210"/>
      <c r="AD42" s="210"/>
      <c r="AE42" s="210"/>
      <c r="AF42" s="210"/>
      <c r="AG42" s="210" t="s">
        <v>1957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33</v>
      </c>
      <c r="B43" s="244" t="s">
        <v>1944</v>
      </c>
      <c r="C43" s="253" t="s">
        <v>1948</v>
      </c>
      <c r="D43" s="245" t="s">
        <v>271</v>
      </c>
      <c r="E43" s="246">
        <v>29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272</v>
      </c>
      <c r="T43" s="249" t="s">
        <v>254</v>
      </c>
      <c r="U43" s="220">
        <v>0</v>
      </c>
      <c r="V43" s="220">
        <f>ROUND(E43*U43,2)</f>
        <v>0</v>
      </c>
      <c r="W43" s="220"/>
      <c r="X43" s="220" t="s">
        <v>1926</v>
      </c>
      <c r="Y43" s="220" t="s">
        <v>256</v>
      </c>
      <c r="Z43" s="210"/>
      <c r="AA43" s="210"/>
      <c r="AB43" s="210"/>
      <c r="AC43" s="210"/>
      <c r="AD43" s="210"/>
      <c r="AE43" s="210"/>
      <c r="AF43" s="210"/>
      <c r="AG43" s="210" t="s">
        <v>1957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34</v>
      </c>
      <c r="B44" s="244" t="s">
        <v>1623</v>
      </c>
      <c r="C44" s="253" t="s">
        <v>1965</v>
      </c>
      <c r="D44" s="245" t="s">
        <v>271</v>
      </c>
      <c r="E44" s="246">
        <v>6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272</v>
      </c>
      <c r="T44" s="249" t="s">
        <v>254</v>
      </c>
      <c r="U44" s="220">
        <v>0</v>
      </c>
      <c r="V44" s="220">
        <f>ROUND(E44*U44,2)</f>
        <v>0</v>
      </c>
      <c r="W44" s="220"/>
      <c r="X44" s="220" t="s">
        <v>1926</v>
      </c>
      <c r="Y44" s="220" t="s">
        <v>256</v>
      </c>
      <c r="Z44" s="210"/>
      <c r="AA44" s="210"/>
      <c r="AB44" s="210"/>
      <c r="AC44" s="210"/>
      <c r="AD44" s="210"/>
      <c r="AE44" s="210"/>
      <c r="AF44" s="210"/>
      <c r="AG44" s="210" t="s">
        <v>1957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35</v>
      </c>
      <c r="B45" s="244" t="s">
        <v>1947</v>
      </c>
      <c r="C45" s="253" t="s">
        <v>1953</v>
      </c>
      <c r="D45" s="245" t="s">
        <v>361</v>
      </c>
      <c r="E45" s="246">
        <v>50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272</v>
      </c>
      <c r="T45" s="249" t="s">
        <v>254</v>
      </c>
      <c r="U45" s="220">
        <v>0</v>
      </c>
      <c r="V45" s="220">
        <f>ROUND(E45*U45,2)</f>
        <v>0</v>
      </c>
      <c r="W45" s="220"/>
      <c r="X45" s="220" t="s">
        <v>1926</v>
      </c>
      <c r="Y45" s="220" t="s">
        <v>256</v>
      </c>
      <c r="Z45" s="210"/>
      <c r="AA45" s="210"/>
      <c r="AB45" s="210"/>
      <c r="AC45" s="210"/>
      <c r="AD45" s="210"/>
      <c r="AE45" s="210"/>
      <c r="AF45" s="210"/>
      <c r="AG45" s="210" t="s">
        <v>1927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36</v>
      </c>
      <c r="B46" s="244" t="s">
        <v>74</v>
      </c>
      <c r="C46" s="253" t="s">
        <v>1939</v>
      </c>
      <c r="D46" s="245" t="s">
        <v>361</v>
      </c>
      <c r="E46" s="246">
        <v>80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272</v>
      </c>
      <c r="T46" s="249" t="s">
        <v>254</v>
      </c>
      <c r="U46" s="220">
        <v>0</v>
      </c>
      <c r="V46" s="220">
        <f>ROUND(E46*U46,2)</f>
        <v>0</v>
      </c>
      <c r="W46" s="220"/>
      <c r="X46" s="220" t="s">
        <v>1926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1957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37</v>
      </c>
      <c r="B47" s="244" t="s">
        <v>76</v>
      </c>
      <c r="C47" s="253" t="s">
        <v>1940</v>
      </c>
      <c r="D47" s="245" t="s">
        <v>361</v>
      </c>
      <c r="E47" s="246">
        <v>10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272</v>
      </c>
      <c r="T47" s="249" t="s">
        <v>254</v>
      </c>
      <c r="U47" s="220">
        <v>0</v>
      </c>
      <c r="V47" s="220">
        <f>ROUND(E47*U47,2)</f>
        <v>0</v>
      </c>
      <c r="W47" s="220"/>
      <c r="X47" s="220" t="s">
        <v>475</v>
      </c>
      <c r="Y47" s="220" t="s">
        <v>256</v>
      </c>
      <c r="Z47" s="210"/>
      <c r="AA47" s="210"/>
      <c r="AB47" s="210"/>
      <c r="AC47" s="210"/>
      <c r="AD47" s="210"/>
      <c r="AE47" s="210"/>
      <c r="AF47" s="210"/>
      <c r="AG47" s="210" t="s">
        <v>1611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38</v>
      </c>
      <c r="B48" s="244" t="s">
        <v>78</v>
      </c>
      <c r="C48" s="253" t="s">
        <v>1941</v>
      </c>
      <c r="D48" s="245" t="s">
        <v>361</v>
      </c>
      <c r="E48" s="246">
        <v>170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272</v>
      </c>
      <c r="T48" s="249" t="s">
        <v>254</v>
      </c>
      <c r="U48" s="220">
        <v>0</v>
      </c>
      <c r="V48" s="220">
        <f>ROUND(E48*U48,2)</f>
        <v>0</v>
      </c>
      <c r="W48" s="220"/>
      <c r="X48" s="220" t="s">
        <v>475</v>
      </c>
      <c r="Y48" s="220" t="s">
        <v>256</v>
      </c>
      <c r="Z48" s="210"/>
      <c r="AA48" s="210"/>
      <c r="AB48" s="210"/>
      <c r="AC48" s="210"/>
      <c r="AD48" s="210"/>
      <c r="AE48" s="210"/>
      <c r="AF48" s="210"/>
      <c r="AG48" s="210" t="s">
        <v>1611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39</v>
      </c>
      <c r="B49" s="244" t="s">
        <v>1952</v>
      </c>
      <c r="C49" s="253" t="s">
        <v>1943</v>
      </c>
      <c r="D49" s="245" t="s">
        <v>361</v>
      </c>
      <c r="E49" s="246">
        <v>810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272</v>
      </c>
      <c r="T49" s="249" t="s">
        <v>254</v>
      </c>
      <c r="U49" s="220">
        <v>0</v>
      </c>
      <c r="V49" s="220">
        <f>ROUND(E49*U49,2)</f>
        <v>0</v>
      </c>
      <c r="W49" s="220"/>
      <c r="X49" s="220" t="s">
        <v>475</v>
      </c>
      <c r="Y49" s="220" t="s">
        <v>256</v>
      </c>
      <c r="Z49" s="210"/>
      <c r="AA49" s="210"/>
      <c r="AB49" s="210"/>
      <c r="AC49" s="210"/>
      <c r="AD49" s="210"/>
      <c r="AE49" s="210"/>
      <c r="AF49" s="210"/>
      <c r="AG49" s="210" t="s">
        <v>1611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40</v>
      </c>
      <c r="B50" s="244" t="s">
        <v>1954</v>
      </c>
      <c r="C50" s="253" t="s">
        <v>1966</v>
      </c>
      <c r="D50" s="245" t="s">
        <v>361</v>
      </c>
      <c r="E50" s="246">
        <v>290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272</v>
      </c>
      <c r="T50" s="249" t="s">
        <v>254</v>
      </c>
      <c r="U50" s="220">
        <v>0</v>
      </c>
      <c r="V50" s="220">
        <f>ROUND(E50*U50,2)</f>
        <v>0</v>
      </c>
      <c r="W50" s="220"/>
      <c r="X50" s="220" t="s">
        <v>475</v>
      </c>
      <c r="Y50" s="220" t="s">
        <v>256</v>
      </c>
      <c r="Z50" s="210"/>
      <c r="AA50" s="210"/>
      <c r="AB50" s="210"/>
      <c r="AC50" s="210"/>
      <c r="AD50" s="210"/>
      <c r="AE50" s="210"/>
      <c r="AF50" s="210"/>
      <c r="AG50" s="210" t="s">
        <v>1611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41</v>
      </c>
      <c r="B51" s="244" t="s">
        <v>1683</v>
      </c>
      <c r="C51" s="253" t="s">
        <v>1967</v>
      </c>
      <c r="D51" s="245" t="s">
        <v>361</v>
      </c>
      <c r="E51" s="246">
        <v>40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272</v>
      </c>
      <c r="T51" s="249" t="s">
        <v>254</v>
      </c>
      <c r="U51" s="220">
        <v>0</v>
      </c>
      <c r="V51" s="220">
        <f>ROUND(E51*U51,2)</f>
        <v>0</v>
      </c>
      <c r="W51" s="220"/>
      <c r="X51" s="220" t="s">
        <v>475</v>
      </c>
      <c r="Y51" s="220" t="s">
        <v>256</v>
      </c>
      <c r="Z51" s="210"/>
      <c r="AA51" s="210"/>
      <c r="AB51" s="210"/>
      <c r="AC51" s="210"/>
      <c r="AD51" s="210"/>
      <c r="AE51" s="210"/>
      <c r="AF51" s="210"/>
      <c r="AG51" s="210" t="s">
        <v>1611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3">
        <v>42</v>
      </c>
      <c r="B52" s="244" t="s">
        <v>1968</v>
      </c>
      <c r="C52" s="253" t="s">
        <v>1949</v>
      </c>
      <c r="D52" s="245" t="s">
        <v>271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272</v>
      </c>
      <c r="T52" s="249" t="s">
        <v>254</v>
      </c>
      <c r="U52" s="220">
        <v>0</v>
      </c>
      <c r="V52" s="220">
        <f>ROUND(E52*U52,2)</f>
        <v>0</v>
      </c>
      <c r="W52" s="220"/>
      <c r="X52" s="220" t="s">
        <v>475</v>
      </c>
      <c r="Y52" s="220" t="s">
        <v>256</v>
      </c>
      <c r="Z52" s="210"/>
      <c r="AA52" s="210"/>
      <c r="AB52" s="210"/>
      <c r="AC52" s="210"/>
      <c r="AD52" s="210"/>
      <c r="AE52" s="210"/>
      <c r="AF52" s="210"/>
      <c r="AG52" s="210" t="s">
        <v>1611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3">
        <v>43</v>
      </c>
      <c r="B53" s="244" t="s">
        <v>1969</v>
      </c>
      <c r="C53" s="253" t="s">
        <v>1950</v>
      </c>
      <c r="D53" s="245" t="s">
        <v>271</v>
      </c>
      <c r="E53" s="246">
        <v>1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272</v>
      </c>
      <c r="T53" s="249" t="s">
        <v>254</v>
      </c>
      <c r="U53" s="220">
        <v>0</v>
      </c>
      <c r="V53" s="220">
        <f>ROUND(E53*U53,2)</f>
        <v>0</v>
      </c>
      <c r="W53" s="220"/>
      <c r="X53" s="220" t="s">
        <v>273</v>
      </c>
      <c r="Y53" s="220" t="s">
        <v>256</v>
      </c>
      <c r="Z53" s="210"/>
      <c r="AA53" s="210"/>
      <c r="AB53" s="210"/>
      <c r="AC53" s="210"/>
      <c r="AD53" s="210"/>
      <c r="AE53" s="210"/>
      <c r="AF53" s="210"/>
      <c r="AG53" s="210" t="s">
        <v>1578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44</v>
      </c>
      <c r="B54" s="244" t="s">
        <v>1970</v>
      </c>
      <c r="C54" s="253" t="s">
        <v>1971</v>
      </c>
      <c r="D54" s="245" t="s">
        <v>271</v>
      </c>
      <c r="E54" s="246">
        <v>9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272</v>
      </c>
      <c r="T54" s="249" t="s">
        <v>254</v>
      </c>
      <c r="U54" s="220">
        <v>0</v>
      </c>
      <c r="V54" s="220">
        <f>ROUND(E54*U54,2)</f>
        <v>0</v>
      </c>
      <c r="W54" s="220"/>
      <c r="X54" s="220" t="s">
        <v>475</v>
      </c>
      <c r="Y54" s="220" t="s">
        <v>256</v>
      </c>
      <c r="Z54" s="210"/>
      <c r="AA54" s="210"/>
      <c r="AB54" s="210"/>
      <c r="AC54" s="210"/>
      <c r="AD54" s="210"/>
      <c r="AE54" s="210"/>
      <c r="AF54" s="210"/>
      <c r="AG54" s="210" t="s">
        <v>1611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3">
        <v>45</v>
      </c>
      <c r="B55" s="244" t="s">
        <v>1642</v>
      </c>
      <c r="C55" s="253" t="s">
        <v>1972</v>
      </c>
      <c r="D55" s="245" t="s">
        <v>271</v>
      </c>
      <c r="E55" s="246">
        <v>2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272</v>
      </c>
      <c r="T55" s="249" t="s">
        <v>254</v>
      </c>
      <c r="U55" s="220">
        <v>0</v>
      </c>
      <c r="V55" s="220">
        <f>ROUND(E55*U55,2)</f>
        <v>0</v>
      </c>
      <c r="W55" s="220"/>
      <c r="X55" s="220" t="s">
        <v>475</v>
      </c>
      <c r="Y55" s="220" t="s">
        <v>256</v>
      </c>
      <c r="Z55" s="210"/>
      <c r="AA55" s="210"/>
      <c r="AB55" s="210"/>
      <c r="AC55" s="210"/>
      <c r="AD55" s="210"/>
      <c r="AE55" s="210"/>
      <c r="AF55" s="210"/>
      <c r="AG55" s="210" t="s">
        <v>1611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3">
        <v>46</v>
      </c>
      <c r="B56" s="244" t="s">
        <v>1608</v>
      </c>
      <c r="C56" s="253" t="s">
        <v>1973</v>
      </c>
      <c r="D56" s="245" t="s">
        <v>271</v>
      </c>
      <c r="E56" s="246">
        <v>5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8"/>
      <c r="S56" s="248" t="s">
        <v>272</v>
      </c>
      <c r="T56" s="249" t="s">
        <v>254</v>
      </c>
      <c r="U56" s="220">
        <v>0</v>
      </c>
      <c r="V56" s="220">
        <f>ROUND(E56*U56,2)</f>
        <v>0</v>
      </c>
      <c r="W56" s="220"/>
      <c r="X56" s="220" t="s">
        <v>273</v>
      </c>
      <c r="Y56" s="220" t="s">
        <v>256</v>
      </c>
      <c r="Z56" s="210"/>
      <c r="AA56" s="210"/>
      <c r="AB56" s="210"/>
      <c r="AC56" s="210"/>
      <c r="AD56" s="210"/>
      <c r="AE56" s="210"/>
      <c r="AF56" s="210"/>
      <c r="AG56" s="210" t="s">
        <v>1578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3">
        <v>47</v>
      </c>
      <c r="B57" s="244" t="s">
        <v>1974</v>
      </c>
      <c r="C57" s="253" t="s">
        <v>1951</v>
      </c>
      <c r="D57" s="245" t="s">
        <v>271</v>
      </c>
      <c r="E57" s="246">
        <v>64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272</v>
      </c>
      <c r="T57" s="249" t="s">
        <v>254</v>
      </c>
      <c r="U57" s="220">
        <v>0</v>
      </c>
      <c r="V57" s="220">
        <f>ROUND(E57*U57,2)</f>
        <v>0</v>
      </c>
      <c r="W57" s="220"/>
      <c r="X57" s="220" t="s">
        <v>273</v>
      </c>
      <c r="Y57" s="220" t="s">
        <v>256</v>
      </c>
      <c r="Z57" s="210"/>
      <c r="AA57" s="210"/>
      <c r="AB57" s="210"/>
      <c r="AC57" s="210"/>
      <c r="AD57" s="210"/>
      <c r="AE57" s="210"/>
      <c r="AF57" s="210"/>
      <c r="AG57" s="210" t="s">
        <v>1578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48</v>
      </c>
      <c r="B58" s="244" t="s">
        <v>1975</v>
      </c>
      <c r="C58" s="253" t="s">
        <v>1976</v>
      </c>
      <c r="D58" s="245" t="s">
        <v>271</v>
      </c>
      <c r="E58" s="246">
        <v>1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272</v>
      </c>
      <c r="T58" s="249" t="s">
        <v>254</v>
      </c>
      <c r="U58" s="220">
        <v>0</v>
      </c>
      <c r="V58" s="220">
        <f>ROUND(E58*U58,2)</f>
        <v>0</v>
      </c>
      <c r="W58" s="220"/>
      <c r="X58" s="220" t="s">
        <v>475</v>
      </c>
      <c r="Y58" s="220" t="s">
        <v>256</v>
      </c>
      <c r="Z58" s="210"/>
      <c r="AA58" s="210"/>
      <c r="AB58" s="210"/>
      <c r="AC58" s="210"/>
      <c r="AD58" s="210"/>
      <c r="AE58" s="210"/>
      <c r="AF58" s="210"/>
      <c r="AG58" s="210" t="s">
        <v>1611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49</v>
      </c>
      <c r="B59" s="244" t="s">
        <v>1977</v>
      </c>
      <c r="C59" s="253" t="s">
        <v>1978</v>
      </c>
      <c r="D59" s="245" t="s">
        <v>271</v>
      </c>
      <c r="E59" s="246">
        <v>4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272</v>
      </c>
      <c r="T59" s="249" t="s">
        <v>254</v>
      </c>
      <c r="U59" s="220">
        <v>0</v>
      </c>
      <c r="V59" s="220">
        <f>ROUND(E59*U59,2)</f>
        <v>0</v>
      </c>
      <c r="W59" s="220"/>
      <c r="X59" s="220" t="s">
        <v>475</v>
      </c>
      <c r="Y59" s="220" t="s">
        <v>256</v>
      </c>
      <c r="Z59" s="210"/>
      <c r="AA59" s="210"/>
      <c r="AB59" s="210"/>
      <c r="AC59" s="210"/>
      <c r="AD59" s="210"/>
      <c r="AE59" s="210"/>
      <c r="AF59" s="210"/>
      <c r="AG59" s="210" t="s">
        <v>1611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50</v>
      </c>
      <c r="B60" s="244" t="s">
        <v>1979</v>
      </c>
      <c r="C60" s="253" t="s">
        <v>1980</v>
      </c>
      <c r="D60" s="245" t="s">
        <v>271</v>
      </c>
      <c r="E60" s="246">
        <v>1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272</v>
      </c>
      <c r="T60" s="249" t="s">
        <v>254</v>
      </c>
      <c r="U60" s="220">
        <v>0</v>
      </c>
      <c r="V60" s="220">
        <f>ROUND(E60*U60,2)</f>
        <v>0</v>
      </c>
      <c r="W60" s="220"/>
      <c r="X60" s="220" t="s">
        <v>475</v>
      </c>
      <c r="Y60" s="220" t="s">
        <v>256</v>
      </c>
      <c r="Z60" s="210"/>
      <c r="AA60" s="210"/>
      <c r="AB60" s="210"/>
      <c r="AC60" s="210"/>
      <c r="AD60" s="210"/>
      <c r="AE60" s="210"/>
      <c r="AF60" s="210"/>
      <c r="AG60" s="210" t="s">
        <v>1611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51</v>
      </c>
      <c r="B61" s="244" t="s">
        <v>1981</v>
      </c>
      <c r="C61" s="253" t="s">
        <v>1955</v>
      </c>
      <c r="D61" s="245" t="s">
        <v>303</v>
      </c>
      <c r="E61" s="246">
        <v>0.5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272</v>
      </c>
      <c r="T61" s="249" t="s">
        <v>254</v>
      </c>
      <c r="U61" s="220">
        <v>0</v>
      </c>
      <c r="V61" s="220">
        <f>ROUND(E61*U61,2)</f>
        <v>0</v>
      </c>
      <c r="W61" s="220"/>
      <c r="X61" s="220" t="s">
        <v>273</v>
      </c>
      <c r="Y61" s="220" t="s">
        <v>256</v>
      </c>
      <c r="Z61" s="210"/>
      <c r="AA61" s="210"/>
      <c r="AB61" s="210"/>
      <c r="AC61" s="210"/>
      <c r="AD61" s="210"/>
      <c r="AE61" s="210"/>
      <c r="AF61" s="210"/>
      <c r="AG61" s="210" t="s">
        <v>1578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52</v>
      </c>
      <c r="B62" s="244" t="s">
        <v>1982</v>
      </c>
      <c r="C62" s="253" t="s">
        <v>1983</v>
      </c>
      <c r="D62" s="245" t="s">
        <v>271</v>
      </c>
      <c r="E62" s="246">
        <v>1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272</v>
      </c>
      <c r="T62" s="249" t="s">
        <v>254</v>
      </c>
      <c r="U62" s="220">
        <v>0</v>
      </c>
      <c r="V62" s="220">
        <f>ROUND(E62*U62,2)</f>
        <v>0</v>
      </c>
      <c r="W62" s="220"/>
      <c r="X62" s="220" t="s">
        <v>475</v>
      </c>
      <c r="Y62" s="220" t="s">
        <v>256</v>
      </c>
      <c r="Z62" s="210"/>
      <c r="AA62" s="210"/>
      <c r="AB62" s="210"/>
      <c r="AC62" s="210"/>
      <c r="AD62" s="210"/>
      <c r="AE62" s="210"/>
      <c r="AF62" s="210"/>
      <c r="AG62" s="210" t="s">
        <v>1611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7" t="s">
        <v>248</v>
      </c>
      <c r="B63" s="228" t="s">
        <v>62</v>
      </c>
      <c r="C63" s="250" t="s">
        <v>199</v>
      </c>
      <c r="D63" s="229"/>
      <c r="E63" s="230"/>
      <c r="F63" s="231"/>
      <c r="G63" s="231">
        <f>SUMIF(AG64:AG90,"&lt;&gt;NOR",G64:G90)</f>
        <v>0</v>
      </c>
      <c r="H63" s="231"/>
      <c r="I63" s="231">
        <f>SUM(I64:I90)</f>
        <v>0</v>
      </c>
      <c r="J63" s="231"/>
      <c r="K63" s="231">
        <f>SUM(K64:K90)</f>
        <v>0</v>
      </c>
      <c r="L63" s="231"/>
      <c r="M63" s="231">
        <f>SUM(M64:M90)</f>
        <v>0</v>
      </c>
      <c r="N63" s="230"/>
      <c r="O63" s="230">
        <f>SUM(O64:O90)</f>
        <v>0</v>
      </c>
      <c r="P63" s="230"/>
      <c r="Q63" s="230">
        <f>SUM(Q64:Q90)</f>
        <v>0</v>
      </c>
      <c r="R63" s="231"/>
      <c r="S63" s="231"/>
      <c r="T63" s="232"/>
      <c r="U63" s="226"/>
      <c r="V63" s="226">
        <f>SUM(V64:V90)</f>
        <v>0</v>
      </c>
      <c r="W63" s="226"/>
      <c r="X63" s="226"/>
      <c r="Y63" s="226"/>
      <c r="AG63" t="s">
        <v>249</v>
      </c>
    </row>
    <row r="64" spans="1:60" ht="22.5" outlineLevel="1" x14ac:dyDescent="0.2">
      <c r="A64" s="243">
        <v>53</v>
      </c>
      <c r="B64" s="244" t="s">
        <v>103</v>
      </c>
      <c r="C64" s="253" t="s">
        <v>1937</v>
      </c>
      <c r="D64" s="245" t="s">
        <v>361</v>
      </c>
      <c r="E64" s="246">
        <v>30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272</v>
      </c>
      <c r="T64" s="249" t="s">
        <v>254</v>
      </c>
      <c r="U64" s="220">
        <v>0</v>
      </c>
      <c r="V64" s="220">
        <f>ROUND(E64*U64,2)</f>
        <v>0</v>
      </c>
      <c r="W64" s="220"/>
      <c r="X64" s="220" t="s">
        <v>475</v>
      </c>
      <c r="Y64" s="220" t="s">
        <v>256</v>
      </c>
      <c r="Z64" s="210"/>
      <c r="AA64" s="210"/>
      <c r="AB64" s="210"/>
      <c r="AC64" s="210"/>
      <c r="AD64" s="210"/>
      <c r="AE64" s="210"/>
      <c r="AF64" s="210"/>
      <c r="AG64" s="210" t="s">
        <v>1611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54</v>
      </c>
      <c r="B65" s="244" t="s">
        <v>105</v>
      </c>
      <c r="C65" s="253" t="s">
        <v>1961</v>
      </c>
      <c r="D65" s="245" t="s">
        <v>361</v>
      </c>
      <c r="E65" s="246">
        <v>30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272</v>
      </c>
      <c r="T65" s="249" t="s">
        <v>254</v>
      </c>
      <c r="U65" s="220">
        <v>0</v>
      </c>
      <c r="V65" s="220">
        <f>ROUND(E65*U65,2)</f>
        <v>0</v>
      </c>
      <c r="W65" s="220"/>
      <c r="X65" s="220" t="s">
        <v>1926</v>
      </c>
      <c r="Y65" s="220" t="s">
        <v>256</v>
      </c>
      <c r="Z65" s="210"/>
      <c r="AA65" s="210"/>
      <c r="AB65" s="210"/>
      <c r="AC65" s="210"/>
      <c r="AD65" s="210"/>
      <c r="AE65" s="210"/>
      <c r="AF65" s="210"/>
      <c r="AG65" s="210" t="s">
        <v>1957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55</v>
      </c>
      <c r="B66" s="244" t="s">
        <v>1942</v>
      </c>
      <c r="C66" s="253" t="s">
        <v>1938</v>
      </c>
      <c r="D66" s="245" t="s">
        <v>361</v>
      </c>
      <c r="E66" s="246">
        <v>65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272</v>
      </c>
      <c r="T66" s="249" t="s">
        <v>254</v>
      </c>
      <c r="U66" s="220">
        <v>0</v>
      </c>
      <c r="V66" s="220">
        <f>ROUND(E66*U66,2)</f>
        <v>0</v>
      </c>
      <c r="W66" s="220"/>
      <c r="X66" s="220" t="s">
        <v>1926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1957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56</v>
      </c>
      <c r="B67" s="244" t="s">
        <v>107</v>
      </c>
      <c r="C67" s="253" t="s">
        <v>1946</v>
      </c>
      <c r="D67" s="245" t="s">
        <v>271</v>
      </c>
      <c r="E67" s="246">
        <v>69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272</v>
      </c>
      <c r="T67" s="249" t="s">
        <v>254</v>
      </c>
      <c r="U67" s="220">
        <v>0</v>
      </c>
      <c r="V67" s="220">
        <f>ROUND(E67*U67,2)</f>
        <v>0</v>
      </c>
      <c r="W67" s="220"/>
      <c r="X67" s="220" t="s">
        <v>1926</v>
      </c>
      <c r="Y67" s="220" t="s">
        <v>256</v>
      </c>
      <c r="Z67" s="210"/>
      <c r="AA67" s="210"/>
      <c r="AB67" s="210"/>
      <c r="AC67" s="210"/>
      <c r="AD67" s="210"/>
      <c r="AE67" s="210"/>
      <c r="AF67" s="210"/>
      <c r="AG67" s="210" t="s">
        <v>1957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57</v>
      </c>
      <c r="B68" s="244" t="s">
        <v>111</v>
      </c>
      <c r="C68" s="253" t="s">
        <v>1962</v>
      </c>
      <c r="D68" s="245" t="s">
        <v>271</v>
      </c>
      <c r="E68" s="246">
        <v>7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272</v>
      </c>
      <c r="T68" s="249" t="s">
        <v>254</v>
      </c>
      <c r="U68" s="220">
        <v>0</v>
      </c>
      <c r="V68" s="220">
        <f>ROUND(E68*U68,2)</f>
        <v>0</v>
      </c>
      <c r="W68" s="220"/>
      <c r="X68" s="220" t="s">
        <v>1926</v>
      </c>
      <c r="Y68" s="220" t="s">
        <v>256</v>
      </c>
      <c r="Z68" s="210"/>
      <c r="AA68" s="210"/>
      <c r="AB68" s="210"/>
      <c r="AC68" s="210"/>
      <c r="AD68" s="210"/>
      <c r="AE68" s="210"/>
      <c r="AF68" s="210"/>
      <c r="AG68" s="210" t="s">
        <v>1957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3">
        <v>58</v>
      </c>
      <c r="B69" s="244" t="s">
        <v>115</v>
      </c>
      <c r="C69" s="253" t="s">
        <v>1963</v>
      </c>
      <c r="D69" s="245" t="s">
        <v>271</v>
      </c>
      <c r="E69" s="246">
        <v>24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272</v>
      </c>
      <c r="T69" s="249" t="s">
        <v>254</v>
      </c>
      <c r="U69" s="220">
        <v>0</v>
      </c>
      <c r="V69" s="220">
        <f>ROUND(E69*U69,2)</f>
        <v>0</v>
      </c>
      <c r="W69" s="220"/>
      <c r="X69" s="220" t="s">
        <v>273</v>
      </c>
      <c r="Y69" s="220" t="s">
        <v>256</v>
      </c>
      <c r="Z69" s="210"/>
      <c r="AA69" s="210"/>
      <c r="AB69" s="210"/>
      <c r="AC69" s="210"/>
      <c r="AD69" s="210"/>
      <c r="AE69" s="210"/>
      <c r="AF69" s="210"/>
      <c r="AG69" s="210" t="s">
        <v>1578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3">
        <v>59</v>
      </c>
      <c r="B70" s="244" t="s">
        <v>1942</v>
      </c>
      <c r="C70" s="253" t="s">
        <v>1964</v>
      </c>
      <c r="D70" s="245" t="s">
        <v>271</v>
      </c>
      <c r="E70" s="246">
        <v>2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272</v>
      </c>
      <c r="T70" s="249" t="s">
        <v>254</v>
      </c>
      <c r="U70" s="220">
        <v>0</v>
      </c>
      <c r="V70" s="220">
        <f>ROUND(E70*U70,2)</f>
        <v>0</v>
      </c>
      <c r="W70" s="220"/>
      <c r="X70" s="220" t="s">
        <v>1926</v>
      </c>
      <c r="Y70" s="220" t="s">
        <v>256</v>
      </c>
      <c r="Z70" s="210"/>
      <c r="AA70" s="210"/>
      <c r="AB70" s="210"/>
      <c r="AC70" s="210"/>
      <c r="AD70" s="210"/>
      <c r="AE70" s="210"/>
      <c r="AF70" s="210"/>
      <c r="AG70" s="210" t="s">
        <v>1957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60</v>
      </c>
      <c r="B71" s="244" t="s">
        <v>1944</v>
      </c>
      <c r="C71" s="253" t="s">
        <v>1948</v>
      </c>
      <c r="D71" s="245" t="s">
        <v>271</v>
      </c>
      <c r="E71" s="246">
        <v>26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272</v>
      </c>
      <c r="T71" s="249" t="s">
        <v>254</v>
      </c>
      <c r="U71" s="220">
        <v>0</v>
      </c>
      <c r="V71" s="220">
        <f>ROUND(E71*U71,2)</f>
        <v>0</v>
      </c>
      <c r="W71" s="220"/>
      <c r="X71" s="220" t="s">
        <v>1926</v>
      </c>
      <c r="Y71" s="220" t="s">
        <v>256</v>
      </c>
      <c r="Z71" s="210"/>
      <c r="AA71" s="210"/>
      <c r="AB71" s="210"/>
      <c r="AC71" s="210"/>
      <c r="AD71" s="210"/>
      <c r="AE71" s="210"/>
      <c r="AF71" s="210"/>
      <c r="AG71" s="210" t="s">
        <v>1957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3">
        <v>61</v>
      </c>
      <c r="B72" s="244" t="s">
        <v>1623</v>
      </c>
      <c r="C72" s="253" t="s">
        <v>1965</v>
      </c>
      <c r="D72" s="245" t="s">
        <v>271</v>
      </c>
      <c r="E72" s="246">
        <v>6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272</v>
      </c>
      <c r="T72" s="249" t="s">
        <v>254</v>
      </c>
      <c r="U72" s="220">
        <v>0</v>
      </c>
      <c r="V72" s="220">
        <f>ROUND(E72*U72,2)</f>
        <v>0</v>
      </c>
      <c r="W72" s="220"/>
      <c r="X72" s="220" t="s">
        <v>1926</v>
      </c>
      <c r="Y72" s="220" t="s">
        <v>256</v>
      </c>
      <c r="Z72" s="210"/>
      <c r="AA72" s="210"/>
      <c r="AB72" s="210"/>
      <c r="AC72" s="210"/>
      <c r="AD72" s="210"/>
      <c r="AE72" s="210"/>
      <c r="AF72" s="210"/>
      <c r="AG72" s="210" t="s">
        <v>1957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3">
        <v>62</v>
      </c>
      <c r="B73" s="244" t="s">
        <v>1947</v>
      </c>
      <c r="C73" s="253" t="s">
        <v>1953</v>
      </c>
      <c r="D73" s="245" t="s">
        <v>361</v>
      </c>
      <c r="E73" s="246">
        <v>30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272</v>
      </c>
      <c r="T73" s="249" t="s">
        <v>254</v>
      </c>
      <c r="U73" s="220">
        <v>0</v>
      </c>
      <c r="V73" s="220">
        <f>ROUND(E73*U73,2)</f>
        <v>0</v>
      </c>
      <c r="W73" s="220"/>
      <c r="X73" s="220" t="s">
        <v>1926</v>
      </c>
      <c r="Y73" s="220" t="s">
        <v>256</v>
      </c>
      <c r="Z73" s="210"/>
      <c r="AA73" s="210"/>
      <c r="AB73" s="210"/>
      <c r="AC73" s="210"/>
      <c r="AD73" s="210"/>
      <c r="AE73" s="210"/>
      <c r="AF73" s="210"/>
      <c r="AG73" s="210" t="s">
        <v>1927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63</v>
      </c>
      <c r="B74" s="244" t="s">
        <v>74</v>
      </c>
      <c r="C74" s="253" t="s">
        <v>1939</v>
      </c>
      <c r="D74" s="245" t="s">
        <v>361</v>
      </c>
      <c r="E74" s="246">
        <v>60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272</v>
      </c>
      <c r="T74" s="249" t="s">
        <v>254</v>
      </c>
      <c r="U74" s="220">
        <v>0</v>
      </c>
      <c r="V74" s="220">
        <f>ROUND(E74*U74,2)</f>
        <v>0</v>
      </c>
      <c r="W74" s="220"/>
      <c r="X74" s="220" t="s">
        <v>1926</v>
      </c>
      <c r="Y74" s="220" t="s">
        <v>256</v>
      </c>
      <c r="Z74" s="210"/>
      <c r="AA74" s="210"/>
      <c r="AB74" s="210"/>
      <c r="AC74" s="210"/>
      <c r="AD74" s="210"/>
      <c r="AE74" s="210"/>
      <c r="AF74" s="210"/>
      <c r="AG74" s="210" t="s">
        <v>1957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64</v>
      </c>
      <c r="B75" s="244" t="s">
        <v>76</v>
      </c>
      <c r="C75" s="253" t="s">
        <v>1940</v>
      </c>
      <c r="D75" s="245" t="s">
        <v>361</v>
      </c>
      <c r="E75" s="246">
        <v>10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8"/>
      <c r="S75" s="248" t="s">
        <v>272</v>
      </c>
      <c r="T75" s="249" t="s">
        <v>254</v>
      </c>
      <c r="U75" s="220">
        <v>0</v>
      </c>
      <c r="V75" s="220">
        <f>ROUND(E75*U75,2)</f>
        <v>0</v>
      </c>
      <c r="W75" s="220"/>
      <c r="X75" s="220" t="s">
        <v>475</v>
      </c>
      <c r="Y75" s="220" t="s">
        <v>256</v>
      </c>
      <c r="Z75" s="210"/>
      <c r="AA75" s="210"/>
      <c r="AB75" s="210"/>
      <c r="AC75" s="210"/>
      <c r="AD75" s="210"/>
      <c r="AE75" s="210"/>
      <c r="AF75" s="210"/>
      <c r="AG75" s="210" t="s">
        <v>1611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65</v>
      </c>
      <c r="B76" s="244" t="s">
        <v>78</v>
      </c>
      <c r="C76" s="253" t="s">
        <v>1941</v>
      </c>
      <c r="D76" s="245" t="s">
        <v>361</v>
      </c>
      <c r="E76" s="246">
        <v>180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8"/>
      <c r="S76" s="248" t="s">
        <v>272</v>
      </c>
      <c r="T76" s="249" t="s">
        <v>254</v>
      </c>
      <c r="U76" s="220">
        <v>0</v>
      </c>
      <c r="V76" s="220">
        <f>ROUND(E76*U76,2)</f>
        <v>0</v>
      </c>
      <c r="W76" s="220"/>
      <c r="X76" s="220" t="s">
        <v>475</v>
      </c>
      <c r="Y76" s="220" t="s">
        <v>256</v>
      </c>
      <c r="Z76" s="210"/>
      <c r="AA76" s="210"/>
      <c r="AB76" s="210"/>
      <c r="AC76" s="210"/>
      <c r="AD76" s="210"/>
      <c r="AE76" s="210"/>
      <c r="AF76" s="210"/>
      <c r="AG76" s="210" t="s">
        <v>1611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66</v>
      </c>
      <c r="B77" s="244" t="s">
        <v>1952</v>
      </c>
      <c r="C77" s="253" t="s">
        <v>1943</v>
      </c>
      <c r="D77" s="245" t="s">
        <v>361</v>
      </c>
      <c r="E77" s="246">
        <v>780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272</v>
      </c>
      <c r="T77" s="249" t="s">
        <v>254</v>
      </c>
      <c r="U77" s="220">
        <v>0</v>
      </c>
      <c r="V77" s="220">
        <f>ROUND(E77*U77,2)</f>
        <v>0</v>
      </c>
      <c r="W77" s="220"/>
      <c r="X77" s="220" t="s">
        <v>475</v>
      </c>
      <c r="Y77" s="220" t="s">
        <v>256</v>
      </c>
      <c r="Z77" s="210"/>
      <c r="AA77" s="210"/>
      <c r="AB77" s="210"/>
      <c r="AC77" s="210"/>
      <c r="AD77" s="210"/>
      <c r="AE77" s="210"/>
      <c r="AF77" s="210"/>
      <c r="AG77" s="210" t="s">
        <v>1611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67</v>
      </c>
      <c r="B78" s="244" t="s">
        <v>1954</v>
      </c>
      <c r="C78" s="253" t="s">
        <v>1984</v>
      </c>
      <c r="D78" s="245" t="s">
        <v>361</v>
      </c>
      <c r="E78" s="246">
        <v>80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8"/>
      <c r="S78" s="248" t="s">
        <v>272</v>
      </c>
      <c r="T78" s="249" t="s">
        <v>254</v>
      </c>
      <c r="U78" s="220">
        <v>0</v>
      </c>
      <c r="V78" s="220">
        <f>ROUND(E78*U78,2)</f>
        <v>0</v>
      </c>
      <c r="W78" s="220"/>
      <c r="X78" s="220" t="s">
        <v>1926</v>
      </c>
      <c r="Y78" s="220" t="s">
        <v>256</v>
      </c>
      <c r="Z78" s="210"/>
      <c r="AA78" s="210"/>
      <c r="AB78" s="210"/>
      <c r="AC78" s="210"/>
      <c r="AD78" s="210"/>
      <c r="AE78" s="210"/>
      <c r="AF78" s="210"/>
      <c r="AG78" s="210" t="s">
        <v>1957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3">
        <v>68</v>
      </c>
      <c r="B79" s="244" t="s">
        <v>1683</v>
      </c>
      <c r="C79" s="253" t="s">
        <v>1966</v>
      </c>
      <c r="D79" s="245" t="s">
        <v>361</v>
      </c>
      <c r="E79" s="246">
        <v>240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8"/>
      <c r="S79" s="248" t="s">
        <v>272</v>
      </c>
      <c r="T79" s="249" t="s">
        <v>254</v>
      </c>
      <c r="U79" s="220">
        <v>0</v>
      </c>
      <c r="V79" s="220">
        <f>ROUND(E79*U79,2)</f>
        <v>0</v>
      </c>
      <c r="W79" s="220"/>
      <c r="X79" s="220" t="s">
        <v>1926</v>
      </c>
      <c r="Y79" s="220" t="s">
        <v>256</v>
      </c>
      <c r="Z79" s="210"/>
      <c r="AA79" s="210"/>
      <c r="AB79" s="210"/>
      <c r="AC79" s="210"/>
      <c r="AD79" s="210"/>
      <c r="AE79" s="210"/>
      <c r="AF79" s="210"/>
      <c r="AG79" s="210" t="s">
        <v>1957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3">
        <v>69</v>
      </c>
      <c r="B80" s="244" t="s">
        <v>1683</v>
      </c>
      <c r="C80" s="253" t="s">
        <v>1985</v>
      </c>
      <c r="D80" s="245" t="s">
        <v>361</v>
      </c>
      <c r="E80" s="246">
        <v>11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8"/>
      <c r="S80" s="248" t="s">
        <v>272</v>
      </c>
      <c r="T80" s="249" t="s">
        <v>254</v>
      </c>
      <c r="U80" s="220">
        <v>0</v>
      </c>
      <c r="V80" s="220">
        <f>ROUND(E80*U80,2)</f>
        <v>0</v>
      </c>
      <c r="W80" s="220"/>
      <c r="X80" s="220" t="s">
        <v>1926</v>
      </c>
      <c r="Y80" s="220" t="s">
        <v>256</v>
      </c>
      <c r="Z80" s="210"/>
      <c r="AA80" s="210"/>
      <c r="AB80" s="210"/>
      <c r="AC80" s="210"/>
      <c r="AD80" s="210"/>
      <c r="AE80" s="210"/>
      <c r="AF80" s="210"/>
      <c r="AG80" s="210" t="s">
        <v>1957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3">
        <v>70</v>
      </c>
      <c r="B81" s="244" t="s">
        <v>1968</v>
      </c>
      <c r="C81" s="253" t="s">
        <v>1959</v>
      </c>
      <c r="D81" s="245" t="s">
        <v>271</v>
      </c>
      <c r="E81" s="246">
        <v>1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8"/>
      <c r="S81" s="248" t="s">
        <v>272</v>
      </c>
      <c r="T81" s="249" t="s">
        <v>254</v>
      </c>
      <c r="U81" s="220">
        <v>0</v>
      </c>
      <c r="V81" s="220">
        <f>ROUND(E81*U81,2)</f>
        <v>0</v>
      </c>
      <c r="W81" s="220"/>
      <c r="X81" s="220" t="s">
        <v>1926</v>
      </c>
      <c r="Y81" s="220" t="s">
        <v>256</v>
      </c>
      <c r="Z81" s="210"/>
      <c r="AA81" s="210"/>
      <c r="AB81" s="210"/>
      <c r="AC81" s="210"/>
      <c r="AD81" s="210"/>
      <c r="AE81" s="210"/>
      <c r="AF81" s="210"/>
      <c r="AG81" s="210" t="s">
        <v>1957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71</v>
      </c>
      <c r="B82" s="244" t="s">
        <v>1969</v>
      </c>
      <c r="C82" s="253" t="s">
        <v>1971</v>
      </c>
      <c r="D82" s="245" t="s">
        <v>271</v>
      </c>
      <c r="E82" s="246">
        <v>9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8"/>
      <c r="S82" s="248" t="s">
        <v>272</v>
      </c>
      <c r="T82" s="249" t="s">
        <v>254</v>
      </c>
      <c r="U82" s="220">
        <v>0</v>
      </c>
      <c r="V82" s="220">
        <f>ROUND(E82*U82,2)</f>
        <v>0</v>
      </c>
      <c r="W82" s="220"/>
      <c r="X82" s="220" t="s">
        <v>475</v>
      </c>
      <c r="Y82" s="220" t="s">
        <v>256</v>
      </c>
      <c r="Z82" s="210"/>
      <c r="AA82" s="210"/>
      <c r="AB82" s="210"/>
      <c r="AC82" s="210"/>
      <c r="AD82" s="210"/>
      <c r="AE82" s="210"/>
      <c r="AF82" s="210"/>
      <c r="AG82" s="210" t="s">
        <v>1611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3">
        <v>72</v>
      </c>
      <c r="B83" s="244" t="s">
        <v>1970</v>
      </c>
      <c r="C83" s="253" t="s">
        <v>1972</v>
      </c>
      <c r="D83" s="245" t="s">
        <v>271</v>
      </c>
      <c r="E83" s="246">
        <v>2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8"/>
      <c r="S83" s="248" t="s">
        <v>272</v>
      </c>
      <c r="T83" s="249" t="s">
        <v>254</v>
      </c>
      <c r="U83" s="220">
        <v>0</v>
      </c>
      <c r="V83" s="220">
        <f>ROUND(E83*U83,2)</f>
        <v>0</v>
      </c>
      <c r="W83" s="220"/>
      <c r="X83" s="220" t="s">
        <v>1926</v>
      </c>
      <c r="Y83" s="220" t="s">
        <v>256</v>
      </c>
      <c r="Z83" s="210"/>
      <c r="AA83" s="210"/>
      <c r="AB83" s="210"/>
      <c r="AC83" s="210"/>
      <c r="AD83" s="210"/>
      <c r="AE83" s="210"/>
      <c r="AF83" s="210"/>
      <c r="AG83" s="210" t="s">
        <v>1957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3">
        <v>73</v>
      </c>
      <c r="B84" s="244" t="s">
        <v>1642</v>
      </c>
      <c r="C84" s="253" t="s">
        <v>1973</v>
      </c>
      <c r="D84" s="245" t="s">
        <v>271</v>
      </c>
      <c r="E84" s="246">
        <v>8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8"/>
      <c r="S84" s="248" t="s">
        <v>272</v>
      </c>
      <c r="T84" s="249" t="s">
        <v>254</v>
      </c>
      <c r="U84" s="220">
        <v>0</v>
      </c>
      <c r="V84" s="220">
        <f>ROUND(E84*U84,2)</f>
        <v>0</v>
      </c>
      <c r="W84" s="220"/>
      <c r="X84" s="220" t="s">
        <v>273</v>
      </c>
      <c r="Y84" s="220" t="s">
        <v>256</v>
      </c>
      <c r="Z84" s="210"/>
      <c r="AA84" s="210"/>
      <c r="AB84" s="210"/>
      <c r="AC84" s="210"/>
      <c r="AD84" s="210"/>
      <c r="AE84" s="210"/>
      <c r="AF84" s="210"/>
      <c r="AG84" s="210" t="s">
        <v>1578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3">
        <v>74</v>
      </c>
      <c r="B85" s="244" t="s">
        <v>1608</v>
      </c>
      <c r="C85" s="253" t="s">
        <v>1951</v>
      </c>
      <c r="D85" s="245" t="s">
        <v>271</v>
      </c>
      <c r="E85" s="246">
        <v>76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8"/>
      <c r="S85" s="248" t="s">
        <v>272</v>
      </c>
      <c r="T85" s="249" t="s">
        <v>254</v>
      </c>
      <c r="U85" s="220">
        <v>0</v>
      </c>
      <c r="V85" s="220">
        <f>ROUND(E85*U85,2)</f>
        <v>0</v>
      </c>
      <c r="W85" s="220"/>
      <c r="X85" s="220" t="s">
        <v>1926</v>
      </c>
      <c r="Y85" s="220" t="s">
        <v>256</v>
      </c>
      <c r="Z85" s="210"/>
      <c r="AA85" s="210"/>
      <c r="AB85" s="210"/>
      <c r="AC85" s="210"/>
      <c r="AD85" s="210"/>
      <c r="AE85" s="210"/>
      <c r="AF85" s="210"/>
      <c r="AG85" s="210" t="s">
        <v>1927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1" x14ac:dyDescent="0.2">
      <c r="A86" s="243">
        <v>75</v>
      </c>
      <c r="B86" s="244" t="s">
        <v>1974</v>
      </c>
      <c r="C86" s="253" t="s">
        <v>1986</v>
      </c>
      <c r="D86" s="245" t="s">
        <v>271</v>
      </c>
      <c r="E86" s="246">
        <v>1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8"/>
      <c r="S86" s="248" t="s">
        <v>272</v>
      </c>
      <c r="T86" s="249" t="s">
        <v>254</v>
      </c>
      <c r="U86" s="220">
        <v>0</v>
      </c>
      <c r="V86" s="220">
        <f>ROUND(E86*U86,2)</f>
        <v>0</v>
      </c>
      <c r="W86" s="220"/>
      <c r="X86" s="220" t="s">
        <v>475</v>
      </c>
      <c r="Y86" s="220" t="s">
        <v>256</v>
      </c>
      <c r="Z86" s="210"/>
      <c r="AA86" s="210"/>
      <c r="AB86" s="210"/>
      <c r="AC86" s="210"/>
      <c r="AD86" s="210"/>
      <c r="AE86" s="210"/>
      <c r="AF86" s="210"/>
      <c r="AG86" s="210" t="s">
        <v>1611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3">
        <v>76</v>
      </c>
      <c r="B87" s="244" t="s">
        <v>1975</v>
      </c>
      <c r="C87" s="253" t="s">
        <v>1978</v>
      </c>
      <c r="D87" s="245" t="s">
        <v>271</v>
      </c>
      <c r="E87" s="246">
        <v>5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8"/>
      <c r="S87" s="248" t="s">
        <v>272</v>
      </c>
      <c r="T87" s="249" t="s">
        <v>254</v>
      </c>
      <c r="U87" s="220">
        <v>0</v>
      </c>
      <c r="V87" s="220">
        <f>ROUND(E87*U87,2)</f>
        <v>0</v>
      </c>
      <c r="W87" s="220"/>
      <c r="X87" s="220" t="s">
        <v>1926</v>
      </c>
      <c r="Y87" s="220" t="s">
        <v>256</v>
      </c>
      <c r="Z87" s="210"/>
      <c r="AA87" s="210"/>
      <c r="AB87" s="210"/>
      <c r="AC87" s="210"/>
      <c r="AD87" s="210"/>
      <c r="AE87" s="210"/>
      <c r="AF87" s="210"/>
      <c r="AG87" s="210" t="s">
        <v>1957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3">
        <v>77</v>
      </c>
      <c r="B88" s="244" t="s">
        <v>1977</v>
      </c>
      <c r="C88" s="253" t="s">
        <v>1980</v>
      </c>
      <c r="D88" s="245" t="s">
        <v>271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8"/>
      <c r="S88" s="248" t="s">
        <v>272</v>
      </c>
      <c r="T88" s="249" t="s">
        <v>254</v>
      </c>
      <c r="U88" s="220">
        <v>0</v>
      </c>
      <c r="V88" s="220">
        <f>ROUND(E88*U88,2)</f>
        <v>0</v>
      </c>
      <c r="W88" s="220"/>
      <c r="X88" s="220" t="s">
        <v>1926</v>
      </c>
      <c r="Y88" s="220" t="s">
        <v>256</v>
      </c>
      <c r="Z88" s="210"/>
      <c r="AA88" s="210"/>
      <c r="AB88" s="210"/>
      <c r="AC88" s="210"/>
      <c r="AD88" s="210"/>
      <c r="AE88" s="210"/>
      <c r="AF88" s="210"/>
      <c r="AG88" s="210" t="s">
        <v>1957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3">
        <v>78</v>
      </c>
      <c r="B89" s="244" t="s">
        <v>1979</v>
      </c>
      <c r="C89" s="253" t="s">
        <v>1955</v>
      </c>
      <c r="D89" s="245" t="s">
        <v>303</v>
      </c>
      <c r="E89" s="246">
        <v>0.5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8"/>
      <c r="S89" s="248" t="s">
        <v>272</v>
      </c>
      <c r="T89" s="249" t="s">
        <v>254</v>
      </c>
      <c r="U89" s="220">
        <v>0</v>
      </c>
      <c r="V89" s="220">
        <f>ROUND(E89*U89,2)</f>
        <v>0</v>
      </c>
      <c r="W89" s="220"/>
      <c r="X89" s="220" t="s">
        <v>273</v>
      </c>
      <c r="Y89" s="220" t="s">
        <v>256</v>
      </c>
      <c r="Z89" s="210"/>
      <c r="AA89" s="210"/>
      <c r="AB89" s="210"/>
      <c r="AC89" s="210"/>
      <c r="AD89" s="210"/>
      <c r="AE89" s="210"/>
      <c r="AF89" s="210"/>
      <c r="AG89" s="210" t="s">
        <v>1578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79</v>
      </c>
      <c r="B90" s="244" t="s">
        <v>1981</v>
      </c>
      <c r="C90" s="253" t="s">
        <v>1983</v>
      </c>
      <c r="D90" s="245" t="s">
        <v>271</v>
      </c>
      <c r="E90" s="246">
        <v>2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8"/>
      <c r="S90" s="248" t="s">
        <v>272</v>
      </c>
      <c r="T90" s="249" t="s">
        <v>254</v>
      </c>
      <c r="U90" s="220">
        <v>0</v>
      </c>
      <c r="V90" s="220">
        <f>ROUND(E90*U90,2)</f>
        <v>0</v>
      </c>
      <c r="W90" s="220"/>
      <c r="X90" s="220" t="s">
        <v>475</v>
      </c>
      <c r="Y90" s="220" t="s">
        <v>256</v>
      </c>
      <c r="Z90" s="210"/>
      <c r="AA90" s="210"/>
      <c r="AB90" s="210"/>
      <c r="AC90" s="210"/>
      <c r="AD90" s="210"/>
      <c r="AE90" s="210"/>
      <c r="AF90" s="210"/>
      <c r="AG90" s="210" t="s">
        <v>1611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7" t="s">
        <v>248</v>
      </c>
      <c r="B91" s="228" t="s">
        <v>64</v>
      </c>
      <c r="C91" s="250" t="s">
        <v>207</v>
      </c>
      <c r="D91" s="229"/>
      <c r="E91" s="230"/>
      <c r="F91" s="231"/>
      <c r="G91" s="231">
        <f>SUMIF(AG92:AG98,"&lt;&gt;NOR",G92:G98)</f>
        <v>0</v>
      </c>
      <c r="H91" s="231"/>
      <c r="I91" s="231">
        <f>SUM(I92:I98)</f>
        <v>0</v>
      </c>
      <c r="J91" s="231"/>
      <c r="K91" s="231">
        <f>SUM(K92:K98)</f>
        <v>0</v>
      </c>
      <c r="L91" s="231"/>
      <c r="M91" s="231">
        <f>SUM(M92:M98)</f>
        <v>0</v>
      </c>
      <c r="N91" s="230"/>
      <c r="O91" s="230">
        <f>SUM(O92:O98)</f>
        <v>0</v>
      </c>
      <c r="P91" s="230"/>
      <c r="Q91" s="230">
        <f>SUM(Q92:Q98)</f>
        <v>0</v>
      </c>
      <c r="R91" s="231"/>
      <c r="S91" s="231"/>
      <c r="T91" s="232"/>
      <c r="U91" s="226"/>
      <c r="V91" s="226">
        <f>SUM(V92:V98)</f>
        <v>0</v>
      </c>
      <c r="W91" s="226"/>
      <c r="X91" s="226"/>
      <c r="Y91" s="226"/>
      <c r="AG91" t="s">
        <v>249</v>
      </c>
    </row>
    <row r="92" spans="1:60" outlineLevel="1" x14ac:dyDescent="0.2">
      <c r="A92" s="243">
        <v>80</v>
      </c>
      <c r="B92" s="244" t="s">
        <v>103</v>
      </c>
      <c r="C92" s="253" t="s">
        <v>1938</v>
      </c>
      <c r="D92" s="245" t="s">
        <v>361</v>
      </c>
      <c r="E92" s="246">
        <v>16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21</v>
      </c>
      <c r="M92" s="248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8"/>
      <c r="S92" s="248" t="s">
        <v>272</v>
      </c>
      <c r="T92" s="249" t="s">
        <v>254</v>
      </c>
      <c r="U92" s="220">
        <v>0</v>
      </c>
      <c r="V92" s="220">
        <f>ROUND(E92*U92,2)</f>
        <v>0</v>
      </c>
      <c r="W92" s="220"/>
      <c r="X92" s="220" t="s">
        <v>1926</v>
      </c>
      <c r="Y92" s="220" t="s">
        <v>256</v>
      </c>
      <c r="Z92" s="210"/>
      <c r="AA92" s="210"/>
      <c r="AB92" s="210"/>
      <c r="AC92" s="210"/>
      <c r="AD92" s="210"/>
      <c r="AE92" s="210"/>
      <c r="AF92" s="210"/>
      <c r="AG92" s="210" t="s">
        <v>1957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81</v>
      </c>
      <c r="B93" s="244" t="s">
        <v>105</v>
      </c>
      <c r="C93" s="253" t="s">
        <v>1987</v>
      </c>
      <c r="D93" s="245" t="s">
        <v>361</v>
      </c>
      <c r="E93" s="246">
        <v>60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8"/>
      <c r="S93" s="248" t="s">
        <v>272</v>
      </c>
      <c r="T93" s="249" t="s">
        <v>254</v>
      </c>
      <c r="U93" s="220">
        <v>0</v>
      </c>
      <c r="V93" s="220">
        <f>ROUND(E93*U93,2)</f>
        <v>0</v>
      </c>
      <c r="W93" s="220"/>
      <c r="X93" s="220" t="s">
        <v>273</v>
      </c>
      <c r="Y93" s="220" t="s">
        <v>256</v>
      </c>
      <c r="Z93" s="210"/>
      <c r="AA93" s="210"/>
      <c r="AB93" s="210"/>
      <c r="AC93" s="210"/>
      <c r="AD93" s="210"/>
      <c r="AE93" s="210"/>
      <c r="AF93" s="210"/>
      <c r="AG93" s="210" t="s">
        <v>1578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3">
        <v>82</v>
      </c>
      <c r="B94" s="244" t="s">
        <v>107</v>
      </c>
      <c r="C94" s="253" t="s">
        <v>1941</v>
      </c>
      <c r="D94" s="245" t="s">
        <v>361</v>
      </c>
      <c r="E94" s="246">
        <v>60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8"/>
      <c r="S94" s="248" t="s">
        <v>272</v>
      </c>
      <c r="T94" s="249" t="s">
        <v>254</v>
      </c>
      <c r="U94" s="220">
        <v>0</v>
      </c>
      <c r="V94" s="220">
        <f>ROUND(E94*U94,2)</f>
        <v>0</v>
      </c>
      <c r="W94" s="220"/>
      <c r="X94" s="220" t="s">
        <v>1926</v>
      </c>
      <c r="Y94" s="220" t="s">
        <v>256</v>
      </c>
      <c r="Z94" s="210"/>
      <c r="AA94" s="210"/>
      <c r="AB94" s="210"/>
      <c r="AC94" s="210"/>
      <c r="AD94" s="210"/>
      <c r="AE94" s="210"/>
      <c r="AF94" s="210"/>
      <c r="AG94" s="210" t="s">
        <v>1957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3">
        <v>83</v>
      </c>
      <c r="B95" s="244" t="s">
        <v>111</v>
      </c>
      <c r="C95" s="253" t="s">
        <v>1945</v>
      </c>
      <c r="D95" s="245" t="s">
        <v>361</v>
      </c>
      <c r="E95" s="246">
        <v>90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8"/>
      <c r="S95" s="248" t="s">
        <v>272</v>
      </c>
      <c r="T95" s="249" t="s">
        <v>254</v>
      </c>
      <c r="U95" s="220">
        <v>0</v>
      </c>
      <c r="V95" s="220">
        <f>ROUND(E95*U95,2)</f>
        <v>0</v>
      </c>
      <c r="W95" s="220"/>
      <c r="X95" s="220" t="s">
        <v>1926</v>
      </c>
      <c r="Y95" s="220" t="s">
        <v>256</v>
      </c>
      <c r="Z95" s="210"/>
      <c r="AA95" s="210"/>
      <c r="AB95" s="210"/>
      <c r="AC95" s="210"/>
      <c r="AD95" s="210"/>
      <c r="AE95" s="210"/>
      <c r="AF95" s="210"/>
      <c r="AG95" s="210" t="s">
        <v>1957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3">
        <v>84</v>
      </c>
      <c r="B96" s="244" t="s">
        <v>115</v>
      </c>
      <c r="C96" s="253" t="s">
        <v>1967</v>
      </c>
      <c r="D96" s="245" t="s">
        <v>361</v>
      </c>
      <c r="E96" s="246">
        <v>60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8"/>
      <c r="S96" s="248" t="s">
        <v>272</v>
      </c>
      <c r="T96" s="249" t="s">
        <v>254</v>
      </c>
      <c r="U96" s="220">
        <v>0</v>
      </c>
      <c r="V96" s="220">
        <f>ROUND(E96*U96,2)</f>
        <v>0</v>
      </c>
      <c r="W96" s="220"/>
      <c r="X96" s="220" t="s">
        <v>1926</v>
      </c>
      <c r="Y96" s="220" t="s">
        <v>256</v>
      </c>
      <c r="Z96" s="210"/>
      <c r="AA96" s="210"/>
      <c r="AB96" s="210"/>
      <c r="AC96" s="210"/>
      <c r="AD96" s="210"/>
      <c r="AE96" s="210"/>
      <c r="AF96" s="210"/>
      <c r="AG96" s="210" t="s">
        <v>1957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3">
        <v>85</v>
      </c>
      <c r="B97" s="244" t="s">
        <v>1944</v>
      </c>
      <c r="C97" s="253" t="s">
        <v>1988</v>
      </c>
      <c r="D97" s="245" t="s">
        <v>361</v>
      </c>
      <c r="E97" s="246">
        <v>70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8"/>
      <c r="S97" s="248" t="s">
        <v>272</v>
      </c>
      <c r="T97" s="249" t="s">
        <v>254</v>
      </c>
      <c r="U97" s="220">
        <v>0</v>
      </c>
      <c r="V97" s="220">
        <f>ROUND(E97*U97,2)</f>
        <v>0</v>
      </c>
      <c r="W97" s="220"/>
      <c r="X97" s="220" t="s">
        <v>1926</v>
      </c>
      <c r="Y97" s="220" t="s">
        <v>256</v>
      </c>
      <c r="Z97" s="210"/>
      <c r="AA97" s="210"/>
      <c r="AB97" s="210"/>
      <c r="AC97" s="210"/>
      <c r="AD97" s="210"/>
      <c r="AE97" s="210"/>
      <c r="AF97" s="210"/>
      <c r="AG97" s="210" t="s">
        <v>1957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4">
        <v>86</v>
      </c>
      <c r="B98" s="235" t="s">
        <v>1623</v>
      </c>
      <c r="C98" s="251" t="s">
        <v>1989</v>
      </c>
      <c r="D98" s="236" t="s">
        <v>271</v>
      </c>
      <c r="E98" s="237">
        <v>4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9"/>
      <c r="S98" s="239" t="s">
        <v>272</v>
      </c>
      <c r="T98" s="240" t="s">
        <v>254</v>
      </c>
      <c r="U98" s="220">
        <v>0</v>
      </c>
      <c r="V98" s="220">
        <f>ROUND(E98*U98,2)</f>
        <v>0</v>
      </c>
      <c r="W98" s="220"/>
      <c r="X98" s="220" t="s">
        <v>1926</v>
      </c>
      <c r="Y98" s="220" t="s">
        <v>256</v>
      </c>
      <c r="Z98" s="210"/>
      <c r="AA98" s="210"/>
      <c r="AB98" s="210"/>
      <c r="AC98" s="210"/>
      <c r="AD98" s="210"/>
      <c r="AE98" s="210"/>
      <c r="AF98" s="210"/>
      <c r="AG98" s="210" t="s">
        <v>1957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3"/>
      <c r="B99" s="4"/>
      <c r="C99" s="255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234</v>
      </c>
    </row>
    <row r="100" spans="1:60" x14ac:dyDescent="0.2">
      <c r="A100" s="213"/>
      <c r="B100" s="214" t="s">
        <v>29</v>
      </c>
      <c r="C100" s="256"/>
      <c r="D100" s="215"/>
      <c r="E100" s="216"/>
      <c r="F100" s="216"/>
      <c r="G100" s="233">
        <f>G8+G23+G36+G63+G91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292</v>
      </c>
    </row>
    <row r="101" spans="1:60" x14ac:dyDescent="0.2">
      <c r="C101" s="257"/>
      <c r="D101" s="10"/>
      <c r="AG101" t="s">
        <v>293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ca8k6Zn5R7PaNZdztU5wWK4aeZPXLUa7uQloLzLTAfrIUfrh5aZ2On42mbAnawrIknTdZ0iOr+3KZuAf7n4iQ==" saltValue="BbVTWWZzl2+S/pWx0QxRB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E042-07E9-49CE-88DC-781C61154E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197</v>
      </c>
      <c r="D8" s="229"/>
      <c r="E8" s="230"/>
      <c r="F8" s="231"/>
      <c r="G8" s="231">
        <f>SUMIF(AG9:AG20,"&lt;&gt;NOR",G9:G20)</f>
        <v>0</v>
      </c>
      <c r="H8" s="231"/>
      <c r="I8" s="231">
        <f>SUM(I9:I20)</f>
        <v>0</v>
      </c>
      <c r="J8" s="231"/>
      <c r="K8" s="231">
        <f>SUM(K9:K20)</f>
        <v>0</v>
      </c>
      <c r="L8" s="231"/>
      <c r="M8" s="231">
        <f>SUM(M9:M20)</f>
        <v>0</v>
      </c>
      <c r="N8" s="230"/>
      <c r="O8" s="230">
        <f>SUM(O9:O20)</f>
        <v>0</v>
      </c>
      <c r="P8" s="230"/>
      <c r="Q8" s="230">
        <f>SUM(Q9:Q20)</f>
        <v>0</v>
      </c>
      <c r="R8" s="231"/>
      <c r="S8" s="231"/>
      <c r="T8" s="232"/>
      <c r="U8" s="226"/>
      <c r="V8" s="226">
        <f>SUM(V9:V20)</f>
        <v>0</v>
      </c>
      <c r="W8" s="226"/>
      <c r="X8" s="226"/>
      <c r="Y8" s="226"/>
      <c r="AG8" t="s">
        <v>249</v>
      </c>
    </row>
    <row r="9" spans="1:60" outlineLevel="1" x14ac:dyDescent="0.2">
      <c r="A9" s="243">
        <v>1</v>
      </c>
      <c r="B9" s="244" t="s">
        <v>1990</v>
      </c>
      <c r="C9" s="253" t="s">
        <v>1991</v>
      </c>
      <c r="D9" s="245" t="s">
        <v>361</v>
      </c>
      <c r="E9" s="246">
        <v>15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272</v>
      </c>
      <c r="T9" s="249" t="s">
        <v>254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1578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1992</v>
      </c>
      <c r="C10" s="253" t="s">
        <v>1993</v>
      </c>
      <c r="D10" s="245" t="s">
        <v>361</v>
      </c>
      <c r="E10" s="246">
        <v>50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272</v>
      </c>
      <c r="T10" s="249" t="s">
        <v>254</v>
      </c>
      <c r="U10" s="220">
        <v>0</v>
      </c>
      <c r="V10" s="220">
        <f>ROUND(E10*U10,2)</f>
        <v>0</v>
      </c>
      <c r="W10" s="220"/>
      <c r="X10" s="220" t="s">
        <v>273</v>
      </c>
      <c r="Y10" s="220" t="s">
        <v>256</v>
      </c>
      <c r="Z10" s="210"/>
      <c r="AA10" s="210"/>
      <c r="AB10" s="210"/>
      <c r="AC10" s="210"/>
      <c r="AD10" s="210"/>
      <c r="AE10" s="210"/>
      <c r="AF10" s="210"/>
      <c r="AG10" s="210" t="s">
        <v>1578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3</v>
      </c>
      <c r="B11" s="244" t="s">
        <v>1994</v>
      </c>
      <c r="C11" s="253" t="s">
        <v>1995</v>
      </c>
      <c r="D11" s="245" t="s">
        <v>361</v>
      </c>
      <c r="E11" s="246">
        <v>3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272</v>
      </c>
      <c r="T11" s="249" t="s">
        <v>254</v>
      </c>
      <c r="U11" s="220">
        <v>0</v>
      </c>
      <c r="V11" s="220">
        <f>ROUND(E11*U11,2)</f>
        <v>0</v>
      </c>
      <c r="W11" s="220"/>
      <c r="X11" s="220" t="s">
        <v>273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1578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1996</v>
      </c>
      <c r="C12" s="253" t="s">
        <v>1997</v>
      </c>
      <c r="D12" s="245" t="s">
        <v>361</v>
      </c>
      <c r="E12" s="246">
        <v>82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272</v>
      </c>
      <c r="T12" s="249" t="s">
        <v>254</v>
      </c>
      <c r="U12" s="220">
        <v>0</v>
      </c>
      <c r="V12" s="220">
        <f>ROUND(E12*U12,2)</f>
        <v>0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1578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3">
        <v>5</v>
      </c>
      <c r="B13" s="244" t="s">
        <v>1998</v>
      </c>
      <c r="C13" s="253" t="s">
        <v>1999</v>
      </c>
      <c r="D13" s="245" t="s">
        <v>361</v>
      </c>
      <c r="E13" s="246">
        <v>140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272</v>
      </c>
      <c r="T13" s="249" t="s">
        <v>254</v>
      </c>
      <c r="U13" s="220">
        <v>0</v>
      </c>
      <c r="V13" s="220">
        <f>ROUND(E13*U13,2)</f>
        <v>0</v>
      </c>
      <c r="W13" s="220"/>
      <c r="X13" s="220" t="s">
        <v>273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1578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2000</v>
      </c>
      <c r="C14" s="253" t="s">
        <v>2001</v>
      </c>
      <c r="D14" s="245" t="s">
        <v>271</v>
      </c>
      <c r="E14" s="246">
        <v>7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272</v>
      </c>
      <c r="T14" s="249" t="s">
        <v>254</v>
      </c>
      <c r="U14" s="220">
        <v>0</v>
      </c>
      <c r="V14" s="220">
        <f>ROUND(E14*U14,2)</f>
        <v>0</v>
      </c>
      <c r="W14" s="220"/>
      <c r="X14" s="220" t="s">
        <v>273</v>
      </c>
      <c r="Y14" s="220" t="s">
        <v>256</v>
      </c>
      <c r="Z14" s="210"/>
      <c r="AA14" s="210"/>
      <c r="AB14" s="210"/>
      <c r="AC14" s="210"/>
      <c r="AD14" s="210"/>
      <c r="AE14" s="210"/>
      <c r="AF14" s="210"/>
      <c r="AG14" s="210" t="s">
        <v>1578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2002</v>
      </c>
      <c r="C15" s="253" t="s">
        <v>2003</v>
      </c>
      <c r="D15" s="245" t="s">
        <v>271</v>
      </c>
      <c r="E15" s="246">
        <v>5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0</v>
      </c>
      <c r="V15" s="220">
        <f>ROUND(E15*U15,2)</f>
        <v>0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1578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2004</v>
      </c>
      <c r="C16" s="253" t="s">
        <v>2005</v>
      </c>
      <c r="D16" s="245" t="s">
        <v>271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272</v>
      </c>
      <c r="T16" s="249" t="s">
        <v>254</v>
      </c>
      <c r="U16" s="220">
        <v>0</v>
      </c>
      <c r="V16" s="220">
        <f>ROUND(E16*U16,2)</f>
        <v>0</v>
      </c>
      <c r="W16" s="220"/>
      <c r="X16" s="220" t="s">
        <v>273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1578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2006</v>
      </c>
      <c r="C17" s="253" t="s">
        <v>2007</v>
      </c>
      <c r="D17" s="245" t="s">
        <v>271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272</v>
      </c>
      <c r="T17" s="249" t="s">
        <v>254</v>
      </c>
      <c r="U17" s="220">
        <v>0</v>
      </c>
      <c r="V17" s="220">
        <f>ROUND(E17*U17,2)</f>
        <v>0</v>
      </c>
      <c r="W17" s="220"/>
      <c r="X17" s="220" t="s">
        <v>273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1578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3">
        <v>10</v>
      </c>
      <c r="B18" s="244" t="s">
        <v>2008</v>
      </c>
      <c r="C18" s="253" t="s">
        <v>2009</v>
      </c>
      <c r="D18" s="245" t="s">
        <v>271</v>
      </c>
      <c r="E18" s="246">
        <v>4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272</v>
      </c>
      <c r="T18" s="249" t="s">
        <v>254</v>
      </c>
      <c r="U18" s="220">
        <v>0</v>
      </c>
      <c r="V18" s="220">
        <f>ROUND(E18*U18,2)</f>
        <v>0</v>
      </c>
      <c r="W18" s="220"/>
      <c r="X18" s="220" t="s">
        <v>273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1578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3">
        <v>11</v>
      </c>
      <c r="B19" s="244" t="s">
        <v>2010</v>
      </c>
      <c r="C19" s="253" t="s">
        <v>2011</v>
      </c>
      <c r="D19" s="245" t="s">
        <v>361</v>
      </c>
      <c r="E19" s="246">
        <v>60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272</v>
      </c>
      <c r="T19" s="249" t="s">
        <v>254</v>
      </c>
      <c r="U19" s="220">
        <v>0</v>
      </c>
      <c r="V19" s="220">
        <f>ROUND(E19*U19,2)</f>
        <v>0</v>
      </c>
      <c r="W19" s="220"/>
      <c r="X19" s="220" t="s">
        <v>273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1578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12</v>
      </c>
      <c r="B20" s="244" t="s">
        <v>2012</v>
      </c>
      <c r="C20" s="253" t="s">
        <v>1955</v>
      </c>
      <c r="D20" s="245" t="s">
        <v>303</v>
      </c>
      <c r="E20" s="246">
        <v>0.2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272</v>
      </c>
      <c r="T20" s="249" t="s">
        <v>254</v>
      </c>
      <c r="U20" s="220">
        <v>0</v>
      </c>
      <c r="V20" s="220">
        <f>ROUND(E20*U20,2)</f>
        <v>0</v>
      </c>
      <c r="W20" s="220"/>
      <c r="X20" s="220" t="s">
        <v>273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1578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7" t="s">
        <v>248</v>
      </c>
      <c r="B21" s="228" t="s">
        <v>58</v>
      </c>
      <c r="C21" s="250" t="s">
        <v>201</v>
      </c>
      <c r="D21" s="229"/>
      <c r="E21" s="230"/>
      <c r="F21" s="231"/>
      <c r="G21" s="231">
        <f>SUMIF(AG22:AG32,"&lt;&gt;NOR",G22:G32)</f>
        <v>0</v>
      </c>
      <c r="H21" s="231"/>
      <c r="I21" s="231">
        <f>SUM(I22:I32)</f>
        <v>0</v>
      </c>
      <c r="J21" s="231"/>
      <c r="K21" s="231">
        <f>SUM(K22:K32)</f>
        <v>0</v>
      </c>
      <c r="L21" s="231"/>
      <c r="M21" s="231">
        <f>SUM(M22:M32)</f>
        <v>0</v>
      </c>
      <c r="N21" s="230"/>
      <c r="O21" s="230">
        <f>SUM(O22:O32)</f>
        <v>0</v>
      </c>
      <c r="P21" s="230"/>
      <c r="Q21" s="230">
        <f>SUM(Q22:Q32)</f>
        <v>0</v>
      </c>
      <c r="R21" s="231"/>
      <c r="S21" s="231"/>
      <c r="T21" s="232"/>
      <c r="U21" s="226"/>
      <c r="V21" s="226">
        <f>SUM(V22:V32)</f>
        <v>0</v>
      </c>
      <c r="W21" s="226"/>
      <c r="X21" s="226"/>
      <c r="Y21" s="226"/>
      <c r="AG21" t="s">
        <v>249</v>
      </c>
    </row>
    <row r="22" spans="1:60" outlineLevel="1" x14ac:dyDescent="0.2">
      <c r="A22" s="243">
        <v>13</v>
      </c>
      <c r="B22" s="244" t="s">
        <v>1990</v>
      </c>
      <c r="C22" s="253" t="s">
        <v>1991</v>
      </c>
      <c r="D22" s="245" t="s">
        <v>361</v>
      </c>
      <c r="E22" s="246">
        <v>12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3">
        <v>14</v>
      </c>
      <c r="B23" s="244" t="s">
        <v>1998</v>
      </c>
      <c r="C23" s="253" t="s">
        <v>1999</v>
      </c>
      <c r="D23" s="245" t="s">
        <v>361</v>
      </c>
      <c r="E23" s="246">
        <v>50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272</v>
      </c>
      <c r="T23" s="249" t="s">
        <v>254</v>
      </c>
      <c r="U23" s="220">
        <v>0</v>
      </c>
      <c r="V23" s="220">
        <f>ROUND(E23*U23,2)</f>
        <v>0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1578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1996</v>
      </c>
      <c r="C24" s="253" t="s">
        <v>1997</v>
      </c>
      <c r="D24" s="245" t="s">
        <v>361</v>
      </c>
      <c r="E24" s="246">
        <v>134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272</v>
      </c>
      <c r="T24" s="249" t="s">
        <v>254</v>
      </c>
      <c r="U24" s="220">
        <v>0</v>
      </c>
      <c r="V24" s="220">
        <f>ROUND(E24*U24,2)</f>
        <v>0</v>
      </c>
      <c r="W24" s="220"/>
      <c r="X24" s="220" t="s">
        <v>273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1578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16</v>
      </c>
      <c r="B25" s="244" t="s">
        <v>2013</v>
      </c>
      <c r="C25" s="253" t="s">
        <v>2014</v>
      </c>
      <c r="D25" s="245" t="s">
        <v>361</v>
      </c>
      <c r="E25" s="246">
        <v>22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272</v>
      </c>
      <c r="T25" s="249" t="s">
        <v>254</v>
      </c>
      <c r="U25" s="220">
        <v>0</v>
      </c>
      <c r="V25" s="220">
        <f>ROUND(E25*U25,2)</f>
        <v>0</v>
      </c>
      <c r="W25" s="220"/>
      <c r="X25" s="220" t="s">
        <v>273</v>
      </c>
      <c r="Y25" s="220" t="s">
        <v>256</v>
      </c>
      <c r="Z25" s="210"/>
      <c r="AA25" s="210"/>
      <c r="AB25" s="210"/>
      <c r="AC25" s="210"/>
      <c r="AD25" s="210"/>
      <c r="AE25" s="210"/>
      <c r="AF25" s="210"/>
      <c r="AG25" s="210" t="s">
        <v>1578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17</v>
      </c>
      <c r="B26" s="244" t="s">
        <v>2000</v>
      </c>
      <c r="C26" s="253" t="s">
        <v>2001</v>
      </c>
      <c r="D26" s="245" t="s">
        <v>271</v>
      </c>
      <c r="E26" s="246">
        <v>7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272</v>
      </c>
      <c r="T26" s="249" t="s">
        <v>254</v>
      </c>
      <c r="U26" s="220">
        <v>0</v>
      </c>
      <c r="V26" s="220">
        <f>ROUND(E26*U26,2)</f>
        <v>0</v>
      </c>
      <c r="W26" s="220"/>
      <c r="X26" s="220" t="s">
        <v>273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1578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3">
        <v>18</v>
      </c>
      <c r="B27" s="244" t="s">
        <v>2002</v>
      </c>
      <c r="C27" s="253" t="s">
        <v>2003</v>
      </c>
      <c r="D27" s="245" t="s">
        <v>271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272</v>
      </c>
      <c r="T27" s="249" t="s">
        <v>254</v>
      </c>
      <c r="U27" s="220">
        <v>0</v>
      </c>
      <c r="V27" s="220">
        <f>ROUND(E27*U27,2)</f>
        <v>0</v>
      </c>
      <c r="W27" s="220"/>
      <c r="X27" s="220" t="s">
        <v>273</v>
      </c>
      <c r="Y27" s="220" t="s">
        <v>256</v>
      </c>
      <c r="Z27" s="210"/>
      <c r="AA27" s="210"/>
      <c r="AB27" s="210"/>
      <c r="AC27" s="210"/>
      <c r="AD27" s="210"/>
      <c r="AE27" s="210"/>
      <c r="AF27" s="210"/>
      <c r="AG27" s="210" t="s">
        <v>1578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19</v>
      </c>
      <c r="B28" s="244" t="s">
        <v>2015</v>
      </c>
      <c r="C28" s="253" t="s">
        <v>2016</v>
      </c>
      <c r="D28" s="245" t="s">
        <v>271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272</v>
      </c>
      <c r="T28" s="249" t="s">
        <v>254</v>
      </c>
      <c r="U28" s="220">
        <v>0</v>
      </c>
      <c r="V28" s="220">
        <f>ROUND(E28*U28,2)</f>
        <v>0</v>
      </c>
      <c r="W28" s="220"/>
      <c r="X28" s="220" t="s">
        <v>273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1578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3">
        <v>20</v>
      </c>
      <c r="B29" s="244" t="s">
        <v>2008</v>
      </c>
      <c r="C29" s="253" t="s">
        <v>2009</v>
      </c>
      <c r="D29" s="245" t="s">
        <v>271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272</v>
      </c>
      <c r="T29" s="249" t="s">
        <v>254</v>
      </c>
      <c r="U29" s="220">
        <v>0</v>
      </c>
      <c r="V29" s="220">
        <f>ROUND(E29*U29,2)</f>
        <v>0</v>
      </c>
      <c r="W29" s="220"/>
      <c r="X29" s="220" t="s">
        <v>273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1578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43">
        <v>21</v>
      </c>
      <c r="B30" s="244" t="s">
        <v>2012</v>
      </c>
      <c r="C30" s="253" t="s">
        <v>1960</v>
      </c>
      <c r="D30" s="245" t="s">
        <v>271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272</v>
      </c>
      <c r="T30" s="249" t="s">
        <v>254</v>
      </c>
      <c r="U30" s="220">
        <v>0</v>
      </c>
      <c r="V30" s="220">
        <f>ROUND(E30*U30,2)</f>
        <v>0</v>
      </c>
      <c r="W30" s="220"/>
      <c r="X30" s="220" t="s">
        <v>475</v>
      </c>
      <c r="Y30" s="220" t="s">
        <v>256</v>
      </c>
      <c r="Z30" s="210"/>
      <c r="AA30" s="210"/>
      <c r="AB30" s="210"/>
      <c r="AC30" s="210"/>
      <c r="AD30" s="210"/>
      <c r="AE30" s="210"/>
      <c r="AF30" s="210"/>
      <c r="AG30" s="210" t="s">
        <v>1611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3">
        <v>22</v>
      </c>
      <c r="B31" s="244" t="s">
        <v>2010</v>
      </c>
      <c r="C31" s="253" t="s">
        <v>2011</v>
      </c>
      <c r="D31" s="245" t="s">
        <v>361</v>
      </c>
      <c r="E31" s="246">
        <v>60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272</v>
      </c>
      <c r="T31" s="249" t="s">
        <v>254</v>
      </c>
      <c r="U31" s="220">
        <v>0</v>
      </c>
      <c r="V31" s="220">
        <f>ROUND(E31*U31,2)</f>
        <v>0</v>
      </c>
      <c r="W31" s="220"/>
      <c r="X31" s="220" t="s">
        <v>273</v>
      </c>
      <c r="Y31" s="220" t="s">
        <v>256</v>
      </c>
      <c r="Z31" s="210"/>
      <c r="AA31" s="210"/>
      <c r="AB31" s="210"/>
      <c r="AC31" s="210"/>
      <c r="AD31" s="210"/>
      <c r="AE31" s="210"/>
      <c r="AF31" s="210"/>
      <c r="AG31" s="210" t="s">
        <v>1578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23</v>
      </c>
      <c r="B32" s="244" t="s">
        <v>2012</v>
      </c>
      <c r="C32" s="253" t="s">
        <v>1955</v>
      </c>
      <c r="D32" s="245" t="s">
        <v>303</v>
      </c>
      <c r="E32" s="246">
        <v>0.2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272</v>
      </c>
      <c r="T32" s="249" t="s">
        <v>254</v>
      </c>
      <c r="U32" s="220">
        <v>0</v>
      </c>
      <c r="V32" s="220">
        <f>ROUND(E32*U32,2)</f>
        <v>0</v>
      </c>
      <c r="W32" s="220"/>
      <c r="X32" s="220" t="s">
        <v>273</v>
      </c>
      <c r="Y32" s="220" t="s">
        <v>256</v>
      </c>
      <c r="Z32" s="210"/>
      <c r="AA32" s="210"/>
      <c r="AB32" s="210"/>
      <c r="AC32" s="210"/>
      <c r="AD32" s="210"/>
      <c r="AE32" s="210"/>
      <c r="AF32" s="210"/>
      <c r="AG32" s="210" t="s">
        <v>1578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7" t="s">
        <v>248</v>
      </c>
      <c r="B33" s="228" t="s">
        <v>60</v>
      </c>
      <c r="C33" s="250" t="s">
        <v>195</v>
      </c>
      <c r="D33" s="229"/>
      <c r="E33" s="230"/>
      <c r="F33" s="231"/>
      <c r="G33" s="231">
        <f>SUMIF(AG34:AG55,"&lt;&gt;NOR",G34:G55)</f>
        <v>0</v>
      </c>
      <c r="H33" s="231"/>
      <c r="I33" s="231">
        <f>SUM(I34:I55)</f>
        <v>0</v>
      </c>
      <c r="J33" s="231"/>
      <c r="K33" s="231">
        <f>SUM(K34:K55)</f>
        <v>0</v>
      </c>
      <c r="L33" s="231"/>
      <c r="M33" s="231">
        <f>SUM(M34:M55)</f>
        <v>0</v>
      </c>
      <c r="N33" s="230"/>
      <c r="O33" s="230">
        <f>SUM(O34:O55)</f>
        <v>0</v>
      </c>
      <c r="P33" s="230"/>
      <c r="Q33" s="230">
        <f>SUM(Q34:Q55)</f>
        <v>0</v>
      </c>
      <c r="R33" s="231"/>
      <c r="S33" s="231"/>
      <c r="T33" s="232"/>
      <c r="U33" s="226"/>
      <c r="V33" s="226">
        <f>SUM(V34:V55)</f>
        <v>0</v>
      </c>
      <c r="W33" s="226"/>
      <c r="X33" s="226"/>
      <c r="Y33" s="226"/>
      <c r="AG33" t="s">
        <v>249</v>
      </c>
    </row>
    <row r="34" spans="1:60" outlineLevel="1" x14ac:dyDescent="0.2">
      <c r="A34" s="243">
        <v>24</v>
      </c>
      <c r="B34" s="244" t="s">
        <v>1990</v>
      </c>
      <c r="C34" s="253" t="s">
        <v>1991</v>
      </c>
      <c r="D34" s="245" t="s">
        <v>361</v>
      </c>
      <c r="E34" s="246">
        <v>50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272</v>
      </c>
      <c r="T34" s="249" t="s">
        <v>254</v>
      </c>
      <c r="U34" s="220">
        <v>0</v>
      </c>
      <c r="V34" s="220">
        <f>ROUND(E34*U34,2)</f>
        <v>0</v>
      </c>
      <c r="W34" s="220"/>
      <c r="X34" s="220" t="s">
        <v>273</v>
      </c>
      <c r="Y34" s="220" t="s">
        <v>256</v>
      </c>
      <c r="Z34" s="210"/>
      <c r="AA34" s="210"/>
      <c r="AB34" s="210"/>
      <c r="AC34" s="210"/>
      <c r="AD34" s="210"/>
      <c r="AE34" s="210"/>
      <c r="AF34" s="210"/>
      <c r="AG34" s="210" t="s">
        <v>1578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25</v>
      </c>
      <c r="B35" s="244" t="s">
        <v>2017</v>
      </c>
      <c r="C35" s="253" t="s">
        <v>2018</v>
      </c>
      <c r="D35" s="245" t="s">
        <v>361</v>
      </c>
      <c r="E35" s="246">
        <v>26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272</v>
      </c>
      <c r="T35" s="249" t="s">
        <v>254</v>
      </c>
      <c r="U35" s="220">
        <v>0</v>
      </c>
      <c r="V35" s="220">
        <f>ROUND(E35*U35,2)</f>
        <v>0</v>
      </c>
      <c r="W35" s="220"/>
      <c r="X35" s="220" t="s">
        <v>273</v>
      </c>
      <c r="Y35" s="220" t="s">
        <v>256</v>
      </c>
      <c r="Z35" s="210"/>
      <c r="AA35" s="210"/>
      <c r="AB35" s="210"/>
      <c r="AC35" s="210"/>
      <c r="AD35" s="210"/>
      <c r="AE35" s="210"/>
      <c r="AF35" s="210"/>
      <c r="AG35" s="210" t="s">
        <v>1578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26</v>
      </c>
      <c r="B36" s="244" t="s">
        <v>2000</v>
      </c>
      <c r="C36" s="253" t="s">
        <v>2001</v>
      </c>
      <c r="D36" s="245" t="s">
        <v>271</v>
      </c>
      <c r="E36" s="246">
        <v>77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272</v>
      </c>
      <c r="T36" s="249" t="s">
        <v>254</v>
      </c>
      <c r="U36" s="220">
        <v>0</v>
      </c>
      <c r="V36" s="220">
        <f>ROUND(E36*U36,2)</f>
        <v>0</v>
      </c>
      <c r="W36" s="220"/>
      <c r="X36" s="220" t="s">
        <v>273</v>
      </c>
      <c r="Y36" s="220" t="s">
        <v>256</v>
      </c>
      <c r="Z36" s="210"/>
      <c r="AA36" s="210"/>
      <c r="AB36" s="210"/>
      <c r="AC36" s="210"/>
      <c r="AD36" s="210"/>
      <c r="AE36" s="210"/>
      <c r="AF36" s="210"/>
      <c r="AG36" s="210" t="s">
        <v>1578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27</v>
      </c>
      <c r="B37" s="244" t="s">
        <v>2019</v>
      </c>
      <c r="C37" s="253" t="s">
        <v>2020</v>
      </c>
      <c r="D37" s="245" t="s">
        <v>271</v>
      </c>
      <c r="E37" s="246">
        <v>2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272</v>
      </c>
      <c r="T37" s="249" t="s">
        <v>254</v>
      </c>
      <c r="U37" s="220">
        <v>0</v>
      </c>
      <c r="V37" s="220">
        <f>ROUND(E37*U37,2)</f>
        <v>0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1578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2002</v>
      </c>
      <c r="C38" s="253" t="s">
        <v>2003</v>
      </c>
      <c r="D38" s="245" t="s">
        <v>271</v>
      </c>
      <c r="E38" s="246">
        <v>35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272</v>
      </c>
      <c r="T38" s="249" t="s">
        <v>254</v>
      </c>
      <c r="U38" s="220">
        <v>0</v>
      </c>
      <c r="V38" s="220">
        <f>ROUND(E38*U38,2)</f>
        <v>0</v>
      </c>
      <c r="W38" s="220"/>
      <c r="X38" s="220" t="s">
        <v>273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1578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3">
        <v>29</v>
      </c>
      <c r="B39" s="244" t="s">
        <v>2010</v>
      </c>
      <c r="C39" s="253" t="s">
        <v>2011</v>
      </c>
      <c r="D39" s="245" t="s">
        <v>361</v>
      </c>
      <c r="E39" s="246">
        <v>50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272</v>
      </c>
      <c r="T39" s="249" t="s">
        <v>254</v>
      </c>
      <c r="U39" s="220">
        <v>0</v>
      </c>
      <c r="V39" s="220">
        <f>ROUND(E39*U39,2)</f>
        <v>0</v>
      </c>
      <c r="W39" s="220"/>
      <c r="X39" s="220" t="s">
        <v>273</v>
      </c>
      <c r="Y39" s="220" t="s">
        <v>256</v>
      </c>
      <c r="Z39" s="210"/>
      <c r="AA39" s="210"/>
      <c r="AB39" s="210"/>
      <c r="AC39" s="210"/>
      <c r="AD39" s="210"/>
      <c r="AE39" s="210"/>
      <c r="AF39" s="210"/>
      <c r="AG39" s="210" t="s">
        <v>1578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3">
        <v>30</v>
      </c>
      <c r="B40" s="244" t="s">
        <v>1994</v>
      </c>
      <c r="C40" s="253" t="s">
        <v>1995</v>
      </c>
      <c r="D40" s="245" t="s">
        <v>361</v>
      </c>
      <c r="E40" s="246">
        <v>80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272</v>
      </c>
      <c r="T40" s="249" t="s">
        <v>254</v>
      </c>
      <c r="U40" s="220">
        <v>0</v>
      </c>
      <c r="V40" s="220">
        <f>ROUND(E40*U40,2)</f>
        <v>0</v>
      </c>
      <c r="W40" s="220"/>
      <c r="X40" s="220" t="s">
        <v>273</v>
      </c>
      <c r="Y40" s="220" t="s">
        <v>256</v>
      </c>
      <c r="Z40" s="210"/>
      <c r="AA40" s="210"/>
      <c r="AB40" s="210"/>
      <c r="AC40" s="210"/>
      <c r="AD40" s="210"/>
      <c r="AE40" s="210"/>
      <c r="AF40" s="210"/>
      <c r="AG40" s="210" t="s">
        <v>1578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31</v>
      </c>
      <c r="B41" s="244" t="s">
        <v>1996</v>
      </c>
      <c r="C41" s="253" t="s">
        <v>1997</v>
      </c>
      <c r="D41" s="245" t="s">
        <v>361</v>
      </c>
      <c r="E41" s="246">
        <v>180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272</v>
      </c>
      <c r="T41" s="249" t="s">
        <v>254</v>
      </c>
      <c r="U41" s="220">
        <v>0</v>
      </c>
      <c r="V41" s="220">
        <f>ROUND(E41*U41,2)</f>
        <v>0</v>
      </c>
      <c r="W41" s="220"/>
      <c r="X41" s="220" t="s">
        <v>273</v>
      </c>
      <c r="Y41" s="220" t="s">
        <v>256</v>
      </c>
      <c r="Z41" s="210"/>
      <c r="AA41" s="210"/>
      <c r="AB41" s="210"/>
      <c r="AC41" s="210"/>
      <c r="AD41" s="210"/>
      <c r="AE41" s="210"/>
      <c r="AF41" s="210"/>
      <c r="AG41" s="210" t="s">
        <v>1578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3">
        <v>32</v>
      </c>
      <c r="B42" s="244" t="s">
        <v>1998</v>
      </c>
      <c r="C42" s="253" t="s">
        <v>1999</v>
      </c>
      <c r="D42" s="245" t="s">
        <v>361</v>
      </c>
      <c r="E42" s="246">
        <v>810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272</v>
      </c>
      <c r="T42" s="249" t="s">
        <v>254</v>
      </c>
      <c r="U42" s="220">
        <v>0</v>
      </c>
      <c r="V42" s="220">
        <f>ROUND(E42*U42,2)</f>
        <v>0</v>
      </c>
      <c r="W42" s="220"/>
      <c r="X42" s="220" t="s">
        <v>273</v>
      </c>
      <c r="Y42" s="220" t="s">
        <v>256</v>
      </c>
      <c r="Z42" s="210"/>
      <c r="AA42" s="210"/>
      <c r="AB42" s="210"/>
      <c r="AC42" s="210"/>
      <c r="AD42" s="210"/>
      <c r="AE42" s="210"/>
      <c r="AF42" s="210"/>
      <c r="AG42" s="210" t="s">
        <v>1578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3">
        <v>33</v>
      </c>
      <c r="B43" s="244" t="s">
        <v>2021</v>
      </c>
      <c r="C43" s="253" t="s">
        <v>2022</v>
      </c>
      <c r="D43" s="245" t="s">
        <v>361</v>
      </c>
      <c r="E43" s="246">
        <v>290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272</v>
      </c>
      <c r="T43" s="249" t="s">
        <v>254</v>
      </c>
      <c r="U43" s="220">
        <v>0</v>
      </c>
      <c r="V43" s="220">
        <f>ROUND(E43*U43,2)</f>
        <v>0</v>
      </c>
      <c r="W43" s="220"/>
      <c r="X43" s="220" t="s">
        <v>273</v>
      </c>
      <c r="Y43" s="220" t="s">
        <v>256</v>
      </c>
      <c r="Z43" s="210"/>
      <c r="AA43" s="210"/>
      <c r="AB43" s="210"/>
      <c r="AC43" s="210"/>
      <c r="AD43" s="210"/>
      <c r="AE43" s="210"/>
      <c r="AF43" s="210"/>
      <c r="AG43" s="210" t="s">
        <v>1578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3">
        <v>34</v>
      </c>
      <c r="B44" s="244" t="s">
        <v>2023</v>
      </c>
      <c r="C44" s="253" t="s">
        <v>2024</v>
      </c>
      <c r="D44" s="245" t="s">
        <v>361</v>
      </c>
      <c r="E44" s="246">
        <v>40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272</v>
      </c>
      <c r="T44" s="249" t="s">
        <v>254</v>
      </c>
      <c r="U44" s="220">
        <v>0</v>
      </c>
      <c r="V44" s="220">
        <f>ROUND(E44*U44,2)</f>
        <v>0</v>
      </c>
      <c r="W44" s="220"/>
      <c r="X44" s="220" t="s">
        <v>273</v>
      </c>
      <c r="Y44" s="220" t="s">
        <v>256</v>
      </c>
      <c r="Z44" s="210"/>
      <c r="AA44" s="210"/>
      <c r="AB44" s="210"/>
      <c r="AC44" s="210"/>
      <c r="AD44" s="210"/>
      <c r="AE44" s="210"/>
      <c r="AF44" s="210"/>
      <c r="AG44" s="210" t="s">
        <v>1578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35</v>
      </c>
      <c r="B45" s="244" t="s">
        <v>2004</v>
      </c>
      <c r="C45" s="253" t="s">
        <v>2005</v>
      </c>
      <c r="D45" s="245" t="s">
        <v>271</v>
      </c>
      <c r="E45" s="246">
        <v>1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272</v>
      </c>
      <c r="T45" s="249" t="s">
        <v>254</v>
      </c>
      <c r="U45" s="220">
        <v>0</v>
      </c>
      <c r="V45" s="220">
        <f>ROUND(E45*U45,2)</f>
        <v>0</v>
      </c>
      <c r="W45" s="220"/>
      <c r="X45" s="220" t="s">
        <v>273</v>
      </c>
      <c r="Y45" s="220" t="s">
        <v>256</v>
      </c>
      <c r="Z45" s="210"/>
      <c r="AA45" s="210"/>
      <c r="AB45" s="210"/>
      <c r="AC45" s="210"/>
      <c r="AD45" s="210"/>
      <c r="AE45" s="210"/>
      <c r="AF45" s="210"/>
      <c r="AG45" s="210" t="s">
        <v>1578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36</v>
      </c>
      <c r="B46" s="244" t="s">
        <v>2006</v>
      </c>
      <c r="C46" s="253" t="s">
        <v>2007</v>
      </c>
      <c r="D46" s="245" t="s">
        <v>271</v>
      </c>
      <c r="E46" s="246">
        <v>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272</v>
      </c>
      <c r="T46" s="249" t="s">
        <v>254</v>
      </c>
      <c r="U46" s="220">
        <v>0</v>
      </c>
      <c r="V46" s="220">
        <f>ROUND(E46*U46,2)</f>
        <v>0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1578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3">
        <v>37</v>
      </c>
      <c r="B47" s="244" t="s">
        <v>2025</v>
      </c>
      <c r="C47" s="253" t="s">
        <v>2026</v>
      </c>
      <c r="D47" s="245" t="s">
        <v>271</v>
      </c>
      <c r="E47" s="246">
        <v>9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272</v>
      </c>
      <c r="T47" s="249" t="s">
        <v>254</v>
      </c>
      <c r="U47" s="220">
        <v>0</v>
      </c>
      <c r="V47" s="220">
        <f>ROUND(E47*U47,2)</f>
        <v>0</v>
      </c>
      <c r="W47" s="220"/>
      <c r="X47" s="220" t="s">
        <v>273</v>
      </c>
      <c r="Y47" s="220" t="s">
        <v>256</v>
      </c>
      <c r="Z47" s="210"/>
      <c r="AA47" s="210"/>
      <c r="AB47" s="210"/>
      <c r="AC47" s="210"/>
      <c r="AD47" s="210"/>
      <c r="AE47" s="210"/>
      <c r="AF47" s="210"/>
      <c r="AG47" s="210" t="s">
        <v>1578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3">
        <v>38</v>
      </c>
      <c r="B48" s="244" t="s">
        <v>2027</v>
      </c>
      <c r="C48" s="253" t="s">
        <v>2028</v>
      </c>
      <c r="D48" s="245" t="s">
        <v>271</v>
      </c>
      <c r="E48" s="246">
        <v>2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272</v>
      </c>
      <c r="T48" s="249" t="s">
        <v>254</v>
      </c>
      <c r="U48" s="220">
        <v>0</v>
      </c>
      <c r="V48" s="220">
        <f>ROUND(E48*U48,2)</f>
        <v>0</v>
      </c>
      <c r="W48" s="220"/>
      <c r="X48" s="220" t="s">
        <v>273</v>
      </c>
      <c r="Y48" s="220" t="s">
        <v>256</v>
      </c>
      <c r="Z48" s="210"/>
      <c r="AA48" s="210"/>
      <c r="AB48" s="210"/>
      <c r="AC48" s="210"/>
      <c r="AD48" s="210"/>
      <c r="AE48" s="210"/>
      <c r="AF48" s="210"/>
      <c r="AG48" s="210" t="s">
        <v>1578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3">
        <v>39</v>
      </c>
      <c r="B49" s="244" t="s">
        <v>2008</v>
      </c>
      <c r="C49" s="253" t="s">
        <v>2009</v>
      </c>
      <c r="D49" s="245" t="s">
        <v>271</v>
      </c>
      <c r="E49" s="246">
        <v>69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/>
      <c r="S49" s="248" t="s">
        <v>272</v>
      </c>
      <c r="T49" s="249" t="s">
        <v>254</v>
      </c>
      <c r="U49" s="220">
        <v>0</v>
      </c>
      <c r="V49" s="220">
        <f>ROUND(E49*U49,2)</f>
        <v>0</v>
      </c>
      <c r="W49" s="220"/>
      <c r="X49" s="220" t="s">
        <v>273</v>
      </c>
      <c r="Y49" s="220" t="s">
        <v>256</v>
      </c>
      <c r="Z49" s="210"/>
      <c r="AA49" s="210"/>
      <c r="AB49" s="210"/>
      <c r="AC49" s="210"/>
      <c r="AD49" s="210"/>
      <c r="AE49" s="210"/>
      <c r="AF49" s="210"/>
      <c r="AG49" s="210" t="s">
        <v>1578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40</v>
      </c>
      <c r="B50" s="244" t="s">
        <v>2029</v>
      </c>
      <c r="C50" s="253" t="s">
        <v>2030</v>
      </c>
      <c r="D50" s="245" t="s">
        <v>271</v>
      </c>
      <c r="E50" s="246">
        <v>1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8"/>
      <c r="S50" s="248" t="s">
        <v>272</v>
      </c>
      <c r="T50" s="249" t="s">
        <v>254</v>
      </c>
      <c r="U50" s="220">
        <v>0</v>
      </c>
      <c r="V50" s="220">
        <f>ROUND(E50*U50,2)</f>
        <v>0</v>
      </c>
      <c r="W50" s="220"/>
      <c r="X50" s="220" t="s">
        <v>273</v>
      </c>
      <c r="Y50" s="220" t="s">
        <v>256</v>
      </c>
      <c r="Z50" s="210"/>
      <c r="AA50" s="210"/>
      <c r="AB50" s="210"/>
      <c r="AC50" s="210"/>
      <c r="AD50" s="210"/>
      <c r="AE50" s="210"/>
      <c r="AF50" s="210"/>
      <c r="AG50" s="210" t="s">
        <v>1578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3">
        <v>41</v>
      </c>
      <c r="B51" s="244" t="s">
        <v>2031</v>
      </c>
      <c r="C51" s="253" t="s">
        <v>1978</v>
      </c>
      <c r="D51" s="245" t="s">
        <v>271</v>
      </c>
      <c r="E51" s="246">
        <v>4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8"/>
      <c r="S51" s="248" t="s">
        <v>272</v>
      </c>
      <c r="T51" s="249" t="s">
        <v>254</v>
      </c>
      <c r="U51" s="220">
        <v>0</v>
      </c>
      <c r="V51" s="220">
        <f>ROUND(E51*U51,2)</f>
        <v>0</v>
      </c>
      <c r="W51" s="220"/>
      <c r="X51" s="220" t="s">
        <v>273</v>
      </c>
      <c r="Y51" s="220" t="s">
        <v>256</v>
      </c>
      <c r="Z51" s="210"/>
      <c r="AA51" s="210"/>
      <c r="AB51" s="210"/>
      <c r="AC51" s="210"/>
      <c r="AD51" s="210"/>
      <c r="AE51" s="210"/>
      <c r="AF51" s="210"/>
      <c r="AG51" s="210" t="s">
        <v>1578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42</v>
      </c>
      <c r="B52" s="244" t="s">
        <v>2031</v>
      </c>
      <c r="C52" s="253" t="s">
        <v>1980</v>
      </c>
      <c r="D52" s="245" t="s">
        <v>271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8"/>
      <c r="S52" s="248" t="s">
        <v>272</v>
      </c>
      <c r="T52" s="249" t="s">
        <v>254</v>
      </c>
      <c r="U52" s="220">
        <v>0</v>
      </c>
      <c r="V52" s="220">
        <f>ROUND(E52*U52,2)</f>
        <v>0</v>
      </c>
      <c r="W52" s="220"/>
      <c r="X52" s="220" t="s">
        <v>1926</v>
      </c>
      <c r="Y52" s="220" t="s">
        <v>256</v>
      </c>
      <c r="Z52" s="210"/>
      <c r="AA52" s="210"/>
      <c r="AB52" s="210"/>
      <c r="AC52" s="210"/>
      <c r="AD52" s="210"/>
      <c r="AE52" s="210"/>
      <c r="AF52" s="210"/>
      <c r="AG52" s="210" t="s">
        <v>1927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43</v>
      </c>
      <c r="B53" s="244" t="s">
        <v>2012</v>
      </c>
      <c r="C53" s="253" t="s">
        <v>1955</v>
      </c>
      <c r="D53" s="245" t="s">
        <v>303</v>
      </c>
      <c r="E53" s="246">
        <v>0.5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8"/>
      <c r="S53" s="248" t="s">
        <v>272</v>
      </c>
      <c r="T53" s="249" t="s">
        <v>254</v>
      </c>
      <c r="U53" s="220">
        <v>0</v>
      </c>
      <c r="V53" s="220">
        <f>ROUND(E53*U53,2)</f>
        <v>0</v>
      </c>
      <c r="W53" s="220"/>
      <c r="X53" s="220" t="s">
        <v>273</v>
      </c>
      <c r="Y53" s="220" t="s">
        <v>256</v>
      </c>
      <c r="Z53" s="210"/>
      <c r="AA53" s="210"/>
      <c r="AB53" s="210"/>
      <c r="AC53" s="210"/>
      <c r="AD53" s="210"/>
      <c r="AE53" s="210"/>
      <c r="AF53" s="210"/>
      <c r="AG53" s="210" t="s">
        <v>1578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44</v>
      </c>
      <c r="B54" s="244" t="s">
        <v>2032</v>
      </c>
      <c r="C54" s="253" t="s">
        <v>1983</v>
      </c>
      <c r="D54" s="245" t="s">
        <v>271</v>
      </c>
      <c r="E54" s="246">
        <v>1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8"/>
      <c r="S54" s="248" t="s">
        <v>272</v>
      </c>
      <c r="T54" s="249" t="s">
        <v>254</v>
      </c>
      <c r="U54" s="220">
        <v>0</v>
      </c>
      <c r="V54" s="220">
        <f>ROUND(E54*U54,2)</f>
        <v>0</v>
      </c>
      <c r="W54" s="220"/>
      <c r="X54" s="220" t="s">
        <v>273</v>
      </c>
      <c r="Y54" s="220" t="s">
        <v>256</v>
      </c>
      <c r="Z54" s="210"/>
      <c r="AA54" s="210"/>
      <c r="AB54" s="210"/>
      <c r="AC54" s="210"/>
      <c r="AD54" s="210"/>
      <c r="AE54" s="210"/>
      <c r="AF54" s="210"/>
      <c r="AG54" s="210" t="s">
        <v>1578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45</v>
      </c>
      <c r="B55" s="244" t="s">
        <v>2033</v>
      </c>
      <c r="C55" s="253" t="s">
        <v>2034</v>
      </c>
      <c r="D55" s="245" t="s">
        <v>271</v>
      </c>
      <c r="E55" s="246">
        <v>1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8"/>
      <c r="S55" s="248" t="s">
        <v>272</v>
      </c>
      <c r="T55" s="249" t="s">
        <v>254</v>
      </c>
      <c r="U55" s="220">
        <v>0</v>
      </c>
      <c r="V55" s="220">
        <f>ROUND(E55*U55,2)</f>
        <v>0</v>
      </c>
      <c r="W55" s="220"/>
      <c r="X55" s="220" t="s">
        <v>273</v>
      </c>
      <c r="Y55" s="220" t="s">
        <v>256</v>
      </c>
      <c r="Z55" s="210"/>
      <c r="AA55" s="210"/>
      <c r="AB55" s="210"/>
      <c r="AC55" s="210"/>
      <c r="AD55" s="210"/>
      <c r="AE55" s="210"/>
      <c r="AF55" s="210"/>
      <c r="AG55" s="210" t="s">
        <v>1578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7" t="s">
        <v>248</v>
      </c>
      <c r="B56" s="228" t="s">
        <v>62</v>
      </c>
      <c r="C56" s="250" t="s">
        <v>199</v>
      </c>
      <c r="D56" s="229"/>
      <c r="E56" s="230"/>
      <c r="F56" s="231"/>
      <c r="G56" s="231">
        <f>SUMIF(AG57:AG78,"&lt;&gt;NOR",G57:G78)</f>
        <v>0</v>
      </c>
      <c r="H56" s="231"/>
      <c r="I56" s="231">
        <f>SUM(I57:I78)</f>
        <v>0</v>
      </c>
      <c r="J56" s="231"/>
      <c r="K56" s="231">
        <f>SUM(K57:K78)</f>
        <v>0</v>
      </c>
      <c r="L56" s="231"/>
      <c r="M56" s="231">
        <f>SUM(M57:M78)</f>
        <v>0</v>
      </c>
      <c r="N56" s="230"/>
      <c r="O56" s="230">
        <f>SUM(O57:O78)</f>
        <v>0</v>
      </c>
      <c r="P56" s="230"/>
      <c r="Q56" s="230">
        <f>SUM(Q57:Q78)</f>
        <v>0</v>
      </c>
      <c r="R56" s="231"/>
      <c r="S56" s="231"/>
      <c r="T56" s="232"/>
      <c r="U56" s="226"/>
      <c r="V56" s="226">
        <f>SUM(V57:V78)</f>
        <v>0</v>
      </c>
      <c r="W56" s="226"/>
      <c r="X56" s="226"/>
      <c r="Y56" s="226"/>
      <c r="AG56" t="s">
        <v>249</v>
      </c>
    </row>
    <row r="57" spans="1:60" outlineLevel="1" x14ac:dyDescent="0.2">
      <c r="A57" s="243">
        <v>46</v>
      </c>
      <c r="B57" s="244" t="s">
        <v>1990</v>
      </c>
      <c r="C57" s="253" t="s">
        <v>1991</v>
      </c>
      <c r="D57" s="245" t="s">
        <v>361</v>
      </c>
      <c r="E57" s="246">
        <v>30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8"/>
      <c r="S57" s="248" t="s">
        <v>272</v>
      </c>
      <c r="T57" s="249" t="s">
        <v>254</v>
      </c>
      <c r="U57" s="220">
        <v>0</v>
      </c>
      <c r="V57" s="220">
        <f>ROUND(E57*U57,2)</f>
        <v>0</v>
      </c>
      <c r="W57" s="220"/>
      <c r="X57" s="220" t="s">
        <v>273</v>
      </c>
      <c r="Y57" s="220" t="s">
        <v>256</v>
      </c>
      <c r="Z57" s="210"/>
      <c r="AA57" s="210"/>
      <c r="AB57" s="210"/>
      <c r="AC57" s="210"/>
      <c r="AD57" s="210"/>
      <c r="AE57" s="210"/>
      <c r="AF57" s="210"/>
      <c r="AG57" s="210" t="s">
        <v>1578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47</v>
      </c>
      <c r="B58" s="244" t="s">
        <v>2017</v>
      </c>
      <c r="C58" s="253" t="s">
        <v>2018</v>
      </c>
      <c r="D58" s="245" t="s">
        <v>361</v>
      </c>
      <c r="E58" s="246">
        <v>30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8"/>
      <c r="S58" s="248" t="s">
        <v>272</v>
      </c>
      <c r="T58" s="249" t="s">
        <v>254</v>
      </c>
      <c r="U58" s="220">
        <v>0</v>
      </c>
      <c r="V58" s="220">
        <f>ROUND(E58*U58,2)</f>
        <v>0</v>
      </c>
      <c r="W58" s="220"/>
      <c r="X58" s="220" t="s">
        <v>273</v>
      </c>
      <c r="Y58" s="220" t="s">
        <v>256</v>
      </c>
      <c r="Z58" s="210"/>
      <c r="AA58" s="210"/>
      <c r="AB58" s="210"/>
      <c r="AC58" s="210"/>
      <c r="AD58" s="210"/>
      <c r="AE58" s="210"/>
      <c r="AF58" s="210"/>
      <c r="AG58" s="210" t="s">
        <v>1578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48</v>
      </c>
      <c r="B59" s="244" t="s">
        <v>1992</v>
      </c>
      <c r="C59" s="253" t="s">
        <v>1993</v>
      </c>
      <c r="D59" s="245" t="s">
        <v>361</v>
      </c>
      <c r="E59" s="246">
        <v>65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8"/>
      <c r="S59" s="248" t="s">
        <v>272</v>
      </c>
      <c r="T59" s="249" t="s">
        <v>254</v>
      </c>
      <c r="U59" s="220">
        <v>0</v>
      </c>
      <c r="V59" s="220">
        <f>ROUND(E59*U59,2)</f>
        <v>0</v>
      </c>
      <c r="W59" s="220"/>
      <c r="X59" s="220" t="s">
        <v>273</v>
      </c>
      <c r="Y59" s="220" t="s">
        <v>256</v>
      </c>
      <c r="Z59" s="210"/>
      <c r="AA59" s="210"/>
      <c r="AB59" s="210"/>
      <c r="AC59" s="210"/>
      <c r="AD59" s="210"/>
      <c r="AE59" s="210"/>
      <c r="AF59" s="210"/>
      <c r="AG59" s="210" t="s">
        <v>1578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49</v>
      </c>
      <c r="B60" s="244" t="s">
        <v>2000</v>
      </c>
      <c r="C60" s="253" t="s">
        <v>2001</v>
      </c>
      <c r="D60" s="245" t="s">
        <v>271</v>
      </c>
      <c r="E60" s="246">
        <v>100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8"/>
      <c r="S60" s="248" t="s">
        <v>272</v>
      </c>
      <c r="T60" s="249" t="s">
        <v>254</v>
      </c>
      <c r="U60" s="220">
        <v>0</v>
      </c>
      <c r="V60" s="220">
        <f>ROUND(E60*U60,2)</f>
        <v>0</v>
      </c>
      <c r="W60" s="220"/>
      <c r="X60" s="220" t="s">
        <v>273</v>
      </c>
      <c r="Y60" s="220" t="s">
        <v>256</v>
      </c>
      <c r="Z60" s="210"/>
      <c r="AA60" s="210"/>
      <c r="AB60" s="210"/>
      <c r="AC60" s="210"/>
      <c r="AD60" s="210"/>
      <c r="AE60" s="210"/>
      <c r="AF60" s="210"/>
      <c r="AG60" s="210" t="s">
        <v>1578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50</v>
      </c>
      <c r="B61" s="244" t="s">
        <v>2019</v>
      </c>
      <c r="C61" s="253" t="s">
        <v>2020</v>
      </c>
      <c r="D61" s="245" t="s">
        <v>271</v>
      </c>
      <c r="E61" s="246">
        <v>2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8"/>
      <c r="S61" s="248" t="s">
        <v>272</v>
      </c>
      <c r="T61" s="249" t="s">
        <v>254</v>
      </c>
      <c r="U61" s="220">
        <v>0</v>
      </c>
      <c r="V61" s="220">
        <f>ROUND(E61*U61,2)</f>
        <v>0</v>
      </c>
      <c r="W61" s="220"/>
      <c r="X61" s="220" t="s">
        <v>273</v>
      </c>
      <c r="Y61" s="220" t="s">
        <v>256</v>
      </c>
      <c r="Z61" s="210"/>
      <c r="AA61" s="210"/>
      <c r="AB61" s="210"/>
      <c r="AC61" s="210"/>
      <c r="AD61" s="210"/>
      <c r="AE61" s="210"/>
      <c r="AF61" s="210"/>
      <c r="AG61" s="210" t="s">
        <v>1578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51</v>
      </c>
      <c r="B62" s="244" t="s">
        <v>2002</v>
      </c>
      <c r="C62" s="253" t="s">
        <v>2003</v>
      </c>
      <c r="D62" s="245" t="s">
        <v>271</v>
      </c>
      <c r="E62" s="246">
        <v>32</v>
      </c>
      <c r="F62" s="247"/>
      <c r="G62" s="248">
        <f>ROUND(E62*F62,2)</f>
        <v>0</v>
      </c>
      <c r="H62" s="247"/>
      <c r="I62" s="248">
        <f>ROUND(E62*H62,2)</f>
        <v>0</v>
      </c>
      <c r="J62" s="247"/>
      <c r="K62" s="248">
        <f>ROUND(E62*J62,2)</f>
        <v>0</v>
      </c>
      <c r="L62" s="248">
        <v>21</v>
      </c>
      <c r="M62" s="248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8"/>
      <c r="S62" s="248" t="s">
        <v>272</v>
      </c>
      <c r="T62" s="249" t="s">
        <v>254</v>
      </c>
      <c r="U62" s="220">
        <v>0</v>
      </c>
      <c r="V62" s="220">
        <f>ROUND(E62*U62,2)</f>
        <v>0</v>
      </c>
      <c r="W62" s="220"/>
      <c r="X62" s="220" t="s">
        <v>273</v>
      </c>
      <c r="Y62" s="220" t="s">
        <v>256</v>
      </c>
      <c r="Z62" s="210"/>
      <c r="AA62" s="210"/>
      <c r="AB62" s="210"/>
      <c r="AC62" s="210"/>
      <c r="AD62" s="210"/>
      <c r="AE62" s="210"/>
      <c r="AF62" s="210"/>
      <c r="AG62" s="210" t="s">
        <v>1578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3">
        <v>52</v>
      </c>
      <c r="B63" s="244" t="s">
        <v>2010</v>
      </c>
      <c r="C63" s="253" t="s">
        <v>2011</v>
      </c>
      <c r="D63" s="245" t="s">
        <v>361</v>
      </c>
      <c r="E63" s="246">
        <v>30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272</v>
      </c>
      <c r="T63" s="249" t="s">
        <v>254</v>
      </c>
      <c r="U63" s="220">
        <v>0</v>
      </c>
      <c r="V63" s="220">
        <f>ROUND(E63*U63,2)</f>
        <v>0</v>
      </c>
      <c r="W63" s="220"/>
      <c r="X63" s="220" t="s">
        <v>273</v>
      </c>
      <c r="Y63" s="220" t="s">
        <v>256</v>
      </c>
      <c r="Z63" s="210"/>
      <c r="AA63" s="210"/>
      <c r="AB63" s="210"/>
      <c r="AC63" s="210"/>
      <c r="AD63" s="210"/>
      <c r="AE63" s="210"/>
      <c r="AF63" s="210"/>
      <c r="AG63" s="210" t="s">
        <v>1578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3">
        <v>53</v>
      </c>
      <c r="B64" s="244" t="s">
        <v>1994</v>
      </c>
      <c r="C64" s="253" t="s">
        <v>1995</v>
      </c>
      <c r="D64" s="245" t="s">
        <v>361</v>
      </c>
      <c r="E64" s="246">
        <v>60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8"/>
      <c r="S64" s="248" t="s">
        <v>272</v>
      </c>
      <c r="T64" s="249" t="s">
        <v>254</v>
      </c>
      <c r="U64" s="220">
        <v>0</v>
      </c>
      <c r="V64" s="220">
        <f>ROUND(E64*U64,2)</f>
        <v>0</v>
      </c>
      <c r="W64" s="220"/>
      <c r="X64" s="220" t="s">
        <v>273</v>
      </c>
      <c r="Y64" s="220" t="s">
        <v>256</v>
      </c>
      <c r="Z64" s="210"/>
      <c r="AA64" s="210"/>
      <c r="AB64" s="210"/>
      <c r="AC64" s="210"/>
      <c r="AD64" s="210"/>
      <c r="AE64" s="210"/>
      <c r="AF64" s="210"/>
      <c r="AG64" s="210" t="s">
        <v>1578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54</v>
      </c>
      <c r="B65" s="244" t="s">
        <v>1996</v>
      </c>
      <c r="C65" s="253" t="s">
        <v>1997</v>
      </c>
      <c r="D65" s="245" t="s">
        <v>361</v>
      </c>
      <c r="E65" s="246">
        <v>190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272</v>
      </c>
      <c r="T65" s="249" t="s">
        <v>254</v>
      </c>
      <c r="U65" s="220">
        <v>0</v>
      </c>
      <c r="V65" s="220">
        <f>ROUND(E65*U65,2)</f>
        <v>0</v>
      </c>
      <c r="W65" s="220"/>
      <c r="X65" s="220" t="s">
        <v>273</v>
      </c>
      <c r="Y65" s="220" t="s">
        <v>256</v>
      </c>
      <c r="Z65" s="210"/>
      <c r="AA65" s="210"/>
      <c r="AB65" s="210"/>
      <c r="AC65" s="210"/>
      <c r="AD65" s="210"/>
      <c r="AE65" s="210"/>
      <c r="AF65" s="210"/>
      <c r="AG65" s="210" t="s">
        <v>1578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3">
        <v>55</v>
      </c>
      <c r="B66" s="244" t="s">
        <v>1998</v>
      </c>
      <c r="C66" s="253" t="s">
        <v>1999</v>
      </c>
      <c r="D66" s="245" t="s">
        <v>361</v>
      </c>
      <c r="E66" s="246">
        <v>860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8"/>
      <c r="S66" s="248" t="s">
        <v>272</v>
      </c>
      <c r="T66" s="249" t="s">
        <v>254</v>
      </c>
      <c r="U66" s="220">
        <v>0</v>
      </c>
      <c r="V66" s="220">
        <f>ROUND(E66*U66,2)</f>
        <v>0</v>
      </c>
      <c r="W66" s="220"/>
      <c r="X66" s="220" t="s">
        <v>273</v>
      </c>
      <c r="Y66" s="220" t="s">
        <v>256</v>
      </c>
      <c r="Z66" s="210"/>
      <c r="AA66" s="210"/>
      <c r="AB66" s="210"/>
      <c r="AC66" s="210"/>
      <c r="AD66" s="210"/>
      <c r="AE66" s="210"/>
      <c r="AF66" s="210"/>
      <c r="AG66" s="210" t="s">
        <v>1578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3">
        <v>56</v>
      </c>
      <c r="B67" s="244" t="s">
        <v>2021</v>
      </c>
      <c r="C67" s="253" t="s">
        <v>2022</v>
      </c>
      <c r="D67" s="245" t="s">
        <v>361</v>
      </c>
      <c r="E67" s="246">
        <v>240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272</v>
      </c>
      <c r="T67" s="249" t="s">
        <v>254</v>
      </c>
      <c r="U67" s="220">
        <v>0</v>
      </c>
      <c r="V67" s="220">
        <f>ROUND(E67*U67,2)</f>
        <v>0</v>
      </c>
      <c r="W67" s="220"/>
      <c r="X67" s="220" t="s">
        <v>273</v>
      </c>
      <c r="Y67" s="220" t="s">
        <v>256</v>
      </c>
      <c r="Z67" s="210"/>
      <c r="AA67" s="210"/>
      <c r="AB67" s="210"/>
      <c r="AC67" s="210"/>
      <c r="AD67" s="210"/>
      <c r="AE67" s="210"/>
      <c r="AF67" s="210"/>
      <c r="AG67" s="210" t="s">
        <v>1578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3">
        <v>57</v>
      </c>
      <c r="B68" s="244" t="s">
        <v>2035</v>
      </c>
      <c r="C68" s="253" t="s">
        <v>2036</v>
      </c>
      <c r="D68" s="245" t="s">
        <v>361</v>
      </c>
      <c r="E68" s="246">
        <v>11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8"/>
      <c r="S68" s="248" t="s">
        <v>272</v>
      </c>
      <c r="T68" s="249" t="s">
        <v>254</v>
      </c>
      <c r="U68" s="220">
        <v>0</v>
      </c>
      <c r="V68" s="220">
        <f>ROUND(E68*U68,2)</f>
        <v>0</v>
      </c>
      <c r="W68" s="220"/>
      <c r="X68" s="220" t="s">
        <v>273</v>
      </c>
      <c r="Y68" s="220" t="s">
        <v>256</v>
      </c>
      <c r="Z68" s="210"/>
      <c r="AA68" s="210"/>
      <c r="AB68" s="210"/>
      <c r="AC68" s="210"/>
      <c r="AD68" s="210"/>
      <c r="AE68" s="210"/>
      <c r="AF68" s="210"/>
      <c r="AG68" s="210" t="s">
        <v>1578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58</v>
      </c>
      <c r="B69" s="244" t="s">
        <v>2015</v>
      </c>
      <c r="C69" s="253" t="s">
        <v>2016</v>
      </c>
      <c r="D69" s="245" t="s">
        <v>271</v>
      </c>
      <c r="E69" s="246">
        <v>1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8"/>
      <c r="S69" s="248" t="s">
        <v>272</v>
      </c>
      <c r="T69" s="249" t="s">
        <v>254</v>
      </c>
      <c r="U69" s="220">
        <v>0</v>
      </c>
      <c r="V69" s="220">
        <f>ROUND(E69*U69,2)</f>
        <v>0</v>
      </c>
      <c r="W69" s="220"/>
      <c r="X69" s="220" t="s">
        <v>273</v>
      </c>
      <c r="Y69" s="220" t="s">
        <v>256</v>
      </c>
      <c r="Z69" s="210"/>
      <c r="AA69" s="210"/>
      <c r="AB69" s="210"/>
      <c r="AC69" s="210"/>
      <c r="AD69" s="210"/>
      <c r="AE69" s="210"/>
      <c r="AF69" s="210"/>
      <c r="AG69" s="210" t="s">
        <v>1578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3">
        <v>59</v>
      </c>
      <c r="B70" s="244" t="s">
        <v>2025</v>
      </c>
      <c r="C70" s="253" t="s">
        <v>2026</v>
      </c>
      <c r="D70" s="245" t="s">
        <v>271</v>
      </c>
      <c r="E70" s="246">
        <v>9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8"/>
      <c r="S70" s="248" t="s">
        <v>272</v>
      </c>
      <c r="T70" s="249" t="s">
        <v>254</v>
      </c>
      <c r="U70" s="220">
        <v>0</v>
      </c>
      <c r="V70" s="220">
        <f>ROUND(E70*U70,2)</f>
        <v>0</v>
      </c>
      <c r="W70" s="220"/>
      <c r="X70" s="220" t="s">
        <v>273</v>
      </c>
      <c r="Y70" s="220" t="s">
        <v>256</v>
      </c>
      <c r="Z70" s="210"/>
      <c r="AA70" s="210"/>
      <c r="AB70" s="210"/>
      <c r="AC70" s="210"/>
      <c r="AD70" s="210"/>
      <c r="AE70" s="210"/>
      <c r="AF70" s="210"/>
      <c r="AG70" s="210" t="s">
        <v>1578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3">
        <v>60</v>
      </c>
      <c r="B71" s="244" t="s">
        <v>2027</v>
      </c>
      <c r="C71" s="253" t="s">
        <v>2028</v>
      </c>
      <c r="D71" s="245" t="s">
        <v>271</v>
      </c>
      <c r="E71" s="246">
        <v>2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8"/>
      <c r="S71" s="248" t="s">
        <v>272</v>
      </c>
      <c r="T71" s="249" t="s">
        <v>254</v>
      </c>
      <c r="U71" s="220">
        <v>0</v>
      </c>
      <c r="V71" s="220">
        <f>ROUND(E71*U71,2)</f>
        <v>0</v>
      </c>
      <c r="W71" s="220"/>
      <c r="X71" s="220" t="s">
        <v>273</v>
      </c>
      <c r="Y71" s="220" t="s">
        <v>256</v>
      </c>
      <c r="Z71" s="210"/>
      <c r="AA71" s="210"/>
      <c r="AB71" s="210"/>
      <c r="AC71" s="210"/>
      <c r="AD71" s="210"/>
      <c r="AE71" s="210"/>
      <c r="AF71" s="210"/>
      <c r="AG71" s="210" t="s">
        <v>1578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3">
        <v>61</v>
      </c>
      <c r="B72" s="244" t="s">
        <v>2008</v>
      </c>
      <c r="C72" s="253" t="s">
        <v>2009</v>
      </c>
      <c r="D72" s="245" t="s">
        <v>271</v>
      </c>
      <c r="E72" s="246">
        <v>84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8"/>
      <c r="S72" s="248" t="s">
        <v>272</v>
      </c>
      <c r="T72" s="249" t="s">
        <v>254</v>
      </c>
      <c r="U72" s="220">
        <v>0</v>
      </c>
      <c r="V72" s="220">
        <f>ROUND(E72*U72,2)</f>
        <v>0</v>
      </c>
      <c r="W72" s="220"/>
      <c r="X72" s="220" t="s">
        <v>273</v>
      </c>
      <c r="Y72" s="220" t="s">
        <v>256</v>
      </c>
      <c r="Z72" s="210"/>
      <c r="AA72" s="210"/>
      <c r="AB72" s="210"/>
      <c r="AC72" s="210"/>
      <c r="AD72" s="210"/>
      <c r="AE72" s="210"/>
      <c r="AF72" s="210"/>
      <c r="AG72" s="210" t="s">
        <v>1578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43">
        <v>62</v>
      </c>
      <c r="B73" s="244" t="s">
        <v>2012</v>
      </c>
      <c r="C73" s="253" t="s">
        <v>1986</v>
      </c>
      <c r="D73" s="245" t="s">
        <v>271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8"/>
      <c r="S73" s="248" t="s">
        <v>272</v>
      </c>
      <c r="T73" s="249" t="s">
        <v>254</v>
      </c>
      <c r="U73" s="220">
        <v>0</v>
      </c>
      <c r="V73" s="220">
        <f>ROUND(E73*U73,2)</f>
        <v>0</v>
      </c>
      <c r="W73" s="220"/>
      <c r="X73" s="220" t="s">
        <v>1926</v>
      </c>
      <c r="Y73" s="220" t="s">
        <v>256</v>
      </c>
      <c r="Z73" s="210"/>
      <c r="AA73" s="210"/>
      <c r="AB73" s="210"/>
      <c r="AC73" s="210"/>
      <c r="AD73" s="210"/>
      <c r="AE73" s="210"/>
      <c r="AF73" s="210"/>
      <c r="AG73" s="210" t="s">
        <v>1957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3">
        <v>63</v>
      </c>
      <c r="B74" s="244" t="s">
        <v>2031</v>
      </c>
      <c r="C74" s="253" t="s">
        <v>1978</v>
      </c>
      <c r="D74" s="245" t="s">
        <v>271</v>
      </c>
      <c r="E74" s="246">
        <v>5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8"/>
      <c r="S74" s="248" t="s">
        <v>272</v>
      </c>
      <c r="T74" s="249" t="s">
        <v>254</v>
      </c>
      <c r="U74" s="220">
        <v>0</v>
      </c>
      <c r="V74" s="220">
        <f>ROUND(E74*U74,2)</f>
        <v>0</v>
      </c>
      <c r="W74" s="220"/>
      <c r="X74" s="220" t="s">
        <v>273</v>
      </c>
      <c r="Y74" s="220" t="s">
        <v>256</v>
      </c>
      <c r="Z74" s="210"/>
      <c r="AA74" s="210"/>
      <c r="AB74" s="210"/>
      <c r="AC74" s="210"/>
      <c r="AD74" s="210"/>
      <c r="AE74" s="210"/>
      <c r="AF74" s="210"/>
      <c r="AG74" s="210" t="s">
        <v>1578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3">
        <v>64</v>
      </c>
      <c r="B75" s="244" t="s">
        <v>2031</v>
      </c>
      <c r="C75" s="253" t="s">
        <v>1980</v>
      </c>
      <c r="D75" s="245" t="s">
        <v>271</v>
      </c>
      <c r="E75" s="246">
        <v>2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8"/>
      <c r="S75" s="248" t="s">
        <v>272</v>
      </c>
      <c r="T75" s="249" t="s">
        <v>254</v>
      </c>
      <c r="U75" s="220">
        <v>0</v>
      </c>
      <c r="V75" s="220">
        <f>ROUND(E75*U75,2)</f>
        <v>0</v>
      </c>
      <c r="W75" s="220"/>
      <c r="X75" s="220" t="s">
        <v>1926</v>
      </c>
      <c r="Y75" s="220" t="s">
        <v>256</v>
      </c>
      <c r="Z75" s="210"/>
      <c r="AA75" s="210"/>
      <c r="AB75" s="210"/>
      <c r="AC75" s="210"/>
      <c r="AD75" s="210"/>
      <c r="AE75" s="210"/>
      <c r="AF75" s="210"/>
      <c r="AG75" s="210" t="s">
        <v>1927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3">
        <v>65</v>
      </c>
      <c r="B76" s="244" t="s">
        <v>2012</v>
      </c>
      <c r="C76" s="253" t="s">
        <v>1955</v>
      </c>
      <c r="D76" s="245" t="s">
        <v>303</v>
      </c>
      <c r="E76" s="246">
        <v>0.5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8"/>
      <c r="S76" s="248" t="s">
        <v>272</v>
      </c>
      <c r="T76" s="249" t="s">
        <v>254</v>
      </c>
      <c r="U76" s="220">
        <v>0</v>
      </c>
      <c r="V76" s="220">
        <f>ROUND(E76*U76,2)</f>
        <v>0</v>
      </c>
      <c r="W76" s="220"/>
      <c r="X76" s="220" t="s">
        <v>273</v>
      </c>
      <c r="Y76" s="220" t="s">
        <v>256</v>
      </c>
      <c r="Z76" s="210"/>
      <c r="AA76" s="210"/>
      <c r="AB76" s="210"/>
      <c r="AC76" s="210"/>
      <c r="AD76" s="210"/>
      <c r="AE76" s="210"/>
      <c r="AF76" s="210"/>
      <c r="AG76" s="210" t="s">
        <v>1578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3">
        <v>66</v>
      </c>
      <c r="B77" s="244" t="s">
        <v>2032</v>
      </c>
      <c r="C77" s="253" t="s">
        <v>1983</v>
      </c>
      <c r="D77" s="245" t="s">
        <v>271</v>
      </c>
      <c r="E77" s="246">
        <v>2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8"/>
      <c r="S77" s="248" t="s">
        <v>272</v>
      </c>
      <c r="T77" s="249" t="s">
        <v>254</v>
      </c>
      <c r="U77" s="220">
        <v>0</v>
      </c>
      <c r="V77" s="220">
        <f>ROUND(E77*U77,2)</f>
        <v>0</v>
      </c>
      <c r="W77" s="220"/>
      <c r="X77" s="220" t="s">
        <v>273</v>
      </c>
      <c r="Y77" s="220" t="s">
        <v>256</v>
      </c>
      <c r="Z77" s="210"/>
      <c r="AA77" s="210"/>
      <c r="AB77" s="210"/>
      <c r="AC77" s="210"/>
      <c r="AD77" s="210"/>
      <c r="AE77" s="210"/>
      <c r="AF77" s="210"/>
      <c r="AG77" s="210" t="s">
        <v>1578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3">
        <v>67</v>
      </c>
      <c r="B78" s="244" t="s">
        <v>2033</v>
      </c>
      <c r="C78" s="253" t="s">
        <v>2034</v>
      </c>
      <c r="D78" s="245" t="s">
        <v>271</v>
      </c>
      <c r="E78" s="246">
        <v>1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8"/>
      <c r="S78" s="248" t="s">
        <v>272</v>
      </c>
      <c r="T78" s="249" t="s">
        <v>254</v>
      </c>
      <c r="U78" s="220">
        <v>0</v>
      </c>
      <c r="V78" s="220">
        <f>ROUND(E78*U78,2)</f>
        <v>0</v>
      </c>
      <c r="W78" s="220"/>
      <c r="X78" s="220" t="s">
        <v>273</v>
      </c>
      <c r="Y78" s="220" t="s">
        <v>256</v>
      </c>
      <c r="Z78" s="210"/>
      <c r="AA78" s="210"/>
      <c r="AB78" s="210"/>
      <c r="AC78" s="210"/>
      <c r="AD78" s="210"/>
      <c r="AE78" s="210"/>
      <c r="AF78" s="210"/>
      <c r="AG78" s="210" t="s">
        <v>1578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7" t="s">
        <v>248</v>
      </c>
      <c r="B79" s="228" t="s">
        <v>64</v>
      </c>
      <c r="C79" s="250" t="s">
        <v>207</v>
      </c>
      <c r="D79" s="229"/>
      <c r="E79" s="230"/>
      <c r="F79" s="231"/>
      <c r="G79" s="231">
        <f>SUMIF(AG80:AG86,"&lt;&gt;NOR",G80:G86)</f>
        <v>0</v>
      </c>
      <c r="H79" s="231"/>
      <c r="I79" s="231">
        <f>SUM(I80:I86)</f>
        <v>0</v>
      </c>
      <c r="J79" s="231"/>
      <c r="K79" s="231">
        <f>SUM(K80:K86)</f>
        <v>0</v>
      </c>
      <c r="L79" s="231"/>
      <c r="M79" s="231">
        <f>SUM(M80:M86)</f>
        <v>0</v>
      </c>
      <c r="N79" s="230"/>
      <c r="O79" s="230">
        <f>SUM(O80:O86)</f>
        <v>0</v>
      </c>
      <c r="P79" s="230"/>
      <c r="Q79" s="230">
        <f>SUM(Q80:Q86)</f>
        <v>0</v>
      </c>
      <c r="R79" s="231"/>
      <c r="S79" s="231"/>
      <c r="T79" s="232"/>
      <c r="U79" s="226"/>
      <c r="V79" s="226">
        <f>SUM(V80:V86)</f>
        <v>0</v>
      </c>
      <c r="W79" s="226"/>
      <c r="X79" s="226"/>
      <c r="Y79" s="226"/>
      <c r="AG79" t="s">
        <v>249</v>
      </c>
    </row>
    <row r="80" spans="1:60" outlineLevel="1" x14ac:dyDescent="0.2">
      <c r="A80" s="243">
        <v>68</v>
      </c>
      <c r="B80" s="244" t="s">
        <v>1992</v>
      </c>
      <c r="C80" s="253" t="s">
        <v>1993</v>
      </c>
      <c r="D80" s="245" t="s">
        <v>361</v>
      </c>
      <c r="E80" s="246">
        <v>16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8"/>
      <c r="S80" s="248" t="s">
        <v>272</v>
      </c>
      <c r="T80" s="249" t="s">
        <v>254</v>
      </c>
      <c r="U80" s="220">
        <v>0</v>
      </c>
      <c r="V80" s="220">
        <f>ROUND(E80*U80,2)</f>
        <v>0</v>
      </c>
      <c r="W80" s="220"/>
      <c r="X80" s="220" t="s">
        <v>273</v>
      </c>
      <c r="Y80" s="220" t="s">
        <v>256</v>
      </c>
      <c r="Z80" s="210"/>
      <c r="AA80" s="210"/>
      <c r="AB80" s="210"/>
      <c r="AC80" s="210"/>
      <c r="AD80" s="210"/>
      <c r="AE80" s="210"/>
      <c r="AF80" s="210"/>
      <c r="AG80" s="210" t="s">
        <v>1578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3">
        <v>69</v>
      </c>
      <c r="B81" s="244" t="s">
        <v>2010</v>
      </c>
      <c r="C81" s="253" t="s">
        <v>2011</v>
      </c>
      <c r="D81" s="245" t="s">
        <v>361</v>
      </c>
      <c r="E81" s="246">
        <v>60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8"/>
      <c r="S81" s="248" t="s">
        <v>272</v>
      </c>
      <c r="T81" s="249" t="s">
        <v>254</v>
      </c>
      <c r="U81" s="220">
        <v>0</v>
      </c>
      <c r="V81" s="220">
        <f>ROUND(E81*U81,2)</f>
        <v>0</v>
      </c>
      <c r="W81" s="220"/>
      <c r="X81" s="220" t="s">
        <v>273</v>
      </c>
      <c r="Y81" s="220" t="s">
        <v>256</v>
      </c>
      <c r="Z81" s="210"/>
      <c r="AA81" s="210"/>
      <c r="AB81" s="210"/>
      <c r="AC81" s="210"/>
      <c r="AD81" s="210"/>
      <c r="AE81" s="210"/>
      <c r="AF81" s="210"/>
      <c r="AG81" s="210" t="s">
        <v>1578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3">
        <v>70</v>
      </c>
      <c r="B82" s="244" t="s">
        <v>1996</v>
      </c>
      <c r="C82" s="253" t="s">
        <v>1997</v>
      </c>
      <c r="D82" s="245" t="s">
        <v>361</v>
      </c>
      <c r="E82" s="246">
        <v>60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8"/>
      <c r="S82" s="248" t="s">
        <v>272</v>
      </c>
      <c r="T82" s="249" t="s">
        <v>254</v>
      </c>
      <c r="U82" s="220">
        <v>0</v>
      </c>
      <c r="V82" s="220">
        <f>ROUND(E82*U82,2)</f>
        <v>0</v>
      </c>
      <c r="W82" s="220"/>
      <c r="X82" s="220" t="s">
        <v>273</v>
      </c>
      <c r="Y82" s="220" t="s">
        <v>256</v>
      </c>
      <c r="Z82" s="210"/>
      <c r="AA82" s="210"/>
      <c r="AB82" s="210"/>
      <c r="AC82" s="210"/>
      <c r="AD82" s="210"/>
      <c r="AE82" s="210"/>
      <c r="AF82" s="210"/>
      <c r="AG82" s="210" t="s">
        <v>1578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3">
        <v>71</v>
      </c>
      <c r="B83" s="244" t="s">
        <v>1998</v>
      </c>
      <c r="C83" s="253" t="s">
        <v>1999</v>
      </c>
      <c r="D83" s="245" t="s">
        <v>361</v>
      </c>
      <c r="E83" s="246">
        <v>90</v>
      </c>
      <c r="F83" s="247"/>
      <c r="G83" s="248">
        <f>ROUND(E83*F83,2)</f>
        <v>0</v>
      </c>
      <c r="H83" s="247"/>
      <c r="I83" s="248">
        <f>ROUND(E83*H83,2)</f>
        <v>0</v>
      </c>
      <c r="J83" s="247"/>
      <c r="K83" s="248">
        <f>ROUND(E83*J83,2)</f>
        <v>0</v>
      </c>
      <c r="L83" s="248">
        <v>21</v>
      </c>
      <c r="M83" s="248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8"/>
      <c r="S83" s="248" t="s">
        <v>272</v>
      </c>
      <c r="T83" s="249" t="s">
        <v>254</v>
      </c>
      <c r="U83" s="220">
        <v>0</v>
      </c>
      <c r="V83" s="220">
        <f>ROUND(E83*U83,2)</f>
        <v>0</v>
      </c>
      <c r="W83" s="220"/>
      <c r="X83" s="220" t="s">
        <v>273</v>
      </c>
      <c r="Y83" s="220" t="s">
        <v>256</v>
      </c>
      <c r="Z83" s="210"/>
      <c r="AA83" s="210"/>
      <c r="AB83" s="210"/>
      <c r="AC83" s="210"/>
      <c r="AD83" s="210"/>
      <c r="AE83" s="210"/>
      <c r="AF83" s="210"/>
      <c r="AG83" s="210" t="s">
        <v>1578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3">
        <v>72</v>
      </c>
      <c r="B84" s="244" t="s">
        <v>2023</v>
      </c>
      <c r="C84" s="253" t="s">
        <v>2024</v>
      </c>
      <c r="D84" s="245" t="s">
        <v>361</v>
      </c>
      <c r="E84" s="246">
        <v>60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8"/>
      <c r="S84" s="248" t="s">
        <v>272</v>
      </c>
      <c r="T84" s="249" t="s">
        <v>254</v>
      </c>
      <c r="U84" s="220">
        <v>0</v>
      </c>
      <c r="V84" s="220">
        <f>ROUND(E84*U84,2)</f>
        <v>0</v>
      </c>
      <c r="W84" s="220"/>
      <c r="X84" s="220" t="s">
        <v>273</v>
      </c>
      <c r="Y84" s="220" t="s">
        <v>256</v>
      </c>
      <c r="Z84" s="210"/>
      <c r="AA84" s="210"/>
      <c r="AB84" s="210"/>
      <c r="AC84" s="210"/>
      <c r="AD84" s="210"/>
      <c r="AE84" s="210"/>
      <c r="AF84" s="210"/>
      <c r="AG84" s="210" t="s">
        <v>1578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3">
        <v>73</v>
      </c>
      <c r="B85" s="244" t="s">
        <v>2037</v>
      </c>
      <c r="C85" s="253" t="s">
        <v>2038</v>
      </c>
      <c r="D85" s="245" t="s">
        <v>361</v>
      </c>
      <c r="E85" s="246">
        <v>70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8"/>
      <c r="S85" s="248" t="s">
        <v>272</v>
      </c>
      <c r="T85" s="249" t="s">
        <v>254</v>
      </c>
      <c r="U85" s="220">
        <v>0</v>
      </c>
      <c r="V85" s="220">
        <f>ROUND(E85*U85,2)</f>
        <v>0</v>
      </c>
      <c r="W85" s="220"/>
      <c r="X85" s="220" t="s">
        <v>273</v>
      </c>
      <c r="Y85" s="220" t="s">
        <v>256</v>
      </c>
      <c r="Z85" s="210"/>
      <c r="AA85" s="210"/>
      <c r="AB85" s="210"/>
      <c r="AC85" s="210"/>
      <c r="AD85" s="210"/>
      <c r="AE85" s="210"/>
      <c r="AF85" s="210"/>
      <c r="AG85" s="210" t="s">
        <v>1578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3">
        <v>74</v>
      </c>
      <c r="B86" s="244" t="s">
        <v>2039</v>
      </c>
      <c r="C86" s="253" t="s">
        <v>1989</v>
      </c>
      <c r="D86" s="245" t="s">
        <v>271</v>
      </c>
      <c r="E86" s="246">
        <v>4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8"/>
      <c r="S86" s="248" t="s">
        <v>272</v>
      </c>
      <c r="T86" s="249" t="s">
        <v>254</v>
      </c>
      <c r="U86" s="220">
        <v>0</v>
      </c>
      <c r="V86" s="220">
        <f>ROUND(E86*U86,2)</f>
        <v>0</v>
      </c>
      <c r="W86" s="220"/>
      <c r="X86" s="220" t="s">
        <v>273</v>
      </c>
      <c r="Y86" s="220" t="s">
        <v>256</v>
      </c>
      <c r="Z86" s="210"/>
      <c r="AA86" s="210"/>
      <c r="AB86" s="210"/>
      <c r="AC86" s="210"/>
      <c r="AD86" s="210"/>
      <c r="AE86" s="210"/>
      <c r="AF86" s="210"/>
      <c r="AG86" s="210" t="s">
        <v>1578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7" t="s">
        <v>248</v>
      </c>
      <c r="B87" s="228" t="s">
        <v>66</v>
      </c>
      <c r="C87" s="250" t="s">
        <v>208</v>
      </c>
      <c r="D87" s="229"/>
      <c r="E87" s="230"/>
      <c r="F87" s="231"/>
      <c r="G87" s="231">
        <f>SUMIF(AG88:AG93,"&lt;&gt;NOR",G88:G93)</f>
        <v>0</v>
      </c>
      <c r="H87" s="231"/>
      <c r="I87" s="231">
        <f>SUM(I88:I93)</f>
        <v>0</v>
      </c>
      <c r="J87" s="231"/>
      <c r="K87" s="231">
        <f>SUM(K88:K93)</f>
        <v>0</v>
      </c>
      <c r="L87" s="231"/>
      <c r="M87" s="231">
        <f>SUM(M88:M93)</f>
        <v>0</v>
      </c>
      <c r="N87" s="230"/>
      <c r="O87" s="230">
        <f>SUM(O88:O93)</f>
        <v>0</v>
      </c>
      <c r="P87" s="230"/>
      <c r="Q87" s="230">
        <f>SUM(Q88:Q93)</f>
        <v>0</v>
      </c>
      <c r="R87" s="231"/>
      <c r="S87" s="231"/>
      <c r="T87" s="232"/>
      <c r="U87" s="226"/>
      <c r="V87" s="226">
        <f>SUM(V88:V93)</f>
        <v>0</v>
      </c>
      <c r="W87" s="226"/>
      <c r="X87" s="226"/>
      <c r="Y87" s="226"/>
      <c r="AG87" t="s">
        <v>249</v>
      </c>
    </row>
    <row r="88" spans="1:60" outlineLevel="1" x14ac:dyDescent="0.2">
      <c r="A88" s="243">
        <v>75</v>
      </c>
      <c r="B88" s="244" t="s">
        <v>2012</v>
      </c>
      <c r="C88" s="253" t="s">
        <v>2040</v>
      </c>
      <c r="D88" s="245" t="s">
        <v>450</v>
      </c>
      <c r="E88" s="246">
        <v>1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8"/>
      <c r="S88" s="248" t="s">
        <v>272</v>
      </c>
      <c r="T88" s="249" t="s">
        <v>254</v>
      </c>
      <c r="U88" s="220">
        <v>0</v>
      </c>
      <c r="V88" s="220">
        <f>ROUND(E88*U88,2)</f>
        <v>0</v>
      </c>
      <c r="W88" s="220"/>
      <c r="X88" s="220" t="s">
        <v>1926</v>
      </c>
      <c r="Y88" s="220" t="s">
        <v>256</v>
      </c>
      <c r="Z88" s="210"/>
      <c r="AA88" s="210"/>
      <c r="AB88" s="210"/>
      <c r="AC88" s="210"/>
      <c r="AD88" s="210"/>
      <c r="AE88" s="210"/>
      <c r="AF88" s="210"/>
      <c r="AG88" s="210" t="s">
        <v>1927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3">
        <v>76</v>
      </c>
      <c r="B89" s="244" t="s">
        <v>2012</v>
      </c>
      <c r="C89" s="253" t="s">
        <v>2041</v>
      </c>
      <c r="D89" s="245" t="s">
        <v>450</v>
      </c>
      <c r="E89" s="246">
        <v>1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8"/>
      <c r="S89" s="248" t="s">
        <v>272</v>
      </c>
      <c r="T89" s="249" t="s">
        <v>254</v>
      </c>
      <c r="U89" s="220">
        <v>0</v>
      </c>
      <c r="V89" s="220">
        <f>ROUND(E89*U89,2)</f>
        <v>0</v>
      </c>
      <c r="W89" s="220"/>
      <c r="X89" s="220" t="s">
        <v>1926</v>
      </c>
      <c r="Y89" s="220" t="s">
        <v>256</v>
      </c>
      <c r="Z89" s="210"/>
      <c r="AA89" s="210"/>
      <c r="AB89" s="210"/>
      <c r="AC89" s="210"/>
      <c r="AD89" s="210"/>
      <c r="AE89" s="210"/>
      <c r="AF89" s="210"/>
      <c r="AG89" s="210" t="s">
        <v>1957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3">
        <v>77</v>
      </c>
      <c r="B90" s="244" t="s">
        <v>2012</v>
      </c>
      <c r="C90" s="253" t="s">
        <v>2042</v>
      </c>
      <c r="D90" s="245" t="s">
        <v>450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8"/>
      <c r="S90" s="248" t="s">
        <v>272</v>
      </c>
      <c r="T90" s="249" t="s">
        <v>254</v>
      </c>
      <c r="U90" s="220">
        <v>0</v>
      </c>
      <c r="V90" s="220">
        <f>ROUND(E90*U90,2)</f>
        <v>0</v>
      </c>
      <c r="W90" s="220"/>
      <c r="X90" s="220" t="s">
        <v>1926</v>
      </c>
      <c r="Y90" s="220" t="s">
        <v>256</v>
      </c>
      <c r="Z90" s="210"/>
      <c r="AA90" s="210"/>
      <c r="AB90" s="210"/>
      <c r="AC90" s="210"/>
      <c r="AD90" s="210"/>
      <c r="AE90" s="210"/>
      <c r="AF90" s="210"/>
      <c r="AG90" s="210" t="s">
        <v>1957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3">
        <v>78</v>
      </c>
      <c r="B91" s="244" t="s">
        <v>2012</v>
      </c>
      <c r="C91" s="253" t="s">
        <v>2043</v>
      </c>
      <c r="D91" s="245" t="s">
        <v>450</v>
      </c>
      <c r="E91" s="246">
        <v>1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8"/>
      <c r="S91" s="248" t="s">
        <v>272</v>
      </c>
      <c r="T91" s="249" t="s">
        <v>254</v>
      </c>
      <c r="U91" s="220">
        <v>0</v>
      </c>
      <c r="V91" s="220">
        <f>ROUND(E91*U91,2)</f>
        <v>0</v>
      </c>
      <c r="W91" s="220"/>
      <c r="X91" s="220" t="s">
        <v>1926</v>
      </c>
      <c r="Y91" s="220" t="s">
        <v>256</v>
      </c>
      <c r="Z91" s="210"/>
      <c r="AA91" s="210"/>
      <c r="AB91" s="210"/>
      <c r="AC91" s="210"/>
      <c r="AD91" s="210"/>
      <c r="AE91" s="210"/>
      <c r="AF91" s="210"/>
      <c r="AG91" s="210" t="s">
        <v>1957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3">
        <v>79</v>
      </c>
      <c r="B92" s="244" t="s">
        <v>2012</v>
      </c>
      <c r="C92" s="253" t="s">
        <v>2044</v>
      </c>
      <c r="D92" s="245" t="s">
        <v>450</v>
      </c>
      <c r="E92" s="246">
        <v>1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21</v>
      </c>
      <c r="M92" s="248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8"/>
      <c r="S92" s="248" t="s">
        <v>272</v>
      </c>
      <c r="T92" s="249" t="s">
        <v>254</v>
      </c>
      <c r="U92" s="220">
        <v>0</v>
      </c>
      <c r="V92" s="220">
        <f>ROUND(E92*U92,2)</f>
        <v>0</v>
      </c>
      <c r="W92" s="220"/>
      <c r="X92" s="220" t="s">
        <v>1926</v>
      </c>
      <c r="Y92" s="220" t="s">
        <v>256</v>
      </c>
      <c r="Z92" s="210"/>
      <c r="AA92" s="210"/>
      <c r="AB92" s="210"/>
      <c r="AC92" s="210"/>
      <c r="AD92" s="210"/>
      <c r="AE92" s="210"/>
      <c r="AF92" s="210"/>
      <c r="AG92" s="210" t="s">
        <v>1957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3">
        <v>80</v>
      </c>
      <c r="B93" s="244" t="s">
        <v>2012</v>
      </c>
      <c r="C93" s="253" t="s">
        <v>2045</v>
      </c>
      <c r="D93" s="245" t="s">
        <v>450</v>
      </c>
      <c r="E93" s="246">
        <v>1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8"/>
      <c r="S93" s="248" t="s">
        <v>272</v>
      </c>
      <c r="T93" s="249" t="s">
        <v>254</v>
      </c>
      <c r="U93" s="220">
        <v>0</v>
      </c>
      <c r="V93" s="220">
        <f>ROUND(E93*U93,2)</f>
        <v>0</v>
      </c>
      <c r="W93" s="220"/>
      <c r="X93" s="220" t="s">
        <v>1926</v>
      </c>
      <c r="Y93" s="220" t="s">
        <v>256</v>
      </c>
      <c r="Z93" s="210"/>
      <c r="AA93" s="210"/>
      <c r="AB93" s="210"/>
      <c r="AC93" s="210"/>
      <c r="AD93" s="210"/>
      <c r="AE93" s="210"/>
      <c r="AF93" s="210"/>
      <c r="AG93" s="210" t="s">
        <v>1957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7" t="s">
        <v>248</v>
      </c>
      <c r="B94" s="228" t="s">
        <v>68</v>
      </c>
      <c r="C94" s="250" t="s">
        <v>209</v>
      </c>
      <c r="D94" s="229"/>
      <c r="E94" s="230"/>
      <c r="F94" s="231"/>
      <c r="G94" s="231">
        <f>SUMIF(AG95:AG96,"&lt;&gt;NOR",G95:G96)</f>
        <v>0</v>
      </c>
      <c r="H94" s="231"/>
      <c r="I94" s="231">
        <f>SUM(I95:I96)</f>
        <v>0</v>
      </c>
      <c r="J94" s="231"/>
      <c r="K94" s="231">
        <f>SUM(K95:K96)</f>
        <v>0</v>
      </c>
      <c r="L94" s="231"/>
      <c r="M94" s="231">
        <f>SUM(M95:M96)</f>
        <v>0</v>
      </c>
      <c r="N94" s="230"/>
      <c r="O94" s="230">
        <f>SUM(O95:O96)</f>
        <v>0</v>
      </c>
      <c r="P94" s="230"/>
      <c r="Q94" s="230">
        <f>SUM(Q95:Q96)</f>
        <v>0</v>
      </c>
      <c r="R94" s="231"/>
      <c r="S94" s="231"/>
      <c r="T94" s="232"/>
      <c r="U94" s="226"/>
      <c r="V94" s="226">
        <f>SUM(V95:V96)</f>
        <v>0</v>
      </c>
      <c r="W94" s="226"/>
      <c r="X94" s="226"/>
      <c r="Y94" s="226"/>
      <c r="AG94" t="s">
        <v>249</v>
      </c>
    </row>
    <row r="95" spans="1:60" outlineLevel="1" x14ac:dyDescent="0.2">
      <c r="A95" s="243">
        <v>81</v>
      </c>
      <c r="B95" s="244" t="s">
        <v>2046</v>
      </c>
      <c r="C95" s="253" t="s">
        <v>2047</v>
      </c>
      <c r="D95" s="245" t="s">
        <v>450</v>
      </c>
      <c r="E95" s="246">
        <v>1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8"/>
      <c r="S95" s="248" t="s">
        <v>272</v>
      </c>
      <c r="T95" s="249" t="s">
        <v>254</v>
      </c>
      <c r="U95" s="220">
        <v>0</v>
      </c>
      <c r="V95" s="220">
        <f>ROUND(E95*U95,2)</f>
        <v>0</v>
      </c>
      <c r="W95" s="220"/>
      <c r="X95" s="220" t="s">
        <v>273</v>
      </c>
      <c r="Y95" s="220" t="s">
        <v>256</v>
      </c>
      <c r="Z95" s="210"/>
      <c r="AA95" s="210"/>
      <c r="AB95" s="210"/>
      <c r="AC95" s="210"/>
      <c r="AD95" s="210"/>
      <c r="AE95" s="210"/>
      <c r="AF95" s="210"/>
      <c r="AG95" s="210" t="s">
        <v>1664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82</v>
      </c>
      <c r="B96" s="235" t="s">
        <v>2048</v>
      </c>
      <c r="C96" s="251" t="s">
        <v>2049</v>
      </c>
      <c r="D96" s="236" t="s">
        <v>450</v>
      </c>
      <c r="E96" s="237">
        <v>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/>
      <c r="S96" s="239" t="s">
        <v>272</v>
      </c>
      <c r="T96" s="240" t="s">
        <v>254</v>
      </c>
      <c r="U96" s="220">
        <v>0</v>
      </c>
      <c r="V96" s="220">
        <f>ROUND(E96*U96,2)</f>
        <v>0</v>
      </c>
      <c r="W96" s="220"/>
      <c r="X96" s="220" t="s">
        <v>273</v>
      </c>
      <c r="Y96" s="220" t="s">
        <v>256</v>
      </c>
      <c r="Z96" s="210"/>
      <c r="AA96" s="210"/>
      <c r="AB96" s="210"/>
      <c r="AC96" s="210"/>
      <c r="AD96" s="210"/>
      <c r="AE96" s="210"/>
      <c r="AF96" s="210"/>
      <c r="AG96" s="210" t="s">
        <v>1664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33" x14ac:dyDescent="0.2">
      <c r="A97" s="3"/>
      <c r="B97" s="4"/>
      <c r="C97" s="25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234</v>
      </c>
    </row>
    <row r="98" spans="1:33" x14ac:dyDescent="0.2">
      <c r="A98" s="213"/>
      <c r="B98" s="214" t="s">
        <v>29</v>
      </c>
      <c r="C98" s="256"/>
      <c r="D98" s="215"/>
      <c r="E98" s="216"/>
      <c r="F98" s="216"/>
      <c r="G98" s="233">
        <f>G8+G21+G33+G56+G79+G87+G94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292</v>
      </c>
    </row>
    <row r="99" spans="1:33" x14ac:dyDescent="0.2">
      <c r="C99" s="257"/>
      <c r="D99" s="10"/>
      <c r="AG99" t="s">
        <v>293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Gl8DfUrUmboAcJervjLx8uHuN+SyUB2fFraKDHLh5hFPmqzrciPQTmovrR775AdOwrWjmryjSPL4n/YiHul4A==" saltValue="XBTBZ3FoM8ugf2ZSkuiIi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F6BE-63D4-4744-93C8-CC1557CB22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198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</v>
      </c>
      <c r="P8" s="230"/>
      <c r="Q8" s="230">
        <f>SUM(Q9:Q17)</f>
        <v>0</v>
      </c>
      <c r="R8" s="231"/>
      <c r="S8" s="231"/>
      <c r="T8" s="232"/>
      <c r="U8" s="226"/>
      <c r="V8" s="226">
        <f>SUM(V9:V17)</f>
        <v>0</v>
      </c>
      <c r="W8" s="226"/>
      <c r="X8" s="226"/>
      <c r="Y8" s="226"/>
      <c r="AG8" t="s">
        <v>249</v>
      </c>
    </row>
    <row r="9" spans="1:60" ht="22.5" outlineLevel="1" x14ac:dyDescent="0.2">
      <c r="A9" s="243">
        <v>1</v>
      </c>
      <c r="B9" s="244" t="s">
        <v>2050</v>
      </c>
      <c r="C9" s="253" t="s">
        <v>2051</v>
      </c>
      <c r="D9" s="245" t="s">
        <v>271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272</v>
      </c>
      <c r="T9" s="249" t="s">
        <v>254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1578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2052</v>
      </c>
      <c r="C10" s="253" t="s">
        <v>2053</v>
      </c>
      <c r="D10" s="245" t="s">
        <v>271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272</v>
      </c>
      <c r="T10" s="249" t="s">
        <v>254</v>
      </c>
      <c r="U10" s="220">
        <v>0</v>
      </c>
      <c r="V10" s="220">
        <f>ROUND(E10*U10,2)</f>
        <v>0</v>
      </c>
      <c r="W10" s="220"/>
      <c r="X10" s="220" t="s">
        <v>273</v>
      </c>
      <c r="Y10" s="220" t="s">
        <v>256</v>
      </c>
      <c r="Z10" s="210"/>
      <c r="AA10" s="210"/>
      <c r="AB10" s="210"/>
      <c r="AC10" s="210"/>
      <c r="AD10" s="210"/>
      <c r="AE10" s="210"/>
      <c r="AF10" s="210"/>
      <c r="AG10" s="210" t="s">
        <v>1578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2054</v>
      </c>
      <c r="C11" s="253" t="s">
        <v>2055</v>
      </c>
      <c r="D11" s="245" t="s">
        <v>271</v>
      </c>
      <c r="E11" s="246">
        <v>5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272</v>
      </c>
      <c r="T11" s="249" t="s">
        <v>254</v>
      </c>
      <c r="U11" s="220">
        <v>0</v>
      </c>
      <c r="V11" s="220">
        <f>ROUND(E11*U11,2)</f>
        <v>0</v>
      </c>
      <c r="W11" s="220"/>
      <c r="X11" s="220" t="s">
        <v>273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1578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2056</v>
      </c>
      <c r="C12" s="253" t="s">
        <v>2057</v>
      </c>
      <c r="D12" s="245" t="s">
        <v>271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272</v>
      </c>
      <c r="T12" s="249" t="s">
        <v>254</v>
      </c>
      <c r="U12" s="220">
        <v>0</v>
      </c>
      <c r="V12" s="220">
        <f>ROUND(E12*U12,2)</f>
        <v>0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1578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2056</v>
      </c>
      <c r="C13" s="253" t="s">
        <v>2058</v>
      </c>
      <c r="D13" s="245" t="s">
        <v>271</v>
      </c>
      <c r="E13" s="246">
        <v>26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272</v>
      </c>
      <c r="T13" s="249" t="s">
        <v>254</v>
      </c>
      <c r="U13" s="220">
        <v>0</v>
      </c>
      <c r="V13" s="220">
        <f>ROUND(E13*U13,2)</f>
        <v>0</v>
      </c>
      <c r="W13" s="220"/>
      <c r="X13" s="220" t="s">
        <v>1926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1927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6</v>
      </c>
      <c r="B14" s="244" t="s">
        <v>2056</v>
      </c>
      <c r="C14" s="253" t="s">
        <v>2059</v>
      </c>
      <c r="D14" s="245" t="s">
        <v>271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272</v>
      </c>
      <c r="T14" s="249" t="s">
        <v>254</v>
      </c>
      <c r="U14" s="220">
        <v>0</v>
      </c>
      <c r="V14" s="220">
        <f>ROUND(E14*U14,2)</f>
        <v>0</v>
      </c>
      <c r="W14" s="220"/>
      <c r="X14" s="220" t="s">
        <v>1926</v>
      </c>
      <c r="Y14" s="220" t="s">
        <v>256</v>
      </c>
      <c r="Z14" s="210"/>
      <c r="AA14" s="210"/>
      <c r="AB14" s="210"/>
      <c r="AC14" s="210"/>
      <c r="AD14" s="210"/>
      <c r="AE14" s="210"/>
      <c r="AF14" s="210"/>
      <c r="AG14" s="210" t="s">
        <v>1927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2060</v>
      </c>
      <c r="C15" s="253" t="s">
        <v>2061</v>
      </c>
      <c r="D15" s="245" t="s">
        <v>271</v>
      </c>
      <c r="E15" s="246">
        <v>3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0</v>
      </c>
      <c r="V15" s="220">
        <f>ROUND(E15*U15,2)</f>
        <v>0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1578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3">
        <v>8</v>
      </c>
      <c r="B16" s="244" t="s">
        <v>2062</v>
      </c>
      <c r="C16" s="253" t="s">
        <v>2063</v>
      </c>
      <c r="D16" s="245" t="s">
        <v>271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272</v>
      </c>
      <c r="T16" s="249" t="s">
        <v>254</v>
      </c>
      <c r="U16" s="220">
        <v>0</v>
      </c>
      <c r="V16" s="220">
        <f>ROUND(E16*U16,2)</f>
        <v>0</v>
      </c>
      <c r="W16" s="220"/>
      <c r="X16" s="220" t="s">
        <v>273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1578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2012</v>
      </c>
      <c r="C17" s="253" t="s">
        <v>2064</v>
      </c>
      <c r="D17" s="245" t="s">
        <v>1872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272</v>
      </c>
      <c r="T17" s="249" t="s">
        <v>254</v>
      </c>
      <c r="U17" s="220">
        <v>0</v>
      </c>
      <c r="V17" s="220">
        <f>ROUND(E17*U17,2)</f>
        <v>0</v>
      </c>
      <c r="W17" s="220"/>
      <c r="X17" s="220" t="s">
        <v>475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1611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7" t="s">
        <v>248</v>
      </c>
      <c r="B18" s="228" t="s">
        <v>58</v>
      </c>
      <c r="C18" s="250" t="s">
        <v>200</v>
      </c>
      <c r="D18" s="229"/>
      <c r="E18" s="230"/>
      <c r="F18" s="231"/>
      <c r="G18" s="231">
        <f>SUMIF(AG19:AG26,"&lt;&gt;NOR",G19:G26)</f>
        <v>0</v>
      </c>
      <c r="H18" s="231"/>
      <c r="I18" s="231">
        <f>SUM(I19:I26)</f>
        <v>0</v>
      </c>
      <c r="J18" s="231"/>
      <c r="K18" s="231">
        <f>SUM(K19:K26)</f>
        <v>0</v>
      </c>
      <c r="L18" s="231"/>
      <c r="M18" s="231">
        <f>SUM(M19:M26)</f>
        <v>0</v>
      </c>
      <c r="N18" s="230"/>
      <c r="O18" s="230">
        <f>SUM(O19:O26)</f>
        <v>0</v>
      </c>
      <c r="P18" s="230"/>
      <c r="Q18" s="230">
        <f>SUM(Q19:Q26)</f>
        <v>0</v>
      </c>
      <c r="R18" s="231"/>
      <c r="S18" s="231"/>
      <c r="T18" s="232"/>
      <c r="U18" s="226"/>
      <c r="V18" s="226">
        <f>SUM(V19:V26)</f>
        <v>0</v>
      </c>
      <c r="W18" s="226"/>
      <c r="X18" s="226"/>
      <c r="Y18" s="226"/>
      <c r="AG18" t="s">
        <v>249</v>
      </c>
    </row>
    <row r="19" spans="1:60" ht="22.5" outlineLevel="1" x14ac:dyDescent="0.2">
      <c r="A19" s="243">
        <v>10</v>
      </c>
      <c r="B19" s="244" t="s">
        <v>2050</v>
      </c>
      <c r="C19" s="253" t="s">
        <v>2051</v>
      </c>
      <c r="D19" s="245" t="s">
        <v>271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272</v>
      </c>
      <c r="T19" s="249" t="s">
        <v>254</v>
      </c>
      <c r="U19" s="220">
        <v>0</v>
      </c>
      <c r="V19" s="220">
        <f>ROUND(E19*U19,2)</f>
        <v>0</v>
      </c>
      <c r="W19" s="220"/>
      <c r="X19" s="220" t="s">
        <v>273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1578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11</v>
      </c>
      <c r="B20" s="244" t="s">
        <v>2052</v>
      </c>
      <c r="C20" s="253" t="s">
        <v>2065</v>
      </c>
      <c r="D20" s="245" t="s">
        <v>271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272</v>
      </c>
      <c r="T20" s="249" t="s">
        <v>254</v>
      </c>
      <c r="U20" s="220">
        <v>0</v>
      </c>
      <c r="V20" s="220">
        <f>ROUND(E20*U20,2)</f>
        <v>0</v>
      </c>
      <c r="W20" s="220"/>
      <c r="X20" s="220" t="s">
        <v>1926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1927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3">
        <v>12</v>
      </c>
      <c r="B21" s="244" t="s">
        <v>2054</v>
      </c>
      <c r="C21" s="253" t="s">
        <v>2055</v>
      </c>
      <c r="D21" s="245" t="s">
        <v>271</v>
      </c>
      <c r="E21" s="246">
        <v>4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272</v>
      </c>
      <c r="T21" s="249" t="s">
        <v>254</v>
      </c>
      <c r="U21" s="220">
        <v>0</v>
      </c>
      <c r="V21" s="220">
        <f>ROUND(E21*U21,2)</f>
        <v>0</v>
      </c>
      <c r="W21" s="220"/>
      <c r="X21" s="220" t="s">
        <v>273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1578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13</v>
      </c>
      <c r="B22" s="244" t="s">
        <v>2056</v>
      </c>
      <c r="C22" s="253" t="s">
        <v>2057</v>
      </c>
      <c r="D22" s="245" t="s">
        <v>271</v>
      </c>
      <c r="E22" s="246">
        <v>2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273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1578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14</v>
      </c>
      <c r="B23" s="244" t="s">
        <v>2056</v>
      </c>
      <c r="C23" s="253" t="s">
        <v>2058</v>
      </c>
      <c r="D23" s="245" t="s">
        <v>271</v>
      </c>
      <c r="E23" s="246">
        <v>25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272</v>
      </c>
      <c r="T23" s="249" t="s">
        <v>254</v>
      </c>
      <c r="U23" s="220">
        <v>0</v>
      </c>
      <c r="V23" s="220">
        <f>ROUND(E23*U23,2)</f>
        <v>0</v>
      </c>
      <c r="W23" s="220"/>
      <c r="X23" s="220" t="s">
        <v>1926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1927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15</v>
      </c>
      <c r="B24" s="244" t="s">
        <v>2060</v>
      </c>
      <c r="C24" s="253" t="s">
        <v>2061</v>
      </c>
      <c r="D24" s="245" t="s">
        <v>271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272</v>
      </c>
      <c r="T24" s="249" t="s">
        <v>254</v>
      </c>
      <c r="U24" s="220">
        <v>0</v>
      </c>
      <c r="V24" s="220">
        <f>ROUND(E24*U24,2)</f>
        <v>0</v>
      </c>
      <c r="W24" s="220"/>
      <c r="X24" s="220" t="s">
        <v>273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1578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3">
        <v>16</v>
      </c>
      <c r="B25" s="244" t="s">
        <v>2062</v>
      </c>
      <c r="C25" s="253" t="s">
        <v>2063</v>
      </c>
      <c r="D25" s="245" t="s">
        <v>271</v>
      </c>
      <c r="E25" s="246">
        <v>1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272</v>
      </c>
      <c r="T25" s="249" t="s">
        <v>254</v>
      </c>
      <c r="U25" s="220">
        <v>0</v>
      </c>
      <c r="V25" s="220">
        <f>ROUND(E25*U25,2)</f>
        <v>0</v>
      </c>
      <c r="W25" s="220"/>
      <c r="X25" s="220" t="s">
        <v>273</v>
      </c>
      <c r="Y25" s="220" t="s">
        <v>256</v>
      </c>
      <c r="Z25" s="210"/>
      <c r="AA25" s="210"/>
      <c r="AB25" s="210"/>
      <c r="AC25" s="210"/>
      <c r="AD25" s="210"/>
      <c r="AE25" s="210"/>
      <c r="AF25" s="210"/>
      <c r="AG25" s="210" t="s">
        <v>1578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17</v>
      </c>
      <c r="B26" s="244" t="s">
        <v>2012</v>
      </c>
      <c r="C26" s="253" t="s">
        <v>2064</v>
      </c>
      <c r="D26" s="245" t="s">
        <v>1872</v>
      </c>
      <c r="E26" s="246">
        <v>1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272</v>
      </c>
      <c r="T26" s="249" t="s">
        <v>254</v>
      </c>
      <c r="U26" s="220">
        <v>0</v>
      </c>
      <c r="V26" s="220">
        <f>ROUND(E26*U26,2)</f>
        <v>0</v>
      </c>
      <c r="W26" s="220"/>
      <c r="X26" s="220" t="s">
        <v>475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1611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5.5" x14ac:dyDescent="0.2">
      <c r="A27" s="227" t="s">
        <v>248</v>
      </c>
      <c r="B27" s="228" t="s">
        <v>60</v>
      </c>
      <c r="C27" s="250" t="s">
        <v>203</v>
      </c>
      <c r="D27" s="229"/>
      <c r="E27" s="230"/>
      <c r="F27" s="231"/>
      <c r="G27" s="231">
        <f>SUMIF(AG28:AG30,"&lt;&gt;NOR",G28:G30)</f>
        <v>0</v>
      </c>
      <c r="H27" s="231"/>
      <c r="I27" s="231">
        <f>SUM(I28:I30)</f>
        <v>0</v>
      </c>
      <c r="J27" s="231"/>
      <c r="K27" s="231">
        <f>SUM(K28:K30)</f>
        <v>0</v>
      </c>
      <c r="L27" s="231"/>
      <c r="M27" s="231">
        <f>SUM(M28:M30)</f>
        <v>0</v>
      </c>
      <c r="N27" s="230"/>
      <c r="O27" s="230">
        <f>SUM(O28:O30)</f>
        <v>0</v>
      </c>
      <c r="P27" s="230"/>
      <c r="Q27" s="230">
        <f>SUM(Q28:Q30)</f>
        <v>0</v>
      </c>
      <c r="R27" s="231"/>
      <c r="S27" s="231"/>
      <c r="T27" s="232"/>
      <c r="U27" s="226"/>
      <c r="V27" s="226">
        <f>SUM(V28:V30)</f>
        <v>0</v>
      </c>
      <c r="W27" s="226"/>
      <c r="X27" s="226"/>
      <c r="Y27" s="226"/>
      <c r="AG27" t="s">
        <v>249</v>
      </c>
    </row>
    <row r="28" spans="1:60" outlineLevel="1" x14ac:dyDescent="0.2">
      <c r="A28" s="243">
        <v>18</v>
      </c>
      <c r="B28" s="244" t="s">
        <v>2054</v>
      </c>
      <c r="C28" s="253" t="s">
        <v>2055</v>
      </c>
      <c r="D28" s="245" t="s">
        <v>271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272</v>
      </c>
      <c r="T28" s="249" t="s">
        <v>254</v>
      </c>
      <c r="U28" s="220">
        <v>0</v>
      </c>
      <c r="V28" s="220">
        <f>ROUND(E28*U28,2)</f>
        <v>0</v>
      </c>
      <c r="W28" s="220"/>
      <c r="X28" s="220" t="s">
        <v>273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1578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19</v>
      </c>
      <c r="B29" s="244" t="s">
        <v>2056</v>
      </c>
      <c r="C29" s="253" t="s">
        <v>2066</v>
      </c>
      <c r="D29" s="245" t="s">
        <v>271</v>
      </c>
      <c r="E29" s="246">
        <v>1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272</v>
      </c>
      <c r="T29" s="249" t="s">
        <v>254</v>
      </c>
      <c r="U29" s="220">
        <v>0</v>
      </c>
      <c r="V29" s="220">
        <f>ROUND(E29*U29,2)</f>
        <v>0</v>
      </c>
      <c r="W29" s="220"/>
      <c r="X29" s="220" t="s">
        <v>1926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1927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20</v>
      </c>
      <c r="B30" s="244" t="s">
        <v>2056</v>
      </c>
      <c r="C30" s="253" t="s">
        <v>2058</v>
      </c>
      <c r="D30" s="245" t="s">
        <v>271</v>
      </c>
      <c r="E30" s="246">
        <v>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272</v>
      </c>
      <c r="T30" s="249" t="s">
        <v>254</v>
      </c>
      <c r="U30" s="220">
        <v>0</v>
      </c>
      <c r="V30" s="220">
        <f>ROUND(E30*U30,2)</f>
        <v>0</v>
      </c>
      <c r="W30" s="220"/>
      <c r="X30" s="220" t="s">
        <v>1926</v>
      </c>
      <c r="Y30" s="220" t="s">
        <v>256</v>
      </c>
      <c r="Z30" s="210"/>
      <c r="AA30" s="210"/>
      <c r="AB30" s="210"/>
      <c r="AC30" s="210"/>
      <c r="AD30" s="210"/>
      <c r="AE30" s="210"/>
      <c r="AF30" s="210"/>
      <c r="AG30" s="210" t="s">
        <v>1927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5.5" x14ac:dyDescent="0.2">
      <c r="A31" s="227" t="s">
        <v>248</v>
      </c>
      <c r="B31" s="228" t="s">
        <v>62</v>
      </c>
      <c r="C31" s="250" t="s">
        <v>205</v>
      </c>
      <c r="D31" s="229"/>
      <c r="E31" s="230"/>
      <c r="F31" s="231"/>
      <c r="G31" s="231">
        <f>SUMIF(AG32:AG33,"&lt;&gt;NOR",G32:G33)</f>
        <v>0</v>
      </c>
      <c r="H31" s="231"/>
      <c r="I31" s="231">
        <f>SUM(I32:I33)</f>
        <v>0</v>
      </c>
      <c r="J31" s="231"/>
      <c r="K31" s="231">
        <f>SUM(K32:K33)</f>
        <v>0</v>
      </c>
      <c r="L31" s="231"/>
      <c r="M31" s="231">
        <f>SUM(M32:M33)</f>
        <v>0</v>
      </c>
      <c r="N31" s="230"/>
      <c r="O31" s="230">
        <f>SUM(O32:O33)</f>
        <v>0</v>
      </c>
      <c r="P31" s="230"/>
      <c r="Q31" s="230">
        <f>SUM(Q32:Q33)</f>
        <v>0</v>
      </c>
      <c r="R31" s="231"/>
      <c r="S31" s="231"/>
      <c r="T31" s="232"/>
      <c r="U31" s="226"/>
      <c r="V31" s="226">
        <f>SUM(V32:V33)</f>
        <v>0</v>
      </c>
      <c r="W31" s="226"/>
      <c r="X31" s="226"/>
      <c r="Y31" s="226"/>
      <c r="AG31" t="s">
        <v>249</v>
      </c>
    </row>
    <row r="32" spans="1:60" outlineLevel="1" x14ac:dyDescent="0.2">
      <c r="A32" s="243">
        <v>21</v>
      </c>
      <c r="B32" s="244" t="s">
        <v>2054</v>
      </c>
      <c r="C32" s="253" t="s">
        <v>2055</v>
      </c>
      <c r="D32" s="245" t="s">
        <v>271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272</v>
      </c>
      <c r="T32" s="249" t="s">
        <v>254</v>
      </c>
      <c r="U32" s="220">
        <v>0</v>
      </c>
      <c r="V32" s="220">
        <f>ROUND(E32*U32,2)</f>
        <v>0</v>
      </c>
      <c r="W32" s="220"/>
      <c r="X32" s="220" t="s">
        <v>273</v>
      </c>
      <c r="Y32" s="220" t="s">
        <v>256</v>
      </c>
      <c r="Z32" s="210"/>
      <c r="AA32" s="210"/>
      <c r="AB32" s="210"/>
      <c r="AC32" s="210"/>
      <c r="AD32" s="210"/>
      <c r="AE32" s="210"/>
      <c r="AF32" s="210"/>
      <c r="AG32" s="210" t="s">
        <v>1578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22</v>
      </c>
      <c r="B33" s="244" t="s">
        <v>2056</v>
      </c>
      <c r="C33" s="253" t="s">
        <v>2058</v>
      </c>
      <c r="D33" s="245" t="s">
        <v>271</v>
      </c>
      <c r="E33" s="246">
        <v>2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272</v>
      </c>
      <c r="T33" s="249" t="s">
        <v>254</v>
      </c>
      <c r="U33" s="220">
        <v>0</v>
      </c>
      <c r="V33" s="220">
        <f>ROUND(E33*U33,2)</f>
        <v>0</v>
      </c>
      <c r="W33" s="220"/>
      <c r="X33" s="220" t="s">
        <v>1926</v>
      </c>
      <c r="Y33" s="220" t="s">
        <v>256</v>
      </c>
      <c r="Z33" s="210"/>
      <c r="AA33" s="210"/>
      <c r="AB33" s="210"/>
      <c r="AC33" s="210"/>
      <c r="AD33" s="210"/>
      <c r="AE33" s="210"/>
      <c r="AF33" s="210"/>
      <c r="AG33" s="210" t="s">
        <v>1927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7" t="s">
        <v>248</v>
      </c>
      <c r="B34" s="228" t="s">
        <v>64</v>
      </c>
      <c r="C34" s="250" t="s">
        <v>206</v>
      </c>
      <c r="D34" s="229"/>
      <c r="E34" s="230"/>
      <c r="F34" s="231"/>
      <c r="G34" s="231">
        <f>SUMIF(AG35:AG37,"&lt;&gt;NOR",G35:G37)</f>
        <v>0</v>
      </c>
      <c r="H34" s="231"/>
      <c r="I34" s="231">
        <f>SUM(I35:I37)</f>
        <v>0</v>
      </c>
      <c r="J34" s="231"/>
      <c r="K34" s="231">
        <f>SUM(K35:K37)</f>
        <v>0</v>
      </c>
      <c r="L34" s="231"/>
      <c r="M34" s="231">
        <f>SUM(M35:M37)</f>
        <v>0</v>
      </c>
      <c r="N34" s="230"/>
      <c r="O34" s="230">
        <f>SUM(O35:O37)</f>
        <v>0</v>
      </c>
      <c r="P34" s="230"/>
      <c r="Q34" s="230">
        <f>SUM(Q35:Q37)</f>
        <v>0</v>
      </c>
      <c r="R34" s="231"/>
      <c r="S34" s="231"/>
      <c r="T34" s="232"/>
      <c r="U34" s="226"/>
      <c r="V34" s="226">
        <f>SUM(V35:V37)</f>
        <v>0</v>
      </c>
      <c r="W34" s="226"/>
      <c r="X34" s="226"/>
      <c r="Y34" s="226"/>
      <c r="AG34" t="s">
        <v>249</v>
      </c>
    </row>
    <row r="35" spans="1:60" outlineLevel="1" x14ac:dyDescent="0.2">
      <c r="A35" s="243">
        <v>23</v>
      </c>
      <c r="B35" s="244" t="s">
        <v>2056</v>
      </c>
      <c r="C35" s="253" t="s">
        <v>2067</v>
      </c>
      <c r="D35" s="245" t="s">
        <v>271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272</v>
      </c>
      <c r="T35" s="249" t="s">
        <v>254</v>
      </c>
      <c r="U35" s="220">
        <v>0</v>
      </c>
      <c r="V35" s="220">
        <f>ROUND(E35*U35,2)</f>
        <v>0</v>
      </c>
      <c r="W35" s="220"/>
      <c r="X35" s="220" t="s">
        <v>1926</v>
      </c>
      <c r="Y35" s="220" t="s">
        <v>256</v>
      </c>
      <c r="Z35" s="210"/>
      <c r="AA35" s="210"/>
      <c r="AB35" s="210"/>
      <c r="AC35" s="210"/>
      <c r="AD35" s="210"/>
      <c r="AE35" s="210"/>
      <c r="AF35" s="210"/>
      <c r="AG35" s="210" t="s">
        <v>1927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24</v>
      </c>
      <c r="B36" s="244" t="s">
        <v>2056</v>
      </c>
      <c r="C36" s="253" t="s">
        <v>2068</v>
      </c>
      <c r="D36" s="245" t="s">
        <v>271</v>
      </c>
      <c r="E36" s="246">
        <v>1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272</v>
      </c>
      <c r="T36" s="249" t="s">
        <v>254</v>
      </c>
      <c r="U36" s="220">
        <v>0</v>
      </c>
      <c r="V36" s="220">
        <f>ROUND(E36*U36,2)</f>
        <v>0</v>
      </c>
      <c r="W36" s="220"/>
      <c r="X36" s="220" t="s">
        <v>1926</v>
      </c>
      <c r="Y36" s="220" t="s">
        <v>256</v>
      </c>
      <c r="Z36" s="210"/>
      <c r="AA36" s="210"/>
      <c r="AB36" s="210"/>
      <c r="AC36" s="210"/>
      <c r="AD36" s="210"/>
      <c r="AE36" s="210"/>
      <c r="AF36" s="210"/>
      <c r="AG36" s="210" t="s">
        <v>1927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25</v>
      </c>
      <c r="B37" s="235" t="s">
        <v>2069</v>
      </c>
      <c r="C37" s="251" t="s">
        <v>2070</v>
      </c>
      <c r="D37" s="236" t="s">
        <v>271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272</v>
      </c>
      <c r="T37" s="240" t="s">
        <v>254</v>
      </c>
      <c r="U37" s="220">
        <v>0</v>
      </c>
      <c r="V37" s="220">
        <f>ROUND(E37*U37,2)</f>
        <v>0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1578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3"/>
      <c r="B38" s="4"/>
      <c r="C38" s="25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234</v>
      </c>
    </row>
    <row r="39" spans="1:60" x14ac:dyDescent="0.2">
      <c r="A39" s="213"/>
      <c r="B39" s="214" t="s">
        <v>29</v>
      </c>
      <c r="C39" s="256"/>
      <c r="D39" s="215"/>
      <c r="E39" s="216"/>
      <c r="F39" s="216"/>
      <c r="G39" s="233">
        <f>G8+G18+G27+G31+G34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292</v>
      </c>
    </row>
    <row r="40" spans="1:60" x14ac:dyDescent="0.2">
      <c r="C40" s="257"/>
      <c r="D40" s="10"/>
      <c r="AG40" t="s">
        <v>293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GioX3jjCmwDAMTbuk84SuCP0YatZmQDXuymKWD2xf55Hm0Rl4VsMLv5k7ENs+QtSA5P0u1Y6Lz6aFji3AS4gw==" saltValue="473k6K46iyqsj+i1J8ocL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68C3-7D31-4669-BA10-1D6D4A497D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294</v>
      </c>
      <c r="B1" s="195"/>
      <c r="C1" s="195"/>
      <c r="D1" s="195"/>
      <c r="E1" s="195"/>
      <c r="F1" s="195"/>
      <c r="G1" s="195"/>
      <c r="AG1" t="s">
        <v>220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221</v>
      </c>
    </row>
    <row r="3" spans="1:60" ht="24.95" customHeight="1" x14ac:dyDescent="0.2">
      <c r="A3" s="196" t="s">
        <v>8</v>
      </c>
      <c r="B3" s="49" t="s">
        <v>53</v>
      </c>
      <c r="C3" s="199" t="s">
        <v>56</v>
      </c>
      <c r="D3" s="197"/>
      <c r="E3" s="197"/>
      <c r="F3" s="197"/>
      <c r="G3" s="198"/>
      <c r="AC3" s="174" t="s">
        <v>221</v>
      </c>
      <c r="AG3" t="s">
        <v>224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225</v>
      </c>
    </row>
    <row r="5" spans="1:60" x14ac:dyDescent="0.2">
      <c r="D5" s="10"/>
    </row>
    <row r="6" spans="1:60" ht="38.25" x14ac:dyDescent="0.2">
      <c r="A6" s="206" t="s">
        <v>226</v>
      </c>
      <c r="B6" s="208" t="s">
        <v>227</v>
      </c>
      <c r="C6" s="208" t="s">
        <v>228</v>
      </c>
      <c r="D6" s="207" t="s">
        <v>229</v>
      </c>
      <c r="E6" s="206" t="s">
        <v>230</v>
      </c>
      <c r="F6" s="205" t="s">
        <v>231</v>
      </c>
      <c r="G6" s="206" t="s">
        <v>29</v>
      </c>
      <c r="H6" s="209" t="s">
        <v>30</v>
      </c>
      <c r="I6" s="209" t="s">
        <v>232</v>
      </c>
      <c r="J6" s="209" t="s">
        <v>31</v>
      </c>
      <c r="K6" s="209" t="s">
        <v>233</v>
      </c>
      <c r="L6" s="209" t="s">
        <v>234</v>
      </c>
      <c r="M6" s="209" t="s">
        <v>235</v>
      </c>
      <c r="N6" s="209" t="s">
        <v>236</v>
      </c>
      <c r="O6" s="209" t="s">
        <v>237</v>
      </c>
      <c r="P6" s="209" t="s">
        <v>238</v>
      </c>
      <c r="Q6" s="209" t="s">
        <v>239</v>
      </c>
      <c r="R6" s="209" t="s">
        <v>240</v>
      </c>
      <c r="S6" s="209" t="s">
        <v>241</v>
      </c>
      <c r="T6" s="209" t="s">
        <v>242</v>
      </c>
      <c r="U6" s="209" t="s">
        <v>243</v>
      </c>
      <c r="V6" s="209" t="s">
        <v>244</v>
      </c>
      <c r="W6" s="209" t="s">
        <v>245</v>
      </c>
      <c r="X6" s="209" t="s">
        <v>246</v>
      </c>
      <c r="Y6" s="209" t="s">
        <v>247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248</v>
      </c>
      <c r="B8" s="228" t="s">
        <v>53</v>
      </c>
      <c r="C8" s="250" t="s">
        <v>196</v>
      </c>
      <c r="D8" s="229"/>
      <c r="E8" s="230"/>
      <c r="F8" s="231"/>
      <c r="G8" s="231">
        <f>SUMIF(AG9:AG29,"&lt;&gt;NOR",G9:G29)</f>
        <v>0</v>
      </c>
      <c r="H8" s="231"/>
      <c r="I8" s="231">
        <f>SUM(I9:I29)</f>
        <v>0</v>
      </c>
      <c r="J8" s="231"/>
      <c r="K8" s="231">
        <f>SUM(K9:K29)</f>
        <v>0</v>
      </c>
      <c r="L8" s="231"/>
      <c r="M8" s="231">
        <f>SUM(M9:M29)</f>
        <v>0</v>
      </c>
      <c r="N8" s="230"/>
      <c r="O8" s="230">
        <f>SUM(O9:O29)</f>
        <v>0</v>
      </c>
      <c r="P8" s="230"/>
      <c r="Q8" s="230">
        <f>SUM(Q9:Q29)</f>
        <v>0</v>
      </c>
      <c r="R8" s="231"/>
      <c r="S8" s="231"/>
      <c r="T8" s="232"/>
      <c r="U8" s="226"/>
      <c r="V8" s="226">
        <f>SUM(V9:V29)</f>
        <v>0</v>
      </c>
      <c r="W8" s="226"/>
      <c r="X8" s="226"/>
      <c r="Y8" s="226"/>
      <c r="AG8" t="s">
        <v>249</v>
      </c>
    </row>
    <row r="9" spans="1:60" outlineLevel="1" x14ac:dyDescent="0.2">
      <c r="A9" s="243">
        <v>1</v>
      </c>
      <c r="B9" s="244" t="s">
        <v>2071</v>
      </c>
      <c r="C9" s="253" t="s">
        <v>2072</v>
      </c>
      <c r="D9" s="245" t="s">
        <v>361</v>
      </c>
      <c r="E9" s="246">
        <v>120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272</v>
      </c>
      <c r="T9" s="249" t="s">
        <v>254</v>
      </c>
      <c r="U9" s="220">
        <v>0</v>
      </c>
      <c r="V9" s="220">
        <f>ROUND(E9*U9,2)</f>
        <v>0</v>
      </c>
      <c r="W9" s="220"/>
      <c r="X9" s="220" t="s">
        <v>273</v>
      </c>
      <c r="Y9" s="220" t="s">
        <v>256</v>
      </c>
      <c r="Z9" s="210"/>
      <c r="AA9" s="210"/>
      <c r="AB9" s="210"/>
      <c r="AC9" s="210"/>
      <c r="AD9" s="210"/>
      <c r="AE9" s="210"/>
      <c r="AF9" s="210"/>
      <c r="AG9" s="210" t="s">
        <v>2073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2071</v>
      </c>
      <c r="C10" s="253" t="s">
        <v>2074</v>
      </c>
      <c r="D10" s="245" t="s">
        <v>361</v>
      </c>
      <c r="E10" s="246">
        <v>80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272</v>
      </c>
      <c r="T10" s="249" t="s">
        <v>254</v>
      </c>
      <c r="U10" s="220">
        <v>0</v>
      </c>
      <c r="V10" s="220">
        <f>ROUND(E10*U10,2)</f>
        <v>0</v>
      </c>
      <c r="W10" s="220"/>
      <c r="X10" s="220" t="s">
        <v>1926</v>
      </c>
      <c r="Y10" s="220" t="s">
        <v>256</v>
      </c>
      <c r="Z10" s="210"/>
      <c r="AA10" s="210"/>
      <c r="AB10" s="210"/>
      <c r="AC10" s="210"/>
      <c r="AD10" s="210"/>
      <c r="AE10" s="210"/>
      <c r="AF10" s="210"/>
      <c r="AG10" s="210" t="s">
        <v>1927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3">
        <v>3</v>
      </c>
      <c r="B11" s="244" t="s">
        <v>2075</v>
      </c>
      <c r="C11" s="253" t="s">
        <v>1961</v>
      </c>
      <c r="D11" s="245" t="s">
        <v>361</v>
      </c>
      <c r="E11" s="246">
        <v>30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272</v>
      </c>
      <c r="T11" s="249" t="s">
        <v>254</v>
      </c>
      <c r="U11" s="220">
        <v>0</v>
      </c>
      <c r="V11" s="220">
        <f>ROUND(E11*U11,2)</f>
        <v>0</v>
      </c>
      <c r="W11" s="220"/>
      <c r="X11" s="220" t="s">
        <v>273</v>
      </c>
      <c r="Y11" s="220" t="s">
        <v>256</v>
      </c>
      <c r="Z11" s="210"/>
      <c r="AA11" s="210"/>
      <c r="AB11" s="210"/>
      <c r="AC11" s="210"/>
      <c r="AD11" s="210"/>
      <c r="AE11" s="210"/>
      <c r="AF11" s="210"/>
      <c r="AG11" s="210" t="s">
        <v>2073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4</v>
      </c>
      <c r="B12" s="244" t="s">
        <v>2076</v>
      </c>
      <c r="C12" s="253" t="s">
        <v>1938</v>
      </c>
      <c r="D12" s="245" t="s">
        <v>361</v>
      </c>
      <c r="E12" s="246">
        <v>60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272</v>
      </c>
      <c r="T12" s="249" t="s">
        <v>254</v>
      </c>
      <c r="U12" s="220">
        <v>0</v>
      </c>
      <c r="V12" s="220">
        <f>ROUND(E12*U12,2)</f>
        <v>0</v>
      </c>
      <c r="W12" s="220"/>
      <c r="X12" s="220" t="s">
        <v>273</v>
      </c>
      <c r="Y12" s="220" t="s">
        <v>256</v>
      </c>
      <c r="Z12" s="210"/>
      <c r="AA12" s="210"/>
      <c r="AB12" s="210"/>
      <c r="AC12" s="210"/>
      <c r="AD12" s="210"/>
      <c r="AE12" s="210"/>
      <c r="AF12" s="210"/>
      <c r="AG12" s="210" t="s">
        <v>2073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5</v>
      </c>
      <c r="B13" s="244" t="s">
        <v>2077</v>
      </c>
      <c r="C13" s="253" t="s">
        <v>1946</v>
      </c>
      <c r="D13" s="245" t="s">
        <v>271</v>
      </c>
      <c r="E13" s="246">
        <v>54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272</v>
      </c>
      <c r="T13" s="249" t="s">
        <v>254</v>
      </c>
      <c r="U13" s="220">
        <v>0</v>
      </c>
      <c r="V13" s="220">
        <f>ROUND(E13*U13,2)</f>
        <v>0</v>
      </c>
      <c r="W13" s="220"/>
      <c r="X13" s="220" t="s">
        <v>273</v>
      </c>
      <c r="Y13" s="220" t="s">
        <v>256</v>
      </c>
      <c r="Z13" s="210"/>
      <c r="AA13" s="210"/>
      <c r="AB13" s="210"/>
      <c r="AC13" s="210"/>
      <c r="AD13" s="210"/>
      <c r="AE13" s="210"/>
      <c r="AF13" s="210"/>
      <c r="AG13" s="210" t="s">
        <v>2073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3">
        <v>6</v>
      </c>
      <c r="B14" s="244" t="s">
        <v>2077</v>
      </c>
      <c r="C14" s="253" t="s">
        <v>1964</v>
      </c>
      <c r="D14" s="245" t="s">
        <v>271</v>
      </c>
      <c r="E14" s="246">
        <v>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272</v>
      </c>
      <c r="T14" s="249" t="s">
        <v>254</v>
      </c>
      <c r="U14" s="220">
        <v>0</v>
      </c>
      <c r="V14" s="220">
        <f>ROUND(E14*U14,2)</f>
        <v>0</v>
      </c>
      <c r="W14" s="220"/>
      <c r="X14" s="220" t="s">
        <v>1926</v>
      </c>
      <c r="Y14" s="220" t="s">
        <v>256</v>
      </c>
      <c r="Z14" s="210"/>
      <c r="AA14" s="210"/>
      <c r="AB14" s="210"/>
      <c r="AC14" s="210"/>
      <c r="AD14" s="210"/>
      <c r="AE14" s="210"/>
      <c r="AF14" s="210"/>
      <c r="AG14" s="210" t="s">
        <v>1927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7</v>
      </c>
      <c r="B15" s="244" t="s">
        <v>2078</v>
      </c>
      <c r="C15" s="253" t="s">
        <v>1965</v>
      </c>
      <c r="D15" s="245" t="s">
        <v>271</v>
      </c>
      <c r="E15" s="246">
        <v>14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272</v>
      </c>
      <c r="T15" s="249" t="s">
        <v>254</v>
      </c>
      <c r="U15" s="220">
        <v>0</v>
      </c>
      <c r="V15" s="220">
        <f>ROUND(E15*U15,2)</f>
        <v>0</v>
      </c>
      <c r="W15" s="220"/>
      <c r="X15" s="220" t="s">
        <v>273</v>
      </c>
      <c r="Y15" s="220" t="s">
        <v>256</v>
      </c>
      <c r="Z15" s="210"/>
      <c r="AA15" s="210"/>
      <c r="AB15" s="210"/>
      <c r="AC15" s="210"/>
      <c r="AD15" s="210"/>
      <c r="AE15" s="210"/>
      <c r="AF15" s="210"/>
      <c r="AG15" s="210" t="s">
        <v>2073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8</v>
      </c>
      <c r="B16" s="244" t="s">
        <v>2079</v>
      </c>
      <c r="C16" s="253" t="s">
        <v>2080</v>
      </c>
      <c r="D16" s="245" t="s">
        <v>361</v>
      </c>
      <c r="E16" s="246">
        <v>20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272</v>
      </c>
      <c r="T16" s="249" t="s">
        <v>254</v>
      </c>
      <c r="U16" s="220">
        <v>0</v>
      </c>
      <c r="V16" s="220">
        <f>ROUND(E16*U16,2)</f>
        <v>0</v>
      </c>
      <c r="W16" s="220"/>
      <c r="X16" s="220" t="s">
        <v>273</v>
      </c>
      <c r="Y16" s="220" t="s">
        <v>256</v>
      </c>
      <c r="Z16" s="210"/>
      <c r="AA16" s="210"/>
      <c r="AB16" s="210"/>
      <c r="AC16" s="210"/>
      <c r="AD16" s="210"/>
      <c r="AE16" s="210"/>
      <c r="AF16" s="210"/>
      <c r="AG16" s="210" t="s">
        <v>2073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9</v>
      </c>
      <c r="B17" s="244" t="s">
        <v>2081</v>
      </c>
      <c r="C17" s="253" t="s">
        <v>2082</v>
      </c>
      <c r="D17" s="245" t="s">
        <v>361</v>
      </c>
      <c r="E17" s="246">
        <v>686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272</v>
      </c>
      <c r="T17" s="249" t="s">
        <v>254</v>
      </c>
      <c r="U17" s="220">
        <v>0</v>
      </c>
      <c r="V17" s="220">
        <f>ROUND(E17*U17,2)</f>
        <v>0</v>
      </c>
      <c r="W17" s="220"/>
      <c r="X17" s="220" t="s">
        <v>273</v>
      </c>
      <c r="Y17" s="220" t="s">
        <v>256</v>
      </c>
      <c r="Z17" s="210"/>
      <c r="AA17" s="210"/>
      <c r="AB17" s="210"/>
      <c r="AC17" s="210"/>
      <c r="AD17" s="210"/>
      <c r="AE17" s="210"/>
      <c r="AF17" s="210"/>
      <c r="AG17" s="210" t="s">
        <v>2073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10</v>
      </c>
      <c r="B18" s="244" t="s">
        <v>2083</v>
      </c>
      <c r="C18" s="253" t="s">
        <v>2084</v>
      </c>
      <c r="D18" s="245" t="s">
        <v>271</v>
      </c>
      <c r="E18" s="246">
        <v>10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272</v>
      </c>
      <c r="T18" s="249" t="s">
        <v>254</v>
      </c>
      <c r="U18" s="220">
        <v>0</v>
      </c>
      <c r="V18" s="220">
        <f>ROUND(E18*U18,2)</f>
        <v>0</v>
      </c>
      <c r="W18" s="220"/>
      <c r="X18" s="220" t="s">
        <v>273</v>
      </c>
      <c r="Y18" s="220" t="s">
        <v>256</v>
      </c>
      <c r="Z18" s="210"/>
      <c r="AA18" s="210"/>
      <c r="AB18" s="210"/>
      <c r="AC18" s="210"/>
      <c r="AD18" s="210"/>
      <c r="AE18" s="210"/>
      <c r="AF18" s="210"/>
      <c r="AG18" s="210" t="s">
        <v>2073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11</v>
      </c>
      <c r="B19" s="244" t="s">
        <v>2083</v>
      </c>
      <c r="C19" s="253" t="s">
        <v>2085</v>
      </c>
      <c r="D19" s="245" t="s">
        <v>271</v>
      </c>
      <c r="E19" s="246">
        <v>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272</v>
      </c>
      <c r="T19" s="249" t="s">
        <v>254</v>
      </c>
      <c r="U19" s="220">
        <v>0</v>
      </c>
      <c r="V19" s="220">
        <f>ROUND(E19*U19,2)</f>
        <v>0</v>
      </c>
      <c r="W19" s="220"/>
      <c r="X19" s="220" t="s">
        <v>1926</v>
      </c>
      <c r="Y19" s="220" t="s">
        <v>256</v>
      </c>
      <c r="Z19" s="210"/>
      <c r="AA19" s="210"/>
      <c r="AB19" s="210"/>
      <c r="AC19" s="210"/>
      <c r="AD19" s="210"/>
      <c r="AE19" s="210"/>
      <c r="AF19" s="210"/>
      <c r="AG19" s="210" t="s">
        <v>1927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3">
        <v>12</v>
      </c>
      <c r="B20" s="244" t="s">
        <v>2083</v>
      </c>
      <c r="C20" s="253" t="s">
        <v>2086</v>
      </c>
      <c r="D20" s="245" t="s">
        <v>271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272</v>
      </c>
      <c r="T20" s="249" t="s">
        <v>254</v>
      </c>
      <c r="U20" s="220">
        <v>0</v>
      </c>
      <c r="V20" s="220">
        <f>ROUND(E20*U20,2)</f>
        <v>0</v>
      </c>
      <c r="W20" s="220"/>
      <c r="X20" s="220" t="s">
        <v>1926</v>
      </c>
      <c r="Y20" s="220" t="s">
        <v>256</v>
      </c>
      <c r="Z20" s="210"/>
      <c r="AA20" s="210"/>
      <c r="AB20" s="210"/>
      <c r="AC20" s="210"/>
      <c r="AD20" s="210"/>
      <c r="AE20" s="210"/>
      <c r="AF20" s="210"/>
      <c r="AG20" s="210" t="s">
        <v>1927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43">
        <v>13</v>
      </c>
      <c r="B21" s="244" t="s">
        <v>2087</v>
      </c>
      <c r="C21" s="253" t="s">
        <v>2088</v>
      </c>
      <c r="D21" s="245" t="s">
        <v>271</v>
      </c>
      <c r="E21" s="246">
        <v>2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272</v>
      </c>
      <c r="T21" s="249" t="s">
        <v>254</v>
      </c>
      <c r="U21" s="220">
        <v>0</v>
      </c>
      <c r="V21" s="220">
        <f>ROUND(E21*U21,2)</f>
        <v>0</v>
      </c>
      <c r="W21" s="220"/>
      <c r="X21" s="220" t="s">
        <v>273</v>
      </c>
      <c r="Y21" s="220" t="s">
        <v>256</v>
      </c>
      <c r="Z21" s="210"/>
      <c r="AA21" s="210"/>
      <c r="AB21" s="210"/>
      <c r="AC21" s="210"/>
      <c r="AD21" s="210"/>
      <c r="AE21" s="210"/>
      <c r="AF21" s="210"/>
      <c r="AG21" s="210" t="s">
        <v>2073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43">
        <v>14</v>
      </c>
      <c r="B22" s="244" t="s">
        <v>2087</v>
      </c>
      <c r="C22" s="253" t="s">
        <v>2089</v>
      </c>
      <c r="D22" s="245" t="s">
        <v>271</v>
      </c>
      <c r="E22" s="246">
        <v>6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272</v>
      </c>
      <c r="T22" s="249" t="s">
        <v>254</v>
      </c>
      <c r="U22" s="220">
        <v>0</v>
      </c>
      <c r="V22" s="220">
        <f>ROUND(E22*U22,2)</f>
        <v>0</v>
      </c>
      <c r="W22" s="220"/>
      <c r="X22" s="220" t="s">
        <v>1926</v>
      </c>
      <c r="Y22" s="220" t="s">
        <v>256</v>
      </c>
      <c r="Z22" s="210"/>
      <c r="AA22" s="210"/>
      <c r="AB22" s="210"/>
      <c r="AC22" s="210"/>
      <c r="AD22" s="210"/>
      <c r="AE22" s="210"/>
      <c r="AF22" s="210"/>
      <c r="AG22" s="210" t="s">
        <v>1927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3">
        <v>15</v>
      </c>
      <c r="B23" s="244" t="s">
        <v>2090</v>
      </c>
      <c r="C23" s="253" t="s">
        <v>2091</v>
      </c>
      <c r="D23" s="245" t="s">
        <v>271</v>
      </c>
      <c r="E23" s="246">
        <v>4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272</v>
      </c>
      <c r="T23" s="249" t="s">
        <v>254</v>
      </c>
      <c r="U23" s="220">
        <v>0</v>
      </c>
      <c r="V23" s="220">
        <f>ROUND(E23*U23,2)</f>
        <v>0</v>
      </c>
      <c r="W23" s="220"/>
      <c r="X23" s="220" t="s">
        <v>273</v>
      </c>
      <c r="Y23" s="220" t="s">
        <v>256</v>
      </c>
      <c r="Z23" s="210"/>
      <c r="AA23" s="210"/>
      <c r="AB23" s="210"/>
      <c r="AC23" s="210"/>
      <c r="AD23" s="210"/>
      <c r="AE23" s="210"/>
      <c r="AF23" s="210"/>
      <c r="AG23" s="210" t="s">
        <v>2073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16</v>
      </c>
      <c r="B24" s="244" t="s">
        <v>2092</v>
      </c>
      <c r="C24" s="253" t="s">
        <v>2093</v>
      </c>
      <c r="D24" s="245" t="s">
        <v>271</v>
      </c>
      <c r="E24" s="246">
        <v>8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272</v>
      </c>
      <c r="T24" s="249" t="s">
        <v>254</v>
      </c>
      <c r="U24" s="220">
        <v>0</v>
      </c>
      <c r="V24" s="220">
        <f>ROUND(E24*U24,2)</f>
        <v>0</v>
      </c>
      <c r="W24" s="220"/>
      <c r="X24" s="220" t="s">
        <v>273</v>
      </c>
      <c r="Y24" s="220" t="s">
        <v>256</v>
      </c>
      <c r="Z24" s="210"/>
      <c r="AA24" s="210"/>
      <c r="AB24" s="210"/>
      <c r="AC24" s="210"/>
      <c r="AD24" s="210"/>
      <c r="AE24" s="210"/>
      <c r="AF24" s="210"/>
      <c r="AG24" s="210" t="s">
        <v>2073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17</v>
      </c>
      <c r="B25" s="244" t="s">
        <v>2094</v>
      </c>
      <c r="C25" s="253" t="s">
        <v>2095</v>
      </c>
      <c r="D25" s="245" t="s">
        <v>271</v>
      </c>
      <c r="E25" s="246">
        <v>16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272</v>
      </c>
      <c r="T25" s="249" t="s">
        <v>254</v>
      </c>
      <c r="U25" s="220">
        <v>0</v>
      </c>
      <c r="V25" s="220">
        <f>ROUND(E25*U25,2)</f>
        <v>0</v>
      </c>
      <c r="W25" s="220"/>
      <c r="X25" s="220" t="s">
        <v>273</v>
      </c>
      <c r="Y25" s="220" t="s">
        <v>256</v>
      </c>
      <c r="Z25" s="210"/>
      <c r="AA25" s="210"/>
      <c r="AB25" s="210"/>
      <c r="AC25" s="210"/>
      <c r="AD25" s="210"/>
      <c r="AE25" s="210"/>
      <c r="AF25" s="210"/>
      <c r="AG25" s="210" t="s">
        <v>2073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34">
        <v>18</v>
      </c>
      <c r="B26" s="235" t="s">
        <v>2012</v>
      </c>
      <c r="C26" s="251" t="s">
        <v>2096</v>
      </c>
      <c r="D26" s="236" t="s">
        <v>271</v>
      </c>
      <c r="E26" s="237">
        <v>4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272</v>
      </c>
      <c r="T26" s="240" t="s">
        <v>254</v>
      </c>
      <c r="U26" s="220">
        <v>0</v>
      </c>
      <c r="V26" s="220">
        <f>ROUND(E26*U26,2)</f>
        <v>0</v>
      </c>
      <c r="W26" s="220"/>
      <c r="X26" s="220" t="s">
        <v>475</v>
      </c>
      <c r="Y26" s="220" t="s">
        <v>256</v>
      </c>
      <c r="Z26" s="210"/>
      <c r="AA26" s="210"/>
      <c r="AB26" s="210"/>
      <c r="AC26" s="210"/>
      <c r="AD26" s="210"/>
      <c r="AE26" s="210"/>
      <c r="AF26" s="210"/>
      <c r="AG26" s="210" t="s">
        <v>1611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2" t="s">
        <v>2097</v>
      </c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259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1" t="str">
        <f>C27</f>
        <v>Vestavěný Bluetooth receiver, pro snadné přehrávání, podpora Bluetooth ver. 4.1 + EDR, 20 – 20 000 Hz / – 3 dB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19</v>
      </c>
      <c r="B28" s="244" t="s">
        <v>2092</v>
      </c>
      <c r="C28" s="253" t="s">
        <v>2098</v>
      </c>
      <c r="D28" s="245" t="s">
        <v>271</v>
      </c>
      <c r="E28" s="246">
        <v>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272</v>
      </c>
      <c r="T28" s="249" t="s">
        <v>254</v>
      </c>
      <c r="U28" s="220">
        <v>0</v>
      </c>
      <c r="V28" s="220">
        <f>ROUND(E28*U28,2)</f>
        <v>0</v>
      </c>
      <c r="W28" s="220"/>
      <c r="X28" s="220" t="s">
        <v>1926</v>
      </c>
      <c r="Y28" s="220" t="s">
        <v>256</v>
      </c>
      <c r="Z28" s="210"/>
      <c r="AA28" s="210"/>
      <c r="AB28" s="210"/>
      <c r="AC28" s="210"/>
      <c r="AD28" s="210"/>
      <c r="AE28" s="210"/>
      <c r="AF28" s="210"/>
      <c r="AG28" s="210" t="s">
        <v>1927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20</v>
      </c>
      <c r="B29" s="244" t="s">
        <v>2099</v>
      </c>
      <c r="C29" s="253" t="s">
        <v>2100</v>
      </c>
      <c r="D29" s="245" t="s">
        <v>361</v>
      </c>
      <c r="E29" s="246">
        <v>124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272</v>
      </c>
      <c r="T29" s="249" t="s">
        <v>254</v>
      </c>
      <c r="U29" s="220">
        <v>0</v>
      </c>
      <c r="V29" s="220">
        <f>ROUND(E29*U29,2)</f>
        <v>0</v>
      </c>
      <c r="W29" s="220"/>
      <c r="X29" s="220" t="s">
        <v>273</v>
      </c>
      <c r="Y29" s="220" t="s">
        <v>256</v>
      </c>
      <c r="Z29" s="210"/>
      <c r="AA29" s="210"/>
      <c r="AB29" s="210"/>
      <c r="AC29" s="210"/>
      <c r="AD29" s="210"/>
      <c r="AE29" s="210"/>
      <c r="AF29" s="210"/>
      <c r="AG29" s="210" t="s">
        <v>2073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7" t="s">
        <v>248</v>
      </c>
      <c r="B30" s="228" t="s">
        <v>58</v>
      </c>
      <c r="C30" s="250" t="s">
        <v>31</v>
      </c>
      <c r="D30" s="229"/>
      <c r="E30" s="230"/>
      <c r="F30" s="231"/>
      <c r="G30" s="231">
        <f>SUMIF(AG31:AG46,"&lt;&gt;NOR",G31:G46)</f>
        <v>0</v>
      </c>
      <c r="H30" s="231"/>
      <c r="I30" s="231">
        <f>SUM(I31:I46)</f>
        <v>0</v>
      </c>
      <c r="J30" s="231"/>
      <c r="K30" s="231">
        <f>SUM(K31:K46)</f>
        <v>0</v>
      </c>
      <c r="L30" s="231"/>
      <c r="M30" s="231">
        <f>SUM(M31:M46)</f>
        <v>0</v>
      </c>
      <c r="N30" s="230"/>
      <c r="O30" s="230">
        <f>SUM(O31:O46)</f>
        <v>0</v>
      </c>
      <c r="P30" s="230"/>
      <c r="Q30" s="230">
        <f>SUM(Q31:Q46)</f>
        <v>0</v>
      </c>
      <c r="R30" s="231"/>
      <c r="S30" s="231"/>
      <c r="T30" s="232"/>
      <c r="U30" s="226"/>
      <c r="V30" s="226">
        <f>SUM(V31:V46)</f>
        <v>0</v>
      </c>
      <c r="W30" s="226"/>
      <c r="X30" s="226"/>
      <c r="Y30" s="226"/>
      <c r="AG30" t="s">
        <v>249</v>
      </c>
    </row>
    <row r="31" spans="1:60" outlineLevel="1" x14ac:dyDescent="0.2">
      <c r="A31" s="243">
        <v>21</v>
      </c>
      <c r="B31" s="244" t="s">
        <v>2071</v>
      </c>
      <c r="C31" s="253" t="s">
        <v>2101</v>
      </c>
      <c r="D31" s="245" t="s">
        <v>361</v>
      </c>
      <c r="E31" s="246">
        <v>200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272</v>
      </c>
      <c r="T31" s="249" t="s">
        <v>254</v>
      </c>
      <c r="U31" s="220">
        <v>0</v>
      </c>
      <c r="V31" s="220">
        <f>ROUND(E31*U31,2)</f>
        <v>0</v>
      </c>
      <c r="W31" s="220"/>
      <c r="X31" s="220" t="s">
        <v>1926</v>
      </c>
      <c r="Y31" s="220" t="s">
        <v>256</v>
      </c>
      <c r="Z31" s="210"/>
      <c r="AA31" s="210"/>
      <c r="AB31" s="210"/>
      <c r="AC31" s="210"/>
      <c r="AD31" s="210"/>
      <c r="AE31" s="210"/>
      <c r="AF31" s="210"/>
      <c r="AG31" s="210" t="s">
        <v>1927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3">
        <v>22</v>
      </c>
      <c r="B32" s="244" t="s">
        <v>2075</v>
      </c>
      <c r="C32" s="253" t="s">
        <v>2102</v>
      </c>
      <c r="D32" s="245" t="s">
        <v>361</v>
      </c>
      <c r="E32" s="246">
        <v>30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272</v>
      </c>
      <c r="T32" s="249" t="s">
        <v>254</v>
      </c>
      <c r="U32" s="220">
        <v>0</v>
      </c>
      <c r="V32" s="220">
        <f>ROUND(E32*U32,2)</f>
        <v>0</v>
      </c>
      <c r="W32" s="220"/>
      <c r="X32" s="220" t="s">
        <v>1926</v>
      </c>
      <c r="Y32" s="220" t="s">
        <v>256</v>
      </c>
      <c r="Z32" s="210"/>
      <c r="AA32" s="210"/>
      <c r="AB32" s="210"/>
      <c r="AC32" s="210"/>
      <c r="AD32" s="210"/>
      <c r="AE32" s="210"/>
      <c r="AF32" s="210"/>
      <c r="AG32" s="210" t="s">
        <v>1927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3">
        <v>23</v>
      </c>
      <c r="B33" s="244" t="s">
        <v>2076</v>
      </c>
      <c r="C33" s="253" t="s">
        <v>2103</v>
      </c>
      <c r="D33" s="245" t="s">
        <v>361</v>
      </c>
      <c r="E33" s="246">
        <v>60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272</v>
      </c>
      <c r="T33" s="249" t="s">
        <v>254</v>
      </c>
      <c r="U33" s="220">
        <v>0</v>
      </c>
      <c r="V33" s="220">
        <f>ROUND(E33*U33,2)</f>
        <v>0</v>
      </c>
      <c r="W33" s="220"/>
      <c r="X33" s="220" t="s">
        <v>1926</v>
      </c>
      <c r="Y33" s="220" t="s">
        <v>256</v>
      </c>
      <c r="Z33" s="210"/>
      <c r="AA33" s="210"/>
      <c r="AB33" s="210"/>
      <c r="AC33" s="210"/>
      <c r="AD33" s="210"/>
      <c r="AE33" s="210"/>
      <c r="AF33" s="210"/>
      <c r="AG33" s="210" t="s">
        <v>1927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3">
        <v>24</v>
      </c>
      <c r="B34" s="244" t="s">
        <v>2077</v>
      </c>
      <c r="C34" s="253" t="s">
        <v>2104</v>
      </c>
      <c r="D34" s="245" t="s">
        <v>271</v>
      </c>
      <c r="E34" s="246">
        <v>59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272</v>
      </c>
      <c r="T34" s="249" t="s">
        <v>254</v>
      </c>
      <c r="U34" s="220">
        <v>0</v>
      </c>
      <c r="V34" s="220">
        <f>ROUND(E34*U34,2)</f>
        <v>0</v>
      </c>
      <c r="W34" s="220"/>
      <c r="X34" s="220" t="s">
        <v>1926</v>
      </c>
      <c r="Y34" s="220" t="s">
        <v>256</v>
      </c>
      <c r="Z34" s="210"/>
      <c r="AA34" s="210"/>
      <c r="AB34" s="210"/>
      <c r="AC34" s="210"/>
      <c r="AD34" s="210"/>
      <c r="AE34" s="210"/>
      <c r="AF34" s="210"/>
      <c r="AG34" s="210" t="s">
        <v>1927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25</v>
      </c>
      <c r="B35" s="244" t="s">
        <v>2078</v>
      </c>
      <c r="C35" s="253" t="s">
        <v>2105</v>
      </c>
      <c r="D35" s="245" t="s">
        <v>271</v>
      </c>
      <c r="E35" s="246">
        <v>14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8"/>
      <c r="S35" s="248" t="s">
        <v>272</v>
      </c>
      <c r="T35" s="249" t="s">
        <v>254</v>
      </c>
      <c r="U35" s="220">
        <v>0</v>
      </c>
      <c r="V35" s="220">
        <f>ROUND(E35*U35,2)</f>
        <v>0</v>
      </c>
      <c r="W35" s="220"/>
      <c r="X35" s="220" t="s">
        <v>1926</v>
      </c>
      <c r="Y35" s="220" t="s">
        <v>256</v>
      </c>
      <c r="Z35" s="210"/>
      <c r="AA35" s="210"/>
      <c r="AB35" s="210"/>
      <c r="AC35" s="210"/>
      <c r="AD35" s="210"/>
      <c r="AE35" s="210"/>
      <c r="AF35" s="210"/>
      <c r="AG35" s="210" t="s">
        <v>1927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3">
        <v>26</v>
      </c>
      <c r="B36" s="244" t="s">
        <v>2079</v>
      </c>
      <c r="C36" s="253" t="s">
        <v>2106</v>
      </c>
      <c r="D36" s="245" t="s">
        <v>361</v>
      </c>
      <c r="E36" s="246">
        <v>20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272</v>
      </c>
      <c r="T36" s="249" t="s">
        <v>254</v>
      </c>
      <c r="U36" s="220">
        <v>0</v>
      </c>
      <c r="V36" s="220">
        <f>ROUND(E36*U36,2)</f>
        <v>0</v>
      </c>
      <c r="W36" s="220"/>
      <c r="X36" s="220" t="s">
        <v>1926</v>
      </c>
      <c r="Y36" s="220" t="s">
        <v>256</v>
      </c>
      <c r="Z36" s="210"/>
      <c r="AA36" s="210"/>
      <c r="AB36" s="210"/>
      <c r="AC36" s="210"/>
      <c r="AD36" s="210"/>
      <c r="AE36" s="210"/>
      <c r="AF36" s="210"/>
      <c r="AG36" s="210" t="s">
        <v>1927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27</v>
      </c>
      <c r="B37" s="244" t="s">
        <v>2107</v>
      </c>
      <c r="C37" s="253" t="s">
        <v>2108</v>
      </c>
      <c r="D37" s="245" t="s">
        <v>361</v>
      </c>
      <c r="E37" s="246">
        <v>686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272</v>
      </c>
      <c r="T37" s="249" t="s">
        <v>254</v>
      </c>
      <c r="U37" s="220">
        <v>0</v>
      </c>
      <c r="V37" s="220">
        <f>ROUND(E37*U37,2)</f>
        <v>0</v>
      </c>
      <c r="W37" s="220"/>
      <c r="X37" s="220" t="s">
        <v>273</v>
      </c>
      <c r="Y37" s="220" t="s">
        <v>256</v>
      </c>
      <c r="Z37" s="210"/>
      <c r="AA37" s="210"/>
      <c r="AB37" s="210"/>
      <c r="AC37" s="210"/>
      <c r="AD37" s="210"/>
      <c r="AE37" s="210"/>
      <c r="AF37" s="210"/>
      <c r="AG37" s="210" t="s">
        <v>1578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28</v>
      </c>
      <c r="B38" s="244" t="s">
        <v>2083</v>
      </c>
      <c r="C38" s="253" t="s">
        <v>2109</v>
      </c>
      <c r="D38" s="245" t="s">
        <v>271</v>
      </c>
      <c r="E38" s="246">
        <v>16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272</v>
      </c>
      <c r="T38" s="249" t="s">
        <v>254</v>
      </c>
      <c r="U38" s="220">
        <v>0</v>
      </c>
      <c r="V38" s="220">
        <f>ROUND(E38*U38,2)</f>
        <v>0</v>
      </c>
      <c r="W38" s="220"/>
      <c r="X38" s="220" t="s">
        <v>1926</v>
      </c>
      <c r="Y38" s="220" t="s">
        <v>256</v>
      </c>
      <c r="Z38" s="210"/>
      <c r="AA38" s="210"/>
      <c r="AB38" s="210"/>
      <c r="AC38" s="210"/>
      <c r="AD38" s="210"/>
      <c r="AE38" s="210"/>
      <c r="AF38" s="210"/>
      <c r="AG38" s="210" t="s">
        <v>1927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29</v>
      </c>
      <c r="B39" s="244" t="s">
        <v>2087</v>
      </c>
      <c r="C39" s="253" t="s">
        <v>2110</v>
      </c>
      <c r="D39" s="245" t="s">
        <v>271</v>
      </c>
      <c r="E39" s="246">
        <v>8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272</v>
      </c>
      <c r="T39" s="249" t="s">
        <v>254</v>
      </c>
      <c r="U39" s="220">
        <v>0</v>
      </c>
      <c r="V39" s="220">
        <f>ROUND(E39*U39,2)</f>
        <v>0</v>
      </c>
      <c r="W39" s="220"/>
      <c r="X39" s="220" t="s">
        <v>1926</v>
      </c>
      <c r="Y39" s="220" t="s">
        <v>256</v>
      </c>
      <c r="Z39" s="210"/>
      <c r="AA39" s="210"/>
      <c r="AB39" s="210"/>
      <c r="AC39" s="210"/>
      <c r="AD39" s="210"/>
      <c r="AE39" s="210"/>
      <c r="AF39" s="210"/>
      <c r="AG39" s="210" t="s">
        <v>1927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3">
        <v>30</v>
      </c>
      <c r="B40" s="244" t="s">
        <v>2090</v>
      </c>
      <c r="C40" s="253" t="s">
        <v>2111</v>
      </c>
      <c r="D40" s="245" t="s">
        <v>361</v>
      </c>
      <c r="E40" s="246">
        <v>40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272</v>
      </c>
      <c r="T40" s="249" t="s">
        <v>254</v>
      </c>
      <c r="U40" s="220">
        <v>0</v>
      </c>
      <c r="V40" s="220">
        <f>ROUND(E40*U40,2)</f>
        <v>0</v>
      </c>
      <c r="W40" s="220"/>
      <c r="X40" s="220" t="s">
        <v>1926</v>
      </c>
      <c r="Y40" s="220" t="s">
        <v>256</v>
      </c>
      <c r="Z40" s="210"/>
      <c r="AA40" s="210"/>
      <c r="AB40" s="210"/>
      <c r="AC40" s="210"/>
      <c r="AD40" s="210"/>
      <c r="AE40" s="210"/>
      <c r="AF40" s="210"/>
      <c r="AG40" s="210" t="s">
        <v>1927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31</v>
      </c>
      <c r="B41" s="244" t="s">
        <v>2092</v>
      </c>
      <c r="C41" s="253" t="s">
        <v>2112</v>
      </c>
      <c r="D41" s="245" t="s">
        <v>271</v>
      </c>
      <c r="E41" s="246">
        <v>8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8"/>
      <c r="S41" s="248" t="s">
        <v>272</v>
      </c>
      <c r="T41" s="249" t="s">
        <v>254</v>
      </c>
      <c r="U41" s="220">
        <v>0</v>
      </c>
      <c r="V41" s="220">
        <f>ROUND(E41*U41,2)</f>
        <v>0</v>
      </c>
      <c r="W41" s="220"/>
      <c r="X41" s="220" t="s">
        <v>1926</v>
      </c>
      <c r="Y41" s="220" t="s">
        <v>256</v>
      </c>
      <c r="Z41" s="210"/>
      <c r="AA41" s="210"/>
      <c r="AB41" s="210"/>
      <c r="AC41" s="210"/>
      <c r="AD41" s="210"/>
      <c r="AE41" s="210"/>
      <c r="AF41" s="210"/>
      <c r="AG41" s="210" t="s">
        <v>1927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32</v>
      </c>
      <c r="B42" s="244" t="s">
        <v>2094</v>
      </c>
      <c r="C42" s="253" t="s">
        <v>2113</v>
      </c>
      <c r="D42" s="245" t="s">
        <v>271</v>
      </c>
      <c r="E42" s="246">
        <v>16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272</v>
      </c>
      <c r="T42" s="249" t="s">
        <v>254</v>
      </c>
      <c r="U42" s="220">
        <v>0</v>
      </c>
      <c r="V42" s="220">
        <f>ROUND(E42*U42,2)</f>
        <v>0</v>
      </c>
      <c r="W42" s="220"/>
      <c r="X42" s="220" t="s">
        <v>1926</v>
      </c>
      <c r="Y42" s="220" t="s">
        <v>256</v>
      </c>
      <c r="Z42" s="210"/>
      <c r="AA42" s="210"/>
      <c r="AB42" s="210"/>
      <c r="AC42" s="210"/>
      <c r="AD42" s="210"/>
      <c r="AE42" s="210"/>
      <c r="AF42" s="210"/>
      <c r="AG42" s="210" t="s">
        <v>1927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33</v>
      </c>
      <c r="B43" s="244" t="s">
        <v>2092</v>
      </c>
      <c r="C43" s="253" t="s">
        <v>2114</v>
      </c>
      <c r="D43" s="245" t="s">
        <v>271</v>
      </c>
      <c r="E43" s="246">
        <v>1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272</v>
      </c>
      <c r="T43" s="249" t="s">
        <v>254</v>
      </c>
      <c r="U43" s="220">
        <v>0</v>
      </c>
      <c r="V43" s="220">
        <f>ROUND(E43*U43,2)</f>
        <v>0</v>
      </c>
      <c r="W43" s="220"/>
      <c r="X43" s="220" t="s">
        <v>1926</v>
      </c>
      <c r="Y43" s="220" t="s">
        <v>256</v>
      </c>
      <c r="Z43" s="210"/>
      <c r="AA43" s="210"/>
      <c r="AB43" s="210"/>
      <c r="AC43" s="210"/>
      <c r="AD43" s="210"/>
      <c r="AE43" s="210"/>
      <c r="AF43" s="210"/>
      <c r="AG43" s="210" t="s">
        <v>1927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34</v>
      </c>
      <c r="B44" s="244" t="s">
        <v>2099</v>
      </c>
      <c r="C44" s="253" t="s">
        <v>2115</v>
      </c>
      <c r="D44" s="245" t="s">
        <v>361</v>
      </c>
      <c r="E44" s="246">
        <v>124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272</v>
      </c>
      <c r="T44" s="249" t="s">
        <v>254</v>
      </c>
      <c r="U44" s="220">
        <v>0</v>
      </c>
      <c r="V44" s="220">
        <f>ROUND(E44*U44,2)</f>
        <v>0</v>
      </c>
      <c r="W44" s="220"/>
      <c r="X44" s="220" t="s">
        <v>1926</v>
      </c>
      <c r="Y44" s="220" t="s">
        <v>256</v>
      </c>
      <c r="Z44" s="210"/>
      <c r="AA44" s="210"/>
      <c r="AB44" s="210"/>
      <c r="AC44" s="210"/>
      <c r="AD44" s="210"/>
      <c r="AE44" s="210"/>
      <c r="AF44" s="210"/>
      <c r="AG44" s="210" t="s">
        <v>1927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35</v>
      </c>
      <c r="B45" s="244" t="s">
        <v>2116</v>
      </c>
      <c r="C45" s="253" t="s">
        <v>2117</v>
      </c>
      <c r="D45" s="245" t="s">
        <v>271</v>
      </c>
      <c r="E45" s="246">
        <v>4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272</v>
      </c>
      <c r="T45" s="249" t="s">
        <v>254</v>
      </c>
      <c r="U45" s="220">
        <v>0</v>
      </c>
      <c r="V45" s="220">
        <f>ROUND(E45*U45,2)</f>
        <v>0</v>
      </c>
      <c r="W45" s="220"/>
      <c r="X45" s="220" t="s">
        <v>273</v>
      </c>
      <c r="Y45" s="220" t="s">
        <v>256</v>
      </c>
      <c r="Z45" s="210"/>
      <c r="AA45" s="210"/>
      <c r="AB45" s="210"/>
      <c r="AC45" s="210"/>
      <c r="AD45" s="210"/>
      <c r="AE45" s="210"/>
      <c r="AF45" s="210"/>
      <c r="AG45" s="210" t="s">
        <v>1578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36</v>
      </c>
      <c r="B46" s="235" t="s">
        <v>2118</v>
      </c>
      <c r="C46" s="251" t="s">
        <v>2119</v>
      </c>
      <c r="D46" s="236" t="s">
        <v>271</v>
      </c>
      <c r="E46" s="237">
        <v>22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272</v>
      </c>
      <c r="T46" s="240" t="s">
        <v>254</v>
      </c>
      <c r="U46" s="220">
        <v>0</v>
      </c>
      <c r="V46" s="220">
        <f>ROUND(E46*U46,2)</f>
        <v>0</v>
      </c>
      <c r="W46" s="220"/>
      <c r="X46" s="220" t="s">
        <v>273</v>
      </c>
      <c r="Y46" s="220" t="s">
        <v>256</v>
      </c>
      <c r="Z46" s="210"/>
      <c r="AA46" s="210"/>
      <c r="AB46" s="210"/>
      <c r="AC46" s="210"/>
      <c r="AD46" s="210"/>
      <c r="AE46" s="210"/>
      <c r="AF46" s="210"/>
      <c r="AG46" s="210" t="s">
        <v>1578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3"/>
      <c r="B47" s="4"/>
      <c r="C47" s="25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234</v>
      </c>
    </row>
    <row r="48" spans="1:60" x14ac:dyDescent="0.2">
      <c r="A48" s="213"/>
      <c r="B48" s="214" t="s">
        <v>29</v>
      </c>
      <c r="C48" s="256"/>
      <c r="D48" s="215"/>
      <c r="E48" s="216"/>
      <c r="F48" s="216"/>
      <c r="G48" s="233">
        <f>G8+G30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292</v>
      </c>
    </row>
    <row r="49" spans="3:33" x14ac:dyDescent="0.2">
      <c r="C49" s="257"/>
      <c r="D49" s="10"/>
      <c r="AG49" t="s">
        <v>293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hxK0TpLHAROaQH0nJr7d8Q1FdXP4KoR07dkjZiGsZaswqv/lHrVeRVqDvSptBX9S68XVMp3s6UMxCXkwJsYZw==" saltValue="8uMHW4U0GQi39sLUZQhuAw==" spinCount="100000" sheet="1" formatRows="0"/>
  <mergeCells count="5">
    <mergeCell ref="A1:G1"/>
    <mergeCell ref="C2:G2"/>
    <mergeCell ref="C3:G3"/>
    <mergeCell ref="C4:G4"/>
    <mergeCell ref="C27:G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SO 99 01 Naklady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01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'01 12 Pol'!Názvy_tisku</vt:lpstr>
      <vt:lpstr>'SO 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'01 12 Pol'!Oblast_tisku</vt:lpstr>
      <vt:lpstr>'SO 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2024-05-06T11:46:07Z</dcterms:modified>
</cp:coreProperties>
</file>