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17_DS_Plaveč\Oprava_obvodové_zdi\00_Podklady\Zeď Cejiza\"/>
    </mc:Choice>
  </mc:AlternateContent>
  <xr:revisionPtr revIDLastSave="0" documentId="13_ncr:1_{92EA53FE-3385-46FD-8F7D-425056F1B885}" xr6:coauthVersionLast="47" xr6:coauthVersionMax="47" xr10:uidLastSave="{00000000-0000-0000-0000-000000000000}"/>
  <bookViews>
    <workbookView xWindow="28680" yWindow="423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3 2238_04 Pol" sheetId="12" r:id="rId4"/>
    <sheet name="04 2238_05 Pol" sheetId="13" r:id="rId5"/>
    <sheet name="05 2238_05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'03 2238_04 Pol'!$1:$7</definedName>
    <definedName name="_xlnm.Print_Titles" localSheetId="4">'04 2238_05 Pol'!$1:$7</definedName>
    <definedName name="_xlnm.Print_Titles" localSheetId="5">'05 2238_05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'03 2238_04 Pol'!$A$1:$Y$60</definedName>
    <definedName name="_xlnm.Print_Area" localSheetId="4">'04 2238_05 Pol'!$A$1:$Y$135</definedName>
    <definedName name="_xlnm.Print_Area" localSheetId="5">'05 2238_05 Pol'!$A$1:$Y$103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O8" i="14" s="1"/>
  <c r="Q9" i="14"/>
  <c r="V9" i="14"/>
  <c r="G11" i="14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8" i="14"/>
  <c r="G17" i="14" s="1"/>
  <c r="I18" i="14"/>
  <c r="K18" i="14"/>
  <c r="O18" i="14"/>
  <c r="Q18" i="14"/>
  <c r="Q17" i="14" s="1"/>
  <c r="V18" i="14"/>
  <c r="V17" i="14" s="1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30" i="14"/>
  <c r="I30" i="14"/>
  <c r="K30" i="14"/>
  <c r="M30" i="14"/>
  <c r="O30" i="14"/>
  <c r="Q30" i="14"/>
  <c r="V30" i="14"/>
  <c r="G32" i="14"/>
  <c r="M32" i="14" s="1"/>
  <c r="I32" i="14"/>
  <c r="K32" i="14"/>
  <c r="O32" i="14"/>
  <c r="Q32" i="14"/>
  <c r="V32" i="14"/>
  <c r="G34" i="14"/>
  <c r="I34" i="14"/>
  <c r="K34" i="14"/>
  <c r="O34" i="14"/>
  <c r="Q34" i="14"/>
  <c r="V34" i="14"/>
  <c r="G37" i="14"/>
  <c r="M37" i="14" s="1"/>
  <c r="I37" i="14"/>
  <c r="K37" i="14"/>
  <c r="O37" i="14"/>
  <c r="Q37" i="14"/>
  <c r="V37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7" i="14"/>
  <c r="I47" i="14"/>
  <c r="K47" i="14"/>
  <c r="M47" i="14"/>
  <c r="O47" i="14"/>
  <c r="Q47" i="14"/>
  <c r="V47" i="14"/>
  <c r="G49" i="14"/>
  <c r="M49" i="14" s="1"/>
  <c r="I49" i="14"/>
  <c r="K49" i="14"/>
  <c r="O49" i="14"/>
  <c r="Q49" i="14"/>
  <c r="V49" i="14"/>
  <c r="G52" i="14"/>
  <c r="M52" i="14" s="1"/>
  <c r="M51" i="14" s="1"/>
  <c r="I52" i="14"/>
  <c r="I51" i="14" s="1"/>
  <c r="K52" i="14"/>
  <c r="K51" i="14" s="1"/>
  <c r="O52" i="14"/>
  <c r="O51" i="14" s="1"/>
  <c r="Q52" i="14"/>
  <c r="Q51" i="14" s="1"/>
  <c r="V52" i="14"/>
  <c r="V51" i="14" s="1"/>
  <c r="G54" i="14"/>
  <c r="I54" i="14"/>
  <c r="Q54" i="14"/>
  <c r="V54" i="14"/>
  <c r="G55" i="14"/>
  <c r="I55" i="14"/>
  <c r="K55" i="14"/>
  <c r="K54" i="14" s="1"/>
  <c r="M55" i="14"/>
  <c r="M54" i="14" s="1"/>
  <c r="O55" i="14"/>
  <c r="O54" i="14" s="1"/>
  <c r="Q55" i="14"/>
  <c r="V55" i="14"/>
  <c r="G58" i="14"/>
  <c r="I58" i="14"/>
  <c r="K58" i="14"/>
  <c r="O58" i="14"/>
  <c r="Q58" i="14"/>
  <c r="V58" i="14"/>
  <c r="G60" i="14"/>
  <c r="M60" i="14" s="1"/>
  <c r="I60" i="14"/>
  <c r="K60" i="14"/>
  <c r="O60" i="14"/>
  <c r="Q60" i="14"/>
  <c r="Q57" i="14" s="1"/>
  <c r="V60" i="14"/>
  <c r="G62" i="14"/>
  <c r="M62" i="14" s="1"/>
  <c r="I62" i="14"/>
  <c r="K62" i="14"/>
  <c r="O62" i="14"/>
  <c r="O57" i="14" s="1"/>
  <c r="Q62" i="14"/>
  <c r="V62" i="14"/>
  <c r="G64" i="14"/>
  <c r="I64" i="14"/>
  <c r="K64" i="14"/>
  <c r="M64" i="14"/>
  <c r="O64" i="14"/>
  <c r="Q64" i="14"/>
  <c r="V64" i="14"/>
  <c r="G67" i="14"/>
  <c r="M67" i="14" s="1"/>
  <c r="I67" i="14"/>
  <c r="I66" i="14" s="1"/>
  <c r="K67" i="14"/>
  <c r="O67" i="14"/>
  <c r="Q67" i="14"/>
  <c r="V67" i="14"/>
  <c r="G69" i="14"/>
  <c r="I69" i="14"/>
  <c r="K69" i="14"/>
  <c r="O69" i="14"/>
  <c r="O66" i="14" s="1"/>
  <c r="Q69" i="14"/>
  <c r="V69" i="14"/>
  <c r="G71" i="14"/>
  <c r="M71" i="14" s="1"/>
  <c r="I71" i="14"/>
  <c r="K71" i="14"/>
  <c r="O71" i="14"/>
  <c r="Q71" i="14"/>
  <c r="V71" i="14"/>
  <c r="I74" i="14"/>
  <c r="V74" i="14"/>
  <c r="G75" i="14"/>
  <c r="M75" i="14" s="1"/>
  <c r="M74" i="14" s="1"/>
  <c r="I75" i="14"/>
  <c r="K75" i="14"/>
  <c r="K74" i="14" s="1"/>
  <c r="O75" i="14"/>
  <c r="O74" i="14" s="1"/>
  <c r="Q75" i="14"/>
  <c r="Q74" i="14" s="1"/>
  <c r="V75" i="14"/>
  <c r="O76" i="14"/>
  <c r="G77" i="14"/>
  <c r="M77" i="14" s="1"/>
  <c r="I77" i="14"/>
  <c r="I76" i="14" s="1"/>
  <c r="K77" i="14"/>
  <c r="O77" i="14"/>
  <c r="Q77" i="14"/>
  <c r="V77" i="14"/>
  <c r="G79" i="14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G82" i="14" s="1"/>
  <c r="I83" i="14"/>
  <c r="I82" i="14" s="1"/>
  <c r="K83" i="14"/>
  <c r="K82" i="14" s="1"/>
  <c r="O83" i="14"/>
  <c r="O82" i="14" s="1"/>
  <c r="Q83" i="14"/>
  <c r="Q82" i="14" s="1"/>
  <c r="V83" i="14"/>
  <c r="V82" i="14" s="1"/>
  <c r="G86" i="14"/>
  <c r="M86" i="14" s="1"/>
  <c r="I86" i="14"/>
  <c r="K86" i="14"/>
  <c r="O86" i="14"/>
  <c r="O85" i="14" s="1"/>
  <c r="Q86" i="14"/>
  <c r="V86" i="14"/>
  <c r="G87" i="14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V90" i="14"/>
  <c r="G91" i="14"/>
  <c r="G90" i="14" s="1"/>
  <c r="I91" i="14"/>
  <c r="I90" i="14" s="1"/>
  <c r="K91" i="14"/>
  <c r="K90" i="14" s="1"/>
  <c r="M91" i="14"/>
  <c r="M90" i="14" s="1"/>
  <c r="O91" i="14"/>
  <c r="O90" i="14" s="1"/>
  <c r="Q91" i="14"/>
  <c r="Q90" i="14" s="1"/>
  <c r="V91" i="14"/>
  <c r="AE93" i="14"/>
  <c r="F45" i="1" s="1"/>
  <c r="G9" i="13"/>
  <c r="I9" i="13"/>
  <c r="K9" i="13"/>
  <c r="K8" i="13" s="1"/>
  <c r="M9" i="13"/>
  <c r="O9" i="13"/>
  <c r="Q9" i="13"/>
  <c r="Q8" i="13" s="1"/>
  <c r="V9" i="13"/>
  <c r="G11" i="13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V18" i="13"/>
  <c r="G21" i="13"/>
  <c r="M21" i="13" s="1"/>
  <c r="I21" i="13"/>
  <c r="I17" i="13" s="1"/>
  <c r="K21" i="13"/>
  <c r="O21" i="13"/>
  <c r="Q21" i="13"/>
  <c r="Q17" i="13" s="1"/>
  <c r="V21" i="13"/>
  <c r="G23" i="13"/>
  <c r="M23" i="13" s="1"/>
  <c r="I23" i="13"/>
  <c r="K23" i="13"/>
  <c r="O23" i="13"/>
  <c r="Q23" i="13"/>
  <c r="V23" i="13"/>
  <c r="G25" i="13"/>
  <c r="AF1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6" i="13"/>
  <c r="I36" i="13"/>
  <c r="K36" i="13"/>
  <c r="M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6" i="13"/>
  <c r="M46" i="13" s="1"/>
  <c r="I46" i="13"/>
  <c r="K46" i="13"/>
  <c r="O46" i="13"/>
  <c r="Q46" i="13"/>
  <c r="V46" i="13"/>
  <c r="G49" i="13"/>
  <c r="I49" i="13"/>
  <c r="K49" i="13"/>
  <c r="O49" i="13"/>
  <c r="Q49" i="13"/>
  <c r="V49" i="13"/>
  <c r="G51" i="13"/>
  <c r="I51" i="13"/>
  <c r="K51" i="13"/>
  <c r="M51" i="13"/>
  <c r="O51" i="13"/>
  <c r="Q51" i="13"/>
  <c r="V51" i="13"/>
  <c r="G53" i="13"/>
  <c r="M53" i="13" s="1"/>
  <c r="I53" i="13"/>
  <c r="K53" i="13"/>
  <c r="O53" i="13"/>
  <c r="Q53" i="13"/>
  <c r="V53" i="13"/>
  <c r="G55" i="13"/>
  <c r="I55" i="13"/>
  <c r="K55" i="13"/>
  <c r="M55" i="13"/>
  <c r="O55" i="13"/>
  <c r="Q55" i="13"/>
  <c r="V55" i="13"/>
  <c r="G63" i="13"/>
  <c r="M63" i="13" s="1"/>
  <c r="I63" i="13"/>
  <c r="K63" i="13"/>
  <c r="O63" i="13"/>
  <c r="Q63" i="13"/>
  <c r="V63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80" i="13"/>
  <c r="I80" i="13"/>
  <c r="K80" i="13"/>
  <c r="M80" i="13"/>
  <c r="O80" i="13"/>
  <c r="Q80" i="13"/>
  <c r="V80" i="13"/>
  <c r="G82" i="13"/>
  <c r="K82" i="13"/>
  <c r="V82" i="13"/>
  <c r="G83" i="13"/>
  <c r="M83" i="13" s="1"/>
  <c r="M82" i="13" s="1"/>
  <c r="I83" i="13"/>
  <c r="I82" i="13" s="1"/>
  <c r="K83" i="13"/>
  <c r="O83" i="13"/>
  <c r="O82" i="13" s="1"/>
  <c r="Q83" i="13"/>
  <c r="Q82" i="13" s="1"/>
  <c r="V83" i="13"/>
  <c r="K85" i="13"/>
  <c r="O85" i="13"/>
  <c r="G86" i="13"/>
  <c r="G85" i="13" s="1"/>
  <c r="I65" i="1" s="1"/>
  <c r="I86" i="13"/>
  <c r="I85" i="13" s="1"/>
  <c r="K86" i="13"/>
  <c r="M86" i="13"/>
  <c r="M85" i="13" s="1"/>
  <c r="O86" i="13"/>
  <c r="Q86" i="13"/>
  <c r="Q85" i="13" s="1"/>
  <c r="V86" i="13"/>
  <c r="V85" i="13" s="1"/>
  <c r="G89" i="13"/>
  <c r="G88" i="13" s="1"/>
  <c r="I89" i="13"/>
  <c r="K89" i="13"/>
  <c r="O89" i="13"/>
  <c r="Q89" i="13"/>
  <c r="V89" i="13"/>
  <c r="V88" i="13" s="1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8" i="13"/>
  <c r="I98" i="13"/>
  <c r="K98" i="13"/>
  <c r="K97" i="13" s="1"/>
  <c r="O98" i="13"/>
  <c r="Q98" i="13"/>
  <c r="V98" i="13"/>
  <c r="V97" i="13" s="1"/>
  <c r="G104" i="13"/>
  <c r="M104" i="13" s="1"/>
  <c r="I104" i="13"/>
  <c r="I97" i="13" s="1"/>
  <c r="K104" i="13"/>
  <c r="O104" i="13"/>
  <c r="Q104" i="13"/>
  <c r="Q97" i="13" s="1"/>
  <c r="V104" i="13"/>
  <c r="K106" i="13"/>
  <c r="G107" i="13"/>
  <c r="M107" i="13" s="1"/>
  <c r="M106" i="13" s="1"/>
  <c r="I107" i="13"/>
  <c r="I106" i="13" s="1"/>
  <c r="K107" i="13"/>
  <c r="O107" i="13"/>
  <c r="O106" i="13" s="1"/>
  <c r="Q107" i="13"/>
  <c r="Q106" i="13" s="1"/>
  <c r="V107" i="13"/>
  <c r="V106" i="13" s="1"/>
  <c r="G109" i="13"/>
  <c r="I109" i="13"/>
  <c r="K109" i="13"/>
  <c r="M109" i="13"/>
  <c r="O109" i="13"/>
  <c r="O108" i="13" s="1"/>
  <c r="Q109" i="13"/>
  <c r="Q108" i="13" s="1"/>
  <c r="V109" i="13"/>
  <c r="G111" i="13"/>
  <c r="M111" i="13" s="1"/>
  <c r="I111" i="13"/>
  <c r="K111" i="13"/>
  <c r="O111" i="13"/>
  <c r="Q111" i="13"/>
  <c r="V111" i="13"/>
  <c r="G113" i="13"/>
  <c r="I113" i="13"/>
  <c r="K113" i="13"/>
  <c r="K108" i="13" s="1"/>
  <c r="M113" i="13"/>
  <c r="O113" i="13"/>
  <c r="Q113" i="13"/>
  <c r="V113" i="13"/>
  <c r="G114" i="13"/>
  <c r="K114" i="13"/>
  <c r="V114" i="13"/>
  <c r="G115" i="13"/>
  <c r="I115" i="13"/>
  <c r="I114" i="13" s="1"/>
  <c r="K115" i="13"/>
  <c r="M115" i="13"/>
  <c r="M114" i="13" s="1"/>
  <c r="O115" i="13"/>
  <c r="O114" i="13" s="1"/>
  <c r="Q115" i="13"/>
  <c r="Q114" i="13" s="1"/>
  <c r="V115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K117" i="13" s="1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3" i="13"/>
  <c r="M123" i="13" s="1"/>
  <c r="M122" i="13" s="1"/>
  <c r="I123" i="13"/>
  <c r="I122" i="13" s="1"/>
  <c r="K123" i="13"/>
  <c r="K122" i="13" s="1"/>
  <c r="O123" i="13"/>
  <c r="O122" i="13" s="1"/>
  <c r="Q123" i="13"/>
  <c r="Q122" i="13" s="1"/>
  <c r="V123" i="13"/>
  <c r="V122" i="13" s="1"/>
  <c r="AE125" i="13"/>
  <c r="F43" i="1" s="1"/>
  <c r="G9" i="12"/>
  <c r="I9" i="12"/>
  <c r="K9" i="12"/>
  <c r="M9" i="12"/>
  <c r="O9" i="12"/>
  <c r="Q9" i="12"/>
  <c r="V9" i="12"/>
  <c r="G12" i="12"/>
  <c r="M12" i="12" s="1"/>
  <c r="I12" i="12"/>
  <c r="K12" i="12"/>
  <c r="O12" i="12"/>
  <c r="O8" i="12" s="1"/>
  <c r="Q12" i="12"/>
  <c r="V12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1" i="12"/>
  <c r="M21" i="12" s="1"/>
  <c r="I21" i="12"/>
  <c r="K21" i="12"/>
  <c r="O21" i="12"/>
  <c r="Q21" i="12"/>
  <c r="V21" i="12"/>
  <c r="G23" i="12"/>
  <c r="I23" i="12"/>
  <c r="K23" i="12"/>
  <c r="M23" i="12"/>
  <c r="O23" i="12"/>
  <c r="O20" i="12" s="1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V31" i="12"/>
  <c r="G32" i="12"/>
  <c r="M32" i="12" s="1"/>
  <c r="M31" i="12" s="1"/>
  <c r="I32" i="12"/>
  <c r="I31" i="12" s="1"/>
  <c r="K32" i="12"/>
  <c r="K31" i="12" s="1"/>
  <c r="O32" i="12"/>
  <c r="Q32" i="12"/>
  <c r="V32" i="12"/>
  <c r="G34" i="12"/>
  <c r="I34" i="12"/>
  <c r="K34" i="12"/>
  <c r="M34" i="12"/>
  <c r="O34" i="12"/>
  <c r="O31" i="12" s="1"/>
  <c r="Q34" i="12"/>
  <c r="V34" i="12"/>
  <c r="G36" i="12"/>
  <c r="I36" i="12"/>
  <c r="K36" i="12"/>
  <c r="M36" i="12"/>
  <c r="O36" i="12"/>
  <c r="Q36" i="12"/>
  <c r="V36" i="12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G42" i="12"/>
  <c r="G41" i="12" s="1"/>
  <c r="I42" i="12"/>
  <c r="I41" i="12" s="1"/>
  <c r="K42" i="12"/>
  <c r="K41" i="12" s="1"/>
  <c r="M42" i="12"/>
  <c r="M41" i="12" s="1"/>
  <c r="O42" i="12"/>
  <c r="O41" i="12" s="1"/>
  <c r="Q42" i="12"/>
  <c r="Q41" i="12" s="1"/>
  <c r="V42" i="12"/>
  <c r="V41" i="12" s="1"/>
  <c r="G44" i="12"/>
  <c r="G43" i="12" s="1"/>
  <c r="I44" i="12"/>
  <c r="K44" i="12"/>
  <c r="O44" i="12"/>
  <c r="O43" i="12" s="1"/>
  <c r="Q44" i="12"/>
  <c r="Q43" i="12" s="1"/>
  <c r="V44" i="12"/>
  <c r="V43" i="12" s="1"/>
  <c r="G46" i="12"/>
  <c r="M46" i="12" s="1"/>
  <c r="I46" i="12"/>
  <c r="K46" i="12"/>
  <c r="K43" i="12" s="1"/>
  <c r="O46" i="12"/>
  <c r="Q46" i="12"/>
  <c r="V46" i="12"/>
  <c r="G48" i="12"/>
  <c r="M48" i="12" s="1"/>
  <c r="M47" i="12" s="1"/>
  <c r="I48" i="12"/>
  <c r="I47" i="12" s="1"/>
  <c r="K48" i="12"/>
  <c r="K47" i="12" s="1"/>
  <c r="O48" i="12"/>
  <c r="O47" i="12" s="1"/>
  <c r="Q48" i="12"/>
  <c r="Q47" i="12" s="1"/>
  <c r="V48" i="12"/>
  <c r="V47" i="12" s="1"/>
  <c r="AE50" i="12"/>
  <c r="F40" i="1" s="1"/>
  <c r="I19" i="1"/>
  <c r="I18" i="1"/>
  <c r="J28" i="1"/>
  <c r="J26" i="1"/>
  <c r="G38" i="1"/>
  <c r="F38" i="1"/>
  <c r="J23" i="1"/>
  <c r="J24" i="1"/>
  <c r="J25" i="1"/>
  <c r="J27" i="1"/>
  <c r="E24" i="1"/>
  <c r="E26" i="1"/>
  <c r="G43" i="1" l="1"/>
  <c r="H43" i="1" s="1"/>
  <c r="I43" i="1" s="1"/>
  <c r="G42" i="1"/>
  <c r="I70" i="1"/>
  <c r="I68" i="1"/>
  <c r="M117" i="13"/>
  <c r="M44" i="12"/>
  <c r="Q8" i="12"/>
  <c r="Q48" i="13"/>
  <c r="V17" i="13"/>
  <c r="G8" i="13"/>
  <c r="Q76" i="14"/>
  <c r="V66" i="14"/>
  <c r="K57" i="14"/>
  <c r="I29" i="14"/>
  <c r="O17" i="14"/>
  <c r="I108" i="13"/>
  <c r="O97" i="13"/>
  <c r="I31" i="13"/>
  <c r="I57" i="14"/>
  <c r="V29" i="14"/>
  <c r="M18" i="14"/>
  <c r="Q8" i="14"/>
  <c r="F41" i="1"/>
  <c r="I43" i="12"/>
  <c r="Q20" i="12"/>
  <c r="Q117" i="13"/>
  <c r="V108" i="13"/>
  <c r="Q88" i="13"/>
  <c r="I48" i="13"/>
  <c r="V31" i="13"/>
  <c r="O17" i="13"/>
  <c r="G57" i="14"/>
  <c r="I66" i="1" s="1"/>
  <c r="K17" i="14"/>
  <c r="Q31" i="12"/>
  <c r="V8" i="12"/>
  <c r="AF50" i="12"/>
  <c r="K8" i="12"/>
  <c r="G106" i="13"/>
  <c r="K31" i="13"/>
  <c r="K17" i="13"/>
  <c r="G85" i="14"/>
  <c r="M83" i="14"/>
  <c r="M82" i="14" s="1"/>
  <c r="K76" i="14"/>
  <c r="F42" i="1"/>
  <c r="H42" i="1" s="1"/>
  <c r="I42" i="1" s="1"/>
  <c r="I8" i="12"/>
  <c r="G97" i="13"/>
  <c r="M89" i="13"/>
  <c r="M88" i="13" s="1"/>
  <c r="O31" i="13"/>
  <c r="O29" i="14"/>
  <c r="K8" i="14"/>
  <c r="V20" i="12"/>
  <c r="K20" i="12"/>
  <c r="Q85" i="14"/>
  <c r="V76" i="14"/>
  <c r="G74" i="14"/>
  <c r="G66" i="14"/>
  <c r="I8" i="14"/>
  <c r="I20" i="12"/>
  <c r="I117" i="13"/>
  <c r="I88" i="13"/>
  <c r="V48" i="13"/>
  <c r="I8" i="13"/>
  <c r="G29" i="14"/>
  <c r="K29" i="14"/>
  <c r="V8" i="14"/>
  <c r="V117" i="13"/>
  <c r="M25" i="13"/>
  <c r="V8" i="13"/>
  <c r="Q66" i="14"/>
  <c r="Q29" i="14"/>
  <c r="F44" i="1"/>
  <c r="O117" i="13"/>
  <c r="O48" i="13"/>
  <c r="K85" i="14"/>
  <c r="I17" i="14"/>
  <c r="K88" i="13"/>
  <c r="O88" i="13"/>
  <c r="K48" i="13"/>
  <c r="Q31" i="13"/>
  <c r="O8" i="13"/>
  <c r="I85" i="14"/>
  <c r="V57" i="14"/>
  <c r="F39" i="1"/>
  <c r="V85" i="14"/>
  <c r="G76" i="14"/>
  <c r="K66" i="14"/>
  <c r="G38" i="12"/>
  <c r="I64" i="1" s="1"/>
  <c r="M108" i="13"/>
  <c r="G48" i="13"/>
  <c r="I63" i="1" s="1"/>
  <c r="G8" i="14"/>
  <c r="M17" i="14"/>
  <c r="M87" i="14"/>
  <c r="M85" i="14" s="1"/>
  <c r="M79" i="14"/>
  <c r="M76" i="14" s="1"/>
  <c r="M69" i="14"/>
  <c r="M66" i="14" s="1"/>
  <c r="M58" i="14"/>
  <c r="M57" i="14" s="1"/>
  <c r="M34" i="14"/>
  <c r="M29" i="14" s="1"/>
  <c r="M11" i="14"/>
  <c r="M8" i="14" s="1"/>
  <c r="AF93" i="14"/>
  <c r="G51" i="14"/>
  <c r="M31" i="13"/>
  <c r="M17" i="13"/>
  <c r="G117" i="13"/>
  <c r="G108" i="13"/>
  <c r="I69" i="1" s="1"/>
  <c r="I17" i="1" s="1"/>
  <c r="G31" i="13"/>
  <c r="G122" i="13"/>
  <c r="M98" i="13"/>
  <c r="M97" i="13" s="1"/>
  <c r="M49" i="13"/>
  <c r="M48" i="13" s="1"/>
  <c r="G17" i="13"/>
  <c r="M11" i="13"/>
  <c r="M8" i="13" s="1"/>
  <c r="M43" i="12"/>
  <c r="M20" i="12"/>
  <c r="M8" i="12"/>
  <c r="G20" i="12"/>
  <c r="G8" i="12"/>
  <c r="G47" i="12"/>
  <c r="G93" i="14" l="1"/>
  <c r="I71" i="1"/>
  <c r="G39" i="1"/>
  <c r="G46" i="1" s="1"/>
  <c r="G25" i="1" s="1"/>
  <c r="A25" i="1" s="1"/>
  <c r="G41" i="1"/>
  <c r="H41" i="1" s="1"/>
  <c r="I41" i="1" s="1"/>
  <c r="G40" i="1"/>
  <c r="H40" i="1" s="1"/>
  <c r="I40" i="1" s="1"/>
  <c r="G50" i="12"/>
  <c r="I61" i="1"/>
  <c r="I16" i="1" s="1"/>
  <c r="F46" i="1"/>
  <c r="I72" i="1"/>
  <c r="I20" i="1" s="1"/>
  <c r="I62" i="1"/>
  <c r="I67" i="1"/>
  <c r="I60" i="1"/>
  <c r="G125" i="13"/>
  <c r="G45" i="1"/>
  <c r="H45" i="1" s="1"/>
  <c r="I45" i="1" s="1"/>
  <c r="G44" i="1"/>
  <c r="H44" i="1" s="1"/>
  <c r="I44" i="1" s="1"/>
  <c r="H39" i="1" l="1"/>
  <c r="I21" i="1"/>
  <c r="I39" i="1"/>
  <c r="I46" i="1" s="1"/>
  <c r="H46" i="1"/>
  <c r="G26" i="1"/>
  <c r="A26" i="1"/>
  <c r="I73" i="1"/>
  <c r="G23" i="1"/>
  <c r="A23" i="1" s="1"/>
  <c r="G28" i="1"/>
  <c r="A24" i="1" l="1"/>
  <c r="G24" i="1"/>
  <c r="A27" i="1" s="1"/>
  <c r="A29" i="1" s="1"/>
  <c r="G29" i="1" s="1"/>
  <c r="G27" i="1" s="1"/>
  <c r="J71" i="1"/>
  <c r="J67" i="1"/>
  <c r="J66" i="1"/>
  <c r="J60" i="1"/>
  <c r="J62" i="1"/>
  <c r="J69" i="1"/>
  <c r="J61" i="1"/>
  <c r="J64" i="1"/>
  <c r="J72" i="1"/>
  <c r="J63" i="1"/>
  <c r="J68" i="1"/>
  <c r="J65" i="1"/>
  <c r="J70" i="1"/>
  <c r="J41" i="1"/>
  <c r="J39" i="1"/>
  <c r="J46" i="1" s="1"/>
  <c r="J43" i="1"/>
  <c r="J45" i="1"/>
  <c r="J44" i="1"/>
  <c r="J40" i="1"/>
  <c r="J42" i="1"/>
  <c r="J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BFE1B0E-BC01-4A37-8C4D-2C6E141D36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954F13-9DBE-4CF0-A0F6-62EA659584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6B4D75F-FA26-46B1-A3CE-9E8F36305E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DE8DF52-677D-4424-B929-4E83BC633C2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FA477F2-211C-4CB2-8DE5-E1B865E8CA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FAD373-7217-4704-AD3D-2279392D9A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<sst xmlns="http://schemas.openxmlformats.org/spreadsheetml/2006/main" count="1412" uniqueCount="336">
  <si>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</si>
  <si>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</si>
  <si>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</si>
  <si>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</si>
  <si>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</si>
  <si>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</si>
  <si>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</si>
  <si>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</si>
  <si>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</si>
  <si>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</si>
  <si>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</si>
  <si>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</si>
  <si>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</si>
  <si>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</si>
  <si>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</si>
  <si>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</si>
  <si>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</si>
  <si>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</si>
  <si>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</si>
  <si>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</si>
  <si>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</si>
  <si>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</si>
  <si>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</si>
  <si>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</si>
  <si>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</si>
  <si>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</si>
  <si>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</si>
  <si>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</si>
  <si>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</si>
  <si>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</si>
  <si>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</si>
  <si>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</si>
  <si>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</si>
  <si>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</si>
  <si>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</si>
  <si>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</si>
  <si>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</si>
  <si>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</si>
  <si>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</si>
  <si>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</si>
  <si>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</si>
  <si>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</si>
  <si>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</si>
  <si>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Ing.Daniel Malina</t>
  </si>
  <si>
    <t>2022/38</t>
  </si>
  <si>
    <t>DD Plaveč - sanační oprava opěrné a ohradní zdi</t>
  </si>
  <si>
    <t>Domov pro seniory Plaveč, příspěvková organizace</t>
  </si>
  <si>
    <t>Domov 1</t>
  </si>
  <si>
    <t>Plaveč</t>
  </si>
  <si>
    <t>67132</t>
  </si>
  <si>
    <t>45671702</t>
  </si>
  <si>
    <t>Stavba</t>
  </si>
  <si>
    <t>03</t>
  </si>
  <si>
    <t>Úsek č. 3</t>
  </si>
  <si>
    <t>2238_04</t>
  </si>
  <si>
    <t>Úsek č. 3 - ETAPA II</t>
  </si>
  <si>
    <t>04</t>
  </si>
  <si>
    <t>Úsek č.4</t>
  </si>
  <si>
    <t>2238_05</t>
  </si>
  <si>
    <t>05</t>
  </si>
  <si>
    <t>Úsek č.5</t>
  </si>
  <si>
    <t>Celkem za stavbu</t>
  </si>
  <si>
    <t>CZK</t>
  </si>
  <si>
    <t>#POPS</t>
  </si>
  <si>
    <t>Popis stavby: 2022/38 - DD Plaveč - sanační oprava opěrné a ohradní zdi</t>
  </si>
  <si>
    <t>#POPO</t>
  </si>
  <si>
    <t>Popis objektu: 03 - Úsek č. 3</t>
  </si>
  <si>
    <t>#POPR</t>
  </si>
  <si>
    <t>Popis rozpočtu: 2238_04 - Úsek č. 3 - ETAPA II</t>
  </si>
  <si>
    <t>Popis objektu: 04 - Úsek č.4</t>
  </si>
  <si>
    <t>Popis rozpočtu: 2238_05 - Úsek č.4</t>
  </si>
  <si>
    <t>Popis objektu: 05 - Úsek č.5</t>
  </si>
  <si>
    <t>Popis rozpočtu: 2238_05 - Úsek č.5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</si>
  <si>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</si>
  <si>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</si>
  <si>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</si>
  <si>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</si>
  <si>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</si>
  <si>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</si>
  <si>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</si>
  <si>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</si>
  <si>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</si>
  <si>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</si>
  <si>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</si>
  <si>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</si>
  <si>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</si>
  <si>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</si>
  <si>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</si>
  <si>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</si>
  <si>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</si>
  <si>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</si>
  <si>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</si>
  <si>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</si>
  <si>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</si>
  <si>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</si>
  <si>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</si>
  <si>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</si>
  <si>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</si>
  <si>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</si>
  <si>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</si>
  <si>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</si>
  <si>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</si>
  <si>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</si>
  <si>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</si>
  <si>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</si>
  <si>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</si>
  <si>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</si>
  <si>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</si>
  <si>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</si>
  <si>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</si>
  <si>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</si>
  <si>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</si>
  <si>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</si>
  <si>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</si>
  <si>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</si>
  <si>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</si>
  <si>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</si>
  <si>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</si>
  <si>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</si>
  <si>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</si>
  <si>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</si>
  <si>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</si>
  <si>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</si>
  <si>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</si>
  <si>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</si>
  <si>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</si>
  <si>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</si>
  <si>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</si>
  <si>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</si>
  <si>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</si>
  <si>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224311212R00</t>
  </si>
  <si>
    <t>Výplň pilot z C 25/30 portlandského, se suspenzí</t>
  </si>
  <si>
    <t>m3</t>
  </si>
  <si>
    <t>RTS 23/ II</t>
  </si>
  <si>
    <t>Práce</t>
  </si>
  <si>
    <t>Běžná</t>
  </si>
  <si>
    <t>POL1_1</t>
  </si>
  <si>
    <t>kořen : 0,5*0,5*1,5</t>
  </si>
  <si>
    <t>VV</t>
  </si>
  <si>
    <t>dřík : 0,1*0,1*3</t>
  </si>
  <si>
    <t>285371212R00</t>
  </si>
  <si>
    <t>Kotvy tyčové délky nad 5 m a D od 29 do 32 mm</t>
  </si>
  <si>
    <t>m</t>
  </si>
  <si>
    <t>4</t>
  </si>
  <si>
    <t>285372111R00</t>
  </si>
  <si>
    <t>Napnutí tyčových kotev únosnosti do 0,45 MN</t>
  </si>
  <si>
    <t>kus</t>
  </si>
  <si>
    <t>229942112RV</t>
  </si>
  <si>
    <t>Trvalá injektovaná horninová kotva, s cem. zálivkou, injekt. kořen vč. vrtání a injektování</t>
  </si>
  <si>
    <t>Vlastní</t>
  </si>
  <si>
    <t>Indiv</t>
  </si>
  <si>
    <t>229946121RV1</t>
  </si>
  <si>
    <t>Hlavy svorníků - aktivační matice, podložka 200/200/10mm, skryté zhlaví</t>
  </si>
  <si>
    <t>POL1_</t>
  </si>
  <si>
    <t>317321017R00</t>
  </si>
  <si>
    <t>Římsy zdí a valů z betonu železového C 25/30</t>
  </si>
  <si>
    <t>hlava : 0,1*0,7*4,25</t>
  </si>
  <si>
    <t>317353111R00</t>
  </si>
  <si>
    <t>Bednění říms zdí a valů - zřízení</t>
  </si>
  <si>
    <t>m2</t>
  </si>
  <si>
    <t>(0,05*2+0,05*2+0,7)*4,25</t>
  </si>
  <si>
    <t>317353112R00</t>
  </si>
  <si>
    <t>Bednění říms zdí a valů - odbednění</t>
  </si>
  <si>
    <t>Odkaz na mn. položky pořadí 7 : 3,82500</t>
  </si>
  <si>
    <t>317361016R00</t>
  </si>
  <si>
    <t>Výztuž říms zdí a valů z oceli B500B (10 505)</t>
  </si>
  <si>
    <t>t</t>
  </si>
  <si>
    <t>prokotvení z dříkem R-14 á 750mm : 4,25/0,75*(1,21*0,3/1000*1,08)</t>
  </si>
  <si>
    <t>348171211RV</t>
  </si>
  <si>
    <t>Osazení oc.zábradlí na zdech a valech do 20 kg/m</t>
  </si>
  <si>
    <t>nové kované zábradlí : 1,45+4,25+8,91</t>
  </si>
  <si>
    <t>622474130R00</t>
  </si>
  <si>
    <t>Reprofilace beton.povrchů sanační maltou, tl.30 mm</t>
  </si>
  <si>
    <t>hlava zdi : (0,05*4+0,7)*9</t>
  </si>
  <si>
    <t>622491142R00</t>
  </si>
  <si>
    <t>Nátěr fasády hydrofobní Hydrofuge Incolore 2 x</t>
  </si>
  <si>
    <t>hlava zdi : (0,05*4+0,7)*(4,25+8,91)</t>
  </si>
  <si>
    <t>622903111R00</t>
  </si>
  <si>
    <t>Očištění zdí a valů před opravou, ručně</t>
  </si>
  <si>
    <t>hlava zdi : (0,05*4+0,7)*(1,45+4,25+8,91)</t>
  </si>
  <si>
    <t>632451023R00</t>
  </si>
  <si>
    <t>Vyrovnávací potěr MC 15, v pásu, tl. 40 mm</t>
  </si>
  <si>
    <t>vyrovnáníkoruny pod novou hlavu : 0,7*4,25</t>
  </si>
  <si>
    <t>999281105R00</t>
  </si>
  <si>
    <t>Přesun hmot pro opravy a údržbu do výšky 6 m</t>
  </si>
  <si>
    <t>Přesun hmot</t>
  </si>
  <si>
    <t>POL7_</t>
  </si>
  <si>
    <t>767-100</t>
  </si>
  <si>
    <t>Nové kované zábradlí v. 100cm specifikace viz PD, vč. povrchové úpravy</t>
  </si>
  <si>
    <t>998767201R00</t>
  </si>
  <si>
    <t>Přesun hmot pro zámečnické konstr., výšky do 6 m</t>
  </si>
  <si>
    <t>005121 R</t>
  </si>
  <si>
    <t>Zařízení staveniště</t>
  </si>
  <si>
    <t>Soubor</t>
  </si>
  <si>
    <t>VRN</t>
  </si>
  <si>
    <t>POL99_8</t>
  </si>
  <si>
    <t>SUM</t>
  </si>
  <si>
    <t>Poznámky uchazeče k zadání</t>
  </si>
  <si>
    <t>POPUZIV</t>
  </si>
  <si>
    <t>END</t>
  </si>
  <si>
    <t>111201101R00</t>
  </si>
  <si>
    <t>Odstranění křovin i s kořeny na ploše do 1000 m2</t>
  </si>
  <si>
    <t>2,5*30</t>
  </si>
  <si>
    <t>111201401R00</t>
  </si>
  <si>
    <t>Spálení křovin a stromů o průměru do 100 mm</t>
  </si>
  <si>
    <t>Odkaz na mn. položky pořadí 1 : 75,00000</t>
  </si>
  <si>
    <t>185803411R00</t>
  </si>
  <si>
    <t>Vyhrabání trávníku v rovině nebo svahu do 1 : 5</t>
  </si>
  <si>
    <t>(2,5+1,5)*30</t>
  </si>
  <si>
    <t>900      RT1</t>
  </si>
  <si>
    <t>HZS Práce v tarifní třídě 4 (např. tesař)</t>
  </si>
  <si>
    <t>h</t>
  </si>
  <si>
    <t>Prav.M</t>
  </si>
  <si>
    <t>HZS</t>
  </si>
  <si>
    <t>POL10_</t>
  </si>
  <si>
    <t>odstranění kořenů vrostlých do zdiva apod. : 10</t>
  </si>
  <si>
    <t>kořen : 0,5*0,5*1,5*5</t>
  </si>
  <si>
    <t>dřík : 0,1*0,1*3*5</t>
  </si>
  <si>
    <t>4*5</t>
  </si>
  <si>
    <t>5</t>
  </si>
  <si>
    <t>289201213RV</t>
  </si>
  <si>
    <t>Vyklínování zdiva cihelného</t>
  </si>
  <si>
    <t>klenba : 1,5*2+1*2+1,2*1,1</t>
  </si>
  <si>
    <t>hlava : 0,1*0,7*17,13</t>
  </si>
  <si>
    <t>(0,05*2+0,05*2+0,7)*17,13</t>
  </si>
  <si>
    <t>Odkaz na mn. položky pořadí 12 : 15,41700</t>
  </si>
  <si>
    <t>prokotvení z dříkem R-14 á 750mm : 17,13/0,75*(1,21*0,3/1000*1,08)</t>
  </si>
  <si>
    <t>319201319RV</t>
  </si>
  <si>
    <t>Vyrovnání zdiva pod omítku maltou ze suché maltové směsi tl. 50 mm provzdušněná omítkovina</t>
  </si>
  <si>
    <t>část úseku 3 : 1,5*1,5</t>
  </si>
  <si>
    <t>2,2*29,3</t>
  </si>
  <si>
    <t>vnitřní strana : 17,13*2</t>
  </si>
  <si>
    <t>14*0,4</t>
  </si>
  <si>
    <t>nové zábradlí : 29,3</t>
  </si>
  <si>
    <t>hlava zdi : (0,05*4+0,7)*13,16</t>
  </si>
  <si>
    <t>622471317RS8</t>
  </si>
  <si>
    <t>Nátěr nebo nástřik stěn vnějších, složitost 1 - 2 hmota silikátová Keim barevná skupina II</t>
  </si>
  <si>
    <t>Odkaz na mn. položky pořadí 24 : 112,89000</t>
  </si>
  <si>
    <t>hlava zdi : (0,05*4+0,7)*29,3</t>
  </si>
  <si>
    <t/>
  </si>
  <si>
    <t>hlava zdi : 0,7*29,3</t>
  </si>
  <si>
    <t>622904112R00</t>
  </si>
  <si>
    <t>Očištění fasád tlakovou vodou složitost 1 - 2</t>
  </si>
  <si>
    <t>627452111R00</t>
  </si>
  <si>
    <t>Spárování maltou MCs zapuštěné rovné, zdí z cihel</t>
  </si>
  <si>
    <t>Odkaz na mn. položky pořadí 32 : 6,32000</t>
  </si>
  <si>
    <t>627455111RT1</t>
  </si>
  <si>
    <t>Spárování starého zdiva z lom. kamene hl. do 8 cm cementovou maltou</t>
  </si>
  <si>
    <t xml:space="preserve">předpoklad 20% plochy : </t>
  </si>
  <si>
    <t>část úseku 3 : 1,5*1,5*0,2</t>
  </si>
  <si>
    <t>2,2*29,3*0,2</t>
  </si>
  <si>
    <t>vnitřní strana : 17,13*2*0,2</t>
  </si>
  <si>
    <t>14*0,4*0,2</t>
  </si>
  <si>
    <t>klenba : (1,5*2+1*2+1,2*1,1)*0,2</t>
  </si>
  <si>
    <t>622434133RTV</t>
  </si>
  <si>
    <t>Omítkový,vnější,3vrst. provzdušněná omítka</t>
  </si>
  <si>
    <t>Odkaz na mn. položky pořadí 15 : 112,89000</t>
  </si>
  <si>
    <t>vyrovnání pod hlavou zdi : 0,7*17,13</t>
  </si>
  <si>
    <t>941955001R00</t>
  </si>
  <si>
    <t>Lešení lehké pomocné, výška podlahy do 1,2 m</t>
  </si>
  <si>
    <t>1,5*30</t>
  </si>
  <si>
    <t>953981204R00</t>
  </si>
  <si>
    <t>Chemické kotvy, beton, hl.125 mm, M16, malta 2slož</t>
  </si>
  <si>
    <t>kotvení oplocení : 19*4</t>
  </si>
  <si>
    <t>900      RT3</t>
  </si>
  <si>
    <t>HZS Práce v tarifní třídě 6 (např. tesař)</t>
  </si>
  <si>
    <t>práce jinde nespecifikované : 20</t>
  </si>
  <si>
    <t>31110716R</t>
  </si>
  <si>
    <t>Matice přesná šestihranná 02 1401 M16</t>
  </si>
  <si>
    <t>SPCM</t>
  </si>
  <si>
    <t>Specifikace</t>
  </si>
  <si>
    <t>POL3_</t>
  </si>
  <si>
    <t>31179129R</t>
  </si>
  <si>
    <t>Tyč závitová M16, DIN 975 pozinkovaná</t>
  </si>
  <si>
    <t>kotvení oplocení : 19*4/2</t>
  </si>
  <si>
    <t>978015291R00</t>
  </si>
  <si>
    <t>Otlučení omítek vnějších MVC v složit.1-4 do 100 %</t>
  </si>
  <si>
    <t>978023411R00</t>
  </si>
  <si>
    <t>Vysekání a úprava spár zdiva cihelného mimo komín.</t>
  </si>
  <si>
    <t>767914810R00</t>
  </si>
  <si>
    <t>Demontáž oplocení rámového H do 1 m</t>
  </si>
  <si>
    <t>29,3</t>
  </si>
  <si>
    <t>767-101</t>
  </si>
  <si>
    <t>Nové kovové oploceníí v. 100cm, sloupky J40/40/3, výplň -pletivo 30/30mm specifikace viz PD, vč. povrchové úpravy</t>
  </si>
  <si>
    <t>783222921RT1</t>
  </si>
  <si>
    <t>Údržba, nátěr syntetický kov.konstr.Hammerite 2x přímo na rez hladký</t>
  </si>
  <si>
    <t>pletivo : 1*29,3*2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</si>
  <si>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</si>
  <si>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</si>
  <si>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</si>
  <si>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</si>
  <si>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</si>
  <si>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</si>
  <si>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979981104R00</t>
  </si>
  <si>
    <t>Kontejner, suť bez příměsí, odvoz a likvidace, 9 t</t>
  </si>
  <si>
    <t>979990101R00</t>
  </si>
  <si>
    <t>Poplatek za uložení směsi betonu a cihel skupina 170101 a 170102</t>
  </si>
  <si>
    <t>2,5*40</t>
  </si>
  <si>
    <t>Odkaz na mn. položky pořadí 1 : 100,00000</t>
  </si>
  <si>
    <t>(2,5+1,5)*40</t>
  </si>
  <si>
    <t>odstranění kořenů vrostlých do zdiva apod. : 15</t>
  </si>
  <si>
    <t>316244044R00</t>
  </si>
  <si>
    <t>Ukončující vrstvy z cihel pálených 290 mm, P25 naplocho</t>
  </si>
  <si>
    <t>ukončení zdi : 0,75*39,45</t>
  </si>
  <si>
    <t>380941112R00</t>
  </si>
  <si>
    <t>Výztuž helikální 1x d 6 mm, drážka, cihelné zdivo</t>
  </si>
  <si>
    <t>4*2</t>
  </si>
  <si>
    <t>2,1*39,45</t>
  </si>
  <si>
    <t>vnitřní strana : 2,1*39,45</t>
  </si>
  <si>
    <t>334213335RV</t>
  </si>
  <si>
    <t>Zdivo nadzákl. opěr obkladní z lom. kamene,se zatř. - z původního kamene</t>
  </si>
  <si>
    <t>zpětné vyzdění uvolněného zdivo : 10</t>
  </si>
  <si>
    <t>nové zábradlí : 39,45</t>
  </si>
  <si>
    <t>Odkaz na mn. položky pořadí 17 : 165,69000</t>
  </si>
  <si>
    <t>hlava zdi : (0,07*2+0,75)*39,45</t>
  </si>
  <si>
    <t>627452151RT3</t>
  </si>
  <si>
    <t>Spárování stříškové zdi cihelné spárovací maltou FM, Quick-mix</t>
  </si>
  <si>
    <t>2,1*39,45*0,2</t>
  </si>
  <si>
    <t>vnitřní strana : 2,1*39,45*0,2</t>
  </si>
  <si>
    <t>Odkaz na mn. položky pořadí 7 : 165,69000</t>
  </si>
  <si>
    <t>622473186RV</t>
  </si>
  <si>
    <t>Příplatek za osazení dilatační lišty v omítce, vč. dodávky nerez lišty</t>
  </si>
  <si>
    <t>dilatační lišta : 2,3</t>
  </si>
  <si>
    <t>pod novou hlavu zdi : 0,7*39,45</t>
  </si>
  <si>
    <t>1,5*40*2</t>
  </si>
  <si>
    <t>kotvení oplocení : 26*4</t>
  </si>
  <si>
    <t>práce jinde nespecifikované : 30</t>
  </si>
  <si>
    <t>kotvení oplocení : 26*4/2</t>
  </si>
  <si>
    <t>962022491R00</t>
  </si>
  <si>
    <t>Bourání zdiva nadzákladového kamenného na MC</t>
  </si>
  <si>
    <t>uvolněné kamenné zdivo : 10</t>
  </si>
  <si>
    <t>965031131R00</t>
  </si>
  <si>
    <t>Bourání podlah z cihel naplocho, plochy nad 1 m2</t>
  </si>
  <si>
    <t>hlava zdi : 0,75*39,45</t>
  </si>
  <si>
    <t>39,45</t>
  </si>
  <si>
    <t>pletivo : 1*39,45*2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</si>
</sst>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78" t="s">
        <v>44</v>
      </c>
      <c r="E2" s="234" t="s">
        <v>45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46</v>
      </c>
      <c r="E5" s="223"/>
      <c r="F5" s="223"/>
      <c r="G5" s="223"/>
      <c r="H5" s="18" t="s">
        <v>42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24" t="s">
        <v>47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49</v>
      </c>
      <c r="E7" s="226" t="s">
        <v>48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SUMIF(F60:F72,A16,I60:I72)+SUMIF(F60:F72,"PSU",I60:I72)</f>
        <v>0</v>
      </c>
      <c r="J16" s="208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SUMIF(F60:F72,A17,I60:I72)</f>
        <v>0</v>
      </c>
      <c r="J17" s="208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SUMIF(F60:F72,A18,I60:I72)</f>
        <v>0</v>
      </c>
      <c r="J18" s="208"/>
    </row>
    <row r="19" spans="1:10" ht="23.25" customHeight="1" x14ac:dyDescent="0.2">
      <c r="A19" s="140" t="s">
        <v>101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SUMIF(F60:F72,A19,I60:I72)</f>
        <v>0</v>
      </c>
      <c r="J19" s="208"/>
    </row>
    <row r="20" spans="1:10" ht="23.25" customHeight="1" x14ac:dyDescent="0.2">
      <c r="A20" s="140" t="s">
        <v>100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SUMIF(F60:F72,A20,I60:I72)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12">
        <f>ZakladDPHSniVypocet+ZakladDPHZaklVypocet</f>
        <v>0</v>
      </c>
      <c r="H28" s="212"/>
      <c r="I28" s="21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11">
        <f>IF(A29&gt;50, ROUNDUP(A27, 0), ROUNDDOWN(A27, 0))</f>
        <v>0</v>
      </c>
      <c r="H29" s="211"/>
      <c r="I29" s="211"/>
      <c r="J29" s="120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97"/>
      <c r="D39" s="197"/>
      <c r="E39" s="197"/>
      <c r="F39" s="100">
        <f>'03 2238_04 Pol'!AE50+'04 2238_05 Pol'!AE125+'05 2238_05 Pol'!AE93</f>
        <v>0</v>
      </c>
      <c r="G39" s="101">
        <f>'03 2238_04 Pol'!AF50+'04 2238_05 Pol'!AF125+'05 2238_05 Pol'!AF93</f>
        <v>0</v>
      </c>
      <c r="H39" s="102">
        <f t="shared" ref="H39:H45" si="1">(F39*SazbaDPH1/100)+(G39*SazbaDPH2/100)</f>
        <v>0</v>
      </c>
      <c r="I39" s="102">
        <f t="shared" ref="I39:I45" si="2">F39+G39+H39</f>
        <v>0</v>
      </c>
      <c r="J39" s="103" t="str">
        <f t="shared" ref="J39:J45" si="3">IF(CenaCelkemVypocet=0,"",I39/CenaCelkemVypocet*100)</f>
        <v/>
      </c>
    </row>
    <row r="40" spans="1:10" ht="25.5" customHeight="1" x14ac:dyDescent="0.2">
      <c r="A40" s="89">
        <v>2</v>
      </c>
      <c r="B40" s="104" t="s">
        <v>52</v>
      </c>
      <c r="C40" s="196" t="s">
        <v>53</v>
      </c>
      <c r="D40" s="196"/>
      <c r="E40" s="196"/>
      <c r="F40" s="105">
        <f>'03 2238_04 Pol'!AE50</f>
        <v>0</v>
      </c>
      <c r="G40" s="106">
        <f>'03 2238_04 Pol'!AF50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">
      <c r="A41" s="89">
        <v>3</v>
      </c>
      <c r="B41" s="108" t="s">
        <v>54</v>
      </c>
      <c r="C41" s="197" t="s">
        <v>55</v>
      </c>
      <c r="D41" s="197"/>
      <c r="E41" s="197"/>
      <c r="F41" s="109">
        <f>'03 2238_04 Pol'!AE50</f>
        <v>0</v>
      </c>
      <c r="G41" s="102">
        <f>'03 2238_04 Pol'!AF50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">
      <c r="A42" s="89">
        <v>2</v>
      </c>
      <c r="B42" s="104" t="s">
        <v>56</v>
      </c>
      <c r="C42" s="196" t="s">
        <v>57</v>
      </c>
      <c r="D42" s="196"/>
      <c r="E42" s="196"/>
      <c r="F42" s="105">
        <f>'04 2238_05 Pol'!AE125</f>
        <v>0</v>
      </c>
      <c r="G42" s="106">
        <f>'04 2238_05 Pol'!AF125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89">
        <v>3</v>
      </c>
      <c r="B43" s="108" t="s">
        <v>58</v>
      </c>
      <c r="C43" s="197" t="s">
        <v>57</v>
      </c>
      <c r="D43" s="197"/>
      <c r="E43" s="197"/>
      <c r="F43" s="109">
        <f>'04 2238_05 Pol'!AE125</f>
        <v>0</v>
      </c>
      <c r="G43" s="102">
        <f>'04 2238_05 Pol'!AF125</f>
        <v>0</v>
      </c>
      <c r="H43" s="102">
        <f t="shared" si="1"/>
        <v>0</v>
      </c>
      <c r="I43" s="102">
        <f t="shared" si="2"/>
        <v>0</v>
      </c>
      <c r="J43" s="103" t="str">
        <f t="shared" si="3"/>
        <v/>
      </c>
    </row>
    <row r="44" spans="1:10" ht="25.5" customHeight="1" x14ac:dyDescent="0.2">
      <c r="A44" s="89">
        <v>2</v>
      </c>
      <c r="B44" s="104" t="s">
        <v>59</v>
      </c>
      <c r="C44" s="196" t="s">
        <v>60</v>
      </c>
      <c r="D44" s="196"/>
      <c r="E44" s="196"/>
      <c r="F44" s="105">
        <f>'05 2238_05 Pol'!AE93</f>
        <v>0</v>
      </c>
      <c r="G44" s="106">
        <f>'05 2238_05 Pol'!AF93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89">
        <v>3</v>
      </c>
      <c r="B45" s="108" t="s">
        <v>58</v>
      </c>
      <c r="C45" s="197" t="s">
        <v>60</v>
      </c>
      <c r="D45" s="197"/>
      <c r="E45" s="197"/>
      <c r="F45" s="109">
        <f>'05 2238_05 Pol'!AE93</f>
        <v>0</v>
      </c>
      <c r="G45" s="102">
        <f>'05 2238_05 Pol'!AF93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/>
      <c r="B46" s="198" t="s">
        <v>61</v>
      </c>
      <c r="C46" s="199"/>
      <c r="D46" s="199"/>
      <c r="E46" s="200"/>
      <c r="F46" s="110">
        <f>SUMIF(A39:A45,"=1",F39:F45)</f>
        <v>0</v>
      </c>
      <c r="G46" s="111">
        <f>SUMIF(A39:A45,"=1",G39:G45)</f>
        <v>0</v>
      </c>
      <c r="H46" s="111">
        <f>SUMIF(A39:A45,"=1",H39:H45)</f>
        <v>0</v>
      </c>
      <c r="I46" s="111">
        <f>SUMIF(A39:A45,"=1",I39:I45)</f>
        <v>0</v>
      </c>
      <c r="J46" s="112">
        <f>SUMIF(A39:A45,"=1",J39:J45)</f>
        <v>0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65</v>
      </c>
      <c r="B51" t="s">
        <v>69</v>
      </c>
    </row>
    <row r="52" spans="1:10" x14ac:dyDescent="0.2">
      <c r="A52" t="s">
        <v>67</v>
      </c>
      <c r="B52" t="s">
        <v>70</v>
      </c>
    </row>
    <row r="53" spans="1:10" x14ac:dyDescent="0.2">
      <c r="A53" t="s">
        <v>65</v>
      </c>
      <c r="B53" t="s">
        <v>71</v>
      </c>
    </row>
    <row r="54" spans="1:10" x14ac:dyDescent="0.2">
      <c r="A54" t="s">
        <v>67</v>
      </c>
      <c r="B54" t="s">
        <v>72</v>
      </c>
    </row>
    <row r="57" spans="1:10" ht="15.75" x14ac:dyDescent="0.25">
      <c r="B57" s="121" t="s">
        <v>73</v>
      </c>
    </row>
    <row r="59" spans="1:10" ht="25.5" customHeight="1" x14ac:dyDescent="0.2">
      <c r="A59" s="123"/>
      <c r="B59" s="126" t="s">
        <v>18</v>
      </c>
      <c r="C59" s="126" t="s">
        <v>6</v>
      </c>
      <c r="D59" s="127"/>
      <c r="E59" s="127"/>
      <c r="F59" s="128" t="s">
        <v>74</v>
      </c>
      <c r="G59" s="128"/>
      <c r="H59" s="128"/>
      <c r="I59" s="128" t="s">
        <v>31</v>
      </c>
      <c r="J59" s="128" t="s">
        <v>0</v>
      </c>
    </row>
    <row r="60" spans="1:10" ht="36.75" customHeight="1" x14ac:dyDescent="0.2">
      <c r="A60" s="124"/>
      <c r="B60" s="129" t="s">
        <v>75</v>
      </c>
      <c r="C60" s="194" t="s">
        <v>76</v>
      </c>
      <c r="D60" s="195"/>
      <c r="E60" s="195"/>
      <c r="F60" s="136" t="s">
        <v>26</v>
      </c>
      <c r="G60" s="137"/>
      <c r="H60" s="137"/>
      <c r="I60" s="137">
        <f>'04 2238_05 Pol'!G8+'05 2238_05 Pol'!G8</f>
        <v>0</v>
      </c>
      <c r="J60" s="133" t="str">
        <f>IF(I73=0,"",I60/I73*100)</f>
        <v/>
      </c>
    </row>
    <row r="61" spans="1:10" ht="36.75" customHeight="1" x14ac:dyDescent="0.2">
      <c r="A61" s="124"/>
      <c r="B61" s="129" t="s">
        <v>77</v>
      </c>
      <c r="C61" s="194" t="s">
        <v>78</v>
      </c>
      <c r="D61" s="195"/>
      <c r="E61" s="195"/>
      <c r="F61" s="136" t="s">
        <v>26</v>
      </c>
      <c r="G61" s="137"/>
      <c r="H61" s="137"/>
      <c r="I61" s="137">
        <f>'03 2238_04 Pol'!G8+'04 2238_05 Pol'!G17</f>
        <v>0</v>
      </c>
      <c r="J61" s="133" t="str">
        <f>IF(I73=0,"",I61/I73*100)</f>
        <v/>
      </c>
    </row>
    <row r="62" spans="1:10" ht="36.75" customHeight="1" x14ac:dyDescent="0.2">
      <c r="A62" s="124"/>
      <c r="B62" s="129" t="s">
        <v>79</v>
      </c>
      <c r="C62" s="194" t="s">
        <v>80</v>
      </c>
      <c r="D62" s="195"/>
      <c r="E62" s="195"/>
      <c r="F62" s="136" t="s">
        <v>26</v>
      </c>
      <c r="G62" s="137"/>
      <c r="H62" s="137"/>
      <c r="I62" s="137">
        <f>'03 2238_04 Pol'!G20+'04 2238_05 Pol'!G31+'05 2238_05 Pol'!G17</f>
        <v>0</v>
      </c>
      <c r="J62" s="133" t="str">
        <f>IF(I73=0,"",I62/I73*100)</f>
        <v/>
      </c>
    </row>
    <row r="63" spans="1:10" ht="36.75" customHeight="1" x14ac:dyDescent="0.2">
      <c r="A63" s="124"/>
      <c r="B63" s="129" t="s">
        <v>81</v>
      </c>
      <c r="C63" s="194" t="s">
        <v>82</v>
      </c>
      <c r="D63" s="195"/>
      <c r="E63" s="195"/>
      <c r="F63" s="136" t="s">
        <v>26</v>
      </c>
      <c r="G63" s="137"/>
      <c r="H63" s="137"/>
      <c r="I63" s="137">
        <f>'03 2238_04 Pol'!G31+'04 2238_05 Pol'!G48+'05 2238_05 Pol'!G29</f>
        <v>0</v>
      </c>
      <c r="J63" s="133" t="str">
        <f>IF(I73=0,"",I63/I73*100)</f>
        <v/>
      </c>
    </row>
    <row r="64" spans="1:10" ht="36.75" customHeight="1" x14ac:dyDescent="0.2">
      <c r="A64" s="124"/>
      <c r="B64" s="129" t="s">
        <v>83</v>
      </c>
      <c r="C64" s="194" t="s">
        <v>84</v>
      </c>
      <c r="D64" s="195"/>
      <c r="E64" s="195"/>
      <c r="F64" s="136" t="s">
        <v>26</v>
      </c>
      <c r="G64" s="137"/>
      <c r="H64" s="137"/>
      <c r="I64" s="137">
        <f>'03 2238_04 Pol'!G38+'04 2238_05 Pol'!G82+'05 2238_05 Pol'!G51</f>
        <v>0</v>
      </c>
      <c r="J64" s="133" t="str">
        <f>IF(I73=0,"",I64/I73*100)</f>
        <v/>
      </c>
    </row>
    <row r="65" spans="1:10" ht="36.75" customHeight="1" x14ac:dyDescent="0.2">
      <c r="A65" s="124"/>
      <c r="B65" s="129" t="s">
        <v>85</v>
      </c>
      <c r="C65" s="194" t="s">
        <v>86</v>
      </c>
      <c r="D65" s="195"/>
      <c r="E65" s="195"/>
      <c r="F65" s="136" t="s">
        <v>26</v>
      </c>
      <c r="G65" s="137"/>
      <c r="H65" s="137"/>
      <c r="I65" s="137">
        <f>'04 2238_05 Pol'!G85+'05 2238_05 Pol'!G54</f>
        <v>0</v>
      </c>
      <c r="J65" s="133" t="str">
        <f>IF(I73=0,"",I65/I73*100)</f>
        <v/>
      </c>
    </row>
    <row r="66" spans="1:10" ht="36.75" customHeight="1" x14ac:dyDescent="0.2">
      <c r="A66" s="124"/>
      <c r="B66" s="129" t="s">
        <v>87</v>
      </c>
      <c r="C66" s="194" t="s">
        <v>88</v>
      </c>
      <c r="D66" s="195"/>
      <c r="E66" s="195"/>
      <c r="F66" s="136" t="s">
        <v>26</v>
      </c>
      <c r="G66" s="137"/>
      <c r="H66" s="137"/>
      <c r="I66" s="137">
        <f>'04 2238_05 Pol'!G88+'05 2238_05 Pol'!G57</f>
        <v>0</v>
      </c>
      <c r="J66" s="133" t="str">
        <f>IF(I73=0,"",I66/I73*100)</f>
        <v/>
      </c>
    </row>
    <row r="67" spans="1:10" ht="36.75" customHeight="1" x14ac:dyDescent="0.2">
      <c r="A67" s="124"/>
      <c r="B67" s="129" t="s">
        <v>89</v>
      </c>
      <c r="C67" s="194" t="s">
        <v>90</v>
      </c>
      <c r="D67" s="195"/>
      <c r="E67" s="195"/>
      <c r="F67" s="136" t="s">
        <v>26</v>
      </c>
      <c r="G67" s="137"/>
      <c r="H67" s="137"/>
      <c r="I67" s="137">
        <f>'04 2238_05 Pol'!G97+'05 2238_05 Pol'!G66</f>
        <v>0</v>
      </c>
      <c r="J67" s="133" t="str">
        <f>IF(I73=0,"",I67/I73*100)</f>
        <v/>
      </c>
    </row>
    <row r="68" spans="1:10" ht="36.75" customHeight="1" x14ac:dyDescent="0.2">
      <c r="A68" s="124"/>
      <c r="B68" s="129" t="s">
        <v>91</v>
      </c>
      <c r="C68" s="194" t="s">
        <v>92</v>
      </c>
      <c r="D68" s="195"/>
      <c r="E68" s="195"/>
      <c r="F68" s="136" t="s">
        <v>26</v>
      </c>
      <c r="G68" s="137"/>
      <c r="H68" s="137"/>
      <c r="I68" s="137">
        <f>'03 2238_04 Pol'!G41+'04 2238_05 Pol'!G106+'05 2238_05 Pol'!G74</f>
        <v>0</v>
      </c>
      <c r="J68" s="133" t="str">
        <f>IF(I73=0,"",I68/I73*100)</f>
        <v/>
      </c>
    </row>
    <row r="69" spans="1:10" ht="36.75" customHeight="1" x14ac:dyDescent="0.2">
      <c r="A69" s="124"/>
      <c r="B69" s="129" t="s">
        <v>93</v>
      </c>
      <c r="C69" s="194" t="s">
        <v>94</v>
      </c>
      <c r="D69" s="195"/>
      <c r="E69" s="195"/>
      <c r="F69" s="136" t="s">
        <v>27</v>
      </c>
      <c r="G69" s="137"/>
      <c r="H69" s="137"/>
      <c r="I69" s="137">
        <f>'03 2238_04 Pol'!G43+'04 2238_05 Pol'!G108+'05 2238_05 Pol'!G76</f>
        <v>0</v>
      </c>
      <c r="J69" s="133" t="str">
        <f>IF(I73=0,"",I69/I73*100)</f>
        <v/>
      </c>
    </row>
    <row r="70" spans="1:10" ht="36.75" customHeight="1" x14ac:dyDescent="0.2">
      <c r="A70" s="124"/>
      <c r="B70" s="129" t="s">
        <v>95</v>
      </c>
      <c r="C70" s="194" t="s">
        <v>96</v>
      </c>
      <c r="D70" s="195"/>
      <c r="E70" s="195"/>
      <c r="F70" s="136" t="s">
        <v>27</v>
      </c>
      <c r="G70" s="137"/>
      <c r="H70" s="137"/>
      <c r="I70" s="137">
        <f>'04 2238_05 Pol'!G114+'05 2238_05 Pol'!G82</f>
        <v>0</v>
      </c>
      <c r="J70" s="133" t="str">
        <f>IF(I73=0,"",I70/I73*100)</f>
        <v/>
      </c>
    </row>
    <row r="71" spans="1:10" ht="36.75" customHeight="1" x14ac:dyDescent="0.2">
      <c r="A71" s="124"/>
      <c r="B71" s="129" t="s">
        <v>97</v>
      </c>
      <c r="C71" s="194" t="s">
        <v>98</v>
      </c>
      <c r="D71" s="195"/>
      <c r="E71" s="195"/>
      <c r="F71" s="136" t="s">
        <v>99</v>
      </c>
      <c r="G71" s="137"/>
      <c r="H71" s="137"/>
      <c r="I71" s="137">
        <f>'04 2238_05 Pol'!G117+'05 2238_05 Pol'!G85</f>
        <v>0</v>
      </c>
      <c r="J71" s="133" t="str">
        <f>IF(I73=0,"",I71/I73*100)</f>
        <v/>
      </c>
    </row>
    <row r="72" spans="1:10" ht="36.75" customHeight="1" x14ac:dyDescent="0.2">
      <c r="A72" s="124"/>
      <c r="B72" s="129" t="s">
        <v>100</v>
      </c>
      <c r="C72" s="194" t="s">
        <v>30</v>
      </c>
      <c r="D72" s="195"/>
      <c r="E72" s="195"/>
      <c r="F72" s="136" t="s">
        <v>100</v>
      </c>
      <c r="G72" s="137"/>
      <c r="H72" s="137"/>
      <c r="I72" s="137">
        <f>'03 2238_04 Pol'!G47+'04 2238_05 Pol'!G122+'05 2238_05 Pol'!G90</f>
        <v>0</v>
      </c>
      <c r="J72" s="133" t="str">
        <f>IF(I73=0,"",I72/I73*100)</f>
        <v/>
      </c>
    </row>
    <row r="73" spans="1:10" ht="25.5" customHeight="1" x14ac:dyDescent="0.2">
      <c r="A73" s="125"/>
      <c r="B73" s="130" t="s">
        <v>1</v>
      </c>
      <c r="C73" s="131"/>
      <c r="D73" s="132"/>
      <c r="E73" s="132"/>
      <c r="F73" s="138"/>
      <c r="G73" s="139"/>
      <c r="H73" s="139"/>
      <c r="I73" s="139">
        <f>SUM(I60:I72)</f>
        <v>0</v>
      </c>
      <c r="J73" s="134">
        <f>SUM(J60:J72)</f>
        <v>0</v>
      </c>
    </row>
    <row r="74" spans="1:10" x14ac:dyDescent="0.2">
      <c r="F74" s="88"/>
      <c r="G74" s="88"/>
      <c r="H74" s="88"/>
      <c r="I74" s="88"/>
      <c r="J74" s="135"/>
    </row>
    <row r="75" spans="1:10" x14ac:dyDescent="0.2">
      <c r="F75" s="88"/>
      <c r="G75" s="88"/>
      <c r="H75" s="88"/>
      <c r="I75" s="88"/>
      <c r="J75" s="135"/>
    </row>
    <row r="76" spans="1:10" x14ac:dyDescent="0.2">
      <c r="F76" s="88"/>
      <c r="G76" s="88"/>
      <c r="H76" s="88"/>
      <c r="I76" s="88"/>
      <c r="J76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B46:E46"/>
    <mergeCell ref="C60:E60"/>
    <mergeCell ref="C61:E61"/>
    <mergeCell ref="C62:E62"/>
    <mergeCell ref="C63:E63"/>
    <mergeCell ref="C64:E64"/>
    <mergeCell ref="C65:E65"/>
    <mergeCell ref="C66:E66"/>
    <mergeCell ref="C72:E72"/>
    <mergeCell ref="C67:E67"/>
    <mergeCell ref="C68:E68"/>
    <mergeCell ref="C69:E69"/>
    <mergeCell ref="C70:E70"/>
    <mergeCell ref="C71:E7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4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9898-86F1-492B-A294-A76CBDA8A9E7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AQ21" sqref="AQ2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50" t="s">
        <v>9</v>
      </c>
      <c r="B3" s="49" t="s">
        <v>52</v>
      </c>
      <c r="C3" s="250" t="s">
        <v>53</v>
      </c>
      <c r="D3" s="251"/>
      <c r="E3" s="251"/>
      <c r="F3" s="251"/>
      <c r="G3" s="252"/>
      <c r="AC3" s="122" t="s">
        <v>103</v>
      </c>
      <c r="AG3" t="s">
        <v>104</v>
      </c>
    </row>
    <row r="4" spans="1:60" ht="24.95" customHeight="1" x14ac:dyDescent="0.2">
      <c r="A4" s="141" t="s">
        <v>10</v>
      </c>
      <c r="B4" s="142" t="s">
        <v>54</v>
      </c>
      <c r="C4" s="253" t="s">
        <v>55</v>
      </c>
      <c r="D4" s="254"/>
      <c r="E4" s="254"/>
      <c r="F4" s="254"/>
      <c r="G4" s="255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31</v>
      </c>
      <c r="H6" s="147" t="s">
        <v>32</v>
      </c>
      <c r="I6" s="147" t="s">
        <v>112</v>
      </c>
      <c r="J6" s="147" t="s">
        <v>33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  <c r="Y6" s="147" t="s">
        <v>127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128</v>
      </c>
      <c r="B8" s="166" t="s">
        <v>77</v>
      </c>
      <c r="C8" s="185" t="s">
        <v>78</v>
      </c>
      <c r="D8" s="167"/>
      <c r="E8" s="168"/>
      <c r="F8" s="169"/>
      <c r="G8" s="170">
        <f>SUMIF(AG9:AG19,"&lt;&gt;NOR",G9:G19)</f>
        <v>0</v>
      </c>
      <c r="H8" s="164"/>
      <c r="I8" s="164">
        <f>SUM(I9:I19)</f>
        <v>0</v>
      </c>
      <c r="J8" s="164"/>
      <c r="K8" s="164">
        <f>SUM(K9:K19)</f>
        <v>0</v>
      </c>
      <c r="L8" s="164"/>
      <c r="M8" s="164">
        <f>SUM(M9:M19)</f>
        <v>0</v>
      </c>
      <c r="N8" s="163"/>
      <c r="O8" s="163">
        <f>SUM(O9:O19)</f>
        <v>1.56</v>
      </c>
      <c r="P8" s="163"/>
      <c r="Q8" s="163">
        <f>SUM(Q9:Q19)</f>
        <v>0</v>
      </c>
      <c r="R8" s="164"/>
      <c r="S8" s="164"/>
      <c r="T8" s="164"/>
      <c r="U8" s="164"/>
      <c r="V8" s="164">
        <f>SUM(V9:V19)</f>
        <v>22.59</v>
      </c>
      <c r="W8" s="164"/>
      <c r="X8" s="164"/>
      <c r="Y8" s="164"/>
      <c r="AG8" t="s">
        <v>129</v>
      </c>
    </row>
    <row r="9" spans="1:60" outlineLevel="1" x14ac:dyDescent="0.2">
      <c r="A9" s="172">
        <v>1</v>
      </c>
      <c r="B9" s="173" t="s">
        <v>130</v>
      </c>
      <c r="C9" s="186" t="s">
        <v>131</v>
      </c>
      <c r="D9" s="174" t="s">
        <v>132</v>
      </c>
      <c r="E9" s="175">
        <v>0.40500000000000003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2.5874999999999999</v>
      </c>
      <c r="O9" s="158">
        <f>ROUND(E9*N9,2)</f>
        <v>1.05</v>
      </c>
      <c r="P9" s="158">
        <v>0</v>
      </c>
      <c r="Q9" s="158">
        <f>ROUND(E9*P9,2)</f>
        <v>0</v>
      </c>
      <c r="R9" s="159"/>
      <c r="S9" s="159" t="s">
        <v>133</v>
      </c>
      <c r="T9" s="159" t="s">
        <v>133</v>
      </c>
      <c r="U9" s="159">
        <v>0</v>
      </c>
      <c r="V9" s="159">
        <f>ROUND(E9*U9,2)</f>
        <v>0</v>
      </c>
      <c r="W9" s="159"/>
      <c r="X9" s="159" t="s">
        <v>134</v>
      </c>
      <c r="Y9" s="159" t="s">
        <v>135</v>
      </c>
      <c r="Z9" s="148"/>
      <c r="AA9" s="148"/>
      <c r="AB9" s="148"/>
      <c r="AC9" s="148"/>
      <c r="AD9" s="148"/>
      <c r="AE9" s="148"/>
      <c r="AF9" s="148"/>
      <c r="AG9" s="148" t="s">
        <v>136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7" t="s">
        <v>137</v>
      </c>
      <c r="D10" s="161"/>
      <c r="E10" s="162">
        <v>0.375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7" t="s">
        <v>139</v>
      </c>
      <c r="D11" s="161"/>
      <c r="E11" s="162">
        <v>0.03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8"/>
      <c r="AA11" s="148"/>
      <c r="AB11" s="148"/>
      <c r="AC11" s="148"/>
      <c r="AD11" s="148"/>
      <c r="AE11" s="148"/>
      <c r="AF11" s="148"/>
      <c r="AG11" s="148" t="s">
        <v>138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2">
        <v>2</v>
      </c>
      <c r="B12" s="173" t="s">
        <v>140</v>
      </c>
      <c r="C12" s="186" t="s">
        <v>141</v>
      </c>
      <c r="D12" s="174" t="s">
        <v>142</v>
      </c>
      <c r="E12" s="175">
        <v>4</v>
      </c>
      <c r="F12" s="176"/>
      <c r="G12" s="177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4.4979999999999999E-2</v>
      </c>
      <c r="O12" s="158">
        <f>ROUND(E12*N12,2)</f>
        <v>0.18</v>
      </c>
      <c r="P12" s="158">
        <v>0</v>
      </c>
      <c r="Q12" s="158">
        <f>ROUND(E12*P12,2)</f>
        <v>0</v>
      </c>
      <c r="R12" s="159"/>
      <c r="S12" s="159" t="s">
        <v>133</v>
      </c>
      <c r="T12" s="159" t="s">
        <v>133</v>
      </c>
      <c r="U12" s="159">
        <v>0.88</v>
      </c>
      <c r="V12" s="159">
        <f>ROUND(E12*U12,2)</f>
        <v>3.52</v>
      </c>
      <c r="W12" s="159"/>
      <c r="X12" s="159" t="s">
        <v>134</v>
      </c>
      <c r="Y12" s="159" t="s">
        <v>135</v>
      </c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2" x14ac:dyDescent="0.2">
      <c r="A13" s="155"/>
      <c r="B13" s="156"/>
      <c r="C13" s="187" t="s">
        <v>143</v>
      </c>
      <c r="D13" s="161"/>
      <c r="E13" s="162">
        <v>4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8"/>
      <c r="AA13" s="148"/>
      <c r="AB13" s="148"/>
      <c r="AC13" s="148"/>
      <c r="AD13" s="148"/>
      <c r="AE13" s="148"/>
      <c r="AF13" s="148"/>
      <c r="AG13" s="148" t="s">
        <v>138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2">
        <v>3</v>
      </c>
      <c r="B14" s="173" t="s">
        <v>144</v>
      </c>
      <c r="C14" s="186" t="s">
        <v>145</v>
      </c>
      <c r="D14" s="174" t="s">
        <v>146</v>
      </c>
      <c r="E14" s="175">
        <v>1</v>
      </c>
      <c r="F14" s="176"/>
      <c r="G14" s="177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8">
        <v>4.4000000000000003E-3</v>
      </c>
      <c r="O14" s="158">
        <f>ROUND(E14*N14,2)</f>
        <v>0</v>
      </c>
      <c r="P14" s="158">
        <v>0</v>
      </c>
      <c r="Q14" s="158">
        <f>ROUND(E14*P14,2)</f>
        <v>0</v>
      </c>
      <c r="R14" s="159"/>
      <c r="S14" s="159" t="s">
        <v>133</v>
      </c>
      <c r="T14" s="159" t="s">
        <v>133</v>
      </c>
      <c r="U14" s="159">
        <v>4.8840000000000003</v>
      </c>
      <c r="V14" s="159">
        <f>ROUND(E14*U14,2)</f>
        <v>4.88</v>
      </c>
      <c r="W14" s="159"/>
      <c r="X14" s="159" t="s">
        <v>134</v>
      </c>
      <c r="Y14" s="159" t="s">
        <v>135</v>
      </c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7" t="s">
        <v>75</v>
      </c>
      <c r="D15" s="161"/>
      <c r="E15" s="162">
        <v>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8"/>
      <c r="AA15" s="148"/>
      <c r="AB15" s="148"/>
      <c r="AC15" s="148"/>
      <c r="AD15" s="148"/>
      <c r="AE15" s="148"/>
      <c r="AF15" s="148"/>
      <c r="AG15" s="148" t="s">
        <v>138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2">
        <v>4</v>
      </c>
      <c r="B16" s="173" t="s">
        <v>147</v>
      </c>
      <c r="C16" s="186" t="s">
        <v>148</v>
      </c>
      <c r="D16" s="174" t="s">
        <v>142</v>
      </c>
      <c r="E16" s="175">
        <v>4</v>
      </c>
      <c r="F16" s="176"/>
      <c r="G16" s="177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8">
        <v>8.0170000000000005E-2</v>
      </c>
      <c r="O16" s="158">
        <f>ROUND(E16*N16,2)</f>
        <v>0.32</v>
      </c>
      <c r="P16" s="158">
        <v>0</v>
      </c>
      <c r="Q16" s="158">
        <f>ROUND(E16*P16,2)</f>
        <v>0</v>
      </c>
      <c r="R16" s="159"/>
      <c r="S16" s="159" t="s">
        <v>149</v>
      </c>
      <c r="T16" s="159" t="s">
        <v>150</v>
      </c>
      <c r="U16" s="159">
        <v>2.56</v>
      </c>
      <c r="V16" s="159">
        <f>ROUND(E16*U16,2)</f>
        <v>10.24</v>
      </c>
      <c r="W16" s="159"/>
      <c r="X16" s="159" t="s">
        <v>134</v>
      </c>
      <c r="Y16" s="159" t="s">
        <v>135</v>
      </c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7" t="s">
        <v>143</v>
      </c>
      <c r="D17" s="161"/>
      <c r="E17" s="162">
        <v>4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8"/>
      <c r="AA17" s="148"/>
      <c r="AB17" s="148"/>
      <c r="AC17" s="148"/>
      <c r="AD17" s="148"/>
      <c r="AE17" s="148"/>
      <c r="AF17" s="148"/>
      <c r="AG17" s="148" t="s">
        <v>138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72">
        <v>5</v>
      </c>
      <c r="B18" s="173" t="s">
        <v>151</v>
      </c>
      <c r="C18" s="186" t="s">
        <v>152</v>
      </c>
      <c r="D18" s="174" t="s">
        <v>146</v>
      </c>
      <c r="E18" s="175">
        <v>1</v>
      </c>
      <c r="F18" s="176"/>
      <c r="G18" s="177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1.009E-2</v>
      </c>
      <c r="O18" s="158">
        <f>ROUND(E18*N18,2)</f>
        <v>0.01</v>
      </c>
      <c r="P18" s="158">
        <v>0</v>
      </c>
      <c r="Q18" s="158">
        <f>ROUND(E18*P18,2)</f>
        <v>0</v>
      </c>
      <c r="R18" s="159"/>
      <c r="S18" s="159" t="s">
        <v>149</v>
      </c>
      <c r="T18" s="159" t="s">
        <v>150</v>
      </c>
      <c r="U18" s="159">
        <v>3.95</v>
      </c>
      <c r="V18" s="159">
        <f>ROUND(E18*U18,2)</f>
        <v>3.95</v>
      </c>
      <c r="W18" s="159"/>
      <c r="X18" s="159" t="s">
        <v>134</v>
      </c>
      <c r="Y18" s="159" t="s">
        <v>135</v>
      </c>
      <c r="Z18" s="148"/>
      <c r="AA18" s="148"/>
      <c r="AB18" s="148"/>
      <c r="AC18" s="148"/>
      <c r="AD18" s="148"/>
      <c r="AE18" s="148"/>
      <c r="AF18" s="148"/>
      <c r="AG18" s="148" t="s">
        <v>153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7" t="s">
        <v>75</v>
      </c>
      <c r="D19" s="161"/>
      <c r="E19" s="162">
        <v>1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138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5" t="s">
        <v>128</v>
      </c>
      <c r="B20" s="166" t="s">
        <v>79</v>
      </c>
      <c r="C20" s="185" t="s">
        <v>80</v>
      </c>
      <c r="D20" s="167"/>
      <c r="E20" s="168"/>
      <c r="F20" s="169"/>
      <c r="G20" s="170">
        <f>SUMIF(AG21:AG30,"&lt;&gt;NOR",G21:G30)</f>
        <v>0</v>
      </c>
      <c r="H20" s="164"/>
      <c r="I20" s="164">
        <f>SUM(I21:I30)</f>
        <v>0</v>
      </c>
      <c r="J20" s="164"/>
      <c r="K20" s="164">
        <f>SUM(K21:K30)</f>
        <v>0</v>
      </c>
      <c r="L20" s="164"/>
      <c r="M20" s="164">
        <f>SUM(M21:M30)</f>
        <v>0</v>
      </c>
      <c r="N20" s="163"/>
      <c r="O20" s="163">
        <f>SUM(O21:O30)</f>
        <v>0.87000000000000011</v>
      </c>
      <c r="P20" s="163"/>
      <c r="Q20" s="163">
        <f>SUM(Q21:Q30)</f>
        <v>0</v>
      </c>
      <c r="R20" s="164"/>
      <c r="S20" s="164"/>
      <c r="T20" s="164"/>
      <c r="U20" s="164"/>
      <c r="V20" s="164">
        <f>SUM(V21:V30)</f>
        <v>34.08</v>
      </c>
      <c r="W20" s="164"/>
      <c r="X20" s="164"/>
      <c r="Y20" s="164"/>
      <c r="AG20" t="s">
        <v>129</v>
      </c>
    </row>
    <row r="21" spans="1:60" outlineLevel="1" x14ac:dyDescent="0.2">
      <c r="A21" s="172">
        <v>6</v>
      </c>
      <c r="B21" s="173" t="s">
        <v>154</v>
      </c>
      <c r="C21" s="186" t="s">
        <v>155</v>
      </c>
      <c r="D21" s="174" t="s">
        <v>132</v>
      </c>
      <c r="E21" s="175">
        <v>0.29749999999999999</v>
      </c>
      <c r="F21" s="176"/>
      <c r="G21" s="177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2.54278</v>
      </c>
      <c r="O21" s="158">
        <f>ROUND(E21*N21,2)</f>
        <v>0.76</v>
      </c>
      <c r="P21" s="158">
        <v>0</v>
      </c>
      <c r="Q21" s="158">
        <f>ROUND(E21*P21,2)</f>
        <v>0</v>
      </c>
      <c r="R21" s="159"/>
      <c r="S21" s="159" t="s">
        <v>133</v>
      </c>
      <c r="T21" s="159" t="s">
        <v>133</v>
      </c>
      <c r="U21" s="159">
        <v>2.6669999999999998</v>
      </c>
      <c r="V21" s="159">
        <f>ROUND(E21*U21,2)</f>
        <v>0.79</v>
      </c>
      <c r="W21" s="159"/>
      <c r="X21" s="159" t="s">
        <v>134</v>
      </c>
      <c r="Y21" s="159" t="s">
        <v>135</v>
      </c>
      <c r="Z21" s="148"/>
      <c r="AA21" s="148"/>
      <c r="AB21" s="148"/>
      <c r="AC21" s="148"/>
      <c r="AD21" s="148"/>
      <c r="AE21" s="148"/>
      <c r="AF21" s="148"/>
      <c r="AG21" s="148" t="s">
        <v>153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7" t="s">
        <v>156</v>
      </c>
      <c r="D22" s="161"/>
      <c r="E22" s="162">
        <v>0.29749999999999999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138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7</v>
      </c>
      <c r="B23" s="173" t="s">
        <v>157</v>
      </c>
      <c r="C23" s="186" t="s">
        <v>158</v>
      </c>
      <c r="D23" s="174" t="s">
        <v>159</v>
      </c>
      <c r="E23" s="175">
        <v>3.8250000000000002</v>
      </c>
      <c r="F23" s="176"/>
      <c r="G23" s="177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1.5630000000000002E-2</v>
      </c>
      <c r="O23" s="158">
        <f>ROUND(E23*N23,2)</f>
        <v>0.06</v>
      </c>
      <c r="P23" s="158">
        <v>0</v>
      </c>
      <c r="Q23" s="158">
        <f>ROUND(E23*P23,2)</f>
        <v>0</v>
      </c>
      <c r="R23" s="159"/>
      <c r="S23" s="159" t="s">
        <v>133</v>
      </c>
      <c r="T23" s="159" t="s">
        <v>133</v>
      </c>
      <c r="U23" s="159">
        <v>1.1599999999999999</v>
      </c>
      <c r="V23" s="159">
        <f>ROUND(E23*U23,2)</f>
        <v>4.4400000000000004</v>
      </c>
      <c r="W23" s="159"/>
      <c r="X23" s="159" t="s">
        <v>134</v>
      </c>
      <c r="Y23" s="159" t="s">
        <v>135</v>
      </c>
      <c r="Z23" s="148"/>
      <c r="AA23" s="148"/>
      <c r="AB23" s="148"/>
      <c r="AC23" s="148"/>
      <c r="AD23" s="148"/>
      <c r="AE23" s="148"/>
      <c r="AF23" s="148"/>
      <c r="AG23" s="148" t="s">
        <v>153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7" t="s">
        <v>160</v>
      </c>
      <c r="D24" s="161"/>
      <c r="E24" s="162">
        <v>3.8250000000000002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2">
        <v>8</v>
      </c>
      <c r="B25" s="173" t="s">
        <v>161</v>
      </c>
      <c r="C25" s="186" t="s">
        <v>162</v>
      </c>
      <c r="D25" s="174" t="s">
        <v>159</v>
      </c>
      <c r="E25" s="175">
        <v>3.8250000000000002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133</v>
      </c>
      <c r="T25" s="159" t="s">
        <v>133</v>
      </c>
      <c r="U25" s="159">
        <v>0.33900000000000002</v>
      </c>
      <c r="V25" s="159">
        <f>ROUND(E25*U25,2)</f>
        <v>1.3</v>
      </c>
      <c r="W25" s="159"/>
      <c r="X25" s="159" t="s">
        <v>134</v>
      </c>
      <c r="Y25" s="159" t="s">
        <v>135</v>
      </c>
      <c r="Z25" s="148"/>
      <c r="AA25" s="148"/>
      <c r="AB25" s="148"/>
      <c r="AC25" s="148"/>
      <c r="AD25" s="148"/>
      <c r="AE25" s="148"/>
      <c r="AF25" s="148"/>
      <c r="AG25" s="148" t="s">
        <v>153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7" t="s">
        <v>163</v>
      </c>
      <c r="D26" s="161"/>
      <c r="E26" s="162">
        <v>3.8250000000000002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138</v>
      </c>
      <c r="AH26" s="148">
        <v>5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164</v>
      </c>
      <c r="C27" s="186" t="s">
        <v>165</v>
      </c>
      <c r="D27" s="174" t="s">
        <v>166</v>
      </c>
      <c r="E27" s="175">
        <v>2.2200000000000002E-3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1.0194700000000001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133</v>
      </c>
      <c r="T27" s="159" t="s">
        <v>133</v>
      </c>
      <c r="U27" s="159">
        <v>57.738999999999997</v>
      </c>
      <c r="V27" s="159">
        <f>ROUND(E27*U27,2)</f>
        <v>0.13</v>
      </c>
      <c r="W27" s="159"/>
      <c r="X27" s="159" t="s">
        <v>134</v>
      </c>
      <c r="Y27" s="159" t="s">
        <v>135</v>
      </c>
      <c r="Z27" s="148"/>
      <c r="AA27" s="148"/>
      <c r="AB27" s="148"/>
      <c r="AC27" s="148"/>
      <c r="AD27" s="148"/>
      <c r="AE27" s="148"/>
      <c r="AF27" s="148"/>
      <c r="AG27" s="148" t="s">
        <v>153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2" x14ac:dyDescent="0.2">
      <c r="A28" s="155"/>
      <c r="B28" s="156"/>
      <c r="C28" s="187" t="s">
        <v>167</v>
      </c>
      <c r="D28" s="161"/>
      <c r="E28" s="162">
        <v>2.2200000000000002E-3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168</v>
      </c>
      <c r="C29" s="186" t="s">
        <v>169</v>
      </c>
      <c r="D29" s="174" t="s">
        <v>142</v>
      </c>
      <c r="E29" s="175">
        <v>14.61</v>
      </c>
      <c r="F29" s="176"/>
      <c r="G29" s="177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3.29E-3</v>
      </c>
      <c r="O29" s="158">
        <f>ROUND(E29*N29,2)</f>
        <v>0.05</v>
      </c>
      <c r="P29" s="158">
        <v>0</v>
      </c>
      <c r="Q29" s="158">
        <f>ROUND(E29*P29,2)</f>
        <v>0</v>
      </c>
      <c r="R29" s="159"/>
      <c r="S29" s="159" t="s">
        <v>149</v>
      </c>
      <c r="T29" s="159" t="s">
        <v>150</v>
      </c>
      <c r="U29" s="159">
        <v>1.877</v>
      </c>
      <c r="V29" s="159">
        <f>ROUND(E29*U29,2)</f>
        <v>27.42</v>
      </c>
      <c r="W29" s="159"/>
      <c r="X29" s="159" t="s">
        <v>134</v>
      </c>
      <c r="Y29" s="159" t="s">
        <v>135</v>
      </c>
      <c r="Z29" s="148"/>
      <c r="AA29" s="148"/>
      <c r="AB29" s="148"/>
      <c r="AC29" s="148"/>
      <c r="AD29" s="148"/>
      <c r="AE29" s="148"/>
      <c r="AF29" s="148"/>
      <c r="AG29" s="148" t="s">
        <v>153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7" t="s">
        <v>170</v>
      </c>
      <c r="D30" s="161"/>
      <c r="E30" s="162">
        <v>14.61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138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128</v>
      </c>
      <c r="B31" s="166" t="s">
        <v>81</v>
      </c>
      <c r="C31" s="185" t="s">
        <v>82</v>
      </c>
      <c r="D31" s="167"/>
      <c r="E31" s="168"/>
      <c r="F31" s="169"/>
      <c r="G31" s="170">
        <f>SUMIF(AG32:AG37,"&lt;&gt;NOR",G32:G37)</f>
        <v>0</v>
      </c>
      <c r="H31" s="164"/>
      <c r="I31" s="164">
        <f>SUM(I32:I37)</f>
        <v>0</v>
      </c>
      <c r="J31" s="164"/>
      <c r="K31" s="164">
        <f>SUM(K32:K37)</f>
        <v>0</v>
      </c>
      <c r="L31" s="164"/>
      <c r="M31" s="164">
        <f>SUM(M32:M37)</f>
        <v>0</v>
      </c>
      <c r="N31" s="163"/>
      <c r="O31" s="163">
        <f>SUM(O32:O37)</f>
        <v>0.47</v>
      </c>
      <c r="P31" s="163"/>
      <c r="Q31" s="163">
        <f>SUM(Q32:Q37)</f>
        <v>0</v>
      </c>
      <c r="R31" s="164"/>
      <c r="S31" s="164"/>
      <c r="T31" s="164"/>
      <c r="U31" s="164"/>
      <c r="V31" s="164">
        <f>SUM(V32:V37)</f>
        <v>9.91</v>
      </c>
      <c r="W31" s="164"/>
      <c r="X31" s="164"/>
      <c r="Y31" s="164"/>
      <c r="AG31" t="s">
        <v>129</v>
      </c>
    </row>
    <row r="32" spans="1:60" outlineLevel="1" x14ac:dyDescent="0.2">
      <c r="A32" s="172">
        <v>11</v>
      </c>
      <c r="B32" s="173" t="s">
        <v>171</v>
      </c>
      <c r="C32" s="186" t="s">
        <v>172</v>
      </c>
      <c r="D32" s="174" t="s">
        <v>159</v>
      </c>
      <c r="E32" s="175">
        <v>8.1</v>
      </c>
      <c r="F32" s="176"/>
      <c r="G32" s="177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5.8279999999999998E-2</v>
      </c>
      <c r="O32" s="158">
        <f>ROUND(E32*N32,2)</f>
        <v>0.47</v>
      </c>
      <c r="P32" s="158">
        <v>0</v>
      </c>
      <c r="Q32" s="158">
        <f>ROUND(E32*P32,2)</f>
        <v>0</v>
      </c>
      <c r="R32" s="159"/>
      <c r="S32" s="159" t="s">
        <v>133</v>
      </c>
      <c r="T32" s="159" t="s">
        <v>133</v>
      </c>
      <c r="U32" s="159">
        <v>0.48</v>
      </c>
      <c r="V32" s="159">
        <f>ROUND(E32*U32,2)</f>
        <v>3.89</v>
      </c>
      <c r="W32" s="159"/>
      <c r="X32" s="159" t="s">
        <v>134</v>
      </c>
      <c r="Y32" s="159" t="s">
        <v>135</v>
      </c>
      <c r="Z32" s="148"/>
      <c r="AA32" s="148"/>
      <c r="AB32" s="148"/>
      <c r="AC32" s="148"/>
      <c r="AD32" s="148"/>
      <c r="AE32" s="148"/>
      <c r="AF32" s="148"/>
      <c r="AG32" s="148" t="s">
        <v>153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7" t="s">
        <v>173</v>
      </c>
      <c r="D33" s="161"/>
      <c r="E33" s="162">
        <v>8.1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12</v>
      </c>
      <c r="B34" s="173" t="s">
        <v>174</v>
      </c>
      <c r="C34" s="186" t="s">
        <v>175</v>
      </c>
      <c r="D34" s="174" t="s">
        <v>159</v>
      </c>
      <c r="E34" s="175">
        <v>11.843999999999999</v>
      </c>
      <c r="F34" s="176"/>
      <c r="G34" s="177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3.5E-4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133</v>
      </c>
      <c r="T34" s="159" t="s">
        <v>133</v>
      </c>
      <c r="U34" s="159">
        <v>8.5999999999999993E-2</v>
      </c>
      <c r="V34" s="159">
        <f>ROUND(E34*U34,2)</f>
        <v>1.02</v>
      </c>
      <c r="W34" s="159"/>
      <c r="X34" s="159" t="s">
        <v>134</v>
      </c>
      <c r="Y34" s="159" t="s">
        <v>135</v>
      </c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7" t="s">
        <v>176</v>
      </c>
      <c r="D35" s="161"/>
      <c r="E35" s="162">
        <v>11.843999999999999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138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13</v>
      </c>
      <c r="B36" s="173" t="s">
        <v>177</v>
      </c>
      <c r="C36" s="186" t="s">
        <v>178</v>
      </c>
      <c r="D36" s="174" t="s">
        <v>159</v>
      </c>
      <c r="E36" s="175">
        <v>13.148999999999999</v>
      </c>
      <c r="F36" s="176"/>
      <c r="G36" s="177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9"/>
      <c r="S36" s="159" t="s">
        <v>133</v>
      </c>
      <c r="T36" s="159" t="s">
        <v>150</v>
      </c>
      <c r="U36" s="159">
        <v>0.38</v>
      </c>
      <c r="V36" s="159">
        <f>ROUND(E36*U36,2)</f>
        <v>5</v>
      </c>
      <c r="W36" s="159"/>
      <c r="X36" s="159" t="s">
        <v>134</v>
      </c>
      <c r="Y36" s="159" t="s">
        <v>135</v>
      </c>
      <c r="Z36" s="148"/>
      <c r="AA36" s="148"/>
      <c r="AB36" s="148"/>
      <c r="AC36" s="148"/>
      <c r="AD36" s="148"/>
      <c r="AE36" s="148"/>
      <c r="AF36" s="148"/>
      <c r="AG36" s="148" t="s">
        <v>153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7" t="s">
        <v>179</v>
      </c>
      <c r="D37" s="161"/>
      <c r="E37" s="162">
        <v>13.148999999999999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138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x14ac:dyDescent="0.2">
      <c r="A38" s="165" t="s">
        <v>128</v>
      </c>
      <c r="B38" s="166" t="s">
        <v>83</v>
      </c>
      <c r="C38" s="185" t="s">
        <v>84</v>
      </c>
      <c r="D38" s="167"/>
      <c r="E38" s="168"/>
      <c r="F38" s="169"/>
      <c r="G38" s="170">
        <f>SUMIF(AG39:AG40,"&lt;&gt;NOR",G39:G40)</f>
        <v>0</v>
      </c>
      <c r="H38" s="164"/>
      <c r="I38" s="164">
        <f>SUM(I39:I40)</f>
        <v>0</v>
      </c>
      <c r="J38" s="164"/>
      <c r="K38" s="164">
        <f>SUM(K39:K40)</f>
        <v>0</v>
      </c>
      <c r="L38" s="164"/>
      <c r="M38" s="164">
        <f>SUM(M39:M40)</f>
        <v>0</v>
      </c>
      <c r="N38" s="163"/>
      <c r="O38" s="163">
        <f>SUM(O39:O40)</f>
        <v>0.28999999999999998</v>
      </c>
      <c r="P38" s="163"/>
      <c r="Q38" s="163">
        <f>SUM(Q39:Q40)</f>
        <v>0</v>
      </c>
      <c r="R38" s="164"/>
      <c r="S38" s="164"/>
      <c r="T38" s="164"/>
      <c r="U38" s="164"/>
      <c r="V38" s="164">
        <f>SUM(V39:V40)</f>
        <v>1.23</v>
      </c>
      <c r="W38" s="164"/>
      <c r="X38" s="164"/>
      <c r="Y38" s="164"/>
      <c r="AG38" t="s">
        <v>129</v>
      </c>
    </row>
    <row r="39" spans="1:60" outlineLevel="1" x14ac:dyDescent="0.2">
      <c r="A39" s="172">
        <v>14</v>
      </c>
      <c r="B39" s="173" t="s">
        <v>180</v>
      </c>
      <c r="C39" s="186" t="s">
        <v>181</v>
      </c>
      <c r="D39" s="174" t="s">
        <v>159</v>
      </c>
      <c r="E39" s="175">
        <v>2.9750000000000001</v>
      </c>
      <c r="F39" s="176"/>
      <c r="G39" s="177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9.8680000000000004E-2</v>
      </c>
      <c r="O39" s="158">
        <f>ROUND(E39*N39,2)</f>
        <v>0.28999999999999998</v>
      </c>
      <c r="P39" s="158">
        <v>0</v>
      </c>
      <c r="Q39" s="158">
        <f>ROUND(E39*P39,2)</f>
        <v>0</v>
      </c>
      <c r="R39" s="159"/>
      <c r="S39" s="159" t="s">
        <v>133</v>
      </c>
      <c r="T39" s="159" t="s">
        <v>133</v>
      </c>
      <c r="U39" s="159">
        <v>0.41199999999999998</v>
      </c>
      <c r="V39" s="159">
        <f>ROUND(E39*U39,2)</f>
        <v>1.23</v>
      </c>
      <c r="W39" s="159"/>
      <c r="X39" s="159" t="s">
        <v>134</v>
      </c>
      <c r="Y39" s="159" t="s">
        <v>135</v>
      </c>
      <c r="Z39" s="148"/>
      <c r="AA39" s="148"/>
      <c r="AB39" s="148"/>
      <c r="AC39" s="148"/>
      <c r="AD39" s="148"/>
      <c r="AE39" s="148"/>
      <c r="AF39" s="148"/>
      <c r="AG39" s="148" t="s">
        <v>153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7" t="s">
        <v>182</v>
      </c>
      <c r="D40" s="161"/>
      <c r="E40" s="162">
        <v>2.9750000000000001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8"/>
      <c r="AA40" s="148"/>
      <c r="AB40" s="148"/>
      <c r="AC40" s="148"/>
      <c r="AD40" s="148"/>
      <c r="AE40" s="148"/>
      <c r="AF40" s="148"/>
      <c r="AG40" s="148" t="s">
        <v>138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165" t="s">
        <v>128</v>
      </c>
      <c r="B41" s="166" t="s">
        <v>91</v>
      </c>
      <c r="C41" s="185" t="s">
        <v>92</v>
      </c>
      <c r="D41" s="167"/>
      <c r="E41" s="168"/>
      <c r="F41" s="169"/>
      <c r="G41" s="170">
        <f>SUMIF(AG42:AG42,"&lt;&gt;NOR",G42:G42)</f>
        <v>0</v>
      </c>
      <c r="H41" s="164"/>
      <c r="I41" s="164">
        <f>SUM(I42:I42)</f>
        <v>0</v>
      </c>
      <c r="J41" s="164"/>
      <c r="K41" s="164">
        <f>SUM(K42:K42)</f>
        <v>0</v>
      </c>
      <c r="L41" s="164"/>
      <c r="M41" s="164">
        <f>SUM(M42:M42)</f>
        <v>0</v>
      </c>
      <c r="N41" s="163"/>
      <c r="O41" s="163">
        <f>SUM(O42:O42)</f>
        <v>0</v>
      </c>
      <c r="P41" s="163"/>
      <c r="Q41" s="163">
        <f>SUM(Q42:Q42)</f>
        <v>0</v>
      </c>
      <c r="R41" s="164"/>
      <c r="S41" s="164"/>
      <c r="T41" s="164"/>
      <c r="U41" s="164"/>
      <c r="V41" s="164">
        <f>SUM(V42:V42)</f>
        <v>3</v>
      </c>
      <c r="W41" s="164"/>
      <c r="X41" s="164"/>
      <c r="Y41" s="164"/>
      <c r="AG41" t="s">
        <v>129</v>
      </c>
    </row>
    <row r="42" spans="1:60" outlineLevel="1" x14ac:dyDescent="0.2">
      <c r="A42" s="178">
        <v>15</v>
      </c>
      <c r="B42" s="179" t="s">
        <v>183</v>
      </c>
      <c r="C42" s="188" t="s">
        <v>184</v>
      </c>
      <c r="D42" s="180" t="s">
        <v>166</v>
      </c>
      <c r="E42" s="181">
        <v>3.1994099999999999</v>
      </c>
      <c r="F42" s="182"/>
      <c r="G42" s="183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9"/>
      <c r="S42" s="159" t="s">
        <v>133</v>
      </c>
      <c r="T42" s="159" t="s">
        <v>133</v>
      </c>
      <c r="U42" s="159">
        <v>0.9385</v>
      </c>
      <c r="V42" s="159">
        <f>ROUND(E42*U42,2)</f>
        <v>3</v>
      </c>
      <c r="W42" s="159"/>
      <c r="X42" s="159" t="s">
        <v>185</v>
      </c>
      <c r="Y42" s="159" t="s">
        <v>135</v>
      </c>
      <c r="Z42" s="148"/>
      <c r="AA42" s="148"/>
      <c r="AB42" s="148"/>
      <c r="AC42" s="148"/>
      <c r="AD42" s="148"/>
      <c r="AE42" s="148"/>
      <c r="AF42" s="148"/>
      <c r="AG42" s="148" t="s">
        <v>186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5" t="s">
        <v>128</v>
      </c>
      <c r="B43" s="166" t="s">
        <v>93</v>
      </c>
      <c r="C43" s="185" t="s">
        <v>94</v>
      </c>
      <c r="D43" s="167"/>
      <c r="E43" s="168"/>
      <c r="F43" s="169"/>
      <c r="G43" s="170">
        <f>SUMIF(AG44:AG46,"&lt;&gt;NOR",G44:G46)</f>
        <v>0</v>
      </c>
      <c r="H43" s="164"/>
      <c r="I43" s="164">
        <f>SUM(I44:I46)</f>
        <v>0</v>
      </c>
      <c r="J43" s="164"/>
      <c r="K43" s="164">
        <f>SUM(K44:K46)</f>
        <v>0</v>
      </c>
      <c r="L43" s="164"/>
      <c r="M43" s="164">
        <f>SUM(M44:M46)</f>
        <v>0</v>
      </c>
      <c r="N43" s="163"/>
      <c r="O43" s="163">
        <f>SUM(O44:O46)</f>
        <v>0</v>
      </c>
      <c r="P43" s="163"/>
      <c r="Q43" s="163">
        <f>SUM(Q44:Q46)</f>
        <v>0</v>
      </c>
      <c r="R43" s="164"/>
      <c r="S43" s="164"/>
      <c r="T43" s="164"/>
      <c r="U43" s="164"/>
      <c r="V43" s="164">
        <f>SUM(V44:V46)</f>
        <v>0</v>
      </c>
      <c r="W43" s="164"/>
      <c r="X43" s="164"/>
      <c r="Y43" s="164"/>
      <c r="AG43" t="s">
        <v>129</v>
      </c>
    </row>
    <row r="44" spans="1:60" ht="22.5" outlineLevel="1" x14ac:dyDescent="0.2">
      <c r="A44" s="172">
        <v>16</v>
      </c>
      <c r="B44" s="173" t="s">
        <v>187</v>
      </c>
      <c r="C44" s="186" t="s">
        <v>188</v>
      </c>
      <c r="D44" s="174" t="s">
        <v>142</v>
      </c>
      <c r="E44" s="175">
        <v>14.61</v>
      </c>
      <c r="F44" s="176"/>
      <c r="G44" s="177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0</v>
      </c>
      <c r="O44" s="158">
        <f>ROUND(E44*N44,2)</f>
        <v>0</v>
      </c>
      <c r="P44" s="158">
        <v>0</v>
      </c>
      <c r="Q44" s="158">
        <f>ROUND(E44*P44,2)</f>
        <v>0</v>
      </c>
      <c r="R44" s="159"/>
      <c r="S44" s="159" t="s">
        <v>149</v>
      </c>
      <c r="T44" s="159" t="s">
        <v>150</v>
      </c>
      <c r="U44" s="159">
        <v>0</v>
      </c>
      <c r="V44" s="159">
        <f>ROUND(E44*U44,2)</f>
        <v>0</v>
      </c>
      <c r="W44" s="159"/>
      <c r="X44" s="159" t="s">
        <v>134</v>
      </c>
      <c r="Y44" s="159" t="s">
        <v>135</v>
      </c>
      <c r="Z44" s="148"/>
      <c r="AA44" s="148"/>
      <c r="AB44" s="148"/>
      <c r="AC44" s="148"/>
      <c r="AD44" s="148"/>
      <c r="AE44" s="148"/>
      <c r="AF44" s="148"/>
      <c r="AG44" s="148" t="s">
        <v>153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7" t="s">
        <v>170</v>
      </c>
      <c r="D45" s="161"/>
      <c r="E45" s="162">
        <v>14.61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138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>
        <v>17</v>
      </c>
      <c r="B46" s="156" t="s">
        <v>189</v>
      </c>
      <c r="C46" s="189" t="s">
        <v>190</v>
      </c>
      <c r="D46" s="157" t="s">
        <v>0</v>
      </c>
      <c r="E46" s="184"/>
      <c r="F46" s="160"/>
      <c r="G46" s="159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9"/>
      <c r="S46" s="159" t="s">
        <v>133</v>
      </c>
      <c r="T46" s="159" t="s">
        <v>133</v>
      </c>
      <c r="U46" s="159">
        <v>0</v>
      </c>
      <c r="V46" s="159">
        <f>ROUND(E46*U46,2)</f>
        <v>0</v>
      </c>
      <c r="W46" s="159"/>
      <c r="X46" s="159" t="s">
        <v>185</v>
      </c>
      <c r="Y46" s="159" t="s">
        <v>135</v>
      </c>
      <c r="Z46" s="148"/>
      <c r="AA46" s="148"/>
      <c r="AB46" s="148"/>
      <c r="AC46" s="148"/>
      <c r="AD46" s="148"/>
      <c r="AE46" s="148"/>
      <c r="AF46" s="148"/>
      <c r="AG46" s="148" t="s">
        <v>186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65" t="s">
        <v>128</v>
      </c>
      <c r="B47" s="166" t="s">
        <v>100</v>
      </c>
      <c r="C47" s="185" t="s">
        <v>30</v>
      </c>
      <c r="D47" s="167"/>
      <c r="E47" s="168"/>
      <c r="F47" s="169"/>
      <c r="G47" s="170">
        <f>SUMIF(AG48:AG48,"&lt;&gt;NOR",G48:G48)</f>
        <v>0</v>
      </c>
      <c r="H47" s="164"/>
      <c r="I47" s="164">
        <f>SUM(I48:I48)</f>
        <v>0</v>
      </c>
      <c r="J47" s="164"/>
      <c r="K47" s="164">
        <f>SUM(K48:K48)</f>
        <v>0</v>
      </c>
      <c r="L47" s="164"/>
      <c r="M47" s="164">
        <f>SUM(M48:M48)</f>
        <v>0</v>
      </c>
      <c r="N47" s="163"/>
      <c r="O47" s="163">
        <f>SUM(O48:O48)</f>
        <v>0</v>
      </c>
      <c r="P47" s="163"/>
      <c r="Q47" s="163">
        <f>SUM(Q48:Q48)</f>
        <v>0</v>
      </c>
      <c r="R47" s="164"/>
      <c r="S47" s="164"/>
      <c r="T47" s="164"/>
      <c r="U47" s="164"/>
      <c r="V47" s="164">
        <f>SUM(V48:V48)</f>
        <v>0</v>
      </c>
      <c r="W47" s="164"/>
      <c r="X47" s="164"/>
      <c r="Y47" s="164"/>
      <c r="AG47" t="s">
        <v>129</v>
      </c>
    </row>
    <row r="48" spans="1:60" outlineLevel="1" x14ac:dyDescent="0.2">
      <c r="A48" s="172">
        <v>18</v>
      </c>
      <c r="B48" s="173" t="s">
        <v>191</v>
      </c>
      <c r="C48" s="186" t="s">
        <v>192</v>
      </c>
      <c r="D48" s="174" t="s">
        <v>193</v>
      </c>
      <c r="E48" s="175">
        <v>1</v>
      </c>
      <c r="F48" s="176"/>
      <c r="G48" s="177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9"/>
      <c r="S48" s="159" t="s">
        <v>133</v>
      </c>
      <c r="T48" s="159" t="s">
        <v>150</v>
      </c>
      <c r="U48" s="159">
        <v>0</v>
      </c>
      <c r="V48" s="159">
        <f>ROUND(E48*U48,2)</f>
        <v>0</v>
      </c>
      <c r="W48" s="159"/>
      <c r="X48" s="159" t="s">
        <v>194</v>
      </c>
      <c r="Y48" s="159" t="s">
        <v>135</v>
      </c>
      <c r="Z48" s="148"/>
      <c r="AA48" s="148"/>
      <c r="AB48" s="148"/>
      <c r="AC48" s="148"/>
      <c r="AD48" s="148"/>
      <c r="AE48" s="148"/>
      <c r="AF48" s="148"/>
      <c r="AG48" s="148" t="s">
        <v>195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114</v>
      </c>
    </row>
    <row r="50" spans="1:33" x14ac:dyDescent="0.2">
      <c r="A50" s="151"/>
      <c r="B50" s="152" t="s">
        <v>31</v>
      </c>
      <c r="C50" s="191"/>
      <c r="D50" s="153"/>
      <c r="E50" s="154"/>
      <c r="F50" s="154"/>
      <c r="G50" s="171">
        <f>G8+G20+G31+G38+G41+G43+G47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196</v>
      </c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190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56" t="s">
        <v>197</v>
      </c>
      <c r="B53" s="256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8"/>
      <c r="B54" s="259"/>
      <c r="C54" s="260"/>
      <c r="D54" s="259"/>
      <c r="E54" s="259"/>
      <c r="F54" s="259"/>
      <c r="G54" s="26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198</v>
      </c>
    </row>
    <row r="55" spans="1:33" x14ac:dyDescent="0.2">
      <c r="A55" s="262"/>
      <c r="B55" s="263"/>
      <c r="C55" s="264"/>
      <c r="D55" s="263"/>
      <c r="E55" s="263"/>
      <c r="F55" s="263"/>
      <c r="G55" s="26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2"/>
      <c r="B56" s="263"/>
      <c r="C56" s="264"/>
      <c r="D56" s="263"/>
      <c r="E56" s="263"/>
      <c r="F56" s="263"/>
      <c r="G56" s="26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62"/>
      <c r="B57" s="263"/>
      <c r="C57" s="264"/>
      <c r="D57" s="263"/>
      <c r="E57" s="263"/>
      <c r="F57" s="263"/>
      <c r="G57" s="26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66"/>
      <c r="B58" s="267"/>
      <c r="C58" s="268"/>
      <c r="D58" s="267"/>
      <c r="E58" s="267"/>
      <c r="F58" s="267"/>
      <c r="G58" s="26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190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192"/>
      <c r="D60" s="10"/>
      <c r="AG60" t="s">
        <v>199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58C4-A52F-4089-AFC6-497E01D4886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50" t="s">
        <v>9</v>
      </c>
      <c r="B3" s="49" t="s">
        <v>56</v>
      </c>
      <c r="C3" s="250" t="s">
        <v>57</v>
      </c>
      <c r="D3" s="251"/>
      <c r="E3" s="251"/>
      <c r="F3" s="251"/>
      <c r="G3" s="252"/>
      <c r="AC3" s="122" t="s">
        <v>103</v>
      </c>
      <c r="AG3" t="s">
        <v>104</v>
      </c>
    </row>
    <row r="4" spans="1:60" ht="24.95" customHeight="1" x14ac:dyDescent="0.2">
      <c r="A4" s="141" t="s">
        <v>10</v>
      </c>
      <c r="B4" s="142" t="s">
        <v>58</v>
      </c>
      <c r="C4" s="253" t="s">
        <v>57</v>
      </c>
      <c r="D4" s="254"/>
      <c r="E4" s="254"/>
      <c r="F4" s="254"/>
      <c r="G4" s="255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31</v>
      </c>
      <c r="H6" s="147" t="s">
        <v>32</v>
      </c>
      <c r="I6" s="147" t="s">
        <v>112</v>
      </c>
      <c r="J6" s="147" t="s">
        <v>33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  <c r="Y6" s="147" t="s">
        <v>127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128</v>
      </c>
      <c r="B8" s="166" t="s">
        <v>75</v>
      </c>
      <c r="C8" s="185" t="s">
        <v>76</v>
      </c>
      <c r="D8" s="167"/>
      <c r="E8" s="168"/>
      <c r="F8" s="169"/>
      <c r="G8" s="170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3"/>
      <c r="O8" s="163">
        <f>SUM(O9:O16)</f>
        <v>0</v>
      </c>
      <c r="P8" s="163"/>
      <c r="Q8" s="163">
        <f>SUM(Q9:Q16)</f>
        <v>0</v>
      </c>
      <c r="R8" s="164"/>
      <c r="S8" s="164"/>
      <c r="T8" s="164"/>
      <c r="U8" s="164"/>
      <c r="V8" s="164">
        <f>SUM(V9:V16)</f>
        <v>26.23</v>
      </c>
      <c r="W8" s="164"/>
      <c r="X8" s="164"/>
      <c r="Y8" s="164"/>
      <c r="AG8" t="s">
        <v>129</v>
      </c>
    </row>
    <row r="9" spans="1:60" outlineLevel="1" x14ac:dyDescent="0.2">
      <c r="A9" s="172">
        <v>1</v>
      </c>
      <c r="B9" s="173" t="s">
        <v>200</v>
      </c>
      <c r="C9" s="186" t="s">
        <v>201</v>
      </c>
      <c r="D9" s="174" t="s">
        <v>159</v>
      </c>
      <c r="E9" s="175">
        <v>75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133</v>
      </c>
      <c r="T9" s="159" t="s">
        <v>133</v>
      </c>
      <c r="U9" s="159">
        <v>0.17199999999999999</v>
      </c>
      <c r="V9" s="159">
        <f>ROUND(E9*U9,2)</f>
        <v>12.9</v>
      </c>
      <c r="W9" s="159"/>
      <c r="X9" s="159" t="s">
        <v>134</v>
      </c>
      <c r="Y9" s="159" t="s">
        <v>135</v>
      </c>
      <c r="Z9" s="148"/>
      <c r="AA9" s="148"/>
      <c r="AB9" s="148"/>
      <c r="AC9" s="148"/>
      <c r="AD9" s="148"/>
      <c r="AE9" s="148"/>
      <c r="AF9" s="148"/>
      <c r="AG9" s="148" t="s">
        <v>153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7" t="s">
        <v>202</v>
      </c>
      <c r="D10" s="161"/>
      <c r="E10" s="162">
        <v>75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203</v>
      </c>
      <c r="C11" s="186" t="s">
        <v>204</v>
      </c>
      <c r="D11" s="174" t="s">
        <v>159</v>
      </c>
      <c r="E11" s="175">
        <v>75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5.0000000000000002E-5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133</v>
      </c>
      <c r="T11" s="159" t="s">
        <v>133</v>
      </c>
      <c r="U11" s="159">
        <v>0.03</v>
      </c>
      <c r="V11" s="159">
        <f>ROUND(E11*U11,2)</f>
        <v>2.25</v>
      </c>
      <c r="W11" s="159"/>
      <c r="X11" s="159" t="s">
        <v>134</v>
      </c>
      <c r="Y11" s="159" t="s">
        <v>135</v>
      </c>
      <c r="Z11" s="148"/>
      <c r="AA11" s="148"/>
      <c r="AB11" s="148"/>
      <c r="AC11" s="148"/>
      <c r="AD11" s="148"/>
      <c r="AE11" s="148"/>
      <c r="AF11" s="148"/>
      <c r="AG11" s="148" t="s">
        <v>153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7" t="s">
        <v>205</v>
      </c>
      <c r="D12" s="161"/>
      <c r="E12" s="162">
        <v>75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138</v>
      </c>
      <c r="AH12" s="148">
        <v>5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206</v>
      </c>
      <c r="C13" s="186" t="s">
        <v>207</v>
      </c>
      <c r="D13" s="174" t="s">
        <v>159</v>
      </c>
      <c r="E13" s="175">
        <v>120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133</v>
      </c>
      <c r="T13" s="159" t="s">
        <v>133</v>
      </c>
      <c r="U13" s="159">
        <v>8.9999999999999993E-3</v>
      </c>
      <c r="V13" s="159">
        <f>ROUND(E13*U13,2)</f>
        <v>1.08</v>
      </c>
      <c r="W13" s="159"/>
      <c r="X13" s="159" t="s">
        <v>134</v>
      </c>
      <c r="Y13" s="159" t="s">
        <v>135</v>
      </c>
      <c r="Z13" s="148"/>
      <c r="AA13" s="148"/>
      <c r="AB13" s="148"/>
      <c r="AC13" s="148"/>
      <c r="AD13" s="148"/>
      <c r="AE13" s="148"/>
      <c r="AF13" s="148"/>
      <c r="AG13" s="148" t="s">
        <v>153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7" t="s">
        <v>208</v>
      </c>
      <c r="D14" s="161"/>
      <c r="E14" s="162">
        <v>120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138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209</v>
      </c>
      <c r="C15" s="186" t="s">
        <v>210</v>
      </c>
      <c r="D15" s="174" t="s">
        <v>211</v>
      </c>
      <c r="E15" s="175">
        <v>10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 t="s">
        <v>212</v>
      </c>
      <c r="S15" s="159" t="s">
        <v>133</v>
      </c>
      <c r="T15" s="159" t="s">
        <v>133</v>
      </c>
      <c r="U15" s="159">
        <v>1</v>
      </c>
      <c r="V15" s="159">
        <f>ROUND(E15*U15,2)</f>
        <v>10</v>
      </c>
      <c r="W15" s="159"/>
      <c r="X15" s="159" t="s">
        <v>213</v>
      </c>
      <c r="Y15" s="159" t="s">
        <v>135</v>
      </c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7" t="s">
        <v>215</v>
      </c>
      <c r="D16" s="161"/>
      <c r="E16" s="162">
        <v>10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138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5" t="s">
        <v>128</v>
      </c>
      <c r="B17" s="166" t="s">
        <v>77</v>
      </c>
      <c r="C17" s="185" t="s">
        <v>78</v>
      </c>
      <c r="D17" s="167"/>
      <c r="E17" s="168"/>
      <c r="F17" s="169"/>
      <c r="G17" s="170">
        <f>SUMIF(AG18:AG30,"&lt;&gt;NOR",G18:G30)</f>
        <v>0</v>
      </c>
      <c r="H17" s="164"/>
      <c r="I17" s="164">
        <f>SUM(I18:I30)</f>
        <v>0</v>
      </c>
      <c r="J17" s="164"/>
      <c r="K17" s="164">
        <f>SUM(K18:K30)</f>
        <v>0</v>
      </c>
      <c r="L17" s="164"/>
      <c r="M17" s="164">
        <f>SUM(M18:M30)</f>
        <v>0</v>
      </c>
      <c r="N17" s="163"/>
      <c r="O17" s="163">
        <f>SUM(O18:O30)</f>
        <v>7.9899999999999993</v>
      </c>
      <c r="P17" s="163"/>
      <c r="Q17" s="163">
        <f>SUM(Q18:Q30)</f>
        <v>0</v>
      </c>
      <c r="R17" s="164"/>
      <c r="S17" s="164"/>
      <c r="T17" s="164"/>
      <c r="U17" s="164"/>
      <c r="V17" s="164">
        <f>SUM(V18:V30)</f>
        <v>120.29</v>
      </c>
      <c r="W17" s="164"/>
      <c r="X17" s="164"/>
      <c r="Y17" s="164"/>
      <c r="AG17" t="s">
        <v>129</v>
      </c>
    </row>
    <row r="18" spans="1:60" outlineLevel="1" x14ac:dyDescent="0.2">
      <c r="A18" s="172">
        <v>5</v>
      </c>
      <c r="B18" s="173" t="s">
        <v>130</v>
      </c>
      <c r="C18" s="186" t="s">
        <v>131</v>
      </c>
      <c r="D18" s="174" t="s">
        <v>132</v>
      </c>
      <c r="E18" s="175">
        <v>2.0249999999999999</v>
      </c>
      <c r="F18" s="176"/>
      <c r="G18" s="177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2.5874999999999999</v>
      </c>
      <c r="O18" s="158">
        <f>ROUND(E18*N18,2)</f>
        <v>5.24</v>
      </c>
      <c r="P18" s="158">
        <v>0</v>
      </c>
      <c r="Q18" s="158">
        <f>ROUND(E18*P18,2)</f>
        <v>0</v>
      </c>
      <c r="R18" s="159"/>
      <c r="S18" s="159" t="s">
        <v>133</v>
      </c>
      <c r="T18" s="159" t="s">
        <v>133</v>
      </c>
      <c r="U18" s="159">
        <v>0</v>
      </c>
      <c r="V18" s="159">
        <f>ROUND(E18*U18,2)</f>
        <v>0</v>
      </c>
      <c r="W18" s="159"/>
      <c r="X18" s="159" t="s">
        <v>134</v>
      </c>
      <c r="Y18" s="159" t="s">
        <v>135</v>
      </c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7" t="s">
        <v>216</v>
      </c>
      <c r="D19" s="161"/>
      <c r="E19" s="162">
        <v>1.875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138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3" x14ac:dyDescent="0.2">
      <c r="A20" s="155"/>
      <c r="B20" s="156"/>
      <c r="C20" s="187" t="s">
        <v>217</v>
      </c>
      <c r="D20" s="161"/>
      <c r="E20" s="162">
        <v>0.15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8"/>
      <c r="AA20" s="148"/>
      <c r="AB20" s="148"/>
      <c r="AC20" s="148"/>
      <c r="AD20" s="148"/>
      <c r="AE20" s="148"/>
      <c r="AF20" s="148"/>
      <c r="AG20" s="148" t="s">
        <v>138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2">
        <v>6</v>
      </c>
      <c r="B21" s="173" t="s">
        <v>140</v>
      </c>
      <c r="C21" s="186" t="s">
        <v>141</v>
      </c>
      <c r="D21" s="174" t="s">
        <v>142</v>
      </c>
      <c r="E21" s="175">
        <v>20</v>
      </c>
      <c r="F21" s="176"/>
      <c r="G21" s="177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8">
        <v>4.4979999999999999E-2</v>
      </c>
      <c r="O21" s="158">
        <f>ROUND(E21*N21,2)</f>
        <v>0.9</v>
      </c>
      <c r="P21" s="158">
        <v>0</v>
      </c>
      <c r="Q21" s="158">
        <f>ROUND(E21*P21,2)</f>
        <v>0</v>
      </c>
      <c r="R21" s="159"/>
      <c r="S21" s="159" t="s">
        <v>133</v>
      </c>
      <c r="T21" s="159" t="s">
        <v>133</v>
      </c>
      <c r="U21" s="159">
        <v>0.88100000000000001</v>
      </c>
      <c r="V21" s="159">
        <f>ROUND(E21*U21,2)</f>
        <v>17.62</v>
      </c>
      <c r="W21" s="159"/>
      <c r="X21" s="159" t="s">
        <v>134</v>
      </c>
      <c r="Y21" s="159" t="s">
        <v>135</v>
      </c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7" t="s">
        <v>218</v>
      </c>
      <c r="D22" s="161"/>
      <c r="E22" s="162">
        <v>20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8"/>
      <c r="AA22" s="148"/>
      <c r="AB22" s="148"/>
      <c r="AC22" s="148"/>
      <c r="AD22" s="148"/>
      <c r="AE22" s="148"/>
      <c r="AF22" s="148"/>
      <c r="AG22" s="148" t="s">
        <v>138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2">
        <v>7</v>
      </c>
      <c r="B23" s="173" t="s">
        <v>144</v>
      </c>
      <c r="C23" s="186" t="s">
        <v>145</v>
      </c>
      <c r="D23" s="174" t="s">
        <v>146</v>
      </c>
      <c r="E23" s="175">
        <v>5</v>
      </c>
      <c r="F23" s="176"/>
      <c r="G23" s="177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4.4000000000000003E-3</v>
      </c>
      <c r="O23" s="158">
        <f>ROUND(E23*N23,2)</f>
        <v>0.02</v>
      </c>
      <c r="P23" s="158">
        <v>0</v>
      </c>
      <c r="Q23" s="158">
        <f>ROUND(E23*P23,2)</f>
        <v>0</v>
      </c>
      <c r="R23" s="159"/>
      <c r="S23" s="159" t="s">
        <v>133</v>
      </c>
      <c r="T23" s="159" t="s">
        <v>133</v>
      </c>
      <c r="U23" s="159">
        <v>4.8840000000000003</v>
      </c>
      <c r="V23" s="159">
        <f>ROUND(E23*U23,2)</f>
        <v>24.42</v>
      </c>
      <c r="W23" s="159"/>
      <c r="X23" s="159" t="s">
        <v>134</v>
      </c>
      <c r="Y23" s="159" t="s">
        <v>135</v>
      </c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7" t="s">
        <v>219</v>
      </c>
      <c r="D24" s="161"/>
      <c r="E24" s="162">
        <v>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2">
        <v>8</v>
      </c>
      <c r="B25" s="173" t="s">
        <v>147</v>
      </c>
      <c r="C25" s="186" t="s">
        <v>148</v>
      </c>
      <c r="D25" s="174" t="s">
        <v>142</v>
      </c>
      <c r="E25" s="175">
        <v>20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8.0170000000000005E-2</v>
      </c>
      <c r="O25" s="158">
        <f>ROUND(E25*N25,2)</f>
        <v>1.6</v>
      </c>
      <c r="P25" s="158">
        <v>0</v>
      </c>
      <c r="Q25" s="158">
        <f>ROUND(E25*P25,2)</f>
        <v>0</v>
      </c>
      <c r="R25" s="159"/>
      <c r="S25" s="159" t="s">
        <v>149</v>
      </c>
      <c r="T25" s="159" t="s">
        <v>150</v>
      </c>
      <c r="U25" s="159">
        <v>2.56</v>
      </c>
      <c r="V25" s="159">
        <f>ROUND(E25*U25,2)</f>
        <v>51.2</v>
      </c>
      <c r="W25" s="159"/>
      <c r="X25" s="159" t="s">
        <v>134</v>
      </c>
      <c r="Y25" s="159" t="s">
        <v>135</v>
      </c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7" t="s">
        <v>218</v>
      </c>
      <c r="D26" s="161"/>
      <c r="E26" s="162">
        <v>20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138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2">
        <v>9</v>
      </c>
      <c r="B27" s="173" t="s">
        <v>151</v>
      </c>
      <c r="C27" s="186" t="s">
        <v>152</v>
      </c>
      <c r="D27" s="174" t="s">
        <v>146</v>
      </c>
      <c r="E27" s="175">
        <v>5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1.009E-2</v>
      </c>
      <c r="O27" s="158">
        <f>ROUND(E27*N27,2)</f>
        <v>0.05</v>
      </c>
      <c r="P27" s="158">
        <v>0</v>
      </c>
      <c r="Q27" s="158">
        <f>ROUND(E27*P27,2)</f>
        <v>0</v>
      </c>
      <c r="R27" s="159"/>
      <c r="S27" s="159" t="s">
        <v>149</v>
      </c>
      <c r="T27" s="159" t="s">
        <v>150</v>
      </c>
      <c r="U27" s="159">
        <v>3.95</v>
      </c>
      <c r="V27" s="159">
        <f>ROUND(E27*U27,2)</f>
        <v>19.75</v>
      </c>
      <c r="W27" s="159"/>
      <c r="X27" s="159" t="s">
        <v>134</v>
      </c>
      <c r="Y27" s="159" t="s">
        <v>135</v>
      </c>
      <c r="Z27" s="148"/>
      <c r="AA27" s="148"/>
      <c r="AB27" s="148"/>
      <c r="AC27" s="148"/>
      <c r="AD27" s="148"/>
      <c r="AE27" s="148"/>
      <c r="AF27" s="148"/>
      <c r="AG27" s="148" t="s">
        <v>153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7" t="s">
        <v>219</v>
      </c>
      <c r="D28" s="161"/>
      <c r="E28" s="162">
        <v>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2">
        <v>10</v>
      </c>
      <c r="B29" s="173" t="s">
        <v>220</v>
      </c>
      <c r="C29" s="186" t="s">
        <v>221</v>
      </c>
      <c r="D29" s="174" t="s">
        <v>159</v>
      </c>
      <c r="E29" s="175">
        <v>6.32</v>
      </c>
      <c r="F29" s="176"/>
      <c r="G29" s="177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2.7720000000000002E-2</v>
      </c>
      <c r="O29" s="158">
        <f>ROUND(E29*N29,2)</f>
        <v>0.18</v>
      </c>
      <c r="P29" s="158">
        <v>0</v>
      </c>
      <c r="Q29" s="158">
        <f>ROUND(E29*P29,2)</f>
        <v>0</v>
      </c>
      <c r="R29" s="159"/>
      <c r="S29" s="159" t="s">
        <v>149</v>
      </c>
      <c r="T29" s="159" t="s">
        <v>133</v>
      </c>
      <c r="U29" s="159">
        <v>1.155</v>
      </c>
      <c r="V29" s="159">
        <f>ROUND(E29*U29,2)</f>
        <v>7.3</v>
      </c>
      <c r="W29" s="159"/>
      <c r="X29" s="159" t="s">
        <v>134</v>
      </c>
      <c r="Y29" s="159" t="s">
        <v>135</v>
      </c>
      <c r="Z29" s="148"/>
      <c r="AA29" s="148"/>
      <c r="AB29" s="148"/>
      <c r="AC29" s="148"/>
      <c r="AD29" s="148"/>
      <c r="AE29" s="148"/>
      <c r="AF29" s="148"/>
      <c r="AG29" s="148" t="s">
        <v>153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187" t="s">
        <v>222</v>
      </c>
      <c r="D30" s="161"/>
      <c r="E30" s="162">
        <v>6.32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8"/>
      <c r="AA30" s="148"/>
      <c r="AB30" s="148"/>
      <c r="AC30" s="148"/>
      <c r="AD30" s="148"/>
      <c r="AE30" s="148"/>
      <c r="AF30" s="148"/>
      <c r="AG30" s="148" t="s">
        <v>138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x14ac:dyDescent="0.2">
      <c r="A31" s="165" t="s">
        <v>128</v>
      </c>
      <c r="B31" s="166" t="s">
        <v>79</v>
      </c>
      <c r="C31" s="185" t="s">
        <v>80</v>
      </c>
      <c r="D31" s="167"/>
      <c r="E31" s="168"/>
      <c r="F31" s="169"/>
      <c r="G31" s="170">
        <f>SUMIF(AG32:AG47,"&lt;&gt;NOR",G32:G47)</f>
        <v>0</v>
      </c>
      <c r="H31" s="164"/>
      <c r="I31" s="164">
        <f>SUM(I32:I47)</f>
        <v>0</v>
      </c>
      <c r="J31" s="164"/>
      <c r="K31" s="164">
        <f>SUM(K32:K47)</f>
        <v>0</v>
      </c>
      <c r="L31" s="164"/>
      <c r="M31" s="164">
        <f>SUM(M32:M47)</f>
        <v>0</v>
      </c>
      <c r="N31" s="163"/>
      <c r="O31" s="163">
        <f>SUM(O32:O47)</f>
        <v>7.8999999999999995</v>
      </c>
      <c r="P31" s="163"/>
      <c r="Q31" s="163">
        <f>SUM(Q32:Q47)</f>
        <v>0</v>
      </c>
      <c r="R31" s="164"/>
      <c r="S31" s="164"/>
      <c r="T31" s="164"/>
      <c r="U31" s="164"/>
      <c r="V31" s="164">
        <f>SUM(V32:V47)</f>
        <v>147.31</v>
      </c>
      <c r="W31" s="164"/>
      <c r="X31" s="164"/>
      <c r="Y31" s="164"/>
      <c r="AG31" t="s">
        <v>129</v>
      </c>
    </row>
    <row r="32" spans="1:60" outlineLevel="1" x14ac:dyDescent="0.2">
      <c r="A32" s="172">
        <v>11</v>
      </c>
      <c r="B32" s="173" t="s">
        <v>154</v>
      </c>
      <c r="C32" s="186" t="s">
        <v>155</v>
      </c>
      <c r="D32" s="174" t="s">
        <v>132</v>
      </c>
      <c r="E32" s="175">
        <v>1.1991000000000001</v>
      </c>
      <c r="F32" s="176"/>
      <c r="G32" s="177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2.54278</v>
      </c>
      <c r="O32" s="158">
        <f>ROUND(E32*N32,2)</f>
        <v>3.05</v>
      </c>
      <c r="P32" s="158">
        <v>0</v>
      </c>
      <c r="Q32" s="158">
        <f>ROUND(E32*P32,2)</f>
        <v>0</v>
      </c>
      <c r="R32" s="159"/>
      <c r="S32" s="159" t="s">
        <v>133</v>
      </c>
      <c r="T32" s="159" t="s">
        <v>133</v>
      </c>
      <c r="U32" s="159">
        <v>2.6669999999999998</v>
      </c>
      <c r="V32" s="159">
        <f>ROUND(E32*U32,2)</f>
        <v>3.2</v>
      </c>
      <c r="W32" s="159"/>
      <c r="X32" s="159" t="s">
        <v>134</v>
      </c>
      <c r="Y32" s="159" t="s">
        <v>135</v>
      </c>
      <c r="Z32" s="148"/>
      <c r="AA32" s="148"/>
      <c r="AB32" s="148"/>
      <c r="AC32" s="148"/>
      <c r="AD32" s="148"/>
      <c r="AE32" s="148"/>
      <c r="AF32" s="148"/>
      <c r="AG32" s="148" t="s">
        <v>153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7" t="s">
        <v>223</v>
      </c>
      <c r="D33" s="161"/>
      <c r="E33" s="162">
        <v>1.1991000000000001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12</v>
      </c>
      <c r="B34" s="173" t="s">
        <v>157</v>
      </c>
      <c r="C34" s="186" t="s">
        <v>158</v>
      </c>
      <c r="D34" s="174" t="s">
        <v>159</v>
      </c>
      <c r="E34" s="175">
        <v>15.417</v>
      </c>
      <c r="F34" s="176"/>
      <c r="G34" s="177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1.5630000000000002E-2</v>
      </c>
      <c r="O34" s="158">
        <f>ROUND(E34*N34,2)</f>
        <v>0.24</v>
      </c>
      <c r="P34" s="158">
        <v>0</v>
      </c>
      <c r="Q34" s="158">
        <f>ROUND(E34*P34,2)</f>
        <v>0</v>
      </c>
      <c r="R34" s="159"/>
      <c r="S34" s="159" t="s">
        <v>133</v>
      </c>
      <c r="T34" s="159" t="s">
        <v>133</v>
      </c>
      <c r="U34" s="159">
        <v>1.1599999999999999</v>
      </c>
      <c r="V34" s="159">
        <f>ROUND(E34*U34,2)</f>
        <v>17.88</v>
      </c>
      <c r="W34" s="159"/>
      <c r="X34" s="159" t="s">
        <v>134</v>
      </c>
      <c r="Y34" s="159" t="s">
        <v>135</v>
      </c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7" t="s">
        <v>224</v>
      </c>
      <c r="D35" s="161"/>
      <c r="E35" s="162">
        <v>15.417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138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2">
        <v>13</v>
      </c>
      <c r="B36" s="173" t="s">
        <v>161</v>
      </c>
      <c r="C36" s="186" t="s">
        <v>162</v>
      </c>
      <c r="D36" s="174" t="s">
        <v>159</v>
      </c>
      <c r="E36" s="175">
        <v>15.417</v>
      </c>
      <c r="F36" s="176"/>
      <c r="G36" s="177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0</v>
      </c>
      <c r="O36" s="158">
        <f>ROUND(E36*N36,2)</f>
        <v>0</v>
      </c>
      <c r="P36" s="158">
        <v>0</v>
      </c>
      <c r="Q36" s="158">
        <f>ROUND(E36*P36,2)</f>
        <v>0</v>
      </c>
      <c r="R36" s="159"/>
      <c r="S36" s="159" t="s">
        <v>133</v>
      </c>
      <c r="T36" s="159" t="s">
        <v>133</v>
      </c>
      <c r="U36" s="159">
        <v>0.33900000000000002</v>
      </c>
      <c r="V36" s="159">
        <f>ROUND(E36*U36,2)</f>
        <v>5.23</v>
      </c>
      <c r="W36" s="159"/>
      <c r="X36" s="159" t="s">
        <v>134</v>
      </c>
      <c r="Y36" s="159" t="s">
        <v>135</v>
      </c>
      <c r="Z36" s="148"/>
      <c r="AA36" s="148"/>
      <c r="AB36" s="148"/>
      <c r="AC36" s="148"/>
      <c r="AD36" s="148"/>
      <c r="AE36" s="148"/>
      <c r="AF36" s="148"/>
      <c r="AG36" s="148" t="s">
        <v>153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7" t="s">
        <v>225</v>
      </c>
      <c r="D37" s="161"/>
      <c r="E37" s="162">
        <v>15.417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8"/>
      <c r="AA37" s="148"/>
      <c r="AB37" s="148"/>
      <c r="AC37" s="148"/>
      <c r="AD37" s="148"/>
      <c r="AE37" s="148"/>
      <c r="AF37" s="148"/>
      <c r="AG37" s="148" t="s">
        <v>138</v>
      </c>
      <c r="AH37" s="148">
        <v>5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2">
        <v>14</v>
      </c>
      <c r="B38" s="173" t="s">
        <v>164</v>
      </c>
      <c r="C38" s="186" t="s">
        <v>165</v>
      </c>
      <c r="D38" s="174" t="s">
        <v>166</v>
      </c>
      <c r="E38" s="175">
        <v>8.9499999999999996E-3</v>
      </c>
      <c r="F38" s="176"/>
      <c r="G38" s="177">
        <f>ROUND(E38*F38,2)</f>
        <v>0</v>
      </c>
      <c r="H38" s="160"/>
      <c r="I38" s="159">
        <f>ROUND(E38*H38,2)</f>
        <v>0</v>
      </c>
      <c r="J38" s="160"/>
      <c r="K38" s="159">
        <f>ROUND(E38*J38,2)</f>
        <v>0</v>
      </c>
      <c r="L38" s="159">
        <v>21</v>
      </c>
      <c r="M38" s="159">
        <f>G38*(1+L38/100)</f>
        <v>0</v>
      </c>
      <c r="N38" s="158">
        <v>1.0194700000000001</v>
      </c>
      <c r="O38" s="158">
        <f>ROUND(E38*N38,2)</f>
        <v>0.01</v>
      </c>
      <c r="P38" s="158">
        <v>0</v>
      </c>
      <c r="Q38" s="158">
        <f>ROUND(E38*P38,2)</f>
        <v>0</v>
      </c>
      <c r="R38" s="159"/>
      <c r="S38" s="159" t="s">
        <v>133</v>
      </c>
      <c r="T38" s="159" t="s">
        <v>133</v>
      </c>
      <c r="U38" s="159">
        <v>57.738999999999997</v>
      </c>
      <c r="V38" s="159">
        <f>ROUND(E38*U38,2)</f>
        <v>0.52</v>
      </c>
      <c r="W38" s="159"/>
      <c r="X38" s="159" t="s">
        <v>134</v>
      </c>
      <c r="Y38" s="159" t="s">
        <v>135</v>
      </c>
      <c r="Z38" s="148"/>
      <c r="AA38" s="148"/>
      <c r="AB38" s="148"/>
      <c r="AC38" s="148"/>
      <c r="AD38" s="148"/>
      <c r="AE38" s="148"/>
      <c r="AF38" s="148"/>
      <c r="AG38" s="148" t="s">
        <v>153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2" x14ac:dyDescent="0.2">
      <c r="A39" s="155"/>
      <c r="B39" s="156"/>
      <c r="C39" s="187" t="s">
        <v>226</v>
      </c>
      <c r="D39" s="161"/>
      <c r="E39" s="162">
        <v>8.9499999999999996E-3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138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72">
        <v>15</v>
      </c>
      <c r="B40" s="173" t="s">
        <v>227</v>
      </c>
      <c r="C40" s="186" t="s">
        <v>228</v>
      </c>
      <c r="D40" s="174" t="s">
        <v>159</v>
      </c>
      <c r="E40" s="175">
        <v>112.89</v>
      </c>
      <c r="F40" s="176"/>
      <c r="G40" s="177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3.9849999999999997E-2</v>
      </c>
      <c r="O40" s="158">
        <f>ROUND(E40*N40,2)</f>
        <v>4.5</v>
      </c>
      <c r="P40" s="158">
        <v>0</v>
      </c>
      <c r="Q40" s="158">
        <f>ROUND(E40*P40,2)</f>
        <v>0</v>
      </c>
      <c r="R40" s="159"/>
      <c r="S40" s="159" t="s">
        <v>149</v>
      </c>
      <c r="T40" s="159" t="s">
        <v>150</v>
      </c>
      <c r="U40" s="159">
        <v>0.57999999999999996</v>
      </c>
      <c r="V40" s="159">
        <f>ROUND(E40*U40,2)</f>
        <v>65.48</v>
      </c>
      <c r="W40" s="159"/>
      <c r="X40" s="159" t="s">
        <v>134</v>
      </c>
      <c r="Y40" s="159" t="s">
        <v>135</v>
      </c>
      <c r="Z40" s="148"/>
      <c r="AA40" s="148"/>
      <c r="AB40" s="148"/>
      <c r="AC40" s="148"/>
      <c r="AD40" s="148"/>
      <c r="AE40" s="148"/>
      <c r="AF40" s="148"/>
      <c r="AG40" s="148" t="s">
        <v>153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7" t="s">
        <v>229</v>
      </c>
      <c r="D41" s="161"/>
      <c r="E41" s="162">
        <v>2.25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8"/>
      <c r="AA41" s="148"/>
      <c r="AB41" s="148"/>
      <c r="AC41" s="148"/>
      <c r="AD41" s="148"/>
      <c r="AE41" s="148"/>
      <c r="AF41" s="148"/>
      <c r="AG41" s="148" t="s">
        <v>138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3" x14ac:dyDescent="0.2">
      <c r="A42" s="155"/>
      <c r="B42" s="156"/>
      <c r="C42" s="187" t="s">
        <v>230</v>
      </c>
      <c r="D42" s="161"/>
      <c r="E42" s="162">
        <v>64.459999999999994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138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3" x14ac:dyDescent="0.2">
      <c r="A43" s="155"/>
      <c r="B43" s="156"/>
      <c r="C43" s="187" t="s">
        <v>231</v>
      </c>
      <c r="D43" s="161"/>
      <c r="E43" s="162">
        <v>34.26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8"/>
      <c r="AA43" s="148"/>
      <c r="AB43" s="148"/>
      <c r="AC43" s="148"/>
      <c r="AD43" s="148"/>
      <c r="AE43" s="148"/>
      <c r="AF43" s="148"/>
      <c r="AG43" s="148" t="s">
        <v>138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3" x14ac:dyDescent="0.2">
      <c r="A44" s="155"/>
      <c r="B44" s="156"/>
      <c r="C44" s="187" t="s">
        <v>232</v>
      </c>
      <c r="D44" s="161"/>
      <c r="E44" s="162">
        <v>5.6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138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7" t="s">
        <v>222</v>
      </c>
      <c r="D45" s="161"/>
      <c r="E45" s="162">
        <v>6.32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138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2">
        <v>16</v>
      </c>
      <c r="B46" s="173" t="s">
        <v>168</v>
      </c>
      <c r="C46" s="186" t="s">
        <v>169</v>
      </c>
      <c r="D46" s="174" t="s">
        <v>142</v>
      </c>
      <c r="E46" s="175">
        <v>29.3</v>
      </c>
      <c r="F46" s="176"/>
      <c r="G46" s="177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8">
        <v>3.29E-3</v>
      </c>
      <c r="O46" s="158">
        <f>ROUND(E46*N46,2)</f>
        <v>0.1</v>
      </c>
      <c r="P46" s="158">
        <v>0</v>
      </c>
      <c r="Q46" s="158">
        <f>ROUND(E46*P46,2)</f>
        <v>0</v>
      </c>
      <c r="R46" s="159"/>
      <c r="S46" s="159" t="s">
        <v>149</v>
      </c>
      <c r="T46" s="159" t="s">
        <v>150</v>
      </c>
      <c r="U46" s="159">
        <v>1.877</v>
      </c>
      <c r="V46" s="159">
        <f>ROUND(E46*U46,2)</f>
        <v>55</v>
      </c>
      <c r="W46" s="159"/>
      <c r="X46" s="159" t="s">
        <v>134</v>
      </c>
      <c r="Y46" s="159" t="s">
        <v>135</v>
      </c>
      <c r="Z46" s="148"/>
      <c r="AA46" s="148"/>
      <c r="AB46" s="148"/>
      <c r="AC46" s="148"/>
      <c r="AD46" s="148"/>
      <c r="AE46" s="148"/>
      <c r="AF46" s="148"/>
      <c r="AG46" s="148" t="s">
        <v>153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7" t="s">
        <v>233</v>
      </c>
      <c r="D47" s="161"/>
      <c r="E47" s="162">
        <v>29.3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8"/>
      <c r="AA47" s="148"/>
      <c r="AB47" s="148"/>
      <c r="AC47" s="148"/>
      <c r="AD47" s="148"/>
      <c r="AE47" s="148"/>
      <c r="AF47" s="148"/>
      <c r="AG47" s="148" t="s">
        <v>138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5" t="s">
        <v>128</v>
      </c>
      <c r="B48" s="166" t="s">
        <v>81</v>
      </c>
      <c r="C48" s="185" t="s">
        <v>82</v>
      </c>
      <c r="D48" s="167"/>
      <c r="E48" s="168"/>
      <c r="F48" s="169"/>
      <c r="G48" s="170">
        <f>SUMIF(AG49:AG81,"&lt;&gt;NOR",G49:G81)</f>
        <v>0</v>
      </c>
      <c r="H48" s="164"/>
      <c r="I48" s="164">
        <f>SUM(I49:I81)</f>
        <v>0</v>
      </c>
      <c r="J48" s="164"/>
      <c r="K48" s="164">
        <f>SUM(K49:K81)</f>
        <v>0</v>
      </c>
      <c r="L48" s="164"/>
      <c r="M48" s="164">
        <f>SUM(M49:M81)</f>
        <v>0</v>
      </c>
      <c r="N48" s="163"/>
      <c r="O48" s="163">
        <f>SUM(O49:O81)</f>
        <v>10.029999999999999</v>
      </c>
      <c r="P48" s="163"/>
      <c r="Q48" s="163">
        <f>SUM(Q49:Q81)</f>
        <v>0</v>
      </c>
      <c r="R48" s="164"/>
      <c r="S48" s="164"/>
      <c r="T48" s="164"/>
      <c r="U48" s="164"/>
      <c r="V48" s="164">
        <f>SUM(V49:V81)</f>
        <v>247.13</v>
      </c>
      <c r="W48" s="164"/>
      <c r="X48" s="164"/>
      <c r="Y48" s="164"/>
      <c r="AG48" t="s">
        <v>129</v>
      </c>
    </row>
    <row r="49" spans="1:60" outlineLevel="1" x14ac:dyDescent="0.2">
      <c r="A49" s="172">
        <v>17</v>
      </c>
      <c r="B49" s="173" t="s">
        <v>171</v>
      </c>
      <c r="C49" s="186" t="s">
        <v>172</v>
      </c>
      <c r="D49" s="174" t="s">
        <v>159</v>
      </c>
      <c r="E49" s="175">
        <v>11.843999999999999</v>
      </c>
      <c r="F49" s="176"/>
      <c r="G49" s="177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8">
        <v>5.8279999999999998E-2</v>
      </c>
      <c r="O49" s="158">
        <f>ROUND(E49*N49,2)</f>
        <v>0.69</v>
      </c>
      <c r="P49" s="158">
        <v>0</v>
      </c>
      <c r="Q49" s="158">
        <f>ROUND(E49*P49,2)</f>
        <v>0</v>
      </c>
      <c r="R49" s="159"/>
      <c r="S49" s="159" t="s">
        <v>133</v>
      </c>
      <c r="T49" s="159" t="s">
        <v>133</v>
      </c>
      <c r="U49" s="159">
        <v>0.48</v>
      </c>
      <c r="V49" s="159">
        <f>ROUND(E49*U49,2)</f>
        <v>5.69</v>
      </c>
      <c r="W49" s="159"/>
      <c r="X49" s="159" t="s">
        <v>134</v>
      </c>
      <c r="Y49" s="159" t="s">
        <v>135</v>
      </c>
      <c r="Z49" s="148"/>
      <c r="AA49" s="148"/>
      <c r="AB49" s="148"/>
      <c r="AC49" s="148"/>
      <c r="AD49" s="148"/>
      <c r="AE49" s="148"/>
      <c r="AF49" s="148"/>
      <c r="AG49" s="148" t="s">
        <v>153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7" t="s">
        <v>234</v>
      </c>
      <c r="D50" s="161"/>
      <c r="E50" s="162">
        <v>11.843999999999999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138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72">
        <v>18</v>
      </c>
      <c r="B51" s="173" t="s">
        <v>235</v>
      </c>
      <c r="C51" s="186" t="s">
        <v>236</v>
      </c>
      <c r="D51" s="174" t="s">
        <v>159</v>
      </c>
      <c r="E51" s="175">
        <v>112.89</v>
      </c>
      <c r="F51" s="176"/>
      <c r="G51" s="177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8">
        <v>6.3000000000000003E-4</v>
      </c>
      <c r="O51" s="158">
        <f>ROUND(E51*N51,2)</f>
        <v>7.0000000000000007E-2</v>
      </c>
      <c r="P51" s="158">
        <v>0</v>
      </c>
      <c r="Q51" s="158">
        <f>ROUND(E51*P51,2)</f>
        <v>0</v>
      </c>
      <c r="R51" s="159"/>
      <c r="S51" s="159" t="s">
        <v>133</v>
      </c>
      <c r="T51" s="159" t="s">
        <v>133</v>
      </c>
      <c r="U51" s="159">
        <v>0.23</v>
      </c>
      <c r="V51" s="159">
        <f>ROUND(E51*U51,2)</f>
        <v>25.96</v>
      </c>
      <c r="W51" s="159"/>
      <c r="X51" s="159" t="s">
        <v>134</v>
      </c>
      <c r="Y51" s="159" t="s">
        <v>135</v>
      </c>
      <c r="Z51" s="148"/>
      <c r="AA51" s="148"/>
      <c r="AB51" s="148"/>
      <c r="AC51" s="148"/>
      <c r="AD51" s="148"/>
      <c r="AE51" s="148"/>
      <c r="AF51" s="148"/>
      <c r="AG51" s="148" t="s">
        <v>153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2" x14ac:dyDescent="0.2">
      <c r="A52" s="155"/>
      <c r="B52" s="156"/>
      <c r="C52" s="187" t="s">
        <v>237</v>
      </c>
      <c r="D52" s="161"/>
      <c r="E52" s="162">
        <v>112.89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8"/>
      <c r="AA52" s="148"/>
      <c r="AB52" s="148"/>
      <c r="AC52" s="148"/>
      <c r="AD52" s="148"/>
      <c r="AE52" s="148"/>
      <c r="AF52" s="148"/>
      <c r="AG52" s="148" t="s">
        <v>138</v>
      </c>
      <c r="AH52" s="148">
        <v>5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2">
        <v>19</v>
      </c>
      <c r="B53" s="173" t="s">
        <v>174</v>
      </c>
      <c r="C53" s="186" t="s">
        <v>175</v>
      </c>
      <c r="D53" s="174" t="s">
        <v>159</v>
      </c>
      <c r="E53" s="175">
        <v>26.37</v>
      </c>
      <c r="F53" s="176"/>
      <c r="G53" s="177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3.5E-4</v>
      </c>
      <c r="O53" s="158">
        <f>ROUND(E53*N53,2)</f>
        <v>0.01</v>
      </c>
      <c r="P53" s="158">
        <v>0</v>
      </c>
      <c r="Q53" s="158">
        <f>ROUND(E53*P53,2)</f>
        <v>0</v>
      </c>
      <c r="R53" s="159"/>
      <c r="S53" s="159" t="s">
        <v>133</v>
      </c>
      <c r="T53" s="159" t="s">
        <v>133</v>
      </c>
      <c r="U53" s="159">
        <v>8.5999999999999993E-2</v>
      </c>
      <c r="V53" s="159">
        <f>ROUND(E53*U53,2)</f>
        <v>2.27</v>
      </c>
      <c r="W53" s="159"/>
      <c r="X53" s="159" t="s">
        <v>134</v>
      </c>
      <c r="Y53" s="159" t="s">
        <v>135</v>
      </c>
      <c r="Z53" s="148"/>
      <c r="AA53" s="148"/>
      <c r="AB53" s="148"/>
      <c r="AC53" s="148"/>
      <c r="AD53" s="148"/>
      <c r="AE53" s="148"/>
      <c r="AF53" s="148"/>
      <c r="AG53" s="148" t="s">
        <v>153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7" t="s">
        <v>238</v>
      </c>
      <c r="D54" s="161"/>
      <c r="E54" s="162">
        <v>26.37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8"/>
      <c r="AA54" s="148"/>
      <c r="AB54" s="148"/>
      <c r="AC54" s="148"/>
      <c r="AD54" s="148"/>
      <c r="AE54" s="148"/>
      <c r="AF54" s="148"/>
      <c r="AG54" s="148" t="s">
        <v>138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2">
        <v>20</v>
      </c>
      <c r="B55" s="173" t="s">
        <v>177</v>
      </c>
      <c r="C55" s="186" t="s">
        <v>178</v>
      </c>
      <c r="D55" s="174" t="s">
        <v>159</v>
      </c>
      <c r="E55" s="175">
        <v>133.4</v>
      </c>
      <c r="F55" s="176"/>
      <c r="G55" s="177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0</v>
      </c>
      <c r="O55" s="158">
        <f>ROUND(E55*N55,2)</f>
        <v>0</v>
      </c>
      <c r="P55" s="158">
        <v>0</v>
      </c>
      <c r="Q55" s="158">
        <f>ROUND(E55*P55,2)</f>
        <v>0</v>
      </c>
      <c r="R55" s="159"/>
      <c r="S55" s="159" t="s">
        <v>133</v>
      </c>
      <c r="T55" s="159" t="s">
        <v>133</v>
      </c>
      <c r="U55" s="159">
        <v>0.38</v>
      </c>
      <c r="V55" s="159">
        <f>ROUND(E55*U55,2)</f>
        <v>50.69</v>
      </c>
      <c r="W55" s="159"/>
      <c r="X55" s="159" t="s">
        <v>134</v>
      </c>
      <c r="Y55" s="159" t="s">
        <v>135</v>
      </c>
      <c r="Z55" s="148"/>
      <c r="AA55" s="148"/>
      <c r="AB55" s="148"/>
      <c r="AC55" s="148"/>
      <c r="AD55" s="148"/>
      <c r="AE55" s="148"/>
      <c r="AF55" s="148"/>
      <c r="AG55" s="148" t="s">
        <v>153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7" t="s">
        <v>229</v>
      </c>
      <c r="D56" s="161"/>
      <c r="E56" s="162">
        <v>2.25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138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7" t="s">
        <v>230</v>
      </c>
      <c r="D57" s="161"/>
      <c r="E57" s="162">
        <v>64.459999999999994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8"/>
      <c r="AA57" s="148"/>
      <c r="AB57" s="148"/>
      <c r="AC57" s="148"/>
      <c r="AD57" s="148"/>
      <c r="AE57" s="148"/>
      <c r="AF57" s="148"/>
      <c r="AG57" s="148" t="s">
        <v>138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7" t="s">
        <v>231</v>
      </c>
      <c r="D58" s="161"/>
      <c r="E58" s="162">
        <v>34.26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8"/>
      <c r="AA58" s="148"/>
      <c r="AB58" s="148"/>
      <c r="AC58" s="148"/>
      <c r="AD58" s="148"/>
      <c r="AE58" s="148"/>
      <c r="AF58" s="148"/>
      <c r="AG58" s="148" t="s">
        <v>138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3" x14ac:dyDescent="0.2">
      <c r="A59" s="155"/>
      <c r="B59" s="156"/>
      <c r="C59" s="187" t="s">
        <v>232</v>
      </c>
      <c r="D59" s="161"/>
      <c r="E59" s="162">
        <v>5.6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138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3" x14ac:dyDescent="0.2">
      <c r="A60" s="155"/>
      <c r="B60" s="156"/>
      <c r="C60" s="187" t="s">
        <v>222</v>
      </c>
      <c r="D60" s="161"/>
      <c r="E60" s="162">
        <v>6.32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8"/>
      <c r="AA60" s="148"/>
      <c r="AB60" s="148"/>
      <c r="AC60" s="148"/>
      <c r="AD60" s="148"/>
      <c r="AE60" s="148"/>
      <c r="AF60" s="148"/>
      <c r="AG60" s="148" t="s">
        <v>138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3" x14ac:dyDescent="0.2">
      <c r="A61" s="155"/>
      <c r="B61" s="156"/>
      <c r="C61" s="187" t="s">
        <v>239</v>
      </c>
      <c r="D61" s="161"/>
      <c r="E61" s="162"/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138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87" t="s">
        <v>240</v>
      </c>
      <c r="D62" s="161"/>
      <c r="E62" s="162">
        <v>20.51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8"/>
      <c r="AA62" s="148"/>
      <c r="AB62" s="148"/>
      <c r="AC62" s="148"/>
      <c r="AD62" s="148"/>
      <c r="AE62" s="148"/>
      <c r="AF62" s="148"/>
      <c r="AG62" s="148" t="s">
        <v>138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2">
        <v>21</v>
      </c>
      <c r="B63" s="173" t="s">
        <v>241</v>
      </c>
      <c r="C63" s="186" t="s">
        <v>242</v>
      </c>
      <c r="D63" s="174" t="s">
        <v>159</v>
      </c>
      <c r="E63" s="175">
        <v>133.4</v>
      </c>
      <c r="F63" s="176"/>
      <c r="G63" s="177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8">
        <v>2.0000000000000002E-5</v>
      </c>
      <c r="O63" s="158">
        <f>ROUND(E63*N63,2)</f>
        <v>0</v>
      </c>
      <c r="P63" s="158">
        <v>0</v>
      </c>
      <c r="Q63" s="158">
        <f>ROUND(E63*P63,2)</f>
        <v>0</v>
      </c>
      <c r="R63" s="159"/>
      <c r="S63" s="159" t="s">
        <v>133</v>
      </c>
      <c r="T63" s="159" t="s">
        <v>133</v>
      </c>
      <c r="U63" s="159">
        <v>0.11</v>
      </c>
      <c r="V63" s="159">
        <f>ROUND(E63*U63,2)</f>
        <v>14.67</v>
      </c>
      <c r="W63" s="159"/>
      <c r="X63" s="159" t="s">
        <v>134</v>
      </c>
      <c r="Y63" s="159" t="s">
        <v>135</v>
      </c>
      <c r="Z63" s="148"/>
      <c r="AA63" s="148"/>
      <c r="AB63" s="148"/>
      <c r="AC63" s="148"/>
      <c r="AD63" s="148"/>
      <c r="AE63" s="148"/>
      <c r="AF63" s="148"/>
      <c r="AG63" s="148" t="s">
        <v>153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187" t="s">
        <v>229</v>
      </c>
      <c r="D64" s="161"/>
      <c r="E64" s="162">
        <v>2.25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8"/>
      <c r="AA64" s="148"/>
      <c r="AB64" s="148"/>
      <c r="AC64" s="148"/>
      <c r="AD64" s="148"/>
      <c r="AE64" s="148"/>
      <c r="AF64" s="148"/>
      <c r="AG64" s="148" t="s">
        <v>138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7" t="s">
        <v>230</v>
      </c>
      <c r="D65" s="161"/>
      <c r="E65" s="162">
        <v>64.459999999999994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138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7" t="s">
        <v>231</v>
      </c>
      <c r="D66" s="161"/>
      <c r="E66" s="162">
        <v>34.26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8"/>
      <c r="AA66" s="148"/>
      <c r="AB66" s="148"/>
      <c r="AC66" s="148"/>
      <c r="AD66" s="148"/>
      <c r="AE66" s="148"/>
      <c r="AF66" s="148"/>
      <c r="AG66" s="148" t="s">
        <v>138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3" x14ac:dyDescent="0.2">
      <c r="A67" s="155"/>
      <c r="B67" s="156"/>
      <c r="C67" s="187" t="s">
        <v>232</v>
      </c>
      <c r="D67" s="161"/>
      <c r="E67" s="162">
        <v>5.6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8"/>
      <c r="AA67" s="148"/>
      <c r="AB67" s="148"/>
      <c r="AC67" s="148"/>
      <c r="AD67" s="148"/>
      <c r="AE67" s="148"/>
      <c r="AF67" s="148"/>
      <c r="AG67" s="148" t="s">
        <v>138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3" x14ac:dyDescent="0.2">
      <c r="A68" s="155"/>
      <c r="B68" s="156"/>
      <c r="C68" s="187" t="s">
        <v>222</v>
      </c>
      <c r="D68" s="161"/>
      <c r="E68" s="162">
        <v>6.32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138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87" t="s">
        <v>239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8"/>
      <c r="AA69" s="148"/>
      <c r="AB69" s="148"/>
      <c r="AC69" s="148"/>
      <c r="AD69" s="148"/>
      <c r="AE69" s="148"/>
      <c r="AF69" s="148"/>
      <c r="AG69" s="148" t="s">
        <v>138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87" t="s">
        <v>240</v>
      </c>
      <c r="D70" s="161"/>
      <c r="E70" s="162">
        <v>20.51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138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22</v>
      </c>
      <c r="B71" s="173" t="s">
        <v>243</v>
      </c>
      <c r="C71" s="186" t="s">
        <v>244</v>
      </c>
      <c r="D71" s="174" t="s">
        <v>159</v>
      </c>
      <c r="E71" s="175">
        <v>6.32</v>
      </c>
      <c r="F71" s="176"/>
      <c r="G71" s="177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1.7219999999999999E-2</v>
      </c>
      <c r="O71" s="158">
        <f>ROUND(E71*N71,2)</f>
        <v>0.11</v>
      </c>
      <c r="P71" s="158">
        <v>0</v>
      </c>
      <c r="Q71" s="158">
        <f>ROUND(E71*P71,2)</f>
        <v>0</v>
      </c>
      <c r="R71" s="159"/>
      <c r="S71" s="159" t="s">
        <v>133</v>
      </c>
      <c r="T71" s="159" t="s">
        <v>133</v>
      </c>
      <c r="U71" s="159">
        <v>0.628</v>
      </c>
      <c r="V71" s="159">
        <f>ROUND(E71*U71,2)</f>
        <v>3.97</v>
      </c>
      <c r="W71" s="159"/>
      <c r="X71" s="159" t="s">
        <v>134</v>
      </c>
      <c r="Y71" s="159" t="s">
        <v>135</v>
      </c>
      <c r="Z71" s="148"/>
      <c r="AA71" s="148"/>
      <c r="AB71" s="148"/>
      <c r="AC71" s="148"/>
      <c r="AD71" s="148"/>
      <c r="AE71" s="148"/>
      <c r="AF71" s="148"/>
      <c r="AG71" s="148" t="s">
        <v>153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7" t="s">
        <v>245</v>
      </c>
      <c r="D72" s="161"/>
      <c r="E72" s="162">
        <v>6.32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138</v>
      </c>
      <c r="AH72" s="148">
        <v>5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72">
        <v>23</v>
      </c>
      <c r="B73" s="173" t="s">
        <v>246</v>
      </c>
      <c r="C73" s="186" t="s">
        <v>247</v>
      </c>
      <c r="D73" s="174" t="s">
        <v>159</v>
      </c>
      <c r="E73" s="175">
        <v>22.577999999999999</v>
      </c>
      <c r="F73" s="176"/>
      <c r="G73" s="177">
        <f>ROUND(E73*F73,2)</f>
        <v>0</v>
      </c>
      <c r="H73" s="160"/>
      <c r="I73" s="159">
        <f>ROUND(E73*H73,2)</f>
        <v>0</v>
      </c>
      <c r="J73" s="160"/>
      <c r="K73" s="159">
        <f>ROUND(E73*J73,2)</f>
        <v>0</v>
      </c>
      <c r="L73" s="159">
        <v>21</v>
      </c>
      <c r="M73" s="159">
        <f>G73*(1+L73/100)</f>
        <v>0</v>
      </c>
      <c r="N73" s="158">
        <v>3.2340000000000001E-2</v>
      </c>
      <c r="O73" s="158">
        <f>ROUND(E73*N73,2)</f>
        <v>0.73</v>
      </c>
      <c r="P73" s="158">
        <v>0</v>
      </c>
      <c r="Q73" s="158">
        <f>ROUND(E73*P73,2)</f>
        <v>0</v>
      </c>
      <c r="R73" s="159"/>
      <c r="S73" s="159" t="s">
        <v>133</v>
      </c>
      <c r="T73" s="159" t="s">
        <v>133</v>
      </c>
      <c r="U73" s="159">
        <v>2.71</v>
      </c>
      <c r="V73" s="159">
        <f>ROUND(E73*U73,2)</f>
        <v>61.19</v>
      </c>
      <c r="W73" s="159"/>
      <c r="X73" s="159" t="s">
        <v>134</v>
      </c>
      <c r="Y73" s="159" t="s">
        <v>135</v>
      </c>
      <c r="Z73" s="148"/>
      <c r="AA73" s="148"/>
      <c r="AB73" s="148"/>
      <c r="AC73" s="148"/>
      <c r="AD73" s="148"/>
      <c r="AE73" s="148"/>
      <c r="AF73" s="148"/>
      <c r="AG73" s="148" t="s">
        <v>153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2" x14ac:dyDescent="0.2">
      <c r="A74" s="155"/>
      <c r="B74" s="156"/>
      <c r="C74" s="187" t="s">
        <v>248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8"/>
      <c r="AA74" s="148"/>
      <c r="AB74" s="148"/>
      <c r="AC74" s="148"/>
      <c r="AD74" s="148"/>
      <c r="AE74" s="148"/>
      <c r="AF74" s="148"/>
      <c r="AG74" s="148" t="s">
        <v>138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3" x14ac:dyDescent="0.2">
      <c r="A75" s="155"/>
      <c r="B75" s="156"/>
      <c r="C75" s="187" t="s">
        <v>249</v>
      </c>
      <c r="D75" s="161"/>
      <c r="E75" s="162">
        <v>0.45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8"/>
      <c r="AA75" s="148"/>
      <c r="AB75" s="148"/>
      <c r="AC75" s="148"/>
      <c r="AD75" s="148"/>
      <c r="AE75" s="148"/>
      <c r="AF75" s="148"/>
      <c r="AG75" s="148" t="s">
        <v>138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7" t="s">
        <v>250</v>
      </c>
      <c r="D76" s="161"/>
      <c r="E76" s="162">
        <v>12.891999999999999</v>
      </c>
      <c r="F76" s="159"/>
      <c r="G76" s="1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8"/>
      <c r="AA76" s="148"/>
      <c r="AB76" s="148"/>
      <c r="AC76" s="148"/>
      <c r="AD76" s="148"/>
      <c r="AE76" s="148"/>
      <c r="AF76" s="148"/>
      <c r="AG76" s="148" t="s">
        <v>138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87" t="s">
        <v>251</v>
      </c>
      <c r="D77" s="161"/>
      <c r="E77" s="162">
        <v>6.8520000000000003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8"/>
      <c r="AA77" s="148"/>
      <c r="AB77" s="148"/>
      <c r="AC77" s="148"/>
      <c r="AD77" s="148"/>
      <c r="AE77" s="148"/>
      <c r="AF77" s="148"/>
      <c r="AG77" s="148" t="s">
        <v>138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87" t="s">
        <v>252</v>
      </c>
      <c r="D78" s="161"/>
      <c r="E78" s="162">
        <v>1.1200000000000001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138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7" t="s">
        <v>253</v>
      </c>
      <c r="D79" s="161"/>
      <c r="E79" s="162">
        <v>1.264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8"/>
      <c r="AA79" s="148"/>
      <c r="AB79" s="148"/>
      <c r="AC79" s="148"/>
      <c r="AD79" s="148"/>
      <c r="AE79" s="148"/>
      <c r="AF79" s="148"/>
      <c r="AG79" s="148" t="s">
        <v>138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2">
        <v>24</v>
      </c>
      <c r="B80" s="173" t="s">
        <v>254</v>
      </c>
      <c r="C80" s="186" t="s">
        <v>255</v>
      </c>
      <c r="D80" s="174" t="s">
        <v>159</v>
      </c>
      <c r="E80" s="175">
        <v>112.89</v>
      </c>
      <c r="F80" s="176"/>
      <c r="G80" s="177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8">
        <v>7.4550000000000005E-2</v>
      </c>
      <c r="O80" s="158">
        <f>ROUND(E80*N80,2)</f>
        <v>8.42</v>
      </c>
      <c r="P80" s="158">
        <v>0</v>
      </c>
      <c r="Q80" s="158">
        <f>ROUND(E80*P80,2)</f>
        <v>0</v>
      </c>
      <c r="R80" s="159"/>
      <c r="S80" s="159" t="s">
        <v>149</v>
      </c>
      <c r="T80" s="159" t="s">
        <v>150</v>
      </c>
      <c r="U80" s="159">
        <v>0.73243999999999998</v>
      </c>
      <c r="V80" s="159">
        <f>ROUND(E80*U80,2)</f>
        <v>82.69</v>
      </c>
      <c r="W80" s="159"/>
      <c r="X80" s="159" t="s">
        <v>134</v>
      </c>
      <c r="Y80" s="159" t="s">
        <v>135</v>
      </c>
      <c r="Z80" s="148"/>
      <c r="AA80" s="148"/>
      <c r="AB80" s="148"/>
      <c r="AC80" s="148"/>
      <c r="AD80" s="148"/>
      <c r="AE80" s="148"/>
      <c r="AF80" s="148"/>
      <c r="AG80" s="148" t="s">
        <v>153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7" t="s">
        <v>256</v>
      </c>
      <c r="D81" s="161"/>
      <c r="E81" s="162">
        <v>112.89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8"/>
      <c r="AA81" s="148"/>
      <c r="AB81" s="148"/>
      <c r="AC81" s="148"/>
      <c r="AD81" s="148"/>
      <c r="AE81" s="148"/>
      <c r="AF81" s="148"/>
      <c r="AG81" s="148" t="s">
        <v>138</v>
      </c>
      <c r="AH81" s="148">
        <v>5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128</v>
      </c>
      <c r="B82" s="166" t="s">
        <v>83</v>
      </c>
      <c r="C82" s="185" t="s">
        <v>84</v>
      </c>
      <c r="D82" s="167"/>
      <c r="E82" s="168"/>
      <c r="F82" s="169"/>
      <c r="G82" s="170">
        <f>SUMIF(AG83:AG84,"&lt;&gt;NOR",G83:G84)</f>
        <v>0</v>
      </c>
      <c r="H82" s="164"/>
      <c r="I82" s="164">
        <f>SUM(I83:I84)</f>
        <v>0</v>
      </c>
      <c r="J82" s="164"/>
      <c r="K82" s="164">
        <f>SUM(K83:K84)</f>
        <v>0</v>
      </c>
      <c r="L82" s="164"/>
      <c r="M82" s="164">
        <f>SUM(M83:M84)</f>
        <v>0</v>
      </c>
      <c r="N82" s="163"/>
      <c r="O82" s="163">
        <f>SUM(O83:O84)</f>
        <v>1.18</v>
      </c>
      <c r="P82" s="163"/>
      <c r="Q82" s="163">
        <f>SUM(Q83:Q84)</f>
        <v>0</v>
      </c>
      <c r="R82" s="164"/>
      <c r="S82" s="164"/>
      <c r="T82" s="164"/>
      <c r="U82" s="164"/>
      <c r="V82" s="164">
        <f>SUM(V83:V84)</f>
        <v>4.9400000000000004</v>
      </c>
      <c r="W82" s="164"/>
      <c r="X82" s="164"/>
      <c r="Y82" s="164"/>
      <c r="AG82" t="s">
        <v>129</v>
      </c>
    </row>
    <row r="83" spans="1:60" outlineLevel="1" x14ac:dyDescent="0.2">
      <c r="A83" s="172">
        <v>25</v>
      </c>
      <c r="B83" s="173" t="s">
        <v>180</v>
      </c>
      <c r="C83" s="186" t="s">
        <v>181</v>
      </c>
      <c r="D83" s="174" t="s">
        <v>159</v>
      </c>
      <c r="E83" s="175">
        <v>11.991</v>
      </c>
      <c r="F83" s="176"/>
      <c r="G83" s="177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8">
        <v>9.8680000000000004E-2</v>
      </c>
      <c r="O83" s="158">
        <f>ROUND(E83*N83,2)</f>
        <v>1.18</v>
      </c>
      <c r="P83" s="158">
        <v>0</v>
      </c>
      <c r="Q83" s="158">
        <f>ROUND(E83*P83,2)</f>
        <v>0</v>
      </c>
      <c r="R83" s="159"/>
      <c r="S83" s="159" t="s">
        <v>133</v>
      </c>
      <c r="T83" s="159" t="s">
        <v>133</v>
      </c>
      <c r="U83" s="159">
        <v>0.41199999999999998</v>
      </c>
      <c r="V83" s="159">
        <f>ROUND(E83*U83,2)</f>
        <v>4.9400000000000004</v>
      </c>
      <c r="W83" s="159"/>
      <c r="X83" s="159" t="s">
        <v>134</v>
      </c>
      <c r="Y83" s="159" t="s">
        <v>135</v>
      </c>
      <c r="Z83" s="148"/>
      <c r="AA83" s="148"/>
      <c r="AB83" s="148"/>
      <c r="AC83" s="148"/>
      <c r="AD83" s="148"/>
      <c r="AE83" s="148"/>
      <c r="AF83" s="148"/>
      <c r="AG83" s="148" t="s">
        <v>153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7" t="s">
        <v>257</v>
      </c>
      <c r="D84" s="161"/>
      <c r="E84" s="162">
        <v>11.991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138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5" t="s">
        <v>128</v>
      </c>
      <c r="B85" s="166" t="s">
        <v>85</v>
      </c>
      <c r="C85" s="185" t="s">
        <v>86</v>
      </c>
      <c r="D85" s="167"/>
      <c r="E85" s="168"/>
      <c r="F85" s="169"/>
      <c r="G85" s="170">
        <f>SUMIF(AG86:AG87,"&lt;&gt;NOR",G86:G87)</f>
        <v>0</v>
      </c>
      <c r="H85" s="164"/>
      <c r="I85" s="164">
        <f>SUM(I86:I87)</f>
        <v>0</v>
      </c>
      <c r="J85" s="164"/>
      <c r="K85" s="164">
        <f>SUM(K86:K87)</f>
        <v>0</v>
      </c>
      <c r="L85" s="164"/>
      <c r="M85" s="164">
        <f>SUM(M86:M87)</f>
        <v>0</v>
      </c>
      <c r="N85" s="163"/>
      <c r="O85" s="163">
        <f>SUM(O86:O87)</f>
        <v>0.05</v>
      </c>
      <c r="P85" s="163"/>
      <c r="Q85" s="163">
        <f>SUM(Q86:Q87)</f>
        <v>0</v>
      </c>
      <c r="R85" s="164"/>
      <c r="S85" s="164"/>
      <c r="T85" s="164"/>
      <c r="U85" s="164"/>
      <c r="V85" s="164">
        <f>SUM(V86:V87)</f>
        <v>7.97</v>
      </c>
      <c r="W85" s="164"/>
      <c r="X85" s="164"/>
      <c r="Y85" s="164"/>
      <c r="AG85" t="s">
        <v>129</v>
      </c>
    </row>
    <row r="86" spans="1:60" outlineLevel="1" x14ac:dyDescent="0.2">
      <c r="A86" s="172">
        <v>26</v>
      </c>
      <c r="B86" s="173" t="s">
        <v>258</v>
      </c>
      <c r="C86" s="186" t="s">
        <v>259</v>
      </c>
      <c r="D86" s="174" t="s">
        <v>159</v>
      </c>
      <c r="E86" s="175">
        <v>45</v>
      </c>
      <c r="F86" s="176"/>
      <c r="G86" s="177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1.2099999999999999E-3</v>
      </c>
      <c r="O86" s="158">
        <f>ROUND(E86*N86,2)</f>
        <v>0.05</v>
      </c>
      <c r="P86" s="158">
        <v>0</v>
      </c>
      <c r="Q86" s="158">
        <f>ROUND(E86*P86,2)</f>
        <v>0</v>
      </c>
      <c r="R86" s="159"/>
      <c r="S86" s="159" t="s">
        <v>133</v>
      </c>
      <c r="T86" s="159" t="s">
        <v>133</v>
      </c>
      <c r="U86" s="159">
        <v>0.17699999999999999</v>
      </c>
      <c r="V86" s="159">
        <f>ROUND(E86*U86,2)</f>
        <v>7.97</v>
      </c>
      <c r="W86" s="159"/>
      <c r="X86" s="159" t="s">
        <v>134</v>
      </c>
      <c r="Y86" s="159" t="s">
        <v>135</v>
      </c>
      <c r="Z86" s="148"/>
      <c r="AA86" s="148"/>
      <c r="AB86" s="148"/>
      <c r="AC86" s="148"/>
      <c r="AD86" s="148"/>
      <c r="AE86" s="148"/>
      <c r="AF86" s="148"/>
      <c r="AG86" s="148" t="s">
        <v>153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2" x14ac:dyDescent="0.2">
      <c r="A87" s="155"/>
      <c r="B87" s="156"/>
      <c r="C87" s="187" t="s">
        <v>260</v>
      </c>
      <c r="D87" s="161"/>
      <c r="E87" s="162">
        <v>45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8"/>
      <c r="AA87" s="148"/>
      <c r="AB87" s="148"/>
      <c r="AC87" s="148"/>
      <c r="AD87" s="148"/>
      <c r="AE87" s="148"/>
      <c r="AF87" s="148"/>
      <c r="AG87" s="148" t="s">
        <v>138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5.5" x14ac:dyDescent="0.2">
      <c r="A88" s="165" t="s">
        <v>128</v>
      </c>
      <c r="B88" s="166" t="s">
        <v>87</v>
      </c>
      <c r="C88" s="185" t="s">
        <v>88</v>
      </c>
      <c r="D88" s="167"/>
      <c r="E88" s="168"/>
      <c r="F88" s="169"/>
      <c r="G88" s="170">
        <f>SUMIF(AG89:AG96,"&lt;&gt;NOR",G89:G96)</f>
        <v>0</v>
      </c>
      <c r="H88" s="164"/>
      <c r="I88" s="164">
        <f>SUM(I89:I96)</f>
        <v>0</v>
      </c>
      <c r="J88" s="164"/>
      <c r="K88" s="164">
        <f>SUM(K89:K96)</f>
        <v>0</v>
      </c>
      <c r="L88" s="164"/>
      <c r="M88" s="164">
        <f>SUM(M89:M96)</f>
        <v>0</v>
      </c>
      <c r="N88" s="163"/>
      <c r="O88" s="163">
        <f>SUM(O89:O96)</f>
        <v>0.05</v>
      </c>
      <c r="P88" s="163"/>
      <c r="Q88" s="163">
        <f>SUM(Q89:Q96)</f>
        <v>0</v>
      </c>
      <c r="R88" s="164"/>
      <c r="S88" s="164"/>
      <c r="T88" s="164"/>
      <c r="U88" s="164"/>
      <c r="V88" s="164">
        <f>SUM(V89:V96)</f>
        <v>29.5</v>
      </c>
      <c r="W88" s="164"/>
      <c r="X88" s="164"/>
      <c r="Y88" s="164"/>
      <c r="AG88" t="s">
        <v>129</v>
      </c>
    </row>
    <row r="89" spans="1:60" outlineLevel="1" x14ac:dyDescent="0.2">
      <c r="A89" s="172">
        <v>27</v>
      </c>
      <c r="B89" s="173" t="s">
        <v>261</v>
      </c>
      <c r="C89" s="186" t="s">
        <v>262</v>
      </c>
      <c r="D89" s="174" t="s">
        <v>146</v>
      </c>
      <c r="E89" s="175">
        <v>76</v>
      </c>
      <c r="F89" s="176"/>
      <c r="G89" s="177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8">
        <v>3.0000000000000001E-5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133</v>
      </c>
      <c r="T89" s="159" t="s">
        <v>133</v>
      </c>
      <c r="U89" s="159">
        <v>0.125</v>
      </c>
      <c r="V89" s="159">
        <f>ROUND(E89*U89,2)</f>
        <v>9.5</v>
      </c>
      <c r="W89" s="159"/>
      <c r="X89" s="159" t="s">
        <v>134</v>
      </c>
      <c r="Y89" s="159" t="s">
        <v>135</v>
      </c>
      <c r="Z89" s="148"/>
      <c r="AA89" s="148"/>
      <c r="AB89" s="148"/>
      <c r="AC89" s="148"/>
      <c r="AD89" s="148"/>
      <c r="AE89" s="148"/>
      <c r="AF89" s="148"/>
      <c r="AG89" s="148" t="s">
        <v>153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7" t="s">
        <v>263</v>
      </c>
      <c r="D90" s="161"/>
      <c r="E90" s="162">
        <v>76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8"/>
      <c r="AA90" s="148"/>
      <c r="AB90" s="148"/>
      <c r="AC90" s="148"/>
      <c r="AD90" s="148"/>
      <c r="AE90" s="148"/>
      <c r="AF90" s="148"/>
      <c r="AG90" s="148" t="s">
        <v>138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72">
        <v>28</v>
      </c>
      <c r="B91" s="173" t="s">
        <v>264</v>
      </c>
      <c r="C91" s="186" t="s">
        <v>265</v>
      </c>
      <c r="D91" s="174" t="s">
        <v>211</v>
      </c>
      <c r="E91" s="175">
        <v>20</v>
      </c>
      <c r="F91" s="176"/>
      <c r="G91" s="177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9" t="s">
        <v>212</v>
      </c>
      <c r="S91" s="159" t="s">
        <v>133</v>
      </c>
      <c r="T91" s="159" t="s">
        <v>133</v>
      </c>
      <c r="U91" s="159">
        <v>1</v>
      </c>
      <c r="V91" s="159">
        <f>ROUND(E91*U91,2)</f>
        <v>20</v>
      </c>
      <c r="W91" s="159"/>
      <c r="X91" s="159" t="s">
        <v>213</v>
      </c>
      <c r="Y91" s="159" t="s">
        <v>135</v>
      </c>
      <c r="Z91" s="148"/>
      <c r="AA91" s="148"/>
      <c r="AB91" s="148"/>
      <c r="AC91" s="148"/>
      <c r="AD91" s="148"/>
      <c r="AE91" s="148"/>
      <c r="AF91" s="148"/>
      <c r="AG91" s="148" t="s">
        <v>214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2" x14ac:dyDescent="0.2">
      <c r="A92" s="155"/>
      <c r="B92" s="156"/>
      <c r="C92" s="187" t="s">
        <v>266</v>
      </c>
      <c r="D92" s="161"/>
      <c r="E92" s="162">
        <v>20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8"/>
      <c r="AA92" s="148"/>
      <c r="AB92" s="148"/>
      <c r="AC92" s="148"/>
      <c r="AD92" s="148"/>
      <c r="AE92" s="148"/>
      <c r="AF92" s="148"/>
      <c r="AG92" s="148" t="s">
        <v>138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72">
        <v>29</v>
      </c>
      <c r="B93" s="173" t="s">
        <v>267</v>
      </c>
      <c r="C93" s="186" t="s">
        <v>268</v>
      </c>
      <c r="D93" s="174" t="s">
        <v>146</v>
      </c>
      <c r="E93" s="175">
        <v>76</v>
      </c>
      <c r="F93" s="176"/>
      <c r="G93" s="177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8">
        <v>0</v>
      </c>
      <c r="O93" s="158">
        <f>ROUND(E93*N93,2)</f>
        <v>0</v>
      </c>
      <c r="P93" s="158">
        <v>0</v>
      </c>
      <c r="Q93" s="158">
        <f>ROUND(E93*P93,2)</f>
        <v>0</v>
      </c>
      <c r="R93" s="159" t="s">
        <v>269</v>
      </c>
      <c r="S93" s="159" t="s">
        <v>133</v>
      </c>
      <c r="T93" s="159" t="s">
        <v>133</v>
      </c>
      <c r="U93" s="159">
        <v>0</v>
      </c>
      <c r="V93" s="159">
        <f>ROUND(E93*U93,2)</f>
        <v>0</v>
      </c>
      <c r="W93" s="159"/>
      <c r="X93" s="159" t="s">
        <v>270</v>
      </c>
      <c r="Y93" s="159" t="s">
        <v>135</v>
      </c>
      <c r="Z93" s="148"/>
      <c r="AA93" s="148"/>
      <c r="AB93" s="148"/>
      <c r="AC93" s="148"/>
      <c r="AD93" s="148"/>
      <c r="AE93" s="148"/>
      <c r="AF93" s="148"/>
      <c r="AG93" s="148" t="s">
        <v>271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2" x14ac:dyDescent="0.2">
      <c r="A94" s="155"/>
      <c r="B94" s="156"/>
      <c r="C94" s="187" t="s">
        <v>263</v>
      </c>
      <c r="D94" s="161"/>
      <c r="E94" s="162">
        <v>76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8"/>
      <c r="AA94" s="148"/>
      <c r="AB94" s="148"/>
      <c r="AC94" s="148"/>
      <c r="AD94" s="148"/>
      <c r="AE94" s="148"/>
      <c r="AF94" s="148"/>
      <c r="AG94" s="148" t="s">
        <v>138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2">
        <v>30</v>
      </c>
      <c r="B95" s="173" t="s">
        <v>272</v>
      </c>
      <c r="C95" s="186" t="s">
        <v>273</v>
      </c>
      <c r="D95" s="174" t="s">
        <v>142</v>
      </c>
      <c r="E95" s="175">
        <v>38</v>
      </c>
      <c r="F95" s="176"/>
      <c r="G95" s="177">
        <f>ROUND(E95*F95,2)</f>
        <v>0</v>
      </c>
      <c r="H95" s="160"/>
      <c r="I95" s="159">
        <f>ROUND(E95*H95,2)</f>
        <v>0</v>
      </c>
      <c r="J95" s="160"/>
      <c r="K95" s="159">
        <f>ROUND(E95*J95,2)</f>
        <v>0</v>
      </c>
      <c r="L95" s="159">
        <v>21</v>
      </c>
      <c r="M95" s="159">
        <f>G95*(1+L95/100)</f>
        <v>0</v>
      </c>
      <c r="N95" s="158">
        <v>1.33E-3</v>
      </c>
      <c r="O95" s="158">
        <f>ROUND(E95*N95,2)</f>
        <v>0.05</v>
      </c>
      <c r="P95" s="158">
        <v>0</v>
      </c>
      <c r="Q95" s="158">
        <f>ROUND(E95*P95,2)</f>
        <v>0</v>
      </c>
      <c r="R95" s="159" t="s">
        <v>269</v>
      </c>
      <c r="S95" s="159" t="s">
        <v>133</v>
      </c>
      <c r="T95" s="159" t="s">
        <v>133</v>
      </c>
      <c r="U95" s="159">
        <v>0</v>
      </c>
      <c r="V95" s="159">
        <f>ROUND(E95*U95,2)</f>
        <v>0</v>
      </c>
      <c r="W95" s="159"/>
      <c r="X95" s="159" t="s">
        <v>270</v>
      </c>
      <c r="Y95" s="159" t="s">
        <v>135</v>
      </c>
      <c r="Z95" s="148"/>
      <c r="AA95" s="148"/>
      <c r="AB95" s="148"/>
      <c r="AC95" s="148"/>
      <c r="AD95" s="148"/>
      <c r="AE95" s="148"/>
      <c r="AF95" s="148"/>
      <c r="AG95" s="148" t="s">
        <v>271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7" t="s">
        <v>274</v>
      </c>
      <c r="D96" s="161"/>
      <c r="E96" s="162">
        <v>38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8"/>
      <c r="AA96" s="148"/>
      <c r="AB96" s="148"/>
      <c r="AC96" s="148"/>
      <c r="AD96" s="148"/>
      <c r="AE96" s="148"/>
      <c r="AF96" s="148"/>
      <c r="AG96" s="148" t="s">
        <v>138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5" t="s">
        <v>128</v>
      </c>
      <c r="B97" s="166" t="s">
        <v>89</v>
      </c>
      <c r="C97" s="185" t="s">
        <v>90</v>
      </c>
      <c r="D97" s="167"/>
      <c r="E97" s="168"/>
      <c r="F97" s="169"/>
      <c r="G97" s="170">
        <f>SUMIF(AG98:AG105,"&lt;&gt;NOR",G98:G105)</f>
        <v>0</v>
      </c>
      <c r="H97" s="164"/>
      <c r="I97" s="164">
        <f>SUM(I98:I105)</f>
        <v>0</v>
      </c>
      <c r="J97" s="164"/>
      <c r="K97" s="164">
        <f>SUM(K98:K105)</f>
        <v>0</v>
      </c>
      <c r="L97" s="164"/>
      <c r="M97" s="164">
        <f>SUM(M98:M105)</f>
        <v>0</v>
      </c>
      <c r="N97" s="163"/>
      <c r="O97" s="163">
        <f>SUM(O98:O105)</f>
        <v>0</v>
      </c>
      <c r="P97" s="163"/>
      <c r="Q97" s="163">
        <f>SUM(Q98:Q105)</f>
        <v>6.75</v>
      </c>
      <c r="R97" s="164"/>
      <c r="S97" s="164"/>
      <c r="T97" s="164"/>
      <c r="U97" s="164"/>
      <c r="V97" s="164">
        <f>SUM(V98:V105)</f>
        <v>23.97</v>
      </c>
      <c r="W97" s="164"/>
      <c r="X97" s="164"/>
      <c r="Y97" s="164"/>
      <c r="AG97" t="s">
        <v>129</v>
      </c>
    </row>
    <row r="98" spans="1:60" outlineLevel="1" x14ac:dyDescent="0.2">
      <c r="A98" s="172">
        <v>31</v>
      </c>
      <c r="B98" s="173" t="s">
        <v>275</v>
      </c>
      <c r="C98" s="186" t="s">
        <v>276</v>
      </c>
      <c r="D98" s="174" t="s">
        <v>159</v>
      </c>
      <c r="E98" s="175">
        <v>112.89</v>
      </c>
      <c r="F98" s="176"/>
      <c r="G98" s="177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8">
        <v>0</v>
      </c>
      <c r="O98" s="158">
        <f>ROUND(E98*N98,2)</f>
        <v>0</v>
      </c>
      <c r="P98" s="158">
        <v>5.8999999999999997E-2</v>
      </c>
      <c r="Q98" s="158">
        <f>ROUND(E98*P98,2)</f>
        <v>6.66</v>
      </c>
      <c r="R98" s="159"/>
      <c r="S98" s="159" t="s">
        <v>133</v>
      </c>
      <c r="T98" s="159" t="s">
        <v>133</v>
      </c>
      <c r="U98" s="159">
        <v>0.2</v>
      </c>
      <c r="V98" s="159">
        <f>ROUND(E98*U98,2)</f>
        <v>22.58</v>
      </c>
      <c r="W98" s="159"/>
      <c r="X98" s="159" t="s">
        <v>134</v>
      </c>
      <c r="Y98" s="159" t="s">
        <v>135</v>
      </c>
      <c r="Z98" s="148"/>
      <c r="AA98" s="148"/>
      <c r="AB98" s="148"/>
      <c r="AC98" s="148"/>
      <c r="AD98" s="148"/>
      <c r="AE98" s="148"/>
      <c r="AF98" s="148"/>
      <c r="AG98" s="148" t="s">
        <v>153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7" t="s">
        <v>229</v>
      </c>
      <c r="D99" s="161"/>
      <c r="E99" s="162">
        <v>2.25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8"/>
      <c r="AA99" s="148"/>
      <c r="AB99" s="148"/>
      <c r="AC99" s="148"/>
      <c r="AD99" s="148"/>
      <c r="AE99" s="148"/>
      <c r="AF99" s="148"/>
      <c r="AG99" s="148" t="s">
        <v>138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7" t="s">
        <v>230</v>
      </c>
      <c r="D100" s="161"/>
      <c r="E100" s="162">
        <v>64.459999999999994</v>
      </c>
      <c r="F100" s="159"/>
      <c r="G100" s="159"/>
      <c r="H100" s="159"/>
      <c r="I100" s="159"/>
      <c r="J100" s="159"/>
      <c r="K100" s="159"/>
      <c r="L100" s="159"/>
      <c r="M100" s="159"/>
      <c r="N100" s="158"/>
      <c r="O100" s="158"/>
      <c r="P100" s="158"/>
      <c r="Q100" s="158"/>
      <c r="R100" s="159"/>
      <c r="S100" s="159"/>
      <c r="T100" s="159"/>
      <c r="U100" s="159"/>
      <c r="V100" s="159"/>
      <c r="W100" s="159"/>
      <c r="X100" s="159"/>
      <c r="Y100" s="159"/>
      <c r="Z100" s="148"/>
      <c r="AA100" s="148"/>
      <c r="AB100" s="148"/>
      <c r="AC100" s="148"/>
      <c r="AD100" s="148"/>
      <c r="AE100" s="148"/>
      <c r="AF100" s="148"/>
      <c r="AG100" s="148" t="s">
        <v>138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7" t="s">
        <v>231</v>
      </c>
      <c r="D101" s="161"/>
      <c r="E101" s="162">
        <v>34.26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8"/>
      <c r="AA101" s="148"/>
      <c r="AB101" s="148"/>
      <c r="AC101" s="148"/>
      <c r="AD101" s="148"/>
      <c r="AE101" s="148"/>
      <c r="AF101" s="148"/>
      <c r="AG101" s="148" t="s">
        <v>138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3" x14ac:dyDescent="0.2">
      <c r="A102" s="155"/>
      <c r="B102" s="156"/>
      <c r="C102" s="187" t="s">
        <v>232</v>
      </c>
      <c r="D102" s="161"/>
      <c r="E102" s="162">
        <v>5.6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8"/>
      <c r="AA102" s="148"/>
      <c r="AB102" s="148"/>
      <c r="AC102" s="148"/>
      <c r="AD102" s="148"/>
      <c r="AE102" s="148"/>
      <c r="AF102" s="148"/>
      <c r="AG102" s="148" t="s">
        <v>138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3" x14ac:dyDescent="0.2">
      <c r="A103" s="155"/>
      <c r="B103" s="156"/>
      <c r="C103" s="187" t="s">
        <v>222</v>
      </c>
      <c r="D103" s="161"/>
      <c r="E103" s="162">
        <v>6.32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8"/>
      <c r="AA103" s="148"/>
      <c r="AB103" s="148"/>
      <c r="AC103" s="148"/>
      <c r="AD103" s="148"/>
      <c r="AE103" s="148"/>
      <c r="AF103" s="148"/>
      <c r="AG103" s="148" t="s">
        <v>138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2">
        <v>32</v>
      </c>
      <c r="B104" s="173" t="s">
        <v>277</v>
      </c>
      <c r="C104" s="186" t="s">
        <v>278</v>
      </c>
      <c r="D104" s="174" t="s">
        <v>159</v>
      </c>
      <c r="E104" s="175">
        <v>6.32</v>
      </c>
      <c r="F104" s="176"/>
      <c r="G104" s="177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8">
        <v>0</v>
      </c>
      <c r="O104" s="158">
        <f>ROUND(E104*N104,2)</f>
        <v>0</v>
      </c>
      <c r="P104" s="158">
        <v>1.4E-2</v>
      </c>
      <c r="Q104" s="158">
        <f>ROUND(E104*P104,2)</f>
        <v>0.09</v>
      </c>
      <c r="R104" s="159"/>
      <c r="S104" s="159" t="s">
        <v>133</v>
      </c>
      <c r="T104" s="159" t="s">
        <v>133</v>
      </c>
      <c r="U104" s="159">
        <v>0.22</v>
      </c>
      <c r="V104" s="159">
        <f>ROUND(E104*U104,2)</f>
        <v>1.39</v>
      </c>
      <c r="W104" s="159"/>
      <c r="X104" s="159" t="s">
        <v>134</v>
      </c>
      <c r="Y104" s="159" t="s">
        <v>135</v>
      </c>
      <c r="Z104" s="148"/>
      <c r="AA104" s="148"/>
      <c r="AB104" s="148"/>
      <c r="AC104" s="148"/>
      <c r="AD104" s="148"/>
      <c r="AE104" s="148"/>
      <c r="AF104" s="148"/>
      <c r="AG104" s="148" t="s">
        <v>153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2" x14ac:dyDescent="0.2">
      <c r="A105" s="155"/>
      <c r="B105" s="156"/>
      <c r="C105" s="187" t="s">
        <v>222</v>
      </c>
      <c r="D105" s="161"/>
      <c r="E105" s="162">
        <v>6.32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8"/>
      <c r="AA105" s="148"/>
      <c r="AB105" s="148"/>
      <c r="AC105" s="148"/>
      <c r="AD105" s="148"/>
      <c r="AE105" s="148"/>
      <c r="AF105" s="148"/>
      <c r="AG105" s="148" t="s">
        <v>138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5" t="s">
        <v>128</v>
      </c>
      <c r="B106" s="166" t="s">
        <v>91</v>
      </c>
      <c r="C106" s="185" t="s">
        <v>92</v>
      </c>
      <c r="D106" s="167"/>
      <c r="E106" s="168"/>
      <c r="F106" s="169"/>
      <c r="G106" s="170">
        <f>SUMIF(AG107:AG107,"&lt;&gt;NOR",G107:G107)</f>
        <v>0</v>
      </c>
      <c r="H106" s="164"/>
      <c r="I106" s="164">
        <f>SUM(I107:I107)</f>
        <v>0</v>
      </c>
      <c r="J106" s="164"/>
      <c r="K106" s="164">
        <f>SUM(K107:K107)</f>
        <v>0</v>
      </c>
      <c r="L106" s="164"/>
      <c r="M106" s="164">
        <f>SUM(M107:M107)</f>
        <v>0</v>
      </c>
      <c r="N106" s="163"/>
      <c r="O106" s="163">
        <f>SUM(O107:O107)</f>
        <v>0</v>
      </c>
      <c r="P106" s="163"/>
      <c r="Q106" s="163">
        <f>SUM(Q107:Q107)</f>
        <v>0</v>
      </c>
      <c r="R106" s="164"/>
      <c r="S106" s="164"/>
      <c r="T106" s="164"/>
      <c r="U106" s="164"/>
      <c r="V106" s="164">
        <f>SUM(V107:V107)</f>
        <v>25.53</v>
      </c>
      <c r="W106" s="164"/>
      <c r="X106" s="164"/>
      <c r="Y106" s="164"/>
      <c r="AG106" t="s">
        <v>129</v>
      </c>
    </row>
    <row r="107" spans="1:60" outlineLevel="1" x14ac:dyDescent="0.2">
      <c r="A107" s="178">
        <v>33</v>
      </c>
      <c r="B107" s="179" t="s">
        <v>183</v>
      </c>
      <c r="C107" s="188" t="s">
        <v>184</v>
      </c>
      <c r="D107" s="180" t="s">
        <v>166</v>
      </c>
      <c r="E107" s="181">
        <v>27.207059999999998</v>
      </c>
      <c r="F107" s="182"/>
      <c r="G107" s="183">
        <f>ROUND(E107*F107,2)</f>
        <v>0</v>
      </c>
      <c r="H107" s="160"/>
      <c r="I107" s="159">
        <f>ROUND(E107*H107,2)</f>
        <v>0</v>
      </c>
      <c r="J107" s="160"/>
      <c r="K107" s="159">
        <f>ROUND(E107*J107,2)</f>
        <v>0</v>
      </c>
      <c r="L107" s="159">
        <v>21</v>
      </c>
      <c r="M107" s="159">
        <f>G107*(1+L107/100)</f>
        <v>0</v>
      </c>
      <c r="N107" s="158">
        <v>0</v>
      </c>
      <c r="O107" s="158">
        <f>ROUND(E107*N107,2)</f>
        <v>0</v>
      </c>
      <c r="P107" s="158">
        <v>0</v>
      </c>
      <c r="Q107" s="158">
        <f>ROUND(E107*P107,2)</f>
        <v>0</v>
      </c>
      <c r="R107" s="159"/>
      <c r="S107" s="159" t="s">
        <v>133</v>
      </c>
      <c r="T107" s="159" t="s">
        <v>133</v>
      </c>
      <c r="U107" s="159">
        <v>0.9385</v>
      </c>
      <c r="V107" s="159">
        <f>ROUND(E107*U107,2)</f>
        <v>25.53</v>
      </c>
      <c r="W107" s="159"/>
      <c r="X107" s="159" t="s">
        <v>185</v>
      </c>
      <c r="Y107" s="159" t="s">
        <v>135</v>
      </c>
      <c r="Z107" s="148"/>
      <c r="AA107" s="148"/>
      <c r="AB107" s="148"/>
      <c r="AC107" s="148"/>
      <c r="AD107" s="148"/>
      <c r="AE107" s="148"/>
      <c r="AF107" s="148"/>
      <c r="AG107" s="148" t="s">
        <v>186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5" t="s">
        <v>128</v>
      </c>
      <c r="B108" s="166" t="s">
        <v>93</v>
      </c>
      <c r="C108" s="185" t="s">
        <v>94</v>
      </c>
      <c r="D108" s="167"/>
      <c r="E108" s="168"/>
      <c r="F108" s="169"/>
      <c r="G108" s="170">
        <f>SUMIF(AG109:AG113,"&lt;&gt;NOR",G109:G113)</f>
        <v>0</v>
      </c>
      <c r="H108" s="164"/>
      <c r="I108" s="164">
        <f>SUM(I109:I113)</f>
        <v>0</v>
      </c>
      <c r="J108" s="164"/>
      <c r="K108" s="164">
        <f>SUM(K109:K113)</f>
        <v>0</v>
      </c>
      <c r="L108" s="164"/>
      <c r="M108" s="164">
        <f>SUM(M109:M113)</f>
        <v>0</v>
      </c>
      <c r="N108" s="163"/>
      <c r="O108" s="163">
        <f>SUM(O109:O113)</f>
        <v>0</v>
      </c>
      <c r="P108" s="163"/>
      <c r="Q108" s="163">
        <f>SUM(Q109:Q113)</f>
        <v>0.28000000000000003</v>
      </c>
      <c r="R108" s="164"/>
      <c r="S108" s="164"/>
      <c r="T108" s="164"/>
      <c r="U108" s="164"/>
      <c r="V108" s="164">
        <f>SUM(V109:V113)</f>
        <v>6.77</v>
      </c>
      <c r="W108" s="164"/>
      <c r="X108" s="164"/>
      <c r="Y108" s="164"/>
      <c r="AG108" t="s">
        <v>129</v>
      </c>
    </row>
    <row r="109" spans="1:60" outlineLevel="1" x14ac:dyDescent="0.2">
      <c r="A109" s="172">
        <v>34</v>
      </c>
      <c r="B109" s="173" t="s">
        <v>279</v>
      </c>
      <c r="C109" s="186" t="s">
        <v>280</v>
      </c>
      <c r="D109" s="174" t="s">
        <v>142</v>
      </c>
      <c r="E109" s="175">
        <v>29.3</v>
      </c>
      <c r="F109" s="176"/>
      <c r="G109" s="177">
        <f>ROUND(E109*F109,2)</f>
        <v>0</v>
      </c>
      <c r="H109" s="160"/>
      <c r="I109" s="159">
        <f>ROUND(E109*H109,2)</f>
        <v>0</v>
      </c>
      <c r="J109" s="160"/>
      <c r="K109" s="159">
        <f>ROUND(E109*J109,2)</f>
        <v>0</v>
      </c>
      <c r="L109" s="159">
        <v>21</v>
      </c>
      <c r="M109" s="159">
        <f>G109*(1+L109/100)</f>
        <v>0</v>
      </c>
      <c r="N109" s="158">
        <v>0</v>
      </c>
      <c r="O109" s="158">
        <f>ROUND(E109*N109,2)</f>
        <v>0</v>
      </c>
      <c r="P109" s="158">
        <v>9.4500000000000001E-3</v>
      </c>
      <c r="Q109" s="158">
        <f>ROUND(E109*P109,2)</f>
        <v>0.28000000000000003</v>
      </c>
      <c r="R109" s="159"/>
      <c r="S109" s="159" t="s">
        <v>133</v>
      </c>
      <c r="T109" s="159" t="s">
        <v>133</v>
      </c>
      <c r="U109" s="159">
        <v>0.23100000000000001</v>
      </c>
      <c r="V109" s="159">
        <f>ROUND(E109*U109,2)</f>
        <v>6.77</v>
      </c>
      <c r="W109" s="159"/>
      <c r="X109" s="159" t="s">
        <v>134</v>
      </c>
      <c r="Y109" s="159" t="s">
        <v>135</v>
      </c>
      <c r="Z109" s="148"/>
      <c r="AA109" s="148"/>
      <c r="AB109" s="148"/>
      <c r="AC109" s="148"/>
      <c r="AD109" s="148"/>
      <c r="AE109" s="148"/>
      <c r="AF109" s="148"/>
      <c r="AG109" s="148" t="s">
        <v>153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2" x14ac:dyDescent="0.2">
      <c r="A110" s="155"/>
      <c r="B110" s="156"/>
      <c r="C110" s="187" t="s">
        <v>281</v>
      </c>
      <c r="D110" s="161"/>
      <c r="E110" s="162">
        <v>29.3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8"/>
      <c r="AA110" s="148"/>
      <c r="AB110" s="148"/>
      <c r="AC110" s="148"/>
      <c r="AD110" s="148"/>
      <c r="AE110" s="148"/>
      <c r="AF110" s="148"/>
      <c r="AG110" s="148" t="s">
        <v>138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33.75" outlineLevel="1" x14ac:dyDescent="0.2">
      <c r="A111" s="172">
        <v>35</v>
      </c>
      <c r="B111" s="173" t="s">
        <v>282</v>
      </c>
      <c r="C111" s="186" t="s">
        <v>283</v>
      </c>
      <c r="D111" s="174" t="s">
        <v>142</v>
      </c>
      <c r="E111" s="175">
        <v>29.3</v>
      </c>
      <c r="F111" s="176"/>
      <c r="G111" s="177">
        <f>ROUND(E111*F111,2)</f>
        <v>0</v>
      </c>
      <c r="H111" s="160"/>
      <c r="I111" s="159">
        <f>ROUND(E111*H111,2)</f>
        <v>0</v>
      </c>
      <c r="J111" s="160"/>
      <c r="K111" s="159">
        <f>ROUND(E111*J111,2)</f>
        <v>0</v>
      </c>
      <c r="L111" s="159">
        <v>21</v>
      </c>
      <c r="M111" s="159">
        <f>G111*(1+L111/100)</f>
        <v>0</v>
      </c>
      <c r="N111" s="158">
        <v>0</v>
      </c>
      <c r="O111" s="158">
        <f>ROUND(E111*N111,2)</f>
        <v>0</v>
      </c>
      <c r="P111" s="158">
        <v>0</v>
      </c>
      <c r="Q111" s="158">
        <f>ROUND(E111*P111,2)</f>
        <v>0</v>
      </c>
      <c r="R111" s="159"/>
      <c r="S111" s="159" t="s">
        <v>149</v>
      </c>
      <c r="T111" s="159" t="s">
        <v>150</v>
      </c>
      <c r="U111" s="159">
        <v>0</v>
      </c>
      <c r="V111" s="159">
        <f>ROUND(E111*U111,2)</f>
        <v>0</v>
      </c>
      <c r="W111" s="159"/>
      <c r="X111" s="159" t="s">
        <v>134</v>
      </c>
      <c r="Y111" s="159" t="s">
        <v>135</v>
      </c>
      <c r="Z111" s="148"/>
      <c r="AA111" s="148"/>
      <c r="AB111" s="148"/>
      <c r="AC111" s="148"/>
      <c r="AD111" s="148"/>
      <c r="AE111" s="148"/>
      <c r="AF111" s="148"/>
      <c r="AG111" s="148" t="s">
        <v>153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2" x14ac:dyDescent="0.2">
      <c r="A112" s="155"/>
      <c r="B112" s="156"/>
      <c r="C112" s="187" t="s">
        <v>233</v>
      </c>
      <c r="D112" s="161"/>
      <c r="E112" s="162">
        <v>29.3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8"/>
      <c r="AA112" s="148"/>
      <c r="AB112" s="148"/>
      <c r="AC112" s="148"/>
      <c r="AD112" s="148"/>
      <c r="AE112" s="148"/>
      <c r="AF112" s="148"/>
      <c r="AG112" s="148" t="s">
        <v>138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>
        <v>36</v>
      </c>
      <c r="B113" s="156" t="s">
        <v>189</v>
      </c>
      <c r="C113" s="189" t="s">
        <v>190</v>
      </c>
      <c r="D113" s="157" t="s">
        <v>0</v>
      </c>
      <c r="E113" s="184"/>
      <c r="F113" s="160"/>
      <c r="G113" s="159">
        <f>ROUND(E113*F113,2)</f>
        <v>0</v>
      </c>
      <c r="H113" s="160"/>
      <c r="I113" s="159">
        <f>ROUND(E113*H113,2)</f>
        <v>0</v>
      </c>
      <c r="J113" s="160"/>
      <c r="K113" s="159">
        <f>ROUND(E113*J113,2)</f>
        <v>0</v>
      </c>
      <c r="L113" s="159">
        <v>21</v>
      </c>
      <c r="M113" s="159">
        <f>G113*(1+L113/100)</f>
        <v>0</v>
      </c>
      <c r="N113" s="158">
        <v>0</v>
      </c>
      <c r="O113" s="158">
        <f>ROUND(E113*N113,2)</f>
        <v>0</v>
      </c>
      <c r="P113" s="158">
        <v>0</v>
      </c>
      <c r="Q113" s="158">
        <f>ROUND(E113*P113,2)</f>
        <v>0</v>
      </c>
      <c r="R113" s="159"/>
      <c r="S113" s="159" t="s">
        <v>133</v>
      </c>
      <c r="T113" s="159" t="s">
        <v>133</v>
      </c>
      <c r="U113" s="159">
        <v>0</v>
      </c>
      <c r="V113" s="159">
        <f>ROUND(E113*U113,2)</f>
        <v>0</v>
      </c>
      <c r="W113" s="159"/>
      <c r="X113" s="159" t="s">
        <v>185</v>
      </c>
      <c r="Y113" s="159" t="s">
        <v>135</v>
      </c>
      <c r="Z113" s="148"/>
      <c r="AA113" s="148"/>
      <c r="AB113" s="148"/>
      <c r="AC113" s="148"/>
      <c r="AD113" s="148"/>
      <c r="AE113" s="148"/>
      <c r="AF113" s="148"/>
      <c r="AG113" s="148" t="s">
        <v>186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x14ac:dyDescent="0.2">
      <c r="A114" s="165" t="s">
        <v>128</v>
      </c>
      <c r="B114" s="166" t="s">
        <v>95</v>
      </c>
      <c r="C114" s="185" t="s">
        <v>96</v>
      </c>
      <c r="D114" s="167"/>
      <c r="E114" s="168"/>
      <c r="F114" s="169"/>
      <c r="G114" s="170">
        <f>SUMIF(AG115:AG116,"&lt;&gt;NOR",G115:G116)</f>
        <v>0</v>
      </c>
      <c r="H114" s="164"/>
      <c r="I114" s="164">
        <f>SUM(I115:I116)</f>
        <v>0</v>
      </c>
      <c r="J114" s="164"/>
      <c r="K114" s="164">
        <f>SUM(K115:K116)</f>
        <v>0</v>
      </c>
      <c r="L114" s="164"/>
      <c r="M114" s="164">
        <f>SUM(M115:M116)</f>
        <v>0</v>
      </c>
      <c r="N114" s="163"/>
      <c r="O114" s="163">
        <f>SUM(O115:O116)</f>
        <v>0.02</v>
      </c>
      <c r="P114" s="163"/>
      <c r="Q114" s="163">
        <f>SUM(Q115:Q116)</f>
        <v>0</v>
      </c>
      <c r="R114" s="164"/>
      <c r="S114" s="164"/>
      <c r="T114" s="164"/>
      <c r="U114" s="164"/>
      <c r="V114" s="164">
        <f>SUM(V115:V116)</f>
        <v>17.93</v>
      </c>
      <c r="W114" s="164"/>
      <c r="X114" s="164"/>
      <c r="Y114" s="164"/>
      <c r="AG114" t="s">
        <v>129</v>
      </c>
    </row>
    <row r="115" spans="1:60" ht="22.5" outlineLevel="1" x14ac:dyDescent="0.2">
      <c r="A115" s="172">
        <v>37</v>
      </c>
      <c r="B115" s="173" t="s">
        <v>284</v>
      </c>
      <c r="C115" s="186" t="s">
        <v>285</v>
      </c>
      <c r="D115" s="174" t="s">
        <v>159</v>
      </c>
      <c r="E115" s="175">
        <v>58.6</v>
      </c>
      <c r="F115" s="176"/>
      <c r="G115" s="177">
        <f>ROUND(E115*F115,2)</f>
        <v>0</v>
      </c>
      <c r="H115" s="160"/>
      <c r="I115" s="159">
        <f>ROUND(E115*H115,2)</f>
        <v>0</v>
      </c>
      <c r="J115" s="160"/>
      <c r="K115" s="159">
        <f>ROUND(E115*J115,2)</f>
        <v>0</v>
      </c>
      <c r="L115" s="159">
        <v>21</v>
      </c>
      <c r="M115" s="159">
        <f>G115*(1+L115/100)</f>
        <v>0</v>
      </c>
      <c r="N115" s="158">
        <v>4.0000000000000002E-4</v>
      </c>
      <c r="O115" s="158">
        <f>ROUND(E115*N115,2)</f>
        <v>0.02</v>
      </c>
      <c r="P115" s="158">
        <v>0</v>
      </c>
      <c r="Q115" s="158">
        <f>ROUND(E115*P115,2)</f>
        <v>0</v>
      </c>
      <c r="R115" s="159"/>
      <c r="S115" s="159" t="s">
        <v>133</v>
      </c>
      <c r="T115" s="159" t="s">
        <v>133</v>
      </c>
      <c r="U115" s="159">
        <v>0.30599999999999999</v>
      </c>
      <c r="V115" s="159">
        <f>ROUND(E115*U115,2)</f>
        <v>17.93</v>
      </c>
      <c r="W115" s="159"/>
      <c r="X115" s="159" t="s">
        <v>134</v>
      </c>
      <c r="Y115" s="159" t="s">
        <v>135</v>
      </c>
      <c r="Z115" s="148"/>
      <c r="AA115" s="148"/>
      <c r="AB115" s="148"/>
      <c r="AC115" s="148"/>
      <c r="AD115" s="148"/>
      <c r="AE115" s="148"/>
      <c r="AF115" s="148"/>
      <c r="AG115" s="148" t="s">
        <v>153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187" t="s">
        <v>286</v>
      </c>
      <c r="D116" s="161"/>
      <c r="E116" s="162">
        <v>58.6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8"/>
      <c r="AA116" s="148"/>
      <c r="AB116" s="148"/>
      <c r="AC116" s="148"/>
      <c r="AD116" s="148"/>
      <c r="AE116" s="148"/>
      <c r="AF116" s="148"/>
      <c r="AG116" s="148" t="s">
        <v>138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5" t="s">
        <v>128</v>
      </c>
      <c r="B117" s="166" t="s">
        <v>97</v>
      </c>
      <c r="C117" s="185" t="s">
        <v>98</v>
      </c>
      <c r="D117" s="167"/>
      <c r="E117" s="168"/>
      <c r="F117" s="169"/>
      <c r="G117" s="170">
        <f>SUMIF(AG118:AG121,"&lt;&gt;NOR",G118:G121)</f>
        <v>0</v>
      </c>
      <c r="H117" s="164"/>
      <c r="I117" s="164">
        <f>SUM(I118:I121)</f>
        <v>0</v>
      </c>
      <c r="J117" s="164"/>
      <c r="K117" s="164">
        <f>SUM(K118:K121)</f>
        <v>0</v>
      </c>
      <c r="L117" s="164"/>
      <c r="M117" s="164">
        <f>SUM(M118:M121)</f>
        <v>0</v>
      </c>
      <c r="N117" s="163"/>
      <c r="O117" s="163">
        <f>SUM(O118:O121)</f>
        <v>0</v>
      </c>
      <c r="P117" s="163"/>
      <c r="Q117" s="163">
        <f>SUM(Q118:Q121)</f>
        <v>0</v>
      </c>
      <c r="R117" s="164"/>
      <c r="S117" s="164"/>
      <c r="T117" s="164"/>
      <c r="U117" s="164"/>
      <c r="V117" s="164">
        <f>SUM(V118:V121)</f>
        <v>3.44</v>
      </c>
      <c r="W117" s="164"/>
      <c r="X117" s="164"/>
      <c r="Y117" s="164"/>
      <c r="AG117" t="s">
        <v>129</v>
      </c>
    </row>
    <row r="118" spans="1:60" outlineLevel="1" x14ac:dyDescent="0.2">
      <c r="A118" s="178">
        <v>38</v>
      </c>
      <c r="B118" s="179" t="s">
        <v>287</v>
      </c>
      <c r="C118" s="188" t="s">
        <v>288</v>
      </c>
      <c r="D118" s="180" t="s">
        <v>166</v>
      </c>
      <c r="E118" s="181">
        <v>7.0258700000000003</v>
      </c>
      <c r="F118" s="182"/>
      <c r="G118" s="183">
        <f>ROUND(E118*F118,2)</f>
        <v>0</v>
      </c>
      <c r="H118" s="160"/>
      <c r="I118" s="159">
        <f>ROUND(E118*H118,2)</f>
        <v>0</v>
      </c>
      <c r="J118" s="160"/>
      <c r="K118" s="159">
        <f>ROUND(E118*J118,2)</f>
        <v>0</v>
      </c>
      <c r="L118" s="159">
        <v>21</v>
      </c>
      <c r="M118" s="159">
        <f>G118*(1+L118/100)</f>
        <v>0</v>
      </c>
      <c r="N118" s="158">
        <v>0</v>
      </c>
      <c r="O118" s="158">
        <f>ROUND(E118*N118,2)</f>
        <v>0</v>
      </c>
      <c r="P118" s="158">
        <v>0</v>
      </c>
      <c r="Q118" s="158">
        <f>ROUND(E118*P118,2)</f>
        <v>0</v>
      </c>
      <c r="R118" s="159"/>
      <c r="S118" s="159" t="s">
        <v>133</v>
      </c>
      <c r="T118" s="159" t="s">
        <v>133</v>
      </c>
      <c r="U118" s="159">
        <v>0.49</v>
      </c>
      <c r="V118" s="159">
        <f>ROUND(E118*U118,2)</f>
        <v>3.44</v>
      </c>
      <c r="W118" s="159"/>
      <c r="X118" s="159" t="s">
        <v>289</v>
      </c>
      <c r="Y118" s="159" t="s">
        <v>135</v>
      </c>
      <c r="Z118" s="148"/>
      <c r="AA118" s="148"/>
      <c r="AB118" s="148"/>
      <c r="AC118" s="148"/>
      <c r="AD118" s="148"/>
      <c r="AE118" s="148"/>
      <c r="AF118" s="148"/>
      <c r="AG118" s="148" t="s">
        <v>290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8">
        <v>39</v>
      </c>
      <c r="B119" s="179" t="s">
        <v>291</v>
      </c>
      <c r="C119" s="188" t="s">
        <v>292</v>
      </c>
      <c r="D119" s="180" t="s">
        <v>166</v>
      </c>
      <c r="E119" s="181">
        <v>98.362250000000003</v>
      </c>
      <c r="F119" s="182"/>
      <c r="G119" s="183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8">
        <v>0</v>
      </c>
      <c r="O119" s="158">
        <f>ROUND(E119*N119,2)</f>
        <v>0</v>
      </c>
      <c r="P119" s="158">
        <v>0</v>
      </c>
      <c r="Q119" s="158">
        <f>ROUND(E119*P119,2)</f>
        <v>0</v>
      </c>
      <c r="R119" s="159"/>
      <c r="S119" s="159" t="s">
        <v>133</v>
      </c>
      <c r="T119" s="159" t="s">
        <v>133</v>
      </c>
      <c r="U119" s="159">
        <v>0</v>
      </c>
      <c r="V119" s="159">
        <f>ROUND(E119*U119,2)</f>
        <v>0</v>
      </c>
      <c r="W119" s="159"/>
      <c r="X119" s="159" t="s">
        <v>289</v>
      </c>
      <c r="Y119" s="159" t="s">
        <v>135</v>
      </c>
      <c r="Z119" s="148"/>
      <c r="AA119" s="148"/>
      <c r="AB119" s="148"/>
      <c r="AC119" s="148"/>
      <c r="AD119" s="148"/>
      <c r="AE119" s="148"/>
      <c r="AF119" s="148"/>
      <c r="AG119" s="148" t="s">
        <v>290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8">
        <v>40</v>
      </c>
      <c r="B120" s="179" t="s">
        <v>293</v>
      </c>
      <c r="C120" s="188" t="s">
        <v>294</v>
      </c>
      <c r="D120" s="180" t="s">
        <v>166</v>
      </c>
      <c r="E120" s="181">
        <v>7.0258700000000003</v>
      </c>
      <c r="F120" s="182"/>
      <c r="G120" s="183">
        <f>ROUND(E120*F120,2)</f>
        <v>0</v>
      </c>
      <c r="H120" s="160"/>
      <c r="I120" s="159">
        <f>ROUND(E120*H120,2)</f>
        <v>0</v>
      </c>
      <c r="J120" s="160"/>
      <c r="K120" s="159">
        <f>ROUND(E120*J120,2)</f>
        <v>0</v>
      </c>
      <c r="L120" s="159">
        <v>21</v>
      </c>
      <c r="M120" s="159">
        <f>G120*(1+L120/100)</f>
        <v>0</v>
      </c>
      <c r="N120" s="158">
        <v>0</v>
      </c>
      <c r="O120" s="158">
        <f>ROUND(E120*N120,2)</f>
        <v>0</v>
      </c>
      <c r="P120" s="158">
        <v>0</v>
      </c>
      <c r="Q120" s="158">
        <f>ROUND(E120*P120,2)</f>
        <v>0</v>
      </c>
      <c r="R120" s="159"/>
      <c r="S120" s="159" t="s">
        <v>133</v>
      </c>
      <c r="T120" s="159" t="s">
        <v>133</v>
      </c>
      <c r="U120" s="159">
        <v>0</v>
      </c>
      <c r="V120" s="159">
        <f>ROUND(E120*U120,2)</f>
        <v>0</v>
      </c>
      <c r="W120" s="159"/>
      <c r="X120" s="159" t="s">
        <v>289</v>
      </c>
      <c r="Y120" s="159" t="s">
        <v>135</v>
      </c>
      <c r="Z120" s="148"/>
      <c r="AA120" s="148"/>
      <c r="AB120" s="148"/>
      <c r="AC120" s="148"/>
      <c r="AD120" s="148"/>
      <c r="AE120" s="148"/>
      <c r="AF120" s="148"/>
      <c r="AG120" s="148" t="s">
        <v>290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78">
        <v>41</v>
      </c>
      <c r="B121" s="179" t="s">
        <v>295</v>
      </c>
      <c r="C121" s="188" t="s">
        <v>296</v>
      </c>
      <c r="D121" s="180" t="s">
        <v>166</v>
      </c>
      <c r="E121" s="181">
        <v>7.0258700000000003</v>
      </c>
      <c r="F121" s="182"/>
      <c r="G121" s="183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9"/>
      <c r="S121" s="159" t="s">
        <v>133</v>
      </c>
      <c r="T121" s="159" t="s">
        <v>133</v>
      </c>
      <c r="U121" s="159">
        <v>0</v>
      </c>
      <c r="V121" s="159">
        <f>ROUND(E121*U121,2)</f>
        <v>0</v>
      </c>
      <c r="W121" s="159"/>
      <c r="X121" s="159" t="s">
        <v>289</v>
      </c>
      <c r="Y121" s="159" t="s">
        <v>135</v>
      </c>
      <c r="Z121" s="148"/>
      <c r="AA121" s="148"/>
      <c r="AB121" s="148"/>
      <c r="AC121" s="148"/>
      <c r="AD121" s="148"/>
      <c r="AE121" s="148"/>
      <c r="AF121" s="148"/>
      <c r="AG121" s="148" t="s">
        <v>290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x14ac:dyDescent="0.2">
      <c r="A122" s="165" t="s">
        <v>128</v>
      </c>
      <c r="B122" s="166" t="s">
        <v>100</v>
      </c>
      <c r="C122" s="185" t="s">
        <v>30</v>
      </c>
      <c r="D122" s="167"/>
      <c r="E122" s="168"/>
      <c r="F122" s="169"/>
      <c r="G122" s="170">
        <f>SUMIF(AG123:AG123,"&lt;&gt;NOR",G123:G123)</f>
        <v>0</v>
      </c>
      <c r="H122" s="164"/>
      <c r="I122" s="164">
        <f>SUM(I123:I123)</f>
        <v>0</v>
      </c>
      <c r="J122" s="164"/>
      <c r="K122" s="164">
        <f>SUM(K123:K123)</f>
        <v>0</v>
      </c>
      <c r="L122" s="164"/>
      <c r="M122" s="164">
        <f>SUM(M123:M123)</f>
        <v>0</v>
      </c>
      <c r="N122" s="163"/>
      <c r="O122" s="163">
        <f>SUM(O123:O123)</f>
        <v>0</v>
      </c>
      <c r="P122" s="163"/>
      <c r="Q122" s="163">
        <f>SUM(Q123:Q123)</f>
        <v>0</v>
      </c>
      <c r="R122" s="164"/>
      <c r="S122" s="164"/>
      <c r="T122" s="164"/>
      <c r="U122" s="164"/>
      <c r="V122" s="164">
        <f>SUM(V123:V123)</f>
        <v>0</v>
      </c>
      <c r="W122" s="164"/>
      <c r="X122" s="164"/>
      <c r="Y122" s="164"/>
      <c r="AG122" t="s">
        <v>129</v>
      </c>
    </row>
    <row r="123" spans="1:60" outlineLevel="1" x14ac:dyDescent="0.2">
      <c r="A123" s="172">
        <v>42</v>
      </c>
      <c r="B123" s="173" t="s">
        <v>191</v>
      </c>
      <c r="C123" s="186" t="s">
        <v>192</v>
      </c>
      <c r="D123" s="174" t="s">
        <v>193</v>
      </c>
      <c r="E123" s="175">
        <v>1</v>
      </c>
      <c r="F123" s="176"/>
      <c r="G123" s="177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9"/>
      <c r="S123" s="159" t="s">
        <v>133</v>
      </c>
      <c r="T123" s="159" t="s">
        <v>150</v>
      </c>
      <c r="U123" s="159">
        <v>0</v>
      </c>
      <c r="V123" s="159">
        <f>ROUND(E123*U123,2)</f>
        <v>0</v>
      </c>
      <c r="W123" s="159"/>
      <c r="X123" s="159" t="s">
        <v>194</v>
      </c>
      <c r="Y123" s="159" t="s">
        <v>135</v>
      </c>
      <c r="Z123" s="148"/>
      <c r="AA123" s="148"/>
      <c r="AB123" s="148"/>
      <c r="AC123" s="148"/>
      <c r="AD123" s="148"/>
      <c r="AE123" s="148"/>
      <c r="AF123" s="148"/>
      <c r="AG123" s="148" t="s">
        <v>195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x14ac:dyDescent="0.2">
      <c r="A124" s="3"/>
      <c r="B124" s="4"/>
      <c r="C124" s="19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15</v>
      </c>
      <c r="AF124">
        <v>21</v>
      </c>
      <c r="AG124" t="s">
        <v>114</v>
      </c>
    </row>
    <row r="125" spans="1:60" x14ac:dyDescent="0.2">
      <c r="A125" s="151"/>
      <c r="B125" s="152" t="s">
        <v>31</v>
      </c>
      <c r="C125" s="191"/>
      <c r="D125" s="153"/>
      <c r="E125" s="154"/>
      <c r="F125" s="154"/>
      <c r="G125" s="171">
        <f>G8+G17+G31+G48+G82+G85+G88+G97+G106+G108+G114+G117+G122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196</v>
      </c>
    </row>
    <row r="126" spans="1:60" x14ac:dyDescent="0.2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">
      <c r="A127" s="3"/>
      <c r="B127" s="4"/>
      <c r="C127" s="190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56" t="s">
        <v>197</v>
      </c>
      <c r="B128" s="256"/>
      <c r="C128" s="257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58"/>
      <c r="B129" s="259"/>
      <c r="C129" s="260"/>
      <c r="D129" s="259"/>
      <c r="E129" s="259"/>
      <c r="F129" s="259"/>
      <c r="G129" s="26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G129" t="s">
        <v>198</v>
      </c>
    </row>
    <row r="130" spans="1:33" x14ac:dyDescent="0.2">
      <c r="A130" s="262"/>
      <c r="B130" s="263"/>
      <c r="C130" s="264"/>
      <c r="D130" s="263"/>
      <c r="E130" s="263"/>
      <c r="F130" s="263"/>
      <c r="G130" s="26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62"/>
      <c r="B131" s="263"/>
      <c r="C131" s="264"/>
      <c r="D131" s="263"/>
      <c r="E131" s="263"/>
      <c r="F131" s="263"/>
      <c r="G131" s="26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62"/>
      <c r="B132" s="263"/>
      <c r="C132" s="264"/>
      <c r="D132" s="263"/>
      <c r="E132" s="263"/>
      <c r="F132" s="263"/>
      <c r="G132" s="26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6"/>
      <c r="B133" s="267"/>
      <c r="C133" s="268"/>
      <c r="D133" s="267"/>
      <c r="E133" s="267"/>
      <c r="F133" s="267"/>
      <c r="G133" s="269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3"/>
      <c r="B134" s="4"/>
      <c r="C134" s="190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C135" s="192"/>
      <c r="D135" s="10"/>
      <c r="AG135" t="s">
        <v>199</v>
      </c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88575-C280-4B67-BBFA-8E4B28F0655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102</v>
      </c>
    </row>
    <row r="2" spans="1:60" ht="24.95" customHeight="1" x14ac:dyDescent="0.2">
      <c r="A2" s="50" t="s">
        <v>8</v>
      </c>
      <c r="B2" s="49" t="s">
        <v>44</v>
      </c>
      <c r="C2" s="250" t="s">
        <v>45</v>
      </c>
      <c r="D2" s="251"/>
      <c r="E2" s="251"/>
      <c r="F2" s="251"/>
      <c r="G2" s="252"/>
      <c r="AG2" t="s">
        <v>103</v>
      </c>
    </row>
    <row r="3" spans="1:60" ht="24.95" customHeight="1" x14ac:dyDescent="0.2">
      <c r="A3" s="50" t="s">
        <v>9</v>
      </c>
      <c r="B3" s="49" t="s">
        <v>59</v>
      </c>
      <c r="C3" s="250" t="s">
        <v>60</v>
      </c>
      <c r="D3" s="251"/>
      <c r="E3" s="251"/>
      <c r="F3" s="251"/>
      <c r="G3" s="252"/>
      <c r="AC3" s="122" t="s">
        <v>103</v>
      </c>
      <c r="AG3" t="s">
        <v>104</v>
      </c>
    </row>
    <row r="4" spans="1:60" ht="24.95" customHeight="1" x14ac:dyDescent="0.2">
      <c r="A4" s="141" t="s">
        <v>10</v>
      </c>
      <c r="B4" s="142" t="s">
        <v>58</v>
      </c>
      <c r="C4" s="253" t="s">
        <v>60</v>
      </c>
      <c r="D4" s="254"/>
      <c r="E4" s="254"/>
      <c r="F4" s="254"/>
      <c r="G4" s="255"/>
      <c r="AG4" t="s">
        <v>105</v>
      </c>
    </row>
    <row r="5" spans="1:60" x14ac:dyDescent="0.2">
      <c r="D5" s="10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31</v>
      </c>
      <c r="H6" s="147" t="s">
        <v>32</v>
      </c>
      <c r="I6" s="147" t="s">
        <v>112</v>
      </c>
      <c r="J6" s="147" t="s">
        <v>33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  <c r="Y6" s="147" t="s">
        <v>127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5" t="s">
        <v>128</v>
      </c>
      <c r="B8" s="166" t="s">
        <v>75</v>
      </c>
      <c r="C8" s="185" t="s">
        <v>76</v>
      </c>
      <c r="D8" s="167"/>
      <c r="E8" s="168"/>
      <c r="F8" s="169"/>
      <c r="G8" s="170">
        <f>SUMIF(AG9:AG16,"&lt;&gt;NOR",G9:G16)</f>
        <v>0</v>
      </c>
      <c r="H8" s="164"/>
      <c r="I8" s="164">
        <f>SUM(I9:I16)</f>
        <v>0</v>
      </c>
      <c r="J8" s="164"/>
      <c r="K8" s="164">
        <f>SUM(K9:K16)</f>
        <v>0</v>
      </c>
      <c r="L8" s="164"/>
      <c r="M8" s="164">
        <f>SUM(M9:M16)</f>
        <v>0</v>
      </c>
      <c r="N8" s="163"/>
      <c r="O8" s="163">
        <f>SUM(O9:O16)</f>
        <v>0.01</v>
      </c>
      <c r="P8" s="163"/>
      <c r="Q8" s="163">
        <f>SUM(Q9:Q16)</f>
        <v>0</v>
      </c>
      <c r="R8" s="164"/>
      <c r="S8" s="164"/>
      <c r="T8" s="164"/>
      <c r="U8" s="164"/>
      <c r="V8" s="164">
        <f>SUM(V9:V16)</f>
        <v>36.64</v>
      </c>
      <c r="W8" s="164"/>
      <c r="X8" s="164"/>
      <c r="Y8" s="164"/>
      <c r="AG8" t="s">
        <v>129</v>
      </c>
    </row>
    <row r="9" spans="1:60" outlineLevel="1" x14ac:dyDescent="0.2">
      <c r="A9" s="172">
        <v>1</v>
      </c>
      <c r="B9" s="173" t="s">
        <v>200</v>
      </c>
      <c r="C9" s="186" t="s">
        <v>201</v>
      </c>
      <c r="D9" s="174" t="s">
        <v>159</v>
      </c>
      <c r="E9" s="175">
        <v>100</v>
      </c>
      <c r="F9" s="176"/>
      <c r="G9" s="17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133</v>
      </c>
      <c r="T9" s="159" t="s">
        <v>133</v>
      </c>
      <c r="U9" s="159">
        <v>0.17199999999999999</v>
      </c>
      <c r="V9" s="159">
        <f>ROUND(E9*U9,2)</f>
        <v>17.2</v>
      </c>
      <c r="W9" s="159"/>
      <c r="X9" s="159" t="s">
        <v>134</v>
      </c>
      <c r="Y9" s="159" t="s">
        <v>135</v>
      </c>
      <c r="Z9" s="148"/>
      <c r="AA9" s="148"/>
      <c r="AB9" s="148"/>
      <c r="AC9" s="148"/>
      <c r="AD9" s="148"/>
      <c r="AE9" s="148"/>
      <c r="AF9" s="148"/>
      <c r="AG9" s="148" t="s">
        <v>153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7" t="s">
        <v>297</v>
      </c>
      <c r="D10" s="161"/>
      <c r="E10" s="162">
        <v>100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8"/>
      <c r="AA10" s="148"/>
      <c r="AB10" s="148"/>
      <c r="AC10" s="148"/>
      <c r="AD10" s="148"/>
      <c r="AE10" s="148"/>
      <c r="AF10" s="148"/>
      <c r="AG10" s="148" t="s">
        <v>138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2">
        <v>2</v>
      </c>
      <c r="B11" s="173" t="s">
        <v>203</v>
      </c>
      <c r="C11" s="186" t="s">
        <v>204</v>
      </c>
      <c r="D11" s="174" t="s">
        <v>159</v>
      </c>
      <c r="E11" s="175">
        <v>100</v>
      </c>
      <c r="F11" s="176"/>
      <c r="G11" s="177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5.0000000000000002E-5</v>
      </c>
      <c r="O11" s="158">
        <f>ROUND(E11*N11,2)</f>
        <v>0.01</v>
      </c>
      <c r="P11" s="158">
        <v>0</v>
      </c>
      <c r="Q11" s="158">
        <f>ROUND(E11*P11,2)</f>
        <v>0</v>
      </c>
      <c r="R11" s="159"/>
      <c r="S11" s="159" t="s">
        <v>133</v>
      </c>
      <c r="T11" s="159" t="s">
        <v>133</v>
      </c>
      <c r="U11" s="159">
        <v>0.03</v>
      </c>
      <c r="V11" s="159">
        <f>ROUND(E11*U11,2)</f>
        <v>3</v>
      </c>
      <c r="W11" s="159"/>
      <c r="X11" s="159" t="s">
        <v>134</v>
      </c>
      <c r="Y11" s="159" t="s">
        <v>135</v>
      </c>
      <c r="Z11" s="148"/>
      <c r="AA11" s="148"/>
      <c r="AB11" s="148"/>
      <c r="AC11" s="148"/>
      <c r="AD11" s="148"/>
      <c r="AE11" s="148"/>
      <c r="AF11" s="148"/>
      <c r="AG11" s="148" t="s">
        <v>153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7" t="s">
        <v>298</v>
      </c>
      <c r="D12" s="161"/>
      <c r="E12" s="162">
        <v>100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8"/>
      <c r="AA12" s="148"/>
      <c r="AB12" s="148"/>
      <c r="AC12" s="148"/>
      <c r="AD12" s="148"/>
      <c r="AE12" s="148"/>
      <c r="AF12" s="148"/>
      <c r="AG12" s="148" t="s">
        <v>138</v>
      </c>
      <c r="AH12" s="148">
        <v>5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2">
        <v>3</v>
      </c>
      <c r="B13" s="173" t="s">
        <v>206</v>
      </c>
      <c r="C13" s="186" t="s">
        <v>207</v>
      </c>
      <c r="D13" s="174" t="s">
        <v>159</v>
      </c>
      <c r="E13" s="175">
        <v>160</v>
      </c>
      <c r="F13" s="176"/>
      <c r="G13" s="17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133</v>
      </c>
      <c r="T13" s="159" t="s">
        <v>133</v>
      </c>
      <c r="U13" s="159">
        <v>8.9999999999999993E-3</v>
      </c>
      <c r="V13" s="159">
        <f>ROUND(E13*U13,2)</f>
        <v>1.44</v>
      </c>
      <c r="W13" s="159"/>
      <c r="X13" s="159" t="s">
        <v>134</v>
      </c>
      <c r="Y13" s="159" t="s">
        <v>135</v>
      </c>
      <c r="Z13" s="148"/>
      <c r="AA13" s="148"/>
      <c r="AB13" s="148"/>
      <c r="AC13" s="148"/>
      <c r="AD13" s="148"/>
      <c r="AE13" s="148"/>
      <c r="AF13" s="148"/>
      <c r="AG13" s="148" t="s">
        <v>153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7" t="s">
        <v>299</v>
      </c>
      <c r="D14" s="161"/>
      <c r="E14" s="162">
        <v>160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8"/>
      <c r="AA14" s="148"/>
      <c r="AB14" s="148"/>
      <c r="AC14" s="148"/>
      <c r="AD14" s="148"/>
      <c r="AE14" s="148"/>
      <c r="AF14" s="148"/>
      <c r="AG14" s="148" t="s">
        <v>138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2">
        <v>4</v>
      </c>
      <c r="B15" s="173" t="s">
        <v>209</v>
      </c>
      <c r="C15" s="186" t="s">
        <v>210</v>
      </c>
      <c r="D15" s="174" t="s">
        <v>211</v>
      </c>
      <c r="E15" s="175">
        <v>15</v>
      </c>
      <c r="F15" s="176"/>
      <c r="G15" s="17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 t="s">
        <v>212</v>
      </c>
      <c r="S15" s="159" t="s">
        <v>133</v>
      </c>
      <c r="T15" s="159" t="s">
        <v>133</v>
      </c>
      <c r="U15" s="159">
        <v>1</v>
      </c>
      <c r="V15" s="159">
        <f>ROUND(E15*U15,2)</f>
        <v>15</v>
      </c>
      <c r="W15" s="159"/>
      <c r="X15" s="159" t="s">
        <v>213</v>
      </c>
      <c r="Y15" s="159" t="s">
        <v>135</v>
      </c>
      <c r="Z15" s="148"/>
      <c r="AA15" s="148"/>
      <c r="AB15" s="148"/>
      <c r="AC15" s="148"/>
      <c r="AD15" s="148"/>
      <c r="AE15" s="148"/>
      <c r="AF15" s="148"/>
      <c r="AG15" s="148" t="s">
        <v>214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187" t="s">
        <v>300</v>
      </c>
      <c r="D16" s="161"/>
      <c r="E16" s="162">
        <v>15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8"/>
      <c r="AA16" s="148"/>
      <c r="AB16" s="148"/>
      <c r="AC16" s="148"/>
      <c r="AD16" s="148"/>
      <c r="AE16" s="148"/>
      <c r="AF16" s="148"/>
      <c r="AG16" s="148" t="s">
        <v>138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5" t="s">
        <v>128</v>
      </c>
      <c r="B17" s="166" t="s">
        <v>79</v>
      </c>
      <c r="C17" s="185" t="s">
        <v>80</v>
      </c>
      <c r="D17" s="167"/>
      <c r="E17" s="168"/>
      <c r="F17" s="169"/>
      <c r="G17" s="170">
        <f>SUMIF(AG18:AG28,"&lt;&gt;NOR",G18:G28)</f>
        <v>0</v>
      </c>
      <c r="H17" s="164"/>
      <c r="I17" s="164">
        <f>SUM(I18:I28)</f>
        <v>0</v>
      </c>
      <c r="J17" s="164"/>
      <c r="K17" s="164">
        <f>SUM(K18:K28)</f>
        <v>0</v>
      </c>
      <c r="L17" s="164"/>
      <c r="M17" s="164">
        <f>SUM(M18:M28)</f>
        <v>0</v>
      </c>
      <c r="N17" s="163"/>
      <c r="O17" s="163">
        <f>SUM(O18:O28)</f>
        <v>32.28</v>
      </c>
      <c r="P17" s="163"/>
      <c r="Q17" s="163">
        <f>SUM(Q18:Q28)</f>
        <v>0</v>
      </c>
      <c r="R17" s="164"/>
      <c r="S17" s="164"/>
      <c r="T17" s="164"/>
      <c r="U17" s="164"/>
      <c r="V17" s="164">
        <f>SUM(V18:V28)</f>
        <v>254.2</v>
      </c>
      <c r="W17" s="164"/>
      <c r="X17" s="164"/>
      <c r="Y17" s="164"/>
      <c r="AG17" t="s">
        <v>129</v>
      </c>
    </row>
    <row r="18" spans="1:60" ht="22.5" outlineLevel="1" x14ac:dyDescent="0.2">
      <c r="A18" s="172">
        <v>5</v>
      </c>
      <c r="B18" s="173" t="s">
        <v>301</v>
      </c>
      <c r="C18" s="186" t="s">
        <v>302</v>
      </c>
      <c r="D18" s="174" t="s">
        <v>159</v>
      </c>
      <c r="E18" s="175">
        <v>29.587499999999999</v>
      </c>
      <c r="F18" s="176"/>
      <c r="G18" s="177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0.15862000000000001</v>
      </c>
      <c r="O18" s="158">
        <f>ROUND(E18*N18,2)</f>
        <v>4.6900000000000004</v>
      </c>
      <c r="P18" s="158">
        <v>0</v>
      </c>
      <c r="Q18" s="158">
        <f>ROUND(E18*P18,2)</f>
        <v>0</v>
      </c>
      <c r="R18" s="159"/>
      <c r="S18" s="159" t="s">
        <v>133</v>
      </c>
      <c r="T18" s="159" t="s">
        <v>133</v>
      </c>
      <c r="U18" s="159">
        <v>0.5</v>
      </c>
      <c r="V18" s="159">
        <f>ROUND(E18*U18,2)</f>
        <v>14.79</v>
      </c>
      <c r="W18" s="159"/>
      <c r="X18" s="159" t="s">
        <v>134</v>
      </c>
      <c r="Y18" s="159" t="s">
        <v>135</v>
      </c>
      <c r="Z18" s="148"/>
      <c r="AA18" s="148"/>
      <c r="AB18" s="148"/>
      <c r="AC18" s="148"/>
      <c r="AD18" s="148"/>
      <c r="AE18" s="148"/>
      <c r="AF18" s="148"/>
      <c r="AG18" s="148" t="s">
        <v>153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2" x14ac:dyDescent="0.2">
      <c r="A19" s="155"/>
      <c r="B19" s="156"/>
      <c r="C19" s="187" t="s">
        <v>303</v>
      </c>
      <c r="D19" s="161"/>
      <c r="E19" s="162">
        <v>29.587499999999999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8"/>
      <c r="AA19" s="148"/>
      <c r="AB19" s="148"/>
      <c r="AC19" s="148"/>
      <c r="AD19" s="148"/>
      <c r="AE19" s="148"/>
      <c r="AF19" s="148"/>
      <c r="AG19" s="148" t="s">
        <v>138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2">
        <v>6</v>
      </c>
      <c r="B20" s="173" t="s">
        <v>304</v>
      </c>
      <c r="C20" s="186" t="s">
        <v>305</v>
      </c>
      <c r="D20" s="174" t="s">
        <v>142</v>
      </c>
      <c r="E20" s="175">
        <v>8</v>
      </c>
      <c r="F20" s="176"/>
      <c r="G20" s="177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8.6899999999999998E-3</v>
      </c>
      <c r="O20" s="158">
        <f>ROUND(E20*N20,2)</f>
        <v>7.0000000000000007E-2</v>
      </c>
      <c r="P20" s="158">
        <v>0</v>
      </c>
      <c r="Q20" s="158">
        <f>ROUND(E20*P20,2)</f>
        <v>0</v>
      </c>
      <c r="R20" s="159"/>
      <c r="S20" s="159" t="s">
        <v>133</v>
      </c>
      <c r="T20" s="159" t="s">
        <v>133</v>
      </c>
      <c r="U20" s="159">
        <v>2.0579999999999998</v>
      </c>
      <c r="V20" s="159">
        <f>ROUND(E20*U20,2)</f>
        <v>16.46</v>
      </c>
      <c r="W20" s="159"/>
      <c r="X20" s="159" t="s">
        <v>134</v>
      </c>
      <c r="Y20" s="159" t="s">
        <v>135</v>
      </c>
      <c r="Z20" s="148"/>
      <c r="AA20" s="148"/>
      <c r="AB20" s="148"/>
      <c r="AC20" s="148"/>
      <c r="AD20" s="148"/>
      <c r="AE20" s="148"/>
      <c r="AF20" s="148"/>
      <c r="AG20" s="148" t="s">
        <v>153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7" t="s">
        <v>306</v>
      </c>
      <c r="D21" s="161"/>
      <c r="E21" s="162">
        <v>8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8"/>
      <c r="AA21" s="148"/>
      <c r="AB21" s="148"/>
      <c r="AC21" s="148"/>
      <c r="AD21" s="148"/>
      <c r="AE21" s="148"/>
      <c r="AF21" s="148"/>
      <c r="AG21" s="148" t="s">
        <v>138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72">
        <v>7</v>
      </c>
      <c r="B22" s="173" t="s">
        <v>227</v>
      </c>
      <c r="C22" s="186" t="s">
        <v>228</v>
      </c>
      <c r="D22" s="174" t="s">
        <v>159</v>
      </c>
      <c r="E22" s="175">
        <v>165.69</v>
      </c>
      <c r="F22" s="176"/>
      <c r="G22" s="177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3.9849999999999997E-2</v>
      </c>
      <c r="O22" s="158">
        <f>ROUND(E22*N22,2)</f>
        <v>6.6</v>
      </c>
      <c r="P22" s="158">
        <v>0</v>
      </c>
      <c r="Q22" s="158">
        <f>ROUND(E22*P22,2)</f>
        <v>0</v>
      </c>
      <c r="R22" s="159"/>
      <c r="S22" s="159" t="s">
        <v>149</v>
      </c>
      <c r="T22" s="159" t="s">
        <v>150</v>
      </c>
      <c r="U22" s="159">
        <v>0.57999999999999996</v>
      </c>
      <c r="V22" s="159">
        <f>ROUND(E22*U22,2)</f>
        <v>96.1</v>
      </c>
      <c r="W22" s="159"/>
      <c r="X22" s="159" t="s">
        <v>134</v>
      </c>
      <c r="Y22" s="159" t="s">
        <v>135</v>
      </c>
      <c r="Z22" s="148"/>
      <c r="AA22" s="148"/>
      <c r="AB22" s="148"/>
      <c r="AC22" s="148"/>
      <c r="AD22" s="148"/>
      <c r="AE22" s="148"/>
      <c r="AF22" s="148"/>
      <c r="AG22" s="148" t="s">
        <v>153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7" t="s">
        <v>307</v>
      </c>
      <c r="D23" s="161"/>
      <c r="E23" s="162">
        <v>82.844999999999999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8"/>
      <c r="AA23" s="148"/>
      <c r="AB23" s="148"/>
      <c r="AC23" s="148"/>
      <c r="AD23" s="148"/>
      <c r="AE23" s="148"/>
      <c r="AF23" s="148"/>
      <c r="AG23" s="148" t="s">
        <v>138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7" t="s">
        <v>308</v>
      </c>
      <c r="D24" s="161"/>
      <c r="E24" s="162">
        <v>82.844999999999999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8"/>
      <c r="AA24" s="148"/>
      <c r="AB24" s="148"/>
      <c r="AC24" s="148"/>
      <c r="AD24" s="148"/>
      <c r="AE24" s="148"/>
      <c r="AF24" s="148"/>
      <c r="AG24" s="148" t="s">
        <v>138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2">
        <v>8</v>
      </c>
      <c r="B25" s="173" t="s">
        <v>309</v>
      </c>
      <c r="C25" s="186" t="s">
        <v>310</v>
      </c>
      <c r="D25" s="174" t="s">
        <v>132</v>
      </c>
      <c r="E25" s="175">
        <v>10</v>
      </c>
      <c r="F25" s="176"/>
      <c r="G25" s="177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2.0791200000000001</v>
      </c>
      <c r="O25" s="158">
        <f>ROUND(E25*N25,2)</f>
        <v>20.79</v>
      </c>
      <c r="P25" s="158">
        <v>0</v>
      </c>
      <c r="Q25" s="158">
        <f>ROUND(E25*P25,2)</f>
        <v>0</v>
      </c>
      <c r="R25" s="159"/>
      <c r="S25" s="159" t="s">
        <v>149</v>
      </c>
      <c r="T25" s="159" t="s">
        <v>150</v>
      </c>
      <c r="U25" s="159">
        <v>5.28</v>
      </c>
      <c r="V25" s="159">
        <f>ROUND(E25*U25,2)</f>
        <v>52.8</v>
      </c>
      <c r="W25" s="159"/>
      <c r="X25" s="159" t="s">
        <v>134</v>
      </c>
      <c r="Y25" s="159" t="s">
        <v>135</v>
      </c>
      <c r="Z25" s="148"/>
      <c r="AA25" s="148"/>
      <c r="AB25" s="148"/>
      <c r="AC25" s="148"/>
      <c r="AD25" s="148"/>
      <c r="AE25" s="148"/>
      <c r="AF25" s="148"/>
      <c r="AG25" s="148" t="s">
        <v>153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2" x14ac:dyDescent="0.2">
      <c r="A26" s="155"/>
      <c r="B26" s="156"/>
      <c r="C26" s="187" t="s">
        <v>311</v>
      </c>
      <c r="D26" s="161"/>
      <c r="E26" s="162">
        <v>10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8"/>
      <c r="AA26" s="148"/>
      <c r="AB26" s="148"/>
      <c r="AC26" s="148"/>
      <c r="AD26" s="148"/>
      <c r="AE26" s="148"/>
      <c r="AF26" s="148"/>
      <c r="AG26" s="148" t="s">
        <v>138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2">
        <v>9</v>
      </c>
      <c r="B27" s="173" t="s">
        <v>168</v>
      </c>
      <c r="C27" s="186" t="s">
        <v>169</v>
      </c>
      <c r="D27" s="174" t="s">
        <v>142</v>
      </c>
      <c r="E27" s="175">
        <v>39.450000000000003</v>
      </c>
      <c r="F27" s="176"/>
      <c r="G27" s="177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3.29E-3</v>
      </c>
      <c r="O27" s="158">
        <f>ROUND(E27*N27,2)</f>
        <v>0.13</v>
      </c>
      <c r="P27" s="158">
        <v>0</v>
      </c>
      <c r="Q27" s="158">
        <f>ROUND(E27*P27,2)</f>
        <v>0</v>
      </c>
      <c r="R27" s="159"/>
      <c r="S27" s="159" t="s">
        <v>149</v>
      </c>
      <c r="T27" s="159" t="s">
        <v>150</v>
      </c>
      <c r="U27" s="159">
        <v>1.877</v>
      </c>
      <c r="V27" s="159">
        <f>ROUND(E27*U27,2)</f>
        <v>74.05</v>
      </c>
      <c r="W27" s="159"/>
      <c r="X27" s="159" t="s">
        <v>134</v>
      </c>
      <c r="Y27" s="159" t="s">
        <v>135</v>
      </c>
      <c r="Z27" s="148"/>
      <c r="AA27" s="148"/>
      <c r="AB27" s="148"/>
      <c r="AC27" s="148"/>
      <c r="AD27" s="148"/>
      <c r="AE27" s="148"/>
      <c r="AF27" s="148"/>
      <c r="AG27" s="148" t="s">
        <v>153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7" t="s">
        <v>312</v>
      </c>
      <c r="D28" s="161"/>
      <c r="E28" s="162">
        <v>39.450000000000003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8"/>
      <c r="AA28" s="148"/>
      <c r="AB28" s="148"/>
      <c r="AC28" s="148"/>
      <c r="AD28" s="148"/>
      <c r="AE28" s="148"/>
      <c r="AF28" s="148"/>
      <c r="AG28" s="148" t="s">
        <v>138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5" t="s">
        <v>128</v>
      </c>
      <c r="B29" s="166" t="s">
        <v>81</v>
      </c>
      <c r="C29" s="185" t="s">
        <v>82</v>
      </c>
      <c r="D29" s="167"/>
      <c r="E29" s="168"/>
      <c r="F29" s="169"/>
      <c r="G29" s="170">
        <f>SUMIF(AG30:AG50,"&lt;&gt;NOR",G30:G50)</f>
        <v>0</v>
      </c>
      <c r="H29" s="164"/>
      <c r="I29" s="164">
        <f>SUM(I30:I50)</f>
        <v>0</v>
      </c>
      <c r="J29" s="164"/>
      <c r="K29" s="164">
        <f>SUM(K30:K50)</f>
        <v>0</v>
      </c>
      <c r="L29" s="164"/>
      <c r="M29" s="164">
        <f>SUM(M30:M50)</f>
        <v>0</v>
      </c>
      <c r="N29" s="163"/>
      <c r="O29" s="163">
        <f>SUM(O30:O50)</f>
        <v>14.14</v>
      </c>
      <c r="P29" s="163"/>
      <c r="Q29" s="163">
        <f>SUM(Q30:Q50)</f>
        <v>0</v>
      </c>
      <c r="R29" s="164"/>
      <c r="S29" s="164"/>
      <c r="T29" s="164"/>
      <c r="U29" s="164"/>
      <c r="V29" s="164">
        <f>SUM(V30:V50)</f>
        <v>360.52000000000004</v>
      </c>
      <c r="W29" s="164"/>
      <c r="X29" s="164"/>
      <c r="Y29" s="164"/>
      <c r="AG29" t="s">
        <v>129</v>
      </c>
    </row>
    <row r="30" spans="1:60" ht="22.5" outlineLevel="1" x14ac:dyDescent="0.2">
      <c r="A30" s="172">
        <v>10</v>
      </c>
      <c r="B30" s="173" t="s">
        <v>235</v>
      </c>
      <c r="C30" s="186" t="s">
        <v>236</v>
      </c>
      <c r="D30" s="174" t="s">
        <v>159</v>
      </c>
      <c r="E30" s="175">
        <v>165.69</v>
      </c>
      <c r="F30" s="176"/>
      <c r="G30" s="177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8">
        <v>6.3000000000000003E-4</v>
      </c>
      <c r="O30" s="158">
        <f>ROUND(E30*N30,2)</f>
        <v>0.1</v>
      </c>
      <c r="P30" s="158">
        <v>0</v>
      </c>
      <c r="Q30" s="158">
        <f>ROUND(E30*P30,2)</f>
        <v>0</v>
      </c>
      <c r="R30" s="159"/>
      <c r="S30" s="159" t="s">
        <v>133</v>
      </c>
      <c r="T30" s="159" t="s">
        <v>133</v>
      </c>
      <c r="U30" s="159">
        <v>0.23</v>
      </c>
      <c r="V30" s="159">
        <f>ROUND(E30*U30,2)</f>
        <v>38.11</v>
      </c>
      <c r="W30" s="159"/>
      <c r="X30" s="159" t="s">
        <v>134</v>
      </c>
      <c r="Y30" s="159" t="s">
        <v>135</v>
      </c>
      <c r="Z30" s="148"/>
      <c r="AA30" s="148"/>
      <c r="AB30" s="148"/>
      <c r="AC30" s="148"/>
      <c r="AD30" s="148"/>
      <c r="AE30" s="148"/>
      <c r="AF30" s="148"/>
      <c r="AG30" s="148" t="s">
        <v>153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7" t="s">
        <v>313</v>
      </c>
      <c r="D31" s="161"/>
      <c r="E31" s="162">
        <v>165.69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8"/>
      <c r="AA31" s="148"/>
      <c r="AB31" s="148"/>
      <c r="AC31" s="148"/>
      <c r="AD31" s="148"/>
      <c r="AE31" s="148"/>
      <c r="AF31" s="148"/>
      <c r="AG31" s="148" t="s">
        <v>138</v>
      </c>
      <c r="AH31" s="148">
        <v>5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2">
        <v>11</v>
      </c>
      <c r="B32" s="173" t="s">
        <v>174</v>
      </c>
      <c r="C32" s="186" t="s">
        <v>175</v>
      </c>
      <c r="D32" s="174" t="s">
        <v>159</v>
      </c>
      <c r="E32" s="175">
        <v>35.110500000000002</v>
      </c>
      <c r="F32" s="176"/>
      <c r="G32" s="177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8">
        <v>3.5E-4</v>
      </c>
      <c r="O32" s="158">
        <f>ROUND(E32*N32,2)</f>
        <v>0.01</v>
      </c>
      <c r="P32" s="158">
        <v>0</v>
      </c>
      <c r="Q32" s="158">
        <f>ROUND(E32*P32,2)</f>
        <v>0</v>
      </c>
      <c r="R32" s="159"/>
      <c r="S32" s="159" t="s">
        <v>133</v>
      </c>
      <c r="T32" s="159" t="s">
        <v>133</v>
      </c>
      <c r="U32" s="159">
        <v>8.5999999999999993E-2</v>
      </c>
      <c r="V32" s="159">
        <f>ROUND(E32*U32,2)</f>
        <v>3.02</v>
      </c>
      <c r="W32" s="159"/>
      <c r="X32" s="159" t="s">
        <v>134</v>
      </c>
      <c r="Y32" s="159" t="s">
        <v>135</v>
      </c>
      <c r="Z32" s="148"/>
      <c r="AA32" s="148"/>
      <c r="AB32" s="148"/>
      <c r="AC32" s="148"/>
      <c r="AD32" s="148"/>
      <c r="AE32" s="148"/>
      <c r="AF32" s="148"/>
      <c r="AG32" s="148" t="s">
        <v>153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7" t="s">
        <v>314</v>
      </c>
      <c r="D33" s="161"/>
      <c r="E33" s="162">
        <v>35.110500000000002</v>
      </c>
      <c r="F33" s="159"/>
      <c r="G33" s="159"/>
      <c r="H33" s="159"/>
      <c r="I33" s="159"/>
      <c r="J33" s="159"/>
      <c r="K33" s="159"/>
      <c r="L33" s="159"/>
      <c r="M33" s="159"/>
      <c r="N33" s="158"/>
      <c r="O33" s="158"/>
      <c r="P33" s="158"/>
      <c r="Q33" s="158"/>
      <c r="R33" s="159"/>
      <c r="S33" s="159"/>
      <c r="T33" s="159"/>
      <c r="U33" s="159"/>
      <c r="V33" s="159"/>
      <c r="W33" s="159"/>
      <c r="X33" s="159"/>
      <c r="Y33" s="159"/>
      <c r="Z33" s="148"/>
      <c r="AA33" s="148"/>
      <c r="AB33" s="148"/>
      <c r="AC33" s="148"/>
      <c r="AD33" s="148"/>
      <c r="AE33" s="148"/>
      <c r="AF33" s="148"/>
      <c r="AG33" s="148" t="s">
        <v>138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2">
        <v>12</v>
      </c>
      <c r="B34" s="173" t="s">
        <v>177</v>
      </c>
      <c r="C34" s="186" t="s">
        <v>178</v>
      </c>
      <c r="D34" s="174" t="s">
        <v>159</v>
      </c>
      <c r="E34" s="175">
        <v>165.69</v>
      </c>
      <c r="F34" s="176"/>
      <c r="G34" s="177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9"/>
      <c r="S34" s="159" t="s">
        <v>133</v>
      </c>
      <c r="T34" s="159" t="s">
        <v>133</v>
      </c>
      <c r="U34" s="159">
        <v>0.38</v>
      </c>
      <c r="V34" s="159">
        <f>ROUND(E34*U34,2)</f>
        <v>62.96</v>
      </c>
      <c r="W34" s="159"/>
      <c r="X34" s="159" t="s">
        <v>134</v>
      </c>
      <c r="Y34" s="159" t="s">
        <v>135</v>
      </c>
      <c r="Z34" s="148"/>
      <c r="AA34" s="148"/>
      <c r="AB34" s="148"/>
      <c r="AC34" s="148"/>
      <c r="AD34" s="148"/>
      <c r="AE34" s="148"/>
      <c r="AF34" s="148"/>
      <c r="AG34" s="148" t="s">
        <v>153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7" t="s">
        <v>307</v>
      </c>
      <c r="D35" s="161"/>
      <c r="E35" s="162">
        <v>82.844999999999999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8"/>
      <c r="AA35" s="148"/>
      <c r="AB35" s="148"/>
      <c r="AC35" s="148"/>
      <c r="AD35" s="148"/>
      <c r="AE35" s="148"/>
      <c r="AF35" s="148"/>
      <c r="AG35" s="148" t="s">
        <v>138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3" x14ac:dyDescent="0.2">
      <c r="A36" s="155"/>
      <c r="B36" s="156"/>
      <c r="C36" s="187" t="s">
        <v>308</v>
      </c>
      <c r="D36" s="161"/>
      <c r="E36" s="162">
        <v>82.844999999999999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8"/>
      <c r="AA36" s="148"/>
      <c r="AB36" s="148"/>
      <c r="AC36" s="148"/>
      <c r="AD36" s="148"/>
      <c r="AE36" s="148"/>
      <c r="AF36" s="148"/>
      <c r="AG36" s="148" t="s">
        <v>138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72">
        <v>13</v>
      </c>
      <c r="B37" s="173" t="s">
        <v>241</v>
      </c>
      <c r="C37" s="186" t="s">
        <v>242</v>
      </c>
      <c r="D37" s="174" t="s">
        <v>159</v>
      </c>
      <c r="E37" s="175">
        <v>165.69</v>
      </c>
      <c r="F37" s="176"/>
      <c r="G37" s="177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2.0000000000000002E-5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133</v>
      </c>
      <c r="T37" s="159" t="s">
        <v>133</v>
      </c>
      <c r="U37" s="159">
        <v>0.11</v>
      </c>
      <c r="V37" s="159">
        <f>ROUND(E37*U37,2)</f>
        <v>18.23</v>
      </c>
      <c r="W37" s="159"/>
      <c r="X37" s="159" t="s">
        <v>134</v>
      </c>
      <c r="Y37" s="159" t="s">
        <v>135</v>
      </c>
      <c r="Z37" s="148"/>
      <c r="AA37" s="148"/>
      <c r="AB37" s="148"/>
      <c r="AC37" s="148"/>
      <c r="AD37" s="148"/>
      <c r="AE37" s="148"/>
      <c r="AF37" s="148"/>
      <c r="AG37" s="148" t="s">
        <v>153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7" t="s">
        <v>307</v>
      </c>
      <c r="D38" s="161"/>
      <c r="E38" s="162">
        <v>82.844999999999999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8"/>
      <c r="AA38" s="148"/>
      <c r="AB38" s="148"/>
      <c r="AC38" s="148"/>
      <c r="AD38" s="148"/>
      <c r="AE38" s="148"/>
      <c r="AF38" s="148"/>
      <c r="AG38" s="148" t="s">
        <v>138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3" x14ac:dyDescent="0.2">
      <c r="A39" s="155"/>
      <c r="B39" s="156"/>
      <c r="C39" s="187" t="s">
        <v>308</v>
      </c>
      <c r="D39" s="161"/>
      <c r="E39" s="162">
        <v>82.844999999999999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8"/>
      <c r="AA39" s="148"/>
      <c r="AB39" s="148"/>
      <c r="AC39" s="148"/>
      <c r="AD39" s="148"/>
      <c r="AE39" s="148"/>
      <c r="AF39" s="148"/>
      <c r="AG39" s="148" t="s">
        <v>138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8">
        <v>14</v>
      </c>
      <c r="B40" s="179" t="s">
        <v>243</v>
      </c>
      <c r="C40" s="188" t="s">
        <v>244</v>
      </c>
      <c r="D40" s="180" t="s">
        <v>159</v>
      </c>
      <c r="E40" s="181">
        <v>6.32</v>
      </c>
      <c r="F40" s="182"/>
      <c r="G40" s="183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1.7219999999999999E-2</v>
      </c>
      <c r="O40" s="158">
        <f>ROUND(E40*N40,2)</f>
        <v>0.11</v>
      </c>
      <c r="P40" s="158">
        <v>0</v>
      </c>
      <c r="Q40" s="158">
        <f>ROUND(E40*P40,2)</f>
        <v>0</v>
      </c>
      <c r="R40" s="159"/>
      <c r="S40" s="159" t="s">
        <v>133</v>
      </c>
      <c r="T40" s="159" t="s">
        <v>133</v>
      </c>
      <c r="U40" s="159">
        <v>0.628</v>
      </c>
      <c r="V40" s="159">
        <f>ROUND(E40*U40,2)</f>
        <v>3.97</v>
      </c>
      <c r="W40" s="159"/>
      <c r="X40" s="159" t="s">
        <v>134</v>
      </c>
      <c r="Y40" s="159" t="s">
        <v>135</v>
      </c>
      <c r="Z40" s="148"/>
      <c r="AA40" s="148"/>
      <c r="AB40" s="148"/>
      <c r="AC40" s="148"/>
      <c r="AD40" s="148"/>
      <c r="AE40" s="148"/>
      <c r="AF40" s="148"/>
      <c r="AG40" s="148" t="s">
        <v>153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2">
        <v>15</v>
      </c>
      <c r="B41" s="173" t="s">
        <v>315</v>
      </c>
      <c r="C41" s="186" t="s">
        <v>316</v>
      </c>
      <c r="D41" s="174" t="s">
        <v>159</v>
      </c>
      <c r="E41" s="175">
        <v>35.110500000000002</v>
      </c>
      <c r="F41" s="176"/>
      <c r="G41" s="177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1.4120000000000001E-2</v>
      </c>
      <c r="O41" s="158">
        <f>ROUND(E41*N41,2)</f>
        <v>0.5</v>
      </c>
      <c r="P41" s="158">
        <v>0</v>
      </c>
      <c r="Q41" s="158">
        <f>ROUND(E41*P41,2)</f>
        <v>0</v>
      </c>
      <c r="R41" s="159"/>
      <c r="S41" s="159" t="s">
        <v>133</v>
      </c>
      <c r="T41" s="159" t="s">
        <v>133</v>
      </c>
      <c r="U41" s="159">
        <v>0.65700000000000003</v>
      </c>
      <c r="V41" s="159">
        <f>ROUND(E41*U41,2)</f>
        <v>23.07</v>
      </c>
      <c r="W41" s="159"/>
      <c r="X41" s="159" t="s">
        <v>134</v>
      </c>
      <c r="Y41" s="159" t="s">
        <v>135</v>
      </c>
      <c r="Z41" s="148"/>
      <c r="AA41" s="148"/>
      <c r="AB41" s="148"/>
      <c r="AC41" s="148"/>
      <c r="AD41" s="148"/>
      <c r="AE41" s="148"/>
      <c r="AF41" s="148"/>
      <c r="AG41" s="148" t="s">
        <v>153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7" t="s">
        <v>314</v>
      </c>
      <c r="D42" s="161"/>
      <c r="E42" s="162">
        <v>35.110500000000002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8"/>
      <c r="AA42" s="148"/>
      <c r="AB42" s="148"/>
      <c r="AC42" s="148"/>
      <c r="AD42" s="148"/>
      <c r="AE42" s="148"/>
      <c r="AF42" s="148"/>
      <c r="AG42" s="148" t="s">
        <v>138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72">
        <v>16</v>
      </c>
      <c r="B43" s="173" t="s">
        <v>246</v>
      </c>
      <c r="C43" s="186" t="s">
        <v>247</v>
      </c>
      <c r="D43" s="174" t="s">
        <v>159</v>
      </c>
      <c r="E43" s="175">
        <v>33.137999999999998</v>
      </c>
      <c r="F43" s="176"/>
      <c r="G43" s="177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8">
        <v>3.2340000000000001E-2</v>
      </c>
      <c r="O43" s="158">
        <f>ROUND(E43*N43,2)</f>
        <v>1.07</v>
      </c>
      <c r="P43" s="158">
        <v>0</v>
      </c>
      <c r="Q43" s="158">
        <f>ROUND(E43*P43,2)</f>
        <v>0</v>
      </c>
      <c r="R43" s="159"/>
      <c r="S43" s="159" t="s">
        <v>133</v>
      </c>
      <c r="T43" s="159" t="s">
        <v>133</v>
      </c>
      <c r="U43" s="159">
        <v>2.71</v>
      </c>
      <c r="V43" s="159">
        <f>ROUND(E43*U43,2)</f>
        <v>89.8</v>
      </c>
      <c r="W43" s="159"/>
      <c r="X43" s="159" t="s">
        <v>134</v>
      </c>
      <c r="Y43" s="159" t="s">
        <v>135</v>
      </c>
      <c r="Z43" s="148"/>
      <c r="AA43" s="148"/>
      <c r="AB43" s="148"/>
      <c r="AC43" s="148"/>
      <c r="AD43" s="148"/>
      <c r="AE43" s="148"/>
      <c r="AF43" s="148"/>
      <c r="AG43" s="148" t="s">
        <v>153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7" t="s">
        <v>248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8"/>
      <c r="AA44" s="148"/>
      <c r="AB44" s="148"/>
      <c r="AC44" s="148"/>
      <c r="AD44" s="148"/>
      <c r="AE44" s="148"/>
      <c r="AF44" s="148"/>
      <c r="AG44" s="148" t="s">
        <v>138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3" x14ac:dyDescent="0.2">
      <c r="A45" s="155"/>
      <c r="B45" s="156"/>
      <c r="C45" s="187" t="s">
        <v>317</v>
      </c>
      <c r="D45" s="161"/>
      <c r="E45" s="162">
        <v>16.568999999999999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8"/>
      <c r="AA45" s="148"/>
      <c r="AB45" s="148"/>
      <c r="AC45" s="148"/>
      <c r="AD45" s="148"/>
      <c r="AE45" s="148"/>
      <c r="AF45" s="148"/>
      <c r="AG45" s="148" t="s">
        <v>138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3" x14ac:dyDescent="0.2">
      <c r="A46" s="155"/>
      <c r="B46" s="156"/>
      <c r="C46" s="187" t="s">
        <v>318</v>
      </c>
      <c r="D46" s="161"/>
      <c r="E46" s="162">
        <v>16.568999999999999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8"/>
      <c r="AA46" s="148"/>
      <c r="AB46" s="148"/>
      <c r="AC46" s="148"/>
      <c r="AD46" s="148"/>
      <c r="AE46" s="148"/>
      <c r="AF46" s="148"/>
      <c r="AG46" s="148" t="s">
        <v>138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2">
        <v>17</v>
      </c>
      <c r="B47" s="173" t="s">
        <v>254</v>
      </c>
      <c r="C47" s="186" t="s">
        <v>255</v>
      </c>
      <c r="D47" s="174" t="s">
        <v>159</v>
      </c>
      <c r="E47" s="175">
        <v>165.69</v>
      </c>
      <c r="F47" s="176"/>
      <c r="G47" s="177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8">
        <v>7.4550000000000005E-2</v>
      </c>
      <c r="O47" s="158">
        <f>ROUND(E47*N47,2)</f>
        <v>12.35</v>
      </c>
      <c r="P47" s="158">
        <v>0</v>
      </c>
      <c r="Q47" s="158">
        <f>ROUND(E47*P47,2)</f>
        <v>0</v>
      </c>
      <c r="R47" s="159"/>
      <c r="S47" s="159" t="s">
        <v>149</v>
      </c>
      <c r="T47" s="159" t="s">
        <v>150</v>
      </c>
      <c r="U47" s="159">
        <v>0.73243999999999998</v>
      </c>
      <c r="V47" s="159">
        <f>ROUND(E47*U47,2)</f>
        <v>121.36</v>
      </c>
      <c r="W47" s="159"/>
      <c r="X47" s="159" t="s">
        <v>134</v>
      </c>
      <c r="Y47" s="159" t="s">
        <v>135</v>
      </c>
      <c r="Z47" s="148"/>
      <c r="AA47" s="148"/>
      <c r="AB47" s="148"/>
      <c r="AC47" s="148"/>
      <c r="AD47" s="148"/>
      <c r="AE47" s="148"/>
      <c r="AF47" s="148"/>
      <c r="AG47" s="148" t="s">
        <v>153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7" t="s">
        <v>319</v>
      </c>
      <c r="D48" s="161"/>
      <c r="E48" s="162">
        <v>165.69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8"/>
      <c r="AA48" s="148"/>
      <c r="AB48" s="148"/>
      <c r="AC48" s="148"/>
      <c r="AD48" s="148"/>
      <c r="AE48" s="148"/>
      <c r="AF48" s="148"/>
      <c r="AG48" s="148" t="s">
        <v>138</v>
      </c>
      <c r="AH48" s="148">
        <v>5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72">
        <v>18</v>
      </c>
      <c r="B49" s="173" t="s">
        <v>320</v>
      </c>
      <c r="C49" s="186" t="s">
        <v>321</v>
      </c>
      <c r="D49" s="174" t="s">
        <v>142</v>
      </c>
      <c r="E49" s="175">
        <v>2.2999999999999998</v>
      </c>
      <c r="F49" s="176"/>
      <c r="G49" s="177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8">
        <v>4.4999999999999999E-4</v>
      </c>
      <c r="O49" s="158">
        <f>ROUND(E49*N49,2)</f>
        <v>0</v>
      </c>
      <c r="P49" s="158">
        <v>0</v>
      </c>
      <c r="Q49" s="158">
        <f>ROUND(E49*P49,2)</f>
        <v>0</v>
      </c>
      <c r="R49" s="159"/>
      <c r="S49" s="159" t="s">
        <v>149</v>
      </c>
      <c r="T49" s="159" t="s">
        <v>150</v>
      </c>
      <c r="U49" s="159">
        <v>0</v>
      </c>
      <c r="V49" s="159">
        <f>ROUND(E49*U49,2)</f>
        <v>0</v>
      </c>
      <c r="W49" s="159"/>
      <c r="X49" s="159" t="s">
        <v>134</v>
      </c>
      <c r="Y49" s="159" t="s">
        <v>135</v>
      </c>
      <c r="Z49" s="148"/>
      <c r="AA49" s="148"/>
      <c r="AB49" s="148"/>
      <c r="AC49" s="148"/>
      <c r="AD49" s="148"/>
      <c r="AE49" s="148"/>
      <c r="AF49" s="148"/>
      <c r="AG49" s="148" t="s">
        <v>153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7" t="s">
        <v>322</v>
      </c>
      <c r="D50" s="161"/>
      <c r="E50" s="162">
        <v>2.2999999999999998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8"/>
      <c r="AA50" s="148"/>
      <c r="AB50" s="148"/>
      <c r="AC50" s="148"/>
      <c r="AD50" s="148"/>
      <c r="AE50" s="148"/>
      <c r="AF50" s="148"/>
      <c r="AG50" s="148" t="s">
        <v>138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5" t="s">
        <v>128</v>
      </c>
      <c r="B51" s="166" t="s">
        <v>83</v>
      </c>
      <c r="C51" s="185" t="s">
        <v>84</v>
      </c>
      <c r="D51" s="167"/>
      <c r="E51" s="168"/>
      <c r="F51" s="169"/>
      <c r="G51" s="170">
        <f>SUMIF(AG52:AG53,"&lt;&gt;NOR",G52:G53)</f>
        <v>0</v>
      </c>
      <c r="H51" s="164"/>
      <c r="I51" s="164">
        <f>SUM(I52:I53)</f>
        <v>0</v>
      </c>
      <c r="J51" s="164"/>
      <c r="K51" s="164">
        <f>SUM(K52:K53)</f>
        <v>0</v>
      </c>
      <c r="L51" s="164"/>
      <c r="M51" s="164">
        <f>SUM(M52:M53)</f>
        <v>0</v>
      </c>
      <c r="N51" s="163"/>
      <c r="O51" s="163">
        <f>SUM(O52:O53)</f>
        <v>2.73</v>
      </c>
      <c r="P51" s="163"/>
      <c r="Q51" s="163">
        <f>SUM(Q52:Q53)</f>
        <v>0</v>
      </c>
      <c r="R51" s="164"/>
      <c r="S51" s="164"/>
      <c r="T51" s="164"/>
      <c r="U51" s="164"/>
      <c r="V51" s="164">
        <f>SUM(V52:V53)</f>
        <v>11.38</v>
      </c>
      <c r="W51" s="164"/>
      <c r="X51" s="164"/>
      <c r="Y51" s="164"/>
      <c r="AG51" t="s">
        <v>129</v>
      </c>
    </row>
    <row r="52" spans="1:60" outlineLevel="1" x14ac:dyDescent="0.2">
      <c r="A52" s="172">
        <v>19</v>
      </c>
      <c r="B52" s="173" t="s">
        <v>180</v>
      </c>
      <c r="C52" s="186" t="s">
        <v>181</v>
      </c>
      <c r="D52" s="174" t="s">
        <v>159</v>
      </c>
      <c r="E52" s="175">
        <v>27.614999999999998</v>
      </c>
      <c r="F52" s="176"/>
      <c r="G52" s="177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8">
        <v>9.8680000000000004E-2</v>
      </c>
      <c r="O52" s="158">
        <f>ROUND(E52*N52,2)</f>
        <v>2.73</v>
      </c>
      <c r="P52" s="158">
        <v>0</v>
      </c>
      <c r="Q52" s="158">
        <f>ROUND(E52*P52,2)</f>
        <v>0</v>
      </c>
      <c r="R52" s="159"/>
      <c r="S52" s="159" t="s">
        <v>133</v>
      </c>
      <c r="T52" s="159" t="s">
        <v>133</v>
      </c>
      <c r="U52" s="159">
        <v>0.41199999999999998</v>
      </c>
      <c r="V52" s="159">
        <f>ROUND(E52*U52,2)</f>
        <v>11.38</v>
      </c>
      <c r="W52" s="159"/>
      <c r="X52" s="159" t="s">
        <v>134</v>
      </c>
      <c r="Y52" s="159" t="s">
        <v>135</v>
      </c>
      <c r="Z52" s="148"/>
      <c r="AA52" s="148"/>
      <c r="AB52" s="148"/>
      <c r="AC52" s="148"/>
      <c r="AD52" s="148"/>
      <c r="AE52" s="148"/>
      <c r="AF52" s="148"/>
      <c r="AG52" s="148" t="s">
        <v>153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7" t="s">
        <v>323</v>
      </c>
      <c r="D53" s="161"/>
      <c r="E53" s="162">
        <v>27.614999999999998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8"/>
      <c r="AA53" s="148"/>
      <c r="AB53" s="148"/>
      <c r="AC53" s="148"/>
      <c r="AD53" s="148"/>
      <c r="AE53" s="148"/>
      <c r="AF53" s="148"/>
      <c r="AG53" s="148" t="s">
        <v>138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">
      <c r="A54" s="165" t="s">
        <v>128</v>
      </c>
      <c r="B54" s="166" t="s">
        <v>85</v>
      </c>
      <c r="C54" s="185" t="s">
        <v>86</v>
      </c>
      <c r="D54" s="167"/>
      <c r="E54" s="168"/>
      <c r="F54" s="169"/>
      <c r="G54" s="170">
        <f>SUMIF(AG55:AG56,"&lt;&gt;NOR",G55:G56)</f>
        <v>0</v>
      </c>
      <c r="H54" s="164"/>
      <c r="I54" s="164">
        <f>SUM(I55:I56)</f>
        <v>0</v>
      </c>
      <c r="J54" s="164"/>
      <c r="K54" s="164">
        <f>SUM(K55:K56)</f>
        <v>0</v>
      </c>
      <c r="L54" s="164"/>
      <c r="M54" s="164">
        <f>SUM(M55:M56)</f>
        <v>0</v>
      </c>
      <c r="N54" s="163"/>
      <c r="O54" s="163">
        <f>SUM(O55:O56)</f>
        <v>0.15</v>
      </c>
      <c r="P54" s="163"/>
      <c r="Q54" s="163">
        <f>SUM(Q55:Q56)</f>
        <v>0</v>
      </c>
      <c r="R54" s="164"/>
      <c r="S54" s="164"/>
      <c r="T54" s="164"/>
      <c r="U54" s="164"/>
      <c r="V54" s="164">
        <f>SUM(V55:V56)</f>
        <v>21.6</v>
      </c>
      <c r="W54" s="164"/>
      <c r="X54" s="164"/>
      <c r="Y54" s="164"/>
      <c r="AG54" t="s">
        <v>129</v>
      </c>
    </row>
    <row r="55" spans="1:60" outlineLevel="1" x14ac:dyDescent="0.2">
      <c r="A55" s="172">
        <v>20</v>
      </c>
      <c r="B55" s="173" t="s">
        <v>258</v>
      </c>
      <c r="C55" s="186" t="s">
        <v>259</v>
      </c>
      <c r="D55" s="174" t="s">
        <v>159</v>
      </c>
      <c r="E55" s="175">
        <v>120</v>
      </c>
      <c r="F55" s="176"/>
      <c r="G55" s="177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1.2099999999999999E-3</v>
      </c>
      <c r="O55" s="158">
        <f>ROUND(E55*N55,2)</f>
        <v>0.15</v>
      </c>
      <c r="P55" s="158">
        <v>0</v>
      </c>
      <c r="Q55" s="158">
        <f>ROUND(E55*P55,2)</f>
        <v>0</v>
      </c>
      <c r="R55" s="159"/>
      <c r="S55" s="159" t="s">
        <v>133</v>
      </c>
      <c r="T55" s="159" t="s">
        <v>133</v>
      </c>
      <c r="U55" s="159">
        <v>0.18</v>
      </c>
      <c r="V55" s="159">
        <f>ROUND(E55*U55,2)</f>
        <v>21.6</v>
      </c>
      <c r="W55" s="159"/>
      <c r="X55" s="159" t="s">
        <v>134</v>
      </c>
      <c r="Y55" s="159" t="s">
        <v>135</v>
      </c>
      <c r="Z55" s="148"/>
      <c r="AA55" s="148"/>
      <c r="AB55" s="148"/>
      <c r="AC55" s="148"/>
      <c r="AD55" s="148"/>
      <c r="AE55" s="148"/>
      <c r="AF55" s="148"/>
      <c r="AG55" s="148" t="s">
        <v>153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7" t="s">
        <v>324</v>
      </c>
      <c r="D56" s="161"/>
      <c r="E56" s="162">
        <v>120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8"/>
      <c r="AA56" s="148"/>
      <c r="AB56" s="148"/>
      <c r="AC56" s="148"/>
      <c r="AD56" s="148"/>
      <c r="AE56" s="148"/>
      <c r="AF56" s="148"/>
      <c r="AG56" s="148" t="s">
        <v>138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5.5" x14ac:dyDescent="0.2">
      <c r="A57" s="165" t="s">
        <v>128</v>
      </c>
      <c r="B57" s="166" t="s">
        <v>87</v>
      </c>
      <c r="C57" s="185" t="s">
        <v>88</v>
      </c>
      <c r="D57" s="167"/>
      <c r="E57" s="168"/>
      <c r="F57" s="169"/>
      <c r="G57" s="170">
        <f>SUMIF(AG58:AG65,"&lt;&gt;NOR",G58:G65)</f>
        <v>0</v>
      </c>
      <c r="H57" s="164"/>
      <c r="I57" s="164">
        <f>SUM(I58:I65)</f>
        <v>0</v>
      </c>
      <c r="J57" s="164"/>
      <c r="K57" s="164">
        <f>SUM(K58:K65)</f>
        <v>0</v>
      </c>
      <c r="L57" s="164"/>
      <c r="M57" s="164">
        <f>SUM(M58:M65)</f>
        <v>0</v>
      </c>
      <c r="N57" s="163"/>
      <c r="O57" s="163">
        <f>SUM(O58:O65)</f>
        <v>7.0000000000000007E-2</v>
      </c>
      <c r="P57" s="163"/>
      <c r="Q57" s="163">
        <f>SUM(Q58:Q65)</f>
        <v>0</v>
      </c>
      <c r="R57" s="164"/>
      <c r="S57" s="164"/>
      <c r="T57" s="164"/>
      <c r="U57" s="164"/>
      <c r="V57" s="164">
        <f>SUM(V58:V65)</f>
        <v>43</v>
      </c>
      <c r="W57" s="164"/>
      <c r="X57" s="164"/>
      <c r="Y57" s="164"/>
      <c r="AG57" t="s">
        <v>129</v>
      </c>
    </row>
    <row r="58" spans="1:60" outlineLevel="1" x14ac:dyDescent="0.2">
      <c r="A58" s="172">
        <v>21</v>
      </c>
      <c r="B58" s="173" t="s">
        <v>261</v>
      </c>
      <c r="C58" s="186" t="s">
        <v>262</v>
      </c>
      <c r="D58" s="174" t="s">
        <v>146</v>
      </c>
      <c r="E58" s="175">
        <v>104</v>
      </c>
      <c r="F58" s="176"/>
      <c r="G58" s="177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8">
        <v>3.0000000000000001E-5</v>
      </c>
      <c r="O58" s="158">
        <f>ROUND(E58*N58,2)</f>
        <v>0</v>
      </c>
      <c r="P58" s="158">
        <v>0</v>
      </c>
      <c r="Q58" s="158">
        <f>ROUND(E58*P58,2)</f>
        <v>0</v>
      </c>
      <c r="R58" s="159"/>
      <c r="S58" s="159" t="s">
        <v>133</v>
      </c>
      <c r="T58" s="159" t="s">
        <v>133</v>
      </c>
      <c r="U58" s="159">
        <v>0.125</v>
      </c>
      <c r="V58" s="159">
        <f>ROUND(E58*U58,2)</f>
        <v>13</v>
      </c>
      <c r="W58" s="159"/>
      <c r="X58" s="159" t="s">
        <v>134</v>
      </c>
      <c r="Y58" s="159" t="s">
        <v>135</v>
      </c>
      <c r="Z58" s="148"/>
      <c r="AA58" s="148"/>
      <c r="AB58" s="148"/>
      <c r="AC58" s="148"/>
      <c r="AD58" s="148"/>
      <c r="AE58" s="148"/>
      <c r="AF58" s="148"/>
      <c r="AG58" s="148" t="s">
        <v>153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7" t="s">
        <v>325</v>
      </c>
      <c r="D59" s="161"/>
      <c r="E59" s="162">
        <v>104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8"/>
      <c r="AA59" s="148"/>
      <c r="AB59" s="148"/>
      <c r="AC59" s="148"/>
      <c r="AD59" s="148"/>
      <c r="AE59" s="148"/>
      <c r="AF59" s="148"/>
      <c r="AG59" s="148" t="s">
        <v>138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72">
        <v>22</v>
      </c>
      <c r="B60" s="173" t="s">
        <v>264</v>
      </c>
      <c r="C60" s="186" t="s">
        <v>265</v>
      </c>
      <c r="D60" s="174" t="s">
        <v>211</v>
      </c>
      <c r="E60" s="175">
        <v>30</v>
      </c>
      <c r="F60" s="176"/>
      <c r="G60" s="177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8">
        <v>0</v>
      </c>
      <c r="O60" s="158">
        <f>ROUND(E60*N60,2)</f>
        <v>0</v>
      </c>
      <c r="P60" s="158">
        <v>0</v>
      </c>
      <c r="Q60" s="158">
        <f>ROUND(E60*P60,2)</f>
        <v>0</v>
      </c>
      <c r="R60" s="159" t="s">
        <v>212</v>
      </c>
      <c r="S60" s="159" t="s">
        <v>133</v>
      </c>
      <c r="T60" s="159" t="s">
        <v>133</v>
      </c>
      <c r="U60" s="159">
        <v>1</v>
      </c>
      <c r="V60" s="159">
        <f>ROUND(E60*U60,2)</f>
        <v>30</v>
      </c>
      <c r="W60" s="159"/>
      <c r="X60" s="159" t="s">
        <v>213</v>
      </c>
      <c r="Y60" s="159" t="s">
        <v>135</v>
      </c>
      <c r="Z60" s="148"/>
      <c r="AA60" s="148"/>
      <c r="AB60" s="148"/>
      <c r="AC60" s="148"/>
      <c r="AD60" s="148"/>
      <c r="AE60" s="148"/>
      <c r="AF60" s="148"/>
      <c r="AG60" s="148" t="s">
        <v>214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7" t="s">
        <v>326</v>
      </c>
      <c r="D61" s="161"/>
      <c r="E61" s="162">
        <v>30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8"/>
      <c r="AA61" s="148"/>
      <c r="AB61" s="148"/>
      <c r="AC61" s="148"/>
      <c r="AD61" s="148"/>
      <c r="AE61" s="148"/>
      <c r="AF61" s="148"/>
      <c r="AG61" s="148" t="s">
        <v>138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2">
        <v>23</v>
      </c>
      <c r="B62" s="173" t="s">
        <v>267</v>
      </c>
      <c r="C62" s="186" t="s">
        <v>268</v>
      </c>
      <c r="D62" s="174" t="s">
        <v>146</v>
      </c>
      <c r="E62" s="175">
        <v>104</v>
      </c>
      <c r="F62" s="176"/>
      <c r="G62" s="177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8">
        <v>0</v>
      </c>
      <c r="O62" s="158">
        <f>ROUND(E62*N62,2)</f>
        <v>0</v>
      </c>
      <c r="P62" s="158">
        <v>0</v>
      </c>
      <c r="Q62" s="158">
        <f>ROUND(E62*P62,2)</f>
        <v>0</v>
      </c>
      <c r="R62" s="159" t="s">
        <v>269</v>
      </c>
      <c r="S62" s="159" t="s">
        <v>133</v>
      </c>
      <c r="T62" s="159" t="s">
        <v>133</v>
      </c>
      <c r="U62" s="159">
        <v>0</v>
      </c>
      <c r="V62" s="159">
        <f>ROUND(E62*U62,2)</f>
        <v>0</v>
      </c>
      <c r="W62" s="159"/>
      <c r="X62" s="159" t="s">
        <v>270</v>
      </c>
      <c r="Y62" s="159" t="s">
        <v>135</v>
      </c>
      <c r="Z62" s="148"/>
      <c r="AA62" s="148"/>
      <c r="AB62" s="148"/>
      <c r="AC62" s="148"/>
      <c r="AD62" s="148"/>
      <c r="AE62" s="148"/>
      <c r="AF62" s="148"/>
      <c r="AG62" s="148" t="s">
        <v>271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7" t="s">
        <v>325</v>
      </c>
      <c r="D63" s="161"/>
      <c r="E63" s="162">
        <v>104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8"/>
      <c r="AA63" s="148"/>
      <c r="AB63" s="148"/>
      <c r="AC63" s="148"/>
      <c r="AD63" s="148"/>
      <c r="AE63" s="148"/>
      <c r="AF63" s="148"/>
      <c r="AG63" s="148" t="s">
        <v>138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2">
        <v>24</v>
      </c>
      <c r="B64" s="173" t="s">
        <v>272</v>
      </c>
      <c r="C64" s="186" t="s">
        <v>273</v>
      </c>
      <c r="D64" s="174" t="s">
        <v>142</v>
      </c>
      <c r="E64" s="175">
        <v>52</v>
      </c>
      <c r="F64" s="176"/>
      <c r="G64" s="177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8">
        <v>1.33E-3</v>
      </c>
      <c r="O64" s="158">
        <f>ROUND(E64*N64,2)</f>
        <v>7.0000000000000007E-2</v>
      </c>
      <c r="P64" s="158">
        <v>0</v>
      </c>
      <c r="Q64" s="158">
        <f>ROUND(E64*P64,2)</f>
        <v>0</v>
      </c>
      <c r="R64" s="159" t="s">
        <v>269</v>
      </c>
      <c r="S64" s="159" t="s">
        <v>133</v>
      </c>
      <c r="T64" s="159" t="s">
        <v>133</v>
      </c>
      <c r="U64" s="159">
        <v>0</v>
      </c>
      <c r="V64" s="159">
        <f>ROUND(E64*U64,2)</f>
        <v>0</v>
      </c>
      <c r="W64" s="159"/>
      <c r="X64" s="159" t="s">
        <v>270</v>
      </c>
      <c r="Y64" s="159" t="s">
        <v>135</v>
      </c>
      <c r="Z64" s="148"/>
      <c r="AA64" s="148"/>
      <c r="AB64" s="148"/>
      <c r="AC64" s="148"/>
      <c r="AD64" s="148"/>
      <c r="AE64" s="148"/>
      <c r="AF64" s="148"/>
      <c r="AG64" s="148" t="s">
        <v>271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7" t="s">
        <v>327</v>
      </c>
      <c r="D65" s="161"/>
      <c r="E65" s="162">
        <v>52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8"/>
      <c r="AA65" s="148"/>
      <c r="AB65" s="148"/>
      <c r="AC65" s="148"/>
      <c r="AD65" s="148"/>
      <c r="AE65" s="148"/>
      <c r="AF65" s="148"/>
      <c r="AG65" s="148" t="s">
        <v>138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5" t="s">
        <v>128</v>
      </c>
      <c r="B66" s="166" t="s">
        <v>89</v>
      </c>
      <c r="C66" s="185" t="s">
        <v>90</v>
      </c>
      <c r="D66" s="167"/>
      <c r="E66" s="168"/>
      <c r="F66" s="169"/>
      <c r="G66" s="170">
        <f>SUMIF(AG67:AG73,"&lt;&gt;NOR",G67:G73)</f>
        <v>0</v>
      </c>
      <c r="H66" s="164"/>
      <c r="I66" s="164">
        <f>SUM(I67:I73)</f>
        <v>0</v>
      </c>
      <c r="J66" s="164"/>
      <c r="K66" s="164">
        <f>SUM(K67:K73)</f>
        <v>0</v>
      </c>
      <c r="L66" s="164"/>
      <c r="M66" s="164">
        <f>SUM(M67:M73)</f>
        <v>0</v>
      </c>
      <c r="N66" s="163"/>
      <c r="O66" s="163">
        <f>SUM(O67:O73)</f>
        <v>0.01</v>
      </c>
      <c r="P66" s="163"/>
      <c r="Q66" s="163">
        <f>SUM(Q67:Q73)</f>
        <v>38.39</v>
      </c>
      <c r="R66" s="164"/>
      <c r="S66" s="164"/>
      <c r="T66" s="164"/>
      <c r="U66" s="164"/>
      <c r="V66" s="164">
        <f>SUM(V67:V73)</f>
        <v>62.74</v>
      </c>
      <c r="W66" s="164"/>
      <c r="X66" s="164"/>
      <c r="Y66" s="164"/>
      <c r="AG66" t="s">
        <v>129</v>
      </c>
    </row>
    <row r="67" spans="1:60" outlineLevel="1" x14ac:dyDescent="0.2">
      <c r="A67" s="172">
        <v>25</v>
      </c>
      <c r="B67" s="173" t="s">
        <v>328</v>
      </c>
      <c r="C67" s="186" t="s">
        <v>329</v>
      </c>
      <c r="D67" s="174" t="s">
        <v>132</v>
      </c>
      <c r="E67" s="175">
        <v>10</v>
      </c>
      <c r="F67" s="176"/>
      <c r="G67" s="177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1.1199999999999999E-3</v>
      </c>
      <c r="O67" s="158">
        <f>ROUND(E67*N67,2)</f>
        <v>0.01</v>
      </c>
      <c r="P67" s="158">
        <v>2.5</v>
      </c>
      <c r="Q67" s="158">
        <f>ROUND(E67*P67,2)</f>
        <v>25</v>
      </c>
      <c r="R67" s="159"/>
      <c r="S67" s="159" t="s">
        <v>133</v>
      </c>
      <c r="T67" s="159" t="s">
        <v>133</v>
      </c>
      <c r="U67" s="159">
        <v>2.605</v>
      </c>
      <c r="V67" s="159">
        <f>ROUND(E67*U67,2)</f>
        <v>26.05</v>
      </c>
      <c r="W67" s="159"/>
      <c r="X67" s="159" t="s">
        <v>134</v>
      </c>
      <c r="Y67" s="159" t="s">
        <v>135</v>
      </c>
      <c r="Z67" s="148"/>
      <c r="AA67" s="148"/>
      <c r="AB67" s="148"/>
      <c r="AC67" s="148"/>
      <c r="AD67" s="148"/>
      <c r="AE67" s="148"/>
      <c r="AF67" s="148"/>
      <c r="AG67" s="148" t="s">
        <v>153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7" t="s">
        <v>330</v>
      </c>
      <c r="D68" s="161"/>
      <c r="E68" s="162">
        <v>10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8"/>
      <c r="AA68" s="148"/>
      <c r="AB68" s="148"/>
      <c r="AC68" s="148"/>
      <c r="AD68" s="148"/>
      <c r="AE68" s="148"/>
      <c r="AF68" s="148"/>
      <c r="AG68" s="148" t="s">
        <v>138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2">
        <v>26</v>
      </c>
      <c r="B69" s="173" t="s">
        <v>331</v>
      </c>
      <c r="C69" s="186" t="s">
        <v>332</v>
      </c>
      <c r="D69" s="174" t="s">
        <v>159</v>
      </c>
      <c r="E69" s="175">
        <v>29.587499999999999</v>
      </c>
      <c r="F69" s="176"/>
      <c r="G69" s="177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0</v>
      </c>
      <c r="O69" s="158">
        <f>ROUND(E69*N69,2)</f>
        <v>0</v>
      </c>
      <c r="P69" s="158">
        <v>0.122</v>
      </c>
      <c r="Q69" s="158">
        <f>ROUND(E69*P69,2)</f>
        <v>3.61</v>
      </c>
      <c r="R69" s="159"/>
      <c r="S69" s="159" t="s">
        <v>133</v>
      </c>
      <c r="T69" s="159" t="s">
        <v>133</v>
      </c>
      <c r="U69" s="159">
        <v>0.12</v>
      </c>
      <c r="V69" s="159">
        <f>ROUND(E69*U69,2)</f>
        <v>3.55</v>
      </c>
      <c r="W69" s="159"/>
      <c r="X69" s="159" t="s">
        <v>134</v>
      </c>
      <c r="Y69" s="159" t="s">
        <v>135</v>
      </c>
      <c r="Z69" s="148"/>
      <c r="AA69" s="148"/>
      <c r="AB69" s="148"/>
      <c r="AC69" s="148"/>
      <c r="AD69" s="148"/>
      <c r="AE69" s="148"/>
      <c r="AF69" s="148"/>
      <c r="AG69" s="148" t="s">
        <v>153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2" x14ac:dyDescent="0.2">
      <c r="A70" s="155"/>
      <c r="B70" s="156"/>
      <c r="C70" s="187" t="s">
        <v>333</v>
      </c>
      <c r="D70" s="161"/>
      <c r="E70" s="162">
        <v>29.587499999999999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8"/>
      <c r="AA70" s="148"/>
      <c r="AB70" s="148"/>
      <c r="AC70" s="148"/>
      <c r="AD70" s="148"/>
      <c r="AE70" s="148"/>
      <c r="AF70" s="148"/>
      <c r="AG70" s="148" t="s">
        <v>138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2">
        <v>27</v>
      </c>
      <c r="B71" s="173" t="s">
        <v>275</v>
      </c>
      <c r="C71" s="186" t="s">
        <v>276</v>
      </c>
      <c r="D71" s="174" t="s">
        <v>159</v>
      </c>
      <c r="E71" s="175">
        <v>165.69</v>
      </c>
      <c r="F71" s="176"/>
      <c r="G71" s="177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0</v>
      </c>
      <c r="O71" s="158">
        <f>ROUND(E71*N71,2)</f>
        <v>0</v>
      </c>
      <c r="P71" s="158">
        <v>5.8999999999999997E-2</v>
      </c>
      <c r="Q71" s="158">
        <f>ROUND(E71*P71,2)</f>
        <v>9.7799999999999994</v>
      </c>
      <c r="R71" s="159"/>
      <c r="S71" s="159" t="s">
        <v>133</v>
      </c>
      <c r="T71" s="159" t="s">
        <v>133</v>
      </c>
      <c r="U71" s="159">
        <v>0.2</v>
      </c>
      <c r="V71" s="159">
        <f>ROUND(E71*U71,2)</f>
        <v>33.14</v>
      </c>
      <c r="W71" s="159"/>
      <c r="X71" s="159" t="s">
        <v>134</v>
      </c>
      <c r="Y71" s="159" t="s">
        <v>135</v>
      </c>
      <c r="Z71" s="148"/>
      <c r="AA71" s="148"/>
      <c r="AB71" s="148"/>
      <c r="AC71" s="148"/>
      <c r="AD71" s="148"/>
      <c r="AE71" s="148"/>
      <c r="AF71" s="148"/>
      <c r="AG71" s="148" t="s">
        <v>153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7" t="s">
        <v>307</v>
      </c>
      <c r="D72" s="161"/>
      <c r="E72" s="162">
        <v>82.844999999999999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8"/>
      <c r="AA72" s="148"/>
      <c r="AB72" s="148"/>
      <c r="AC72" s="148"/>
      <c r="AD72" s="148"/>
      <c r="AE72" s="148"/>
      <c r="AF72" s="148"/>
      <c r="AG72" s="148" t="s">
        <v>138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7" t="s">
        <v>308</v>
      </c>
      <c r="D73" s="161"/>
      <c r="E73" s="162">
        <v>82.844999999999999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8"/>
      <c r="AA73" s="148"/>
      <c r="AB73" s="148"/>
      <c r="AC73" s="148"/>
      <c r="AD73" s="148"/>
      <c r="AE73" s="148"/>
      <c r="AF73" s="148"/>
      <c r="AG73" s="148" t="s">
        <v>138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5" t="s">
        <v>128</v>
      </c>
      <c r="B74" s="166" t="s">
        <v>91</v>
      </c>
      <c r="C74" s="185" t="s">
        <v>92</v>
      </c>
      <c r="D74" s="167"/>
      <c r="E74" s="168"/>
      <c r="F74" s="169"/>
      <c r="G74" s="170">
        <f>SUMIF(AG75:AG75,"&lt;&gt;NOR",G75:G75)</f>
        <v>0</v>
      </c>
      <c r="H74" s="164"/>
      <c r="I74" s="164">
        <f>SUM(I75:I75)</f>
        <v>0</v>
      </c>
      <c r="J74" s="164"/>
      <c r="K74" s="164">
        <f>SUM(K75:K75)</f>
        <v>0</v>
      </c>
      <c r="L74" s="164"/>
      <c r="M74" s="164">
        <f>SUM(M75:M75)</f>
        <v>0</v>
      </c>
      <c r="N74" s="163"/>
      <c r="O74" s="163">
        <f>SUM(O75:O75)</f>
        <v>0</v>
      </c>
      <c r="P74" s="163"/>
      <c r="Q74" s="163">
        <f>SUM(Q75:Q75)</f>
        <v>0</v>
      </c>
      <c r="R74" s="164"/>
      <c r="S74" s="164"/>
      <c r="T74" s="164"/>
      <c r="U74" s="164"/>
      <c r="V74" s="164">
        <f>SUM(V75:V75)</f>
        <v>46.36</v>
      </c>
      <c r="W74" s="164"/>
      <c r="X74" s="164"/>
      <c r="Y74" s="164"/>
      <c r="AG74" t="s">
        <v>129</v>
      </c>
    </row>
    <row r="75" spans="1:60" outlineLevel="1" x14ac:dyDescent="0.2">
      <c r="A75" s="178">
        <v>28</v>
      </c>
      <c r="B75" s="179" t="s">
        <v>183</v>
      </c>
      <c r="C75" s="188" t="s">
        <v>184</v>
      </c>
      <c r="D75" s="180" t="s">
        <v>166</v>
      </c>
      <c r="E75" s="181">
        <v>49.394640000000003</v>
      </c>
      <c r="F75" s="182"/>
      <c r="G75" s="183">
        <f>ROUND(E75*F75,2)</f>
        <v>0</v>
      </c>
      <c r="H75" s="160"/>
      <c r="I75" s="159">
        <f>ROUND(E75*H75,2)</f>
        <v>0</v>
      </c>
      <c r="J75" s="160"/>
      <c r="K75" s="159">
        <f>ROUND(E75*J75,2)</f>
        <v>0</v>
      </c>
      <c r="L75" s="159">
        <v>21</v>
      </c>
      <c r="M75" s="159">
        <f>G75*(1+L75/100)</f>
        <v>0</v>
      </c>
      <c r="N75" s="158">
        <v>0</v>
      </c>
      <c r="O75" s="158">
        <f>ROUND(E75*N75,2)</f>
        <v>0</v>
      </c>
      <c r="P75" s="158">
        <v>0</v>
      </c>
      <c r="Q75" s="158">
        <f>ROUND(E75*P75,2)</f>
        <v>0</v>
      </c>
      <c r="R75" s="159"/>
      <c r="S75" s="159" t="s">
        <v>133</v>
      </c>
      <c r="T75" s="159" t="s">
        <v>133</v>
      </c>
      <c r="U75" s="159">
        <v>0.9385</v>
      </c>
      <c r="V75" s="159">
        <f>ROUND(E75*U75,2)</f>
        <v>46.36</v>
      </c>
      <c r="W75" s="159"/>
      <c r="X75" s="159" t="s">
        <v>185</v>
      </c>
      <c r="Y75" s="159" t="s">
        <v>135</v>
      </c>
      <c r="Z75" s="148"/>
      <c r="AA75" s="148"/>
      <c r="AB75" s="148"/>
      <c r="AC75" s="148"/>
      <c r="AD75" s="148"/>
      <c r="AE75" s="148"/>
      <c r="AF75" s="148"/>
      <c r="AG75" s="148" t="s">
        <v>186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5" t="s">
        <v>128</v>
      </c>
      <c r="B76" s="166" t="s">
        <v>93</v>
      </c>
      <c r="C76" s="185" t="s">
        <v>94</v>
      </c>
      <c r="D76" s="167"/>
      <c r="E76" s="168"/>
      <c r="F76" s="169"/>
      <c r="G76" s="170">
        <f>SUMIF(AG77:AG81,"&lt;&gt;NOR",G77:G81)</f>
        <v>0</v>
      </c>
      <c r="H76" s="164"/>
      <c r="I76" s="164">
        <f>SUM(I77:I81)</f>
        <v>0</v>
      </c>
      <c r="J76" s="164"/>
      <c r="K76" s="164">
        <f>SUM(K77:K81)</f>
        <v>0</v>
      </c>
      <c r="L76" s="164"/>
      <c r="M76" s="164">
        <f>SUM(M77:M81)</f>
        <v>0</v>
      </c>
      <c r="N76" s="163"/>
      <c r="O76" s="163">
        <f>SUM(O77:O81)</f>
        <v>0</v>
      </c>
      <c r="P76" s="163"/>
      <c r="Q76" s="163">
        <f>SUM(Q77:Q81)</f>
        <v>0.37</v>
      </c>
      <c r="R76" s="164"/>
      <c r="S76" s="164"/>
      <c r="T76" s="164"/>
      <c r="U76" s="164"/>
      <c r="V76" s="164">
        <f>SUM(V77:V81)</f>
        <v>9.11</v>
      </c>
      <c r="W76" s="164"/>
      <c r="X76" s="164"/>
      <c r="Y76" s="164"/>
      <c r="AG76" t="s">
        <v>129</v>
      </c>
    </row>
    <row r="77" spans="1:60" outlineLevel="1" x14ac:dyDescent="0.2">
      <c r="A77" s="172">
        <v>29</v>
      </c>
      <c r="B77" s="173" t="s">
        <v>279</v>
      </c>
      <c r="C77" s="186" t="s">
        <v>280</v>
      </c>
      <c r="D77" s="174" t="s">
        <v>142</v>
      </c>
      <c r="E77" s="175">
        <v>39.450000000000003</v>
      </c>
      <c r="F77" s="176"/>
      <c r="G77" s="177">
        <f>ROUND(E77*F77,2)</f>
        <v>0</v>
      </c>
      <c r="H77" s="160"/>
      <c r="I77" s="159">
        <f>ROUND(E77*H77,2)</f>
        <v>0</v>
      </c>
      <c r="J77" s="160"/>
      <c r="K77" s="159">
        <f>ROUND(E77*J77,2)</f>
        <v>0</v>
      </c>
      <c r="L77" s="159">
        <v>21</v>
      </c>
      <c r="M77" s="159">
        <f>G77*(1+L77/100)</f>
        <v>0</v>
      </c>
      <c r="N77" s="158">
        <v>0</v>
      </c>
      <c r="O77" s="158">
        <f>ROUND(E77*N77,2)</f>
        <v>0</v>
      </c>
      <c r="P77" s="158">
        <v>9.4500000000000001E-3</v>
      </c>
      <c r="Q77" s="158">
        <f>ROUND(E77*P77,2)</f>
        <v>0.37</v>
      </c>
      <c r="R77" s="159"/>
      <c r="S77" s="159" t="s">
        <v>133</v>
      </c>
      <c r="T77" s="159" t="s">
        <v>133</v>
      </c>
      <c r="U77" s="159">
        <v>0.23100000000000001</v>
      </c>
      <c r="V77" s="159">
        <f>ROUND(E77*U77,2)</f>
        <v>9.11</v>
      </c>
      <c r="W77" s="159"/>
      <c r="X77" s="159" t="s">
        <v>134</v>
      </c>
      <c r="Y77" s="159" t="s">
        <v>135</v>
      </c>
      <c r="Z77" s="148"/>
      <c r="AA77" s="148"/>
      <c r="AB77" s="148"/>
      <c r="AC77" s="148"/>
      <c r="AD77" s="148"/>
      <c r="AE77" s="148"/>
      <c r="AF77" s="148"/>
      <c r="AG77" s="148" t="s">
        <v>153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7" t="s">
        <v>334</v>
      </c>
      <c r="D78" s="161"/>
      <c r="E78" s="162">
        <v>39.450000000000003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8"/>
      <c r="AA78" s="148"/>
      <c r="AB78" s="148"/>
      <c r="AC78" s="148"/>
      <c r="AD78" s="148"/>
      <c r="AE78" s="148"/>
      <c r="AF78" s="148"/>
      <c r="AG78" s="148" t="s">
        <v>138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33.75" outlineLevel="1" x14ac:dyDescent="0.2">
      <c r="A79" s="172">
        <v>30</v>
      </c>
      <c r="B79" s="173" t="s">
        <v>282</v>
      </c>
      <c r="C79" s="186" t="s">
        <v>283</v>
      </c>
      <c r="D79" s="174" t="s">
        <v>142</v>
      </c>
      <c r="E79" s="175">
        <v>39.450000000000003</v>
      </c>
      <c r="F79" s="176"/>
      <c r="G79" s="177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8">
        <v>0</v>
      </c>
      <c r="O79" s="158">
        <f>ROUND(E79*N79,2)</f>
        <v>0</v>
      </c>
      <c r="P79" s="158">
        <v>0</v>
      </c>
      <c r="Q79" s="158">
        <f>ROUND(E79*P79,2)</f>
        <v>0</v>
      </c>
      <c r="R79" s="159"/>
      <c r="S79" s="159" t="s">
        <v>149</v>
      </c>
      <c r="T79" s="159" t="s">
        <v>150</v>
      </c>
      <c r="U79" s="159">
        <v>0</v>
      </c>
      <c r="V79" s="159">
        <f>ROUND(E79*U79,2)</f>
        <v>0</v>
      </c>
      <c r="W79" s="159"/>
      <c r="X79" s="159" t="s">
        <v>134</v>
      </c>
      <c r="Y79" s="159" t="s">
        <v>135</v>
      </c>
      <c r="Z79" s="148"/>
      <c r="AA79" s="148"/>
      <c r="AB79" s="148"/>
      <c r="AC79" s="148"/>
      <c r="AD79" s="148"/>
      <c r="AE79" s="148"/>
      <c r="AF79" s="148"/>
      <c r="AG79" s="148" t="s">
        <v>153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187" t="s">
        <v>312</v>
      </c>
      <c r="D80" s="161"/>
      <c r="E80" s="162">
        <v>39.450000000000003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8"/>
      <c r="AA80" s="148"/>
      <c r="AB80" s="148"/>
      <c r="AC80" s="148"/>
      <c r="AD80" s="148"/>
      <c r="AE80" s="148"/>
      <c r="AF80" s="148"/>
      <c r="AG80" s="148" t="s">
        <v>138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>
        <v>31</v>
      </c>
      <c r="B81" s="156" t="s">
        <v>189</v>
      </c>
      <c r="C81" s="189" t="s">
        <v>190</v>
      </c>
      <c r="D81" s="157" t="s">
        <v>0</v>
      </c>
      <c r="E81" s="184"/>
      <c r="F81" s="160"/>
      <c r="G81" s="159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0</v>
      </c>
      <c r="O81" s="158">
        <f>ROUND(E81*N81,2)</f>
        <v>0</v>
      </c>
      <c r="P81" s="158">
        <v>0</v>
      </c>
      <c r="Q81" s="158">
        <f>ROUND(E81*P81,2)</f>
        <v>0</v>
      </c>
      <c r="R81" s="159"/>
      <c r="S81" s="159" t="s">
        <v>133</v>
      </c>
      <c r="T81" s="159" t="s">
        <v>133</v>
      </c>
      <c r="U81" s="159">
        <v>0</v>
      </c>
      <c r="V81" s="159">
        <f>ROUND(E81*U81,2)</f>
        <v>0</v>
      </c>
      <c r="W81" s="159"/>
      <c r="X81" s="159" t="s">
        <v>185</v>
      </c>
      <c r="Y81" s="159" t="s">
        <v>135</v>
      </c>
      <c r="Z81" s="148"/>
      <c r="AA81" s="148"/>
      <c r="AB81" s="148"/>
      <c r="AC81" s="148"/>
      <c r="AD81" s="148"/>
      <c r="AE81" s="148"/>
      <c r="AF81" s="148"/>
      <c r="AG81" s="148" t="s">
        <v>186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5" t="s">
        <v>128</v>
      </c>
      <c r="B82" s="166" t="s">
        <v>95</v>
      </c>
      <c r="C82" s="185" t="s">
        <v>96</v>
      </c>
      <c r="D82" s="167"/>
      <c r="E82" s="168"/>
      <c r="F82" s="169"/>
      <c r="G82" s="170">
        <f>SUMIF(AG83:AG84,"&lt;&gt;NOR",G83:G84)</f>
        <v>0</v>
      </c>
      <c r="H82" s="164"/>
      <c r="I82" s="164">
        <f>SUM(I83:I84)</f>
        <v>0</v>
      </c>
      <c r="J82" s="164"/>
      <c r="K82" s="164">
        <f>SUM(K83:K84)</f>
        <v>0</v>
      </c>
      <c r="L82" s="164"/>
      <c r="M82" s="164">
        <f>SUM(M83:M84)</f>
        <v>0</v>
      </c>
      <c r="N82" s="163"/>
      <c r="O82" s="163">
        <f>SUM(O83:O84)</f>
        <v>0.03</v>
      </c>
      <c r="P82" s="163"/>
      <c r="Q82" s="163">
        <f>SUM(Q83:Q84)</f>
        <v>0</v>
      </c>
      <c r="R82" s="164"/>
      <c r="S82" s="164"/>
      <c r="T82" s="164"/>
      <c r="U82" s="164"/>
      <c r="V82" s="164">
        <f>SUM(V83:V84)</f>
        <v>24.14</v>
      </c>
      <c r="W82" s="164"/>
      <c r="X82" s="164"/>
      <c r="Y82" s="164"/>
      <c r="AG82" t="s">
        <v>129</v>
      </c>
    </row>
    <row r="83" spans="1:60" ht="22.5" outlineLevel="1" x14ac:dyDescent="0.2">
      <c r="A83" s="172">
        <v>32</v>
      </c>
      <c r="B83" s="173" t="s">
        <v>284</v>
      </c>
      <c r="C83" s="186" t="s">
        <v>285</v>
      </c>
      <c r="D83" s="174" t="s">
        <v>159</v>
      </c>
      <c r="E83" s="175">
        <v>78.900000000000006</v>
      </c>
      <c r="F83" s="176"/>
      <c r="G83" s="177">
        <f>ROUND(E83*F83,2)</f>
        <v>0</v>
      </c>
      <c r="H83" s="160"/>
      <c r="I83" s="159">
        <f>ROUND(E83*H83,2)</f>
        <v>0</v>
      </c>
      <c r="J83" s="160"/>
      <c r="K83" s="159">
        <f>ROUND(E83*J83,2)</f>
        <v>0</v>
      </c>
      <c r="L83" s="159">
        <v>21</v>
      </c>
      <c r="M83" s="159">
        <f>G83*(1+L83/100)</f>
        <v>0</v>
      </c>
      <c r="N83" s="158">
        <v>4.0000000000000002E-4</v>
      </c>
      <c r="O83" s="158">
        <f>ROUND(E83*N83,2)</f>
        <v>0.03</v>
      </c>
      <c r="P83" s="158">
        <v>0</v>
      </c>
      <c r="Q83" s="158">
        <f>ROUND(E83*P83,2)</f>
        <v>0</v>
      </c>
      <c r="R83" s="159"/>
      <c r="S83" s="159" t="s">
        <v>133</v>
      </c>
      <c r="T83" s="159" t="s">
        <v>133</v>
      </c>
      <c r="U83" s="159">
        <v>0.30599999999999999</v>
      </c>
      <c r="V83" s="159">
        <f>ROUND(E83*U83,2)</f>
        <v>24.14</v>
      </c>
      <c r="W83" s="159"/>
      <c r="X83" s="159" t="s">
        <v>134</v>
      </c>
      <c r="Y83" s="159" t="s">
        <v>135</v>
      </c>
      <c r="Z83" s="148"/>
      <c r="AA83" s="148"/>
      <c r="AB83" s="148"/>
      <c r="AC83" s="148"/>
      <c r="AD83" s="148"/>
      <c r="AE83" s="148"/>
      <c r="AF83" s="148"/>
      <c r="AG83" s="148" t="s">
        <v>153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7" t="s">
        <v>335</v>
      </c>
      <c r="D84" s="161"/>
      <c r="E84" s="162">
        <v>78.900000000000006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8"/>
      <c r="AA84" s="148"/>
      <c r="AB84" s="148"/>
      <c r="AC84" s="148"/>
      <c r="AD84" s="148"/>
      <c r="AE84" s="148"/>
      <c r="AF84" s="148"/>
      <c r="AG84" s="148" t="s">
        <v>138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5" t="s">
        <v>128</v>
      </c>
      <c r="B85" s="166" t="s">
        <v>97</v>
      </c>
      <c r="C85" s="185" t="s">
        <v>98</v>
      </c>
      <c r="D85" s="167"/>
      <c r="E85" s="168"/>
      <c r="F85" s="169"/>
      <c r="G85" s="170">
        <f>SUMIF(AG86:AG89,"&lt;&gt;NOR",G86:G89)</f>
        <v>0</v>
      </c>
      <c r="H85" s="164"/>
      <c r="I85" s="164">
        <f>SUM(I86:I89)</f>
        <v>0</v>
      </c>
      <c r="J85" s="164"/>
      <c r="K85" s="164">
        <f>SUM(K86:K89)</f>
        <v>0</v>
      </c>
      <c r="L85" s="164"/>
      <c r="M85" s="164">
        <f>SUM(M86:M89)</f>
        <v>0</v>
      </c>
      <c r="N85" s="163"/>
      <c r="O85" s="163">
        <f>SUM(O86:O89)</f>
        <v>0</v>
      </c>
      <c r="P85" s="163"/>
      <c r="Q85" s="163">
        <f>SUM(Q86:Q89)</f>
        <v>0</v>
      </c>
      <c r="R85" s="164"/>
      <c r="S85" s="164"/>
      <c r="T85" s="164"/>
      <c r="U85" s="164"/>
      <c r="V85" s="164">
        <f>SUM(V86:V89)</f>
        <v>18.989999999999998</v>
      </c>
      <c r="W85" s="164"/>
      <c r="X85" s="164"/>
      <c r="Y85" s="164"/>
      <c r="AG85" t="s">
        <v>129</v>
      </c>
    </row>
    <row r="86" spans="1:60" outlineLevel="1" x14ac:dyDescent="0.2">
      <c r="A86" s="178">
        <v>33</v>
      </c>
      <c r="B86" s="179" t="s">
        <v>287</v>
      </c>
      <c r="C86" s="188" t="s">
        <v>288</v>
      </c>
      <c r="D86" s="180" t="s">
        <v>166</v>
      </c>
      <c r="E86" s="181">
        <v>38.758189999999999</v>
      </c>
      <c r="F86" s="182"/>
      <c r="G86" s="183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8">
        <v>0</v>
      </c>
      <c r="O86" s="158">
        <f>ROUND(E86*N86,2)</f>
        <v>0</v>
      </c>
      <c r="P86" s="158">
        <v>0</v>
      </c>
      <c r="Q86" s="158">
        <f>ROUND(E86*P86,2)</f>
        <v>0</v>
      </c>
      <c r="R86" s="159"/>
      <c r="S86" s="159" t="s">
        <v>133</v>
      </c>
      <c r="T86" s="159" t="s">
        <v>133</v>
      </c>
      <c r="U86" s="159">
        <v>0.49</v>
      </c>
      <c r="V86" s="159">
        <f>ROUND(E86*U86,2)</f>
        <v>18.989999999999998</v>
      </c>
      <c r="W86" s="159"/>
      <c r="X86" s="159" t="s">
        <v>289</v>
      </c>
      <c r="Y86" s="159" t="s">
        <v>135</v>
      </c>
      <c r="Z86" s="148"/>
      <c r="AA86" s="148"/>
      <c r="AB86" s="148"/>
      <c r="AC86" s="148"/>
      <c r="AD86" s="148"/>
      <c r="AE86" s="148"/>
      <c r="AF86" s="148"/>
      <c r="AG86" s="148" t="s">
        <v>290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8">
        <v>34</v>
      </c>
      <c r="B87" s="179" t="s">
        <v>291</v>
      </c>
      <c r="C87" s="188" t="s">
        <v>292</v>
      </c>
      <c r="D87" s="180" t="s">
        <v>166</v>
      </c>
      <c r="E87" s="181">
        <v>542.61461999999995</v>
      </c>
      <c r="F87" s="182"/>
      <c r="G87" s="183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8">
        <v>0</v>
      </c>
      <c r="O87" s="158">
        <f>ROUND(E87*N87,2)</f>
        <v>0</v>
      </c>
      <c r="P87" s="158">
        <v>0</v>
      </c>
      <c r="Q87" s="158">
        <f>ROUND(E87*P87,2)</f>
        <v>0</v>
      </c>
      <c r="R87" s="159"/>
      <c r="S87" s="159" t="s">
        <v>133</v>
      </c>
      <c r="T87" s="159" t="s">
        <v>133</v>
      </c>
      <c r="U87" s="159">
        <v>0</v>
      </c>
      <c r="V87" s="159">
        <f>ROUND(E87*U87,2)</f>
        <v>0</v>
      </c>
      <c r="W87" s="159"/>
      <c r="X87" s="159" t="s">
        <v>289</v>
      </c>
      <c r="Y87" s="159" t="s">
        <v>135</v>
      </c>
      <c r="Z87" s="148"/>
      <c r="AA87" s="148"/>
      <c r="AB87" s="148"/>
      <c r="AC87" s="148"/>
      <c r="AD87" s="148"/>
      <c r="AE87" s="148"/>
      <c r="AF87" s="148"/>
      <c r="AG87" s="148" t="s">
        <v>290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8">
        <v>35</v>
      </c>
      <c r="B88" s="179" t="s">
        <v>293</v>
      </c>
      <c r="C88" s="188" t="s">
        <v>294</v>
      </c>
      <c r="D88" s="180" t="s">
        <v>166</v>
      </c>
      <c r="E88" s="181">
        <v>38.758189999999999</v>
      </c>
      <c r="F88" s="182"/>
      <c r="G88" s="183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9"/>
      <c r="S88" s="159" t="s">
        <v>133</v>
      </c>
      <c r="T88" s="159" t="s">
        <v>133</v>
      </c>
      <c r="U88" s="159">
        <v>0</v>
      </c>
      <c r="V88" s="159">
        <f>ROUND(E88*U88,2)</f>
        <v>0</v>
      </c>
      <c r="W88" s="159"/>
      <c r="X88" s="159" t="s">
        <v>289</v>
      </c>
      <c r="Y88" s="159" t="s">
        <v>135</v>
      </c>
      <c r="Z88" s="148"/>
      <c r="AA88" s="148"/>
      <c r="AB88" s="148"/>
      <c r="AC88" s="148"/>
      <c r="AD88" s="148"/>
      <c r="AE88" s="148"/>
      <c r="AF88" s="148"/>
      <c r="AG88" s="148" t="s">
        <v>290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8">
        <v>36</v>
      </c>
      <c r="B89" s="179" t="s">
        <v>295</v>
      </c>
      <c r="C89" s="188" t="s">
        <v>296</v>
      </c>
      <c r="D89" s="180" t="s">
        <v>166</v>
      </c>
      <c r="E89" s="181">
        <v>38.758189999999999</v>
      </c>
      <c r="F89" s="182"/>
      <c r="G89" s="183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8">
        <v>0</v>
      </c>
      <c r="O89" s="158">
        <f>ROUND(E89*N89,2)</f>
        <v>0</v>
      </c>
      <c r="P89" s="158">
        <v>0</v>
      </c>
      <c r="Q89" s="158">
        <f>ROUND(E89*P89,2)</f>
        <v>0</v>
      </c>
      <c r="R89" s="159"/>
      <c r="S89" s="159" t="s">
        <v>133</v>
      </c>
      <c r="T89" s="159" t="s">
        <v>133</v>
      </c>
      <c r="U89" s="159">
        <v>0</v>
      </c>
      <c r="V89" s="159">
        <f>ROUND(E89*U89,2)</f>
        <v>0</v>
      </c>
      <c r="W89" s="159"/>
      <c r="X89" s="159" t="s">
        <v>289</v>
      </c>
      <c r="Y89" s="159" t="s">
        <v>135</v>
      </c>
      <c r="Z89" s="148"/>
      <c r="AA89" s="148"/>
      <c r="AB89" s="148"/>
      <c r="AC89" s="148"/>
      <c r="AD89" s="148"/>
      <c r="AE89" s="148"/>
      <c r="AF89" s="148"/>
      <c r="AG89" s="148" t="s">
        <v>290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5" t="s">
        <v>128</v>
      </c>
      <c r="B90" s="166" t="s">
        <v>100</v>
      </c>
      <c r="C90" s="185" t="s">
        <v>30</v>
      </c>
      <c r="D90" s="167"/>
      <c r="E90" s="168"/>
      <c r="F90" s="169"/>
      <c r="G90" s="170">
        <f>SUMIF(AG91:AG91,"&lt;&gt;NOR",G91:G91)</f>
        <v>0</v>
      </c>
      <c r="H90" s="164"/>
      <c r="I90" s="164">
        <f>SUM(I91:I91)</f>
        <v>0</v>
      </c>
      <c r="J90" s="164"/>
      <c r="K90" s="164">
        <f>SUM(K91:K91)</f>
        <v>0</v>
      </c>
      <c r="L90" s="164"/>
      <c r="M90" s="164">
        <f>SUM(M91:M91)</f>
        <v>0</v>
      </c>
      <c r="N90" s="163"/>
      <c r="O90" s="163">
        <f>SUM(O91:O91)</f>
        <v>0</v>
      </c>
      <c r="P90" s="163"/>
      <c r="Q90" s="163">
        <f>SUM(Q91:Q91)</f>
        <v>0</v>
      </c>
      <c r="R90" s="164"/>
      <c r="S90" s="164"/>
      <c r="T90" s="164"/>
      <c r="U90" s="164"/>
      <c r="V90" s="164">
        <f>SUM(V91:V91)</f>
        <v>0</v>
      </c>
      <c r="W90" s="164"/>
      <c r="X90" s="164"/>
      <c r="Y90" s="164"/>
      <c r="AG90" t="s">
        <v>129</v>
      </c>
    </row>
    <row r="91" spans="1:60" outlineLevel="1" x14ac:dyDescent="0.2">
      <c r="A91" s="172">
        <v>37</v>
      </c>
      <c r="B91" s="173" t="s">
        <v>191</v>
      </c>
      <c r="C91" s="186" t="s">
        <v>192</v>
      </c>
      <c r="D91" s="174" t="s">
        <v>193</v>
      </c>
      <c r="E91" s="175">
        <v>1</v>
      </c>
      <c r="F91" s="176"/>
      <c r="G91" s="177">
        <f>ROUND(E91*F91,2)</f>
        <v>0</v>
      </c>
      <c r="H91" s="160"/>
      <c r="I91" s="159">
        <f>ROUND(E91*H91,2)</f>
        <v>0</v>
      </c>
      <c r="J91" s="160"/>
      <c r="K91" s="159">
        <f>ROUND(E91*J91,2)</f>
        <v>0</v>
      </c>
      <c r="L91" s="159">
        <v>21</v>
      </c>
      <c r="M91" s="159">
        <f>G91*(1+L91/100)</f>
        <v>0</v>
      </c>
      <c r="N91" s="158">
        <v>0</v>
      </c>
      <c r="O91" s="158">
        <f>ROUND(E91*N91,2)</f>
        <v>0</v>
      </c>
      <c r="P91" s="158">
        <v>0</v>
      </c>
      <c r="Q91" s="158">
        <f>ROUND(E91*P91,2)</f>
        <v>0</v>
      </c>
      <c r="R91" s="159"/>
      <c r="S91" s="159" t="s">
        <v>133</v>
      </c>
      <c r="T91" s="159" t="s">
        <v>150</v>
      </c>
      <c r="U91" s="159">
        <v>0</v>
      </c>
      <c r="V91" s="159">
        <f>ROUND(E91*U91,2)</f>
        <v>0</v>
      </c>
      <c r="W91" s="159"/>
      <c r="X91" s="159" t="s">
        <v>194</v>
      </c>
      <c r="Y91" s="159" t="s">
        <v>135</v>
      </c>
      <c r="Z91" s="148"/>
      <c r="AA91" s="148"/>
      <c r="AB91" s="148"/>
      <c r="AC91" s="148"/>
      <c r="AD91" s="148"/>
      <c r="AE91" s="148"/>
      <c r="AF91" s="148"/>
      <c r="AG91" s="148" t="s">
        <v>195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x14ac:dyDescent="0.2">
      <c r="A92" s="3"/>
      <c r="B92" s="4"/>
      <c r="C92" s="190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15</v>
      </c>
      <c r="AF92">
        <v>21</v>
      </c>
      <c r="AG92" t="s">
        <v>114</v>
      </c>
    </row>
    <row r="93" spans="1:60" x14ac:dyDescent="0.2">
      <c r="A93" s="151"/>
      <c r="B93" s="152" t="s">
        <v>31</v>
      </c>
      <c r="C93" s="191"/>
      <c r="D93" s="153"/>
      <c r="E93" s="154"/>
      <c r="F93" s="154"/>
      <c r="G93" s="171">
        <f>G8+G17+G29+G51+G54+G57+G66+G74+G76+G82+G85+G90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196</v>
      </c>
    </row>
    <row r="94" spans="1:60" x14ac:dyDescent="0.2">
      <c r="A94" s="3"/>
      <c r="B94" s="4"/>
      <c r="C94" s="190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3"/>
      <c r="B95" s="4"/>
      <c r="C95" s="190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56" t="s">
        <v>197</v>
      </c>
      <c r="B96" s="256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258"/>
      <c r="B97" s="259"/>
      <c r="C97" s="260"/>
      <c r="D97" s="259"/>
      <c r="E97" s="259"/>
      <c r="F97" s="259"/>
      <c r="G97" s="26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198</v>
      </c>
    </row>
    <row r="98" spans="1:33" x14ac:dyDescent="0.2">
      <c r="A98" s="262"/>
      <c r="B98" s="263"/>
      <c r="C98" s="264"/>
      <c r="D98" s="263"/>
      <c r="E98" s="263"/>
      <c r="F98" s="263"/>
      <c r="G98" s="26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">
      <c r="A99" s="262"/>
      <c r="B99" s="263"/>
      <c r="C99" s="264"/>
      <c r="D99" s="263"/>
      <c r="E99" s="263"/>
      <c r="F99" s="263"/>
      <c r="G99" s="26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">
      <c r="A100" s="262"/>
      <c r="B100" s="263"/>
      <c r="C100" s="264"/>
      <c r="D100" s="263"/>
      <c r="E100" s="263"/>
      <c r="F100" s="263"/>
      <c r="G100" s="26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">
      <c r="A101" s="266"/>
      <c r="B101" s="267"/>
      <c r="C101" s="268"/>
      <c r="D101" s="267"/>
      <c r="E101" s="267"/>
      <c r="F101" s="267"/>
      <c r="G101" s="269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">
      <c r="A102" s="3"/>
      <c r="B102" s="4"/>
      <c r="C102" s="190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">
      <c r="C103" s="192"/>
      <c r="D103" s="10"/>
      <c r="AG103" t="s">
        <v>199</v>
      </c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7:G101"/>
    <mergeCell ref="A1:G1"/>
    <mergeCell ref="C2:G2"/>
    <mergeCell ref="C3:G3"/>
    <mergeCell ref="C4:G4"/>
    <mergeCell ref="A96:C9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03 2238_04 Pol</vt:lpstr>
      <vt:lpstr>04 2238_05 Pol</vt:lpstr>
      <vt:lpstr>05 2238_05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'03 2238_04 Pol'!Názvy_tisku</vt:lpstr>
      <vt:lpstr>'04 2238_05 Pol'!Názvy_tisku</vt:lpstr>
      <vt:lpstr>'05 2238_05 Pol'!Názvy_tisku</vt:lpstr>
      <vt:lpstr>oadresa</vt:lpstr>
      <vt:lpstr>Stavba!Objednatel</vt:lpstr>
      <vt:lpstr>Stavba!Objekt</vt:lpstr>
      <vt:lpstr>'03 2238_04 Pol'!Oblast_tisku</vt:lpstr>
      <vt:lpstr>'04 2238_05 Pol'!Oblast_tisku</vt:lpstr>
      <vt:lpstr>'05 2238_05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Dušan Baranovič</cp:lastModifiedBy>
  <cp:lastPrinted>2019-03-19T12:27:02Z</cp:lastPrinted>
  <dcterms:created xsi:type="dcterms:W3CDTF">2009-04-08T07:15:50Z</dcterms:created>
  <dcterms:modified xsi:type="dcterms:W3CDTF">2024-04-05T14:14:52Z</dcterms:modified>
</cp:coreProperties>
</file>