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O:\"/>
    </mc:Choice>
  </mc:AlternateContent>
  <bookViews>
    <workbookView xWindow="0" yWindow="0" windowWidth="0" windowHeight="0"/>
  </bookViews>
  <sheets>
    <sheet name="Rekapitulace stavby" sheetId="1" r:id="rId1"/>
    <sheet name="23-641-1-1 - SO 04.1 Areá..." sheetId="2" r:id="rId2"/>
    <sheet name="23-564-1 - SO 01.2 Dešťov..." sheetId="3" r:id="rId3"/>
    <sheet name="23-564-2 - SO 03 Oplocení..." sheetId="4" r:id="rId4"/>
    <sheet name="23-564-3 - SO 04 Zrušení ..." sheetId="5" r:id="rId5"/>
    <sheet name="23-564-4 - VRN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'23-641-1-1 - SO 04.1 Areá...'!$C$123:$K$199</definedName>
    <definedName name="_xlnm.Print_Area" localSheetId="1">'23-641-1-1 - SO 04.1 Areá...'!$C$4:$J$76,'23-641-1-1 - SO 04.1 Areá...'!$C$82:$J$105,'23-641-1-1 - SO 04.1 Areá...'!$C$111:$J$199</definedName>
    <definedName name="_xlnm.Print_Titles" localSheetId="1">'23-641-1-1 - SO 04.1 Areá...'!$123:$123</definedName>
    <definedName name="_xlnm._FilterDatabase" localSheetId="2" hidden="1">'23-564-1 - SO 01.2 Dešťov...'!$C$125:$K$258</definedName>
    <definedName name="_xlnm.Print_Area" localSheetId="2">'23-564-1 - SO 01.2 Dešťov...'!$C$4:$J$76,'23-564-1 - SO 01.2 Dešťov...'!$C$82:$J$107,'23-564-1 - SO 01.2 Dešťov...'!$C$113:$J$258</definedName>
    <definedName name="_xlnm.Print_Titles" localSheetId="2">'23-564-1 - SO 01.2 Dešťov...'!$125:$125</definedName>
    <definedName name="_xlnm._FilterDatabase" localSheetId="3" hidden="1">'23-564-2 - SO 03 Oplocení...'!$C$123:$K$162</definedName>
    <definedName name="_xlnm.Print_Area" localSheetId="3">'23-564-2 - SO 03 Oplocení...'!$C$4:$J$76,'23-564-2 - SO 03 Oplocení...'!$C$82:$J$105,'23-564-2 - SO 03 Oplocení...'!$C$111:$J$162</definedName>
    <definedName name="_xlnm.Print_Titles" localSheetId="3">'23-564-2 - SO 03 Oplocení...'!$123:$123</definedName>
    <definedName name="_xlnm._FilterDatabase" localSheetId="4" hidden="1">'23-564-3 - SO 04 Zrušení ...'!$C$121:$K$157</definedName>
    <definedName name="_xlnm.Print_Area" localSheetId="4">'23-564-3 - SO 04 Zrušení ...'!$C$4:$J$76,'23-564-3 - SO 04 Zrušení ...'!$C$82:$J$103,'23-564-3 - SO 04 Zrušení ...'!$C$109:$J$157</definedName>
    <definedName name="_xlnm.Print_Titles" localSheetId="4">'23-564-3 - SO 04 Zrušení ...'!$121:$121</definedName>
    <definedName name="_xlnm._FilterDatabase" localSheetId="5" hidden="1">'23-564-4 - VRN'!$C$117:$K$126</definedName>
    <definedName name="_xlnm.Print_Area" localSheetId="5">'23-564-4 - VRN'!$C$4:$J$76,'23-564-4 - VRN'!$C$82:$J$99,'23-564-4 - VRN'!$C$105:$J$126</definedName>
    <definedName name="_xlnm.Print_Titles" localSheetId="5">'23-564-4 - VRN'!$117:$117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92"/>
  <c r="J23"/>
  <c r="J21"/>
  <c r="E21"/>
  <c r="J91"/>
  <c r="J20"/>
  <c r="J18"/>
  <c r="E18"/>
  <c r="F92"/>
  <c r="J17"/>
  <c r="J15"/>
  <c r="E15"/>
  <c r="F114"/>
  <c r="J14"/>
  <c r="J12"/>
  <c r="J89"/>
  <c r="E7"/>
  <c r="E108"/>
  <c i="5" r="J37"/>
  <c r="J36"/>
  <c i="1" r="AY98"/>
  <c i="5" r="J35"/>
  <c i="1" r="AX98"/>
  <c i="5" r="BI157"/>
  <c r="BH157"/>
  <c r="BG157"/>
  <c r="BF157"/>
  <c r="T157"/>
  <c r="T156"/>
  <c r="R157"/>
  <c r="R156"/>
  <c r="P157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T145"/>
  <c r="R146"/>
  <c r="R145"/>
  <c r="P146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92"/>
  <c r="J23"/>
  <c r="J21"/>
  <c r="E21"/>
  <c r="J118"/>
  <c r="J20"/>
  <c r="J18"/>
  <c r="E18"/>
  <c r="F119"/>
  <c r="J17"/>
  <c r="J15"/>
  <c r="E15"/>
  <c r="F118"/>
  <c r="J14"/>
  <c r="J12"/>
  <c r="J89"/>
  <c r="E7"/>
  <c r="E85"/>
  <c i="4" r="J37"/>
  <c r="J36"/>
  <c i="1" r="AY97"/>
  <c i="4" r="J35"/>
  <c i="1" r="AX97"/>
  <c i="4" r="BI162"/>
  <c r="BH162"/>
  <c r="BG162"/>
  <c r="BF162"/>
  <c r="T162"/>
  <c r="T161"/>
  <c r="R162"/>
  <c r="R161"/>
  <c r="P162"/>
  <c r="P161"/>
  <c r="BI160"/>
  <c r="BH160"/>
  <c r="BG160"/>
  <c r="BF160"/>
  <c r="T160"/>
  <c r="T159"/>
  <c r="R160"/>
  <c r="R159"/>
  <c r="P160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T132"/>
  <c r="R133"/>
  <c r="R132"/>
  <c r="P133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91"/>
  <c r="J20"/>
  <c r="J18"/>
  <c r="E18"/>
  <c r="F92"/>
  <c r="J17"/>
  <c r="J15"/>
  <c r="E15"/>
  <c r="F120"/>
  <c r="J14"/>
  <c r="J12"/>
  <c r="J118"/>
  <c r="E7"/>
  <c r="E85"/>
  <c i="3" r="J37"/>
  <c r="J36"/>
  <c i="1" r="AY96"/>
  <c i="3" r="J35"/>
  <c i="1" r="AX96"/>
  <c i="3" r="BI258"/>
  <c r="BH258"/>
  <c r="BG258"/>
  <c r="BF258"/>
  <c r="T258"/>
  <c r="T257"/>
  <c r="R258"/>
  <c r="R257"/>
  <c r="P258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T157"/>
  <c r="R158"/>
  <c r="R157"/>
  <c r="P158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F120"/>
  <c r="E118"/>
  <c r="F89"/>
  <c r="E87"/>
  <c r="J24"/>
  <c r="E24"/>
  <c r="J123"/>
  <c r="J23"/>
  <c r="J21"/>
  <c r="E21"/>
  <c r="J91"/>
  <c r="J20"/>
  <c r="J18"/>
  <c r="E18"/>
  <c r="F92"/>
  <c r="J17"/>
  <c r="J15"/>
  <c r="E15"/>
  <c r="F122"/>
  <c r="J14"/>
  <c r="J12"/>
  <c r="J120"/>
  <c r="E7"/>
  <c r="E85"/>
  <c i="1" r="AY95"/>
  <c i="2" r="J37"/>
  <c r="J36"/>
  <c r="J35"/>
  <c i="1" r="AX95"/>
  <c i="2"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T147"/>
  <c r="R148"/>
  <c r="R147"/>
  <c r="P148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8"/>
  <c r="E116"/>
  <c r="F89"/>
  <c r="E87"/>
  <c r="J24"/>
  <c r="E24"/>
  <c r="J92"/>
  <c r="J23"/>
  <c r="J21"/>
  <c r="E21"/>
  <c r="J91"/>
  <c r="J20"/>
  <c r="J18"/>
  <c r="E18"/>
  <c r="F121"/>
  <c r="J17"/>
  <c r="J15"/>
  <c r="E15"/>
  <c r="F120"/>
  <c r="J14"/>
  <c r="J12"/>
  <c r="J118"/>
  <c r="E7"/>
  <c r="E114"/>
  <c i="1" r="L90"/>
  <c r="AM90"/>
  <c r="AM89"/>
  <c r="L89"/>
  <c r="AM87"/>
  <c r="L87"/>
  <c r="L85"/>
  <c r="L84"/>
  <c i="2" r="BK196"/>
  <c r="BK175"/>
  <c r="BK162"/>
  <c r="J195"/>
  <c r="J183"/>
  <c r="J166"/>
  <c r="J155"/>
  <c r="J135"/>
  <c r="J189"/>
  <c r="J172"/>
  <c r="J141"/>
  <c r="J129"/>
  <c r="BK188"/>
  <c r="J177"/>
  <c r="BK169"/>
  <c r="J142"/>
  <c r="J130"/>
  <c r="BK193"/>
  <c r="BK183"/>
  <c r="J143"/>
  <c r="BK164"/>
  <c r="J134"/>
  <c i="3" r="J247"/>
  <c r="J231"/>
  <c r="J203"/>
  <c r="J187"/>
  <c r="J163"/>
  <c r="BK140"/>
  <c r="J252"/>
  <c r="BK241"/>
  <c r="J219"/>
  <c r="BK203"/>
  <c r="BK194"/>
  <c r="J176"/>
  <c r="J156"/>
  <c r="BK132"/>
  <c r="J253"/>
  <c r="BK242"/>
  <c r="BK196"/>
  <c r="J179"/>
  <c r="J153"/>
  <c r="BK141"/>
  <c r="J131"/>
  <c r="BK250"/>
  <c r="BK229"/>
  <c r="J217"/>
  <c r="J199"/>
  <c r="BK183"/>
  <c r="BK163"/>
  <c r="J148"/>
  <c r="BK253"/>
  <c r="J242"/>
  <c r="BK222"/>
  <c r="BK215"/>
  <c r="J202"/>
  <c r="BK180"/>
  <c r="BK149"/>
  <c r="J129"/>
  <c r="BK233"/>
  <c r="BK216"/>
  <c r="J196"/>
  <c r="J173"/>
  <c r="BK134"/>
  <c i="4" r="J145"/>
  <c r="BK131"/>
  <c r="BK151"/>
  <c r="BK128"/>
  <c r="J140"/>
  <c r="BK129"/>
  <c r="BK138"/>
  <c i="5" r="J149"/>
  <c r="J134"/>
  <c r="J155"/>
  <c r="J127"/>
  <c r="BK131"/>
  <c r="J143"/>
  <c r="BK127"/>
  <c r="BK143"/>
  <c r="J125"/>
  <c r="J135"/>
  <c i="6" r="J123"/>
  <c r="BK125"/>
  <c i="2" r="BK177"/>
  <c r="J168"/>
  <c r="J145"/>
  <c r="BK186"/>
  <c r="J169"/>
  <c r="BK159"/>
  <c r="BK144"/>
  <c r="BK127"/>
  <c r="BK178"/>
  <c r="J158"/>
  <c r="BK130"/>
  <c r="BK190"/>
  <c r="J178"/>
  <c r="BK170"/>
  <c r="J144"/>
  <c r="J196"/>
  <c r="J184"/>
  <c r="J152"/>
  <c r="BK141"/>
  <c r="J137"/>
  <c i="3" r="BK252"/>
  <c r="J232"/>
  <c r="BK207"/>
  <c r="BK190"/>
  <c r="J169"/>
  <c r="BK151"/>
  <c r="BK138"/>
  <c r="BK249"/>
  <c r="BK224"/>
  <c r="BK212"/>
  <c r="BK201"/>
  <c r="BK189"/>
  <c r="BK179"/>
  <c r="BK152"/>
  <c r="BK142"/>
  <c r="BK254"/>
  <c r="BK209"/>
  <c r="BK184"/>
  <c r="BK160"/>
  <c r="BK145"/>
  <c r="BK135"/>
  <c r="J256"/>
  <c r="BK234"/>
  <c r="BK208"/>
  <c r="BK187"/>
  <c r="BK169"/>
  <c r="BK155"/>
  <c r="J140"/>
  <c r="BK251"/>
  <c r="BK238"/>
  <c r="J210"/>
  <c r="J191"/>
  <c r="J164"/>
  <c r="BK156"/>
  <c r="BK136"/>
  <c r="BK230"/>
  <c r="J204"/>
  <c r="J194"/>
  <c r="J152"/>
  <c r="J132"/>
  <c i="4" r="J153"/>
  <c r="BK149"/>
  <c r="BK142"/>
  <c r="J130"/>
  <c r="BK135"/>
  <c r="BK150"/>
  <c r="J131"/>
  <c r="BK152"/>
  <c r="BK162"/>
  <c r="BK130"/>
  <c i="5" r="J153"/>
  <c r="BK139"/>
  <c r="J152"/>
  <c r="J128"/>
  <c r="BK142"/>
  <c r="BK152"/>
  <c r="BK132"/>
  <c r="J150"/>
  <c r="J139"/>
  <c r="BK153"/>
  <c i="6" r="J124"/>
  <c r="BK123"/>
  <c i="2" r="BK179"/>
  <c r="J167"/>
  <c r="J138"/>
  <c r="J191"/>
  <c r="J175"/>
  <c r="BK160"/>
  <c r="BK151"/>
  <c r="BK132"/>
  <c r="J181"/>
  <c r="J160"/>
  <c r="BK137"/>
  <c r="BK194"/>
  <c r="BK180"/>
  <c r="BK173"/>
  <c r="BK148"/>
  <c r="J131"/>
  <c r="J194"/>
  <c r="J176"/>
  <c r="J151"/>
  <c r="BK134"/>
  <c r="BK153"/>
  <c r="J133"/>
  <c i="3" r="J235"/>
  <c r="J212"/>
  <c r="J197"/>
  <c r="J178"/>
  <c r="J155"/>
  <c r="J133"/>
  <c r="J250"/>
  <c r="BK225"/>
  <c r="BK217"/>
  <c r="BK199"/>
  <c r="BK185"/>
  <c r="BK165"/>
  <c r="BK143"/>
  <c r="J255"/>
  <c r="J213"/>
  <c r="J198"/>
  <c r="BK178"/>
  <c r="J151"/>
  <c r="BK139"/>
  <c r="J258"/>
  <c r="BK235"/>
  <c r="J228"/>
  <c r="J215"/>
  <c r="J195"/>
  <c r="BK181"/>
  <c r="BK162"/>
  <c r="J145"/>
  <c r="J249"/>
  <c r="J225"/>
  <c r="J216"/>
  <c r="BK200"/>
  <c r="J174"/>
  <c r="J147"/>
  <c r="BK236"/>
  <c r="J218"/>
  <c r="BK198"/>
  <c r="J180"/>
  <c i="4" r="J158"/>
  <c r="J150"/>
  <c r="BK143"/>
  <c r="J135"/>
  <c r="BK137"/>
  <c r="J148"/>
  <c r="BK127"/>
  <c r="BK136"/>
  <c r="BK157"/>
  <c r="J137"/>
  <c i="5" r="J146"/>
  <c r="BK130"/>
  <c r="J136"/>
  <c r="BK157"/>
  <c r="BK135"/>
  <c r="BK144"/>
  <c r="BK155"/>
  <c r="BK140"/>
  <c r="BK149"/>
  <c r="J129"/>
  <c i="6" r="BK124"/>
  <c r="BK122"/>
  <c i="2" r="J186"/>
  <c r="J165"/>
  <c r="BK129"/>
  <c r="J198"/>
  <c r="BK184"/>
  <c r="J171"/>
  <c r="J159"/>
  <c r="BK152"/>
  <c r="BK133"/>
  <c r="BK185"/>
  <c r="J161"/>
  <c r="J140"/>
  <c i="1" r="AS94"/>
  <c i="2" r="BK168"/>
  <c r="BK140"/>
  <c r="J128"/>
  <c r="J190"/>
  <c r="J174"/>
  <c r="BK146"/>
  <c r="BK157"/>
  <c r="BK142"/>
  <c i="3" r="BK246"/>
  <c r="BK218"/>
  <c r="BK204"/>
  <c r="J181"/>
  <c r="BK167"/>
  <c r="J142"/>
  <c r="J238"/>
  <c r="BK223"/>
  <c r="J205"/>
  <c r="J184"/>
  <c r="BK158"/>
  <c r="J139"/>
  <c r="BK258"/>
  <c r="J246"/>
  <c r="BK239"/>
  <c r="BK193"/>
  <c r="J183"/>
  <c r="BK146"/>
  <c r="BK133"/>
  <c r="BK247"/>
  <c r="BK231"/>
  <c r="J207"/>
  <c r="BK191"/>
  <c r="BK176"/>
  <c r="BK161"/>
  <c r="J254"/>
  <c r="J234"/>
  <c r="BK232"/>
  <c r="J229"/>
  <c r="BK228"/>
  <c r="J227"/>
  <c r="BK226"/>
  <c r="J224"/>
  <c r="J208"/>
  <c r="J186"/>
  <c r="J162"/>
  <c r="J134"/>
  <c r="J239"/>
  <c r="J220"/>
  <c r="J201"/>
  <c r="J177"/>
  <c r="J138"/>
  <c i="4" r="J152"/>
  <c r="BK148"/>
  <c r="J138"/>
  <c r="BK156"/>
  <c r="J129"/>
  <c r="BK147"/>
  <c r="BK153"/>
  <c r="BK133"/>
  <c r="BK155"/>
  <c r="J128"/>
  <c i="5" r="BK151"/>
  <c r="J131"/>
  <c r="J138"/>
  <c r="BK125"/>
  <c r="BK133"/>
  <c r="BK146"/>
  <c r="BK126"/>
  <c r="J142"/>
  <c r="J154"/>
  <c r="J130"/>
  <c i="6" r="J125"/>
  <c r="BK121"/>
  <c i="2" r="BK189"/>
  <c r="BK174"/>
  <c r="BK161"/>
  <c r="BK128"/>
  <c r="J188"/>
  <c r="J173"/>
  <c r="BK165"/>
  <c r="BK143"/>
  <c r="J193"/>
  <c r="J180"/>
  <c r="J148"/>
  <c r="J136"/>
  <c r="BK192"/>
  <c r="BK182"/>
  <c r="BK172"/>
  <c r="J153"/>
  <c r="BK135"/>
  <c r="BK195"/>
  <c r="J164"/>
  <c r="J150"/>
  <c r="J132"/>
  <c r="BK155"/>
  <c r="BK136"/>
  <c i="3" r="J240"/>
  <c r="BK227"/>
  <c r="J206"/>
  <c r="BK195"/>
  <c r="BK177"/>
  <c r="J165"/>
  <c r="BK150"/>
  <c r="J135"/>
  <c r="J251"/>
  <c r="J237"/>
  <c r="J221"/>
  <c r="J209"/>
  <c r="BK188"/>
  <c r="BK174"/>
  <c r="J150"/>
  <c r="BK256"/>
  <c r="BK244"/>
  <c r="BK211"/>
  <c r="BK192"/>
  <c r="J161"/>
  <c r="J144"/>
  <c r="J130"/>
  <c r="BK243"/>
  <c r="J230"/>
  <c r="BK221"/>
  <c r="BK202"/>
  <c r="J190"/>
  <c r="J167"/>
  <c r="BK153"/>
  <c r="BK137"/>
  <c r="J244"/>
  <c r="BK219"/>
  <c r="BK213"/>
  <c r="J185"/>
  <c r="J158"/>
  <c r="BK129"/>
  <c r="J222"/>
  <c r="J211"/>
  <c r="J188"/>
  <c r="BK148"/>
  <c i="4" r="J160"/>
  <c r="J151"/>
  <c r="J144"/>
  <c r="J133"/>
  <c r="J142"/>
  <c r="BK158"/>
  <c r="J157"/>
  <c r="BK145"/>
  <c r="J143"/>
  <c i="5" r="J140"/>
  <c r="J157"/>
  <c r="J133"/>
  <c r="BK137"/>
  <c r="BK148"/>
  <c r="BK129"/>
  <c r="J148"/>
  <c r="BK134"/>
  <c r="BK136"/>
  <c i="6" r="BK126"/>
  <c r="J121"/>
  <c i="2" r="J182"/>
  <c r="BK171"/>
  <c r="J146"/>
  <c r="BK199"/>
  <c r="J185"/>
  <c r="J179"/>
  <c r="BK166"/>
  <c r="BK158"/>
  <c r="BK139"/>
  <c r="J192"/>
  <c r="J170"/>
  <c r="J157"/>
  <c r="BK138"/>
  <c r="J199"/>
  <c r="BK181"/>
  <c r="BK176"/>
  <c r="BK167"/>
  <c r="J139"/>
  <c r="BK198"/>
  <c r="BK191"/>
  <c r="J162"/>
  <c r="BK145"/>
  <c r="BK131"/>
  <c r="BK150"/>
  <c r="J127"/>
  <c i="3" r="BK237"/>
  <c r="J226"/>
  <c r="BK205"/>
  <c r="J193"/>
  <c r="BK173"/>
  <c r="J160"/>
  <c r="BK144"/>
  <c r="BK131"/>
  <c r="J233"/>
  <c r="BK214"/>
  <c r="BK197"/>
  <c r="J171"/>
  <c r="BK147"/>
  <c r="BK130"/>
  <c r="J243"/>
  <c r="BK210"/>
  <c r="BK186"/>
  <c r="BK164"/>
  <c r="J149"/>
  <c r="J137"/>
  <c r="BK255"/>
  <c r="J236"/>
  <c r="J223"/>
  <c r="J200"/>
  <c r="J146"/>
  <c r="J136"/>
  <c r="BK240"/>
  <c r="BK220"/>
  <c r="BK206"/>
  <c r="J192"/>
  <c r="BK171"/>
  <c r="J143"/>
  <c r="J241"/>
  <c r="J214"/>
  <c r="J189"/>
  <c r="J141"/>
  <c i="4" r="J155"/>
  <c r="J147"/>
  <c r="BK140"/>
  <c r="J162"/>
  <c r="BK160"/>
  <c r="BK144"/>
  <c r="J156"/>
  <c r="J127"/>
  <c r="J149"/>
  <c r="J136"/>
  <c i="5" r="J144"/>
  <c r="BK150"/>
  <c r="J126"/>
  <c r="J151"/>
  <c r="BK128"/>
  <c r="BK138"/>
  <c r="BK154"/>
  <c r="J132"/>
  <c r="J137"/>
  <c i="6" r="J122"/>
  <c r="J126"/>
  <c i="2" l="1" r="R126"/>
  <c r="P149"/>
  <c r="R163"/>
  <c r="BK197"/>
  <c r="J197"/>
  <c r="J104"/>
  <c i="3" r="BK128"/>
  <c r="R154"/>
  <c r="BK159"/>
  <c r="J159"/>
  <c r="J101"/>
  <c r="T159"/>
  <c r="P175"/>
  <c r="T175"/>
  <c r="BK248"/>
  <c r="J248"/>
  <c r="J105"/>
  <c i="4" r="R134"/>
  <c r="BK154"/>
  <c r="J154"/>
  <c r="J102"/>
  <c i="2" r="P126"/>
  <c r="BK149"/>
  <c r="J149"/>
  <c r="J100"/>
  <c r="P156"/>
  <c r="T156"/>
  <c r="R187"/>
  <c i="3" r="BK154"/>
  <c r="J154"/>
  <c r="J99"/>
  <c r="P182"/>
  <c r="R248"/>
  <c i="4" r="P126"/>
  <c r="T134"/>
  <c r="P154"/>
  <c i="2" r="BK126"/>
  <c r="BK163"/>
  <c r="J163"/>
  <c r="J102"/>
  <c r="P187"/>
  <c r="R197"/>
  <c i="3" r="P128"/>
  <c r="T154"/>
  <c r="P159"/>
  <c r="R159"/>
  <c r="BK175"/>
  <c r="J175"/>
  <c r="J102"/>
  <c r="R175"/>
  <c r="T248"/>
  <c i="4" r="T126"/>
  <c r="P146"/>
  <c r="T154"/>
  <c i="5" r="BK124"/>
  <c r="BK141"/>
  <c r="J141"/>
  <c r="J99"/>
  <c r="T147"/>
  <c i="2" r="BK156"/>
  <c r="J156"/>
  <c r="J101"/>
  <c r="R156"/>
  <c r="BK187"/>
  <c r="J187"/>
  <c r="J103"/>
  <c r="P197"/>
  <c i="3" r="R128"/>
  <c r="R182"/>
  <c r="P248"/>
  <c i="4" r="R126"/>
  <c r="BK146"/>
  <c r="J146"/>
  <c r="J101"/>
  <c r="R154"/>
  <c i="5" r="P124"/>
  <c r="P141"/>
  <c r="BK147"/>
  <c r="J147"/>
  <c r="J101"/>
  <c i="2" r="R149"/>
  <c r="P163"/>
  <c r="T187"/>
  <c i="3" r="P154"/>
  <c r="T182"/>
  <c r="BK245"/>
  <c r="J245"/>
  <c r="J104"/>
  <c r="T245"/>
  <c i="4" r="BK134"/>
  <c r="J134"/>
  <c r="J100"/>
  <c r="T146"/>
  <c i="5" r="R124"/>
  <c r="R141"/>
  <c r="P147"/>
  <c i="6" r="P120"/>
  <c r="P119"/>
  <c r="P118"/>
  <c i="1" r="AU99"/>
  <c i="2" r="T126"/>
  <c r="T149"/>
  <c r="T163"/>
  <c r="T197"/>
  <c i="3" r="T128"/>
  <c r="T127"/>
  <c r="T126"/>
  <c r="BK182"/>
  <c r="J182"/>
  <c r="J103"/>
  <c r="P245"/>
  <c r="R245"/>
  <c i="4" r="BK126"/>
  <c r="J126"/>
  <c r="J98"/>
  <c r="P134"/>
  <c r="R146"/>
  <c i="5" r="T124"/>
  <c r="T123"/>
  <c r="T122"/>
  <c r="T141"/>
  <c r="R147"/>
  <c i="6" r="BK120"/>
  <c r="J120"/>
  <c r="J98"/>
  <c r="R120"/>
  <c r="R119"/>
  <c r="R118"/>
  <c r="T120"/>
  <c r="T119"/>
  <c r="T118"/>
  <c i="3" r="BK157"/>
  <c r="J157"/>
  <c r="J100"/>
  <c i="4" r="BK159"/>
  <c r="J159"/>
  <c r="J103"/>
  <c r="BK161"/>
  <c r="J161"/>
  <c r="J104"/>
  <c i="2" r="BK147"/>
  <c r="J147"/>
  <c r="J99"/>
  <c i="4" r="BK132"/>
  <c r="J132"/>
  <c r="J99"/>
  <c i="5" r="BK156"/>
  <c r="J156"/>
  <c r="J102"/>
  <c i="3" r="BK257"/>
  <c r="J257"/>
  <c r="J106"/>
  <c i="5" r="BK145"/>
  <c r="J145"/>
  <c r="J100"/>
  <c r="J124"/>
  <c r="J98"/>
  <c i="6" r="E85"/>
  <c r="F115"/>
  <c r="F91"/>
  <c r="J114"/>
  <c r="BE122"/>
  <c r="BE123"/>
  <c r="BE121"/>
  <c r="BE126"/>
  <c r="J112"/>
  <c r="J115"/>
  <c r="BE125"/>
  <c r="BE124"/>
  <c i="5" r="J91"/>
  <c r="J116"/>
  <c r="BE126"/>
  <c r="BE128"/>
  <c r="BE133"/>
  <c r="BE134"/>
  <c r="BE135"/>
  <c r="BE146"/>
  <c r="BE148"/>
  <c r="BE151"/>
  <c r="BE152"/>
  <c r="BE131"/>
  <c r="BE149"/>
  <c r="F91"/>
  <c r="E112"/>
  <c r="J119"/>
  <c r="BE142"/>
  <c r="BE153"/>
  <c r="F92"/>
  <c r="BE125"/>
  <c r="BE127"/>
  <c r="BE130"/>
  <c r="BE132"/>
  <c r="BE136"/>
  <c r="BE139"/>
  <c r="BE140"/>
  <c r="BE144"/>
  <c r="BE155"/>
  <c r="BE137"/>
  <c r="BE157"/>
  <c r="BE129"/>
  <c r="BE138"/>
  <c r="BE143"/>
  <c r="BE150"/>
  <c r="BE154"/>
  <c i="4" r="F91"/>
  <c r="E114"/>
  <c r="F121"/>
  <c r="BE127"/>
  <c r="BE142"/>
  <c r="BE158"/>
  <c i="3" r="J128"/>
  <c r="J98"/>
  <c i="4" r="J89"/>
  <c r="J92"/>
  <c r="J120"/>
  <c r="BE128"/>
  <c r="BE135"/>
  <c r="BE144"/>
  <c r="BE145"/>
  <c r="BE147"/>
  <c r="BE151"/>
  <c r="BE129"/>
  <c r="BE130"/>
  <c r="BE133"/>
  <c r="BE138"/>
  <c r="BE149"/>
  <c r="BE153"/>
  <c r="BE156"/>
  <c r="BE160"/>
  <c r="BE162"/>
  <c r="BE131"/>
  <c r="BE136"/>
  <c r="BE140"/>
  <c r="BE143"/>
  <c r="BE148"/>
  <c r="BE150"/>
  <c r="BE152"/>
  <c r="BE155"/>
  <c r="BE157"/>
  <c r="BE137"/>
  <c i="3" r="BE133"/>
  <c r="BE147"/>
  <c r="BE151"/>
  <c r="BE176"/>
  <c r="BE193"/>
  <c r="BE195"/>
  <c r="BE200"/>
  <c r="BE203"/>
  <c r="BE205"/>
  <c r="BE210"/>
  <c r="BE215"/>
  <c r="BE217"/>
  <c r="BE221"/>
  <c r="BE224"/>
  <c r="BE226"/>
  <c r="BE229"/>
  <c r="BE235"/>
  <c r="BE242"/>
  <c i="2" r="J126"/>
  <c r="J98"/>
  <c i="3" r="F91"/>
  <c r="J122"/>
  <c r="BE129"/>
  <c r="BE130"/>
  <c r="BE131"/>
  <c r="BE144"/>
  <c r="BE145"/>
  <c r="BE146"/>
  <c r="BE148"/>
  <c r="BE165"/>
  <c r="BE178"/>
  <c r="BE179"/>
  <c r="BE187"/>
  <c r="BE190"/>
  <c r="BE196"/>
  <c r="BE199"/>
  <c r="BE201"/>
  <c r="BE207"/>
  <c r="BE209"/>
  <c r="BE223"/>
  <c r="BE227"/>
  <c r="BE239"/>
  <c r="BE243"/>
  <c r="BE250"/>
  <c r="J89"/>
  <c r="E116"/>
  <c r="F123"/>
  <c r="BE135"/>
  <c r="BE138"/>
  <c r="BE142"/>
  <c r="BE156"/>
  <c r="BE160"/>
  <c r="BE171"/>
  <c r="BE173"/>
  <c r="BE180"/>
  <c r="BE184"/>
  <c r="BE188"/>
  <c r="BE189"/>
  <c r="BE212"/>
  <c r="BE214"/>
  <c r="BE216"/>
  <c r="BE218"/>
  <c r="BE233"/>
  <c r="BE246"/>
  <c r="BE252"/>
  <c r="BE256"/>
  <c r="BE132"/>
  <c r="BE134"/>
  <c r="BE136"/>
  <c r="BE150"/>
  <c r="BE152"/>
  <c r="BE158"/>
  <c r="BE163"/>
  <c r="BE177"/>
  <c r="BE185"/>
  <c r="BE191"/>
  <c r="BE197"/>
  <c r="BE232"/>
  <c r="BE234"/>
  <c r="BE237"/>
  <c r="BE238"/>
  <c r="BE249"/>
  <c r="BE255"/>
  <c r="BE258"/>
  <c r="BE140"/>
  <c r="BE141"/>
  <c r="BE153"/>
  <c r="BE155"/>
  <c r="BE162"/>
  <c r="BE167"/>
  <c r="BE169"/>
  <c r="BE181"/>
  <c r="BE183"/>
  <c r="BE198"/>
  <c r="BE204"/>
  <c r="BE206"/>
  <c r="BE208"/>
  <c r="BE213"/>
  <c r="BE220"/>
  <c r="BE222"/>
  <c r="BE228"/>
  <c r="BE231"/>
  <c r="BE240"/>
  <c r="BE247"/>
  <c r="BE253"/>
  <c r="BE254"/>
  <c r="J92"/>
  <c r="BE137"/>
  <c r="BE139"/>
  <c r="BE143"/>
  <c r="BE149"/>
  <c r="BE161"/>
  <c r="BE164"/>
  <c r="BE174"/>
  <c r="BE186"/>
  <c r="BE192"/>
  <c r="BE194"/>
  <c r="BE202"/>
  <c r="BE211"/>
  <c r="BE219"/>
  <c r="BE225"/>
  <c r="BE230"/>
  <c r="BE236"/>
  <c r="BE241"/>
  <c r="BE244"/>
  <c r="BE251"/>
  <c i="2" r="E85"/>
  <c r="BE128"/>
  <c r="BE135"/>
  <c r="BE139"/>
  <c r="BE144"/>
  <c r="BE151"/>
  <c r="BE160"/>
  <c r="F92"/>
  <c r="J121"/>
  <c r="BE133"/>
  <c r="BE140"/>
  <c r="BE142"/>
  <c r="BE148"/>
  <c r="BE150"/>
  <c r="BE155"/>
  <c r="BE157"/>
  <c r="BE158"/>
  <c r="BE159"/>
  <c r="BE167"/>
  <c r="BE170"/>
  <c r="BE173"/>
  <c r="BE175"/>
  <c r="BE180"/>
  <c r="BE185"/>
  <c r="BE186"/>
  <c r="BE192"/>
  <c r="F91"/>
  <c r="BE129"/>
  <c r="BE132"/>
  <c r="BE141"/>
  <c r="BE143"/>
  <c r="BE171"/>
  <c r="BE174"/>
  <c r="BE184"/>
  <c r="J89"/>
  <c r="J120"/>
  <c r="BE127"/>
  <c r="BE146"/>
  <c r="BE152"/>
  <c r="BE162"/>
  <c r="BE177"/>
  <c r="BE179"/>
  <c r="BE183"/>
  <c r="BE188"/>
  <c r="BE189"/>
  <c r="BE191"/>
  <c r="BE194"/>
  <c r="BE199"/>
  <c r="BE131"/>
  <c r="BE136"/>
  <c r="BE138"/>
  <c r="BE145"/>
  <c r="BE153"/>
  <c r="BE161"/>
  <c r="BE165"/>
  <c r="BE166"/>
  <c r="BE168"/>
  <c r="BE172"/>
  <c r="BE176"/>
  <c r="BE178"/>
  <c r="BE181"/>
  <c r="BE182"/>
  <c r="BE190"/>
  <c r="BE193"/>
  <c r="BE196"/>
  <c r="BE198"/>
  <c r="BE130"/>
  <c r="BE134"/>
  <c r="BE137"/>
  <c r="BE164"/>
  <c r="BE169"/>
  <c r="BE195"/>
  <c r="F36"/>
  <c i="1" r="BC95"/>
  <c i="4" r="F34"/>
  <c i="1" r="BA97"/>
  <c i="4" r="J34"/>
  <c i="1" r="AW97"/>
  <c i="4" r="F35"/>
  <c i="1" r="BB97"/>
  <c i="5" r="F37"/>
  <c i="1" r="BD98"/>
  <c i="2" r="F35"/>
  <c i="1" r="BB95"/>
  <c i="3" r="F35"/>
  <c i="1" r="BB96"/>
  <c i="6" r="F35"/>
  <c i="1" r="BB99"/>
  <c i="3" r="F34"/>
  <c i="1" r="BA96"/>
  <c i="4" r="F36"/>
  <c i="1" r="BC97"/>
  <c i="5" r="F34"/>
  <c i="1" r="BA98"/>
  <c i="5" r="F36"/>
  <c i="1" r="BC98"/>
  <c i="2" r="F37"/>
  <c i="1" r="BD95"/>
  <c i="3" r="F36"/>
  <c i="1" r="BC96"/>
  <c i="6" r="F34"/>
  <c i="1" r="BA99"/>
  <c i="6" r="F37"/>
  <c i="1" r="BD99"/>
  <c i="2" r="J34"/>
  <c i="1" r="AW95"/>
  <c i="3" r="F37"/>
  <c i="1" r="BD96"/>
  <c i="6" r="F36"/>
  <c i="1" r="BC99"/>
  <c i="2" r="F34"/>
  <c i="1" r="BA95"/>
  <c i="3" r="J34"/>
  <c i="1" r="AW96"/>
  <c i="4" r="F37"/>
  <c i="1" r="BD97"/>
  <c i="5" r="F35"/>
  <c i="1" r="BB98"/>
  <c i="5" r="J34"/>
  <c i="1" r="AW98"/>
  <c i="6" r="J34"/>
  <c i="1" r="AW99"/>
  <c i="5" l="1" r="BK123"/>
  <c r="J123"/>
  <c r="J97"/>
  <c r="R123"/>
  <c r="R122"/>
  <c i="3" r="R127"/>
  <c r="R126"/>
  <c i="2" r="BK125"/>
  <c r="J125"/>
  <c r="J97"/>
  <c r="P125"/>
  <c r="P124"/>
  <c i="1" r="AU95"/>
  <c i="5" r="P123"/>
  <c r="P122"/>
  <c i="1" r="AU98"/>
  <c i="4" r="R125"/>
  <c r="R124"/>
  <c r="P125"/>
  <c r="P124"/>
  <c i="1" r="AU97"/>
  <c i="2" r="T125"/>
  <c r="T124"/>
  <c i="4" r="T125"/>
  <c r="T124"/>
  <c i="3" r="P127"/>
  <c r="P126"/>
  <c i="1" r="AU96"/>
  <c i="3" r="BK127"/>
  <c r="BK126"/>
  <c r="J126"/>
  <c i="2" r="R125"/>
  <c r="R124"/>
  <c i="6" r="BK119"/>
  <c r="J119"/>
  <c r="J97"/>
  <c i="4" r="BK125"/>
  <c r="BK124"/>
  <c r="J124"/>
  <c r="J96"/>
  <c i="3" r="J33"/>
  <c i="1" r="AV96"/>
  <c r="AT96"/>
  <c i="2" r="J33"/>
  <c i="1" r="AV95"/>
  <c r="AT95"/>
  <c i="5" r="F33"/>
  <c i="1" r="AZ98"/>
  <c i="6" r="J33"/>
  <c i="1" r="AV99"/>
  <c r="AT99"/>
  <c i="3" r="J30"/>
  <c i="1" r="AG96"/>
  <c i="3" r="F33"/>
  <c i="1" r="AZ96"/>
  <c r="BD94"/>
  <c r="W33"/>
  <c i="2" r="F33"/>
  <c i="1" r="AZ95"/>
  <c i="4" r="F33"/>
  <c i="1" r="AZ97"/>
  <c i="5" r="J33"/>
  <c i="1" r="AV98"/>
  <c r="AT98"/>
  <c r="BC94"/>
  <c r="AY94"/>
  <c i="4" r="J33"/>
  <c i="1" r="AV97"/>
  <c r="AT97"/>
  <c i="6" r="F33"/>
  <c i="1" r="AZ99"/>
  <c r="BB94"/>
  <c r="AX94"/>
  <c r="BA94"/>
  <c r="AW94"/>
  <c r="AK30"/>
  <c i="3" l="1" r="J127"/>
  <c r="J97"/>
  <c i="4" r="J125"/>
  <c r="J97"/>
  <c i="5" r="BK122"/>
  <c r="J122"/>
  <c r="J96"/>
  <c i="3" r="J96"/>
  <c i="2" r="BK124"/>
  <c r="J124"/>
  <c i="6" r="BK118"/>
  <c r="J118"/>
  <c r="J96"/>
  <c i="3" r="J39"/>
  <c i="1" r="AN96"/>
  <c r="AU94"/>
  <c i="2" r="J30"/>
  <c i="1" r="AG95"/>
  <c i="4" r="J30"/>
  <c i="1" r="AG97"/>
  <c r="W32"/>
  <c r="W31"/>
  <c r="AZ94"/>
  <c r="AV94"/>
  <c r="AK29"/>
  <c r="W30"/>
  <c i="2" l="1" r="J39"/>
  <c i="4" r="J39"/>
  <c i="2" r="J96"/>
  <c i="1" r="AN95"/>
  <c r="AN97"/>
  <c i="5" r="J30"/>
  <c i="1" r="AG98"/>
  <c r="W29"/>
  <c i="6" r="J30"/>
  <c i="1" r="AG99"/>
  <c r="AT94"/>
  <c i="5" l="1" r="J39"/>
  <c i="1" r="AN98"/>
  <c i="6" r="J39"/>
  <c i="1" r="AN99"/>
  <c r="AG94"/>
  <c r="AK26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<sst xmlns="http://schemas.openxmlformats.org/spreadsheetml/2006/main">
  <si>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</si>
  <si>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</si>
  <si>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</si>
  <si>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</si>
  <si>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</si>
  <si>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{f9417912-fdea-45f0-ba17-c00ad2e4da30}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</si>
  <si>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</si>
  <si>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</si>
  <si>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</si>
  <si>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</si>
  <si>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</si>
  <si>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</si>
  <si>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</si>
  <si>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</si>
  <si>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23-641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</si>
  <si>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</si>
  <si>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</si>
  <si>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Přípojka splaškové a dešťové kanalizace, oplocení areálu na Ořechovské 35</t>
  </si>
  <si>
    <t>KSO:</t>
  </si>
  <si>
    <t>CC-CZ:</t>
  </si>
  <si>
    <t>Místo:</t>
  </si>
  <si>
    <t xml:space="preserve"> </t>
  </si>
  <si>
    <t>Datum:</t>
  </si>
  <si>
    <t>15. 12. 2023</t>
  </si>
  <si>
    <t>Zadavatel:</t>
  </si>
  <si>
    <t>IČ:</t>
  </si>
  <si>
    <t>DIČ:</t>
  </si>
  <si>
    <t>Uchazeč:</t>
  </si>
  <si>
    <t>Vyplň údaj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</si>
  <si>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</si>
  <si>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</si>
  <si>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</si>
  <si>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</si>
  <si>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</si>
  <si>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</si>
  <si>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</si>
  <si>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</si>
  <si>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</si>
  <si>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</si>
  <si>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</si>
  <si>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</si>
  <si>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</si>
  <si>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</si>
  <si>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</si>
  <si>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</si>
  <si>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</si>
  <si>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</si>
  <si>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</si>
  <si>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</si>
  <si>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</si>
  <si>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</si>
  <si>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</si>
  <si>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</si>
  <si>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</si>
  <si>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</si>
  <si>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</si>
  <si>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</si>
  <si>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</si>
  <si>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</si>
  <si>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</si>
  <si>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</si>
  <si>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</si>
  <si>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</si>
  <si>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</si>
  <si>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</si>
  <si>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</si>
  <si>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</si>
  <si>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</si>
  <si>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</si>
  <si>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</si>
  <si>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</si>
  <si>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</si>
  <si>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</si>
  <si>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</si>
  <si>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</si>
  <si>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</si>
  <si>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</si>
  <si>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</si>
  <si>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23-641-1-1</t>
  </si>
  <si>
    <t>SO 04.1 Areálová splašková kanalizace - MYČKA</t>
  </si>
  <si>
    <t>STA</t>
  </si>
  <si>
    <t>1</t>
  </si>
  <si>
    <t>{bcaf7090-46fc-4064-9f2c-9c2135a18fcd}</t>
  </si>
  <si>
    <t>2</t>
  </si>
  <si>
    <t>23-564-1</t>
  </si>
  <si>
    <t>SO 01.2 Dešťová retence a areálové rozvody</t>
  </si>
  <si>
    <t>{48e27650-d1cf-4741-9950-d6fb24cdf878}</t>
  </si>
  <si>
    <t>23-564-2</t>
  </si>
  <si>
    <t>SO 03 Oplocení areálu vč. brány</t>
  </si>
  <si>
    <t>{03d69a98-5bf7-423e-94c8-093ccd69d01e}</t>
  </si>
  <si>
    <t>23-564-3</t>
  </si>
  <si>
    <t>SO 04 Zrušení areálové ČOV</t>
  </si>
  <si>
    <t>{eda0722b-3bef-4c56-883d-7e83e211ce22}</t>
  </si>
  <si>
    <t>23-564-4</t>
  </si>
  <si>
    <t>VRN</t>
  </si>
  <si>
    <t>{5fd18f79-19f8-471e-bf88-dd37f07c1dda}</t>
  </si>
  <si>
    <t>KRYCÍ LIST SOUPISU PRACÍ</t>
  </si>
  <si>
    <t>Objekt:</t>
  </si>
  <si>
    <t>23-641-1-1 - SO 04.1 Areálová splašková kanalizace - MYČKA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</si>
  <si>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</si>
  <si>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</si>
  <si>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</si>
  <si>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</si>
  <si>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</si>
  <si>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</si>
  <si>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</si>
  <si>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</si>
  <si>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</si>
  <si>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</si>
  <si>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</si>
  <si>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</si>
  <si>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</si>
  <si>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</si>
  <si>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</si>
  <si>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</si>
  <si>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</si>
  <si>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</si>
  <si>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</si>
  <si>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</si>
  <si>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</si>
  <si>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</si>
  <si>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</si>
  <si>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</si>
  <si>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</si>
  <si>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</si>
  <si>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</si>
  <si>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</si>
  <si>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</si>
  <si>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</si>
  <si>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</si>
  <si>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113107323</t>
  </si>
  <si>
    <t>Odstranění podkladu z kameniva drceného tl přes 200 do 300 mm strojně pl do 50 m2</t>
  </si>
  <si>
    <t>m2</t>
  </si>
  <si>
    <t>4</t>
  </si>
  <si>
    <t>1784505557</t>
  </si>
  <si>
    <t>113107331</t>
  </si>
  <si>
    <t>Odstranění podkladu z betonu prostého tl přes 100 do 150 mm strojně pl do 50 m2</t>
  </si>
  <si>
    <t>1016429981</t>
  </si>
  <si>
    <t>3</t>
  </si>
  <si>
    <t>113107342</t>
  </si>
  <si>
    <t>Odstranění podkladu živičného tl přes 50 do 100 mm strojně pl do 50 m2</t>
  </si>
  <si>
    <t>-1799846252</t>
  </si>
  <si>
    <t>113154112</t>
  </si>
  <si>
    <t>Frézování živičného krytu tl 40 mm pruh š 0,5 m pl do 500 m2 bez překážek v trase</t>
  </si>
  <si>
    <t>924129049</t>
  </si>
  <si>
    <t>5</t>
  </si>
  <si>
    <t>115101201</t>
  </si>
  <si>
    <t>Čerpání vody na dopravní výšku do 10 m průměrný přítok do 500 l/min</t>
  </si>
  <si>
    <t>hod</t>
  </si>
  <si>
    <t>623141921</t>
  </si>
  <si>
    <t>6</t>
  </si>
  <si>
    <t>115101301</t>
  </si>
  <si>
    <t>Pohotovost čerpací soupravy pro dopravní výšku do 10 m přítok do 500 l/min</t>
  </si>
  <si>
    <t>den</t>
  </si>
  <si>
    <t>-132058833</t>
  </si>
  <si>
    <t>7</t>
  </si>
  <si>
    <t>119001405</t>
  </si>
  <si>
    <t>Dočasné zajištění potrubí z PE DN do 200 mm</t>
  </si>
  <si>
    <t>m</t>
  </si>
  <si>
    <t>2102626393</t>
  </si>
  <si>
    <t>8</t>
  </si>
  <si>
    <t>130001101</t>
  </si>
  <si>
    <t>Příplatek za ztížení vykopávky v blízkosti podzemního vedení</t>
  </si>
  <si>
    <t>m3</t>
  </si>
  <si>
    <t>-1170071779</t>
  </si>
  <si>
    <t>9</t>
  </si>
  <si>
    <t>132254202</t>
  </si>
  <si>
    <t>Hloubení zapažených rýh š do 2000 mm v hornině třídy těžitelnosti I skupiny 3 objem do 50 m3</t>
  </si>
  <si>
    <t>-1950213421</t>
  </si>
  <si>
    <t>10</t>
  </si>
  <si>
    <t>151101101</t>
  </si>
  <si>
    <t>Zřízení příložného pažení a rozepření stěn rýh hl do 2 m</t>
  </si>
  <si>
    <t>-568633771</t>
  </si>
  <si>
    <t>11</t>
  </si>
  <si>
    <t>151101111</t>
  </si>
  <si>
    <t>Odstranění příložného pažení a rozepření stěn rýh hl do 2 m</t>
  </si>
  <si>
    <t>673376220</t>
  </si>
  <si>
    <t>162751117</t>
  </si>
  <si>
    <t>Vodorovné přemístění do 10000 m výkopku/sypaniny z horniny třídy těžitelnosti I, skupiny 1 až 3</t>
  </si>
  <si>
    <t>-1887784890</t>
  </si>
  <si>
    <t>13</t>
  </si>
  <si>
    <t>162751119</t>
  </si>
  <si>
    <t>Příplatek k vodorovnému přemístění výkopku/sypaniny z horniny třídy těžitelnosti I, skupiny 1 až 3 ZKD 1000 m přes 10000 m</t>
  </si>
  <si>
    <t>1449517448</t>
  </si>
  <si>
    <t>14</t>
  </si>
  <si>
    <t>167151101</t>
  </si>
  <si>
    <t>Nakládání výkopku z hornin třídy těžitelnosti I skupiny 1 až 3 do 100 m3</t>
  </si>
  <si>
    <t>-614384362</t>
  </si>
  <si>
    <t>15</t>
  </si>
  <si>
    <t>171201201</t>
  </si>
  <si>
    <t>Uložení sypaniny na skládky</t>
  </si>
  <si>
    <t>1177553234</t>
  </si>
  <si>
    <t>16</t>
  </si>
  <si>
    <t>171201231</t>
  </si>
  <si>
    <t>Poplatek za uložení zeminy a kamení na recyklační skládce (skládkovné) kód odpadu 17 05 04</t>
  </si>
  <si>
    <t>t</t>
  </si>
  <si>
    <t>-1796733853</t>
  </si>
  <si>
    <t>17</t>
  </si>
  <si>
    <t>174101101</t>
  </si>
  <si>
    <t>Zásyp jam, šachet rýh nebo kolem objektů sypaninou se zhutněním</t>
  </si>
  <si>
    <t>218300549</t>
  </si>
  <si>
    <t>18</t>
  </si>
  <si>
    <t>M</t>
  </si>
  <si>
    <t>58344171</t>
  </si>
  <si>
    <t>štěrkodrť frakce 0-32</t>
  </si>
  <si>
    <t>1322279087</t>
  </si>
  <si>
    <t>19</t>
  </si>
  <si>
    <t>175151101</t>
  </si>
  <si>
    <t>Obsypání potrubí strojně sypaninou bez prohození, uloženou do 3 m</t>
  </si>
  <si>
    <t>1718927915</t>
  </si>
  <si>
    <t>20</t>
  </si>
  <si>
    <t>58337303</t>
  </si>
  <si>
    <t>štěrkopísek frakce 0-8</t>
  </si>
  <si>
    <t>1194542100</t>
  </si>
  <si>
    <t>Svislé a kompletní konstrukce</t>
  </si>
  <si>
    <t>359901211</t>
  </si>
  <si>
    <t>Monitoring stoky jakékoli výšky na nové kanalizaci</t>
  </si>
  <si>
    <t>-1656569903</t>
  </si>
  <si>
    <t>Vodorovné konstrukce</t>
  </si>
  <si>
    <t>22</t>
  </si>
  <si>
    <t>451541111</t>
  </si>
  <si>
    <t>Lože pod potrubí otevřený výkop ze štěrkodrtě</t>
  </si>
  <si>
    <t>16078969</t>
  </si>
  <si>
    <t>23</t>
  </si>
  <si>
    <t>451572111.1</t>
  </si>
  <si>
    <t>Lože pod potrubí otevřený výkop z kameniva drobného těženého</t>
  </si>
  <si>
    <t>-156276720</t>
  </si>
  <si>
    <t>24</t>
  </si>
  <si>
    <t>452112111</t>
  </si>
  <si>
    <t>Osazení betonových prstenců nebo rámů v do 100 mm</t>
  </si>
  <si>
    <t>kus</t>
  </si>
  <si>
    <t>819404566</t>
  </si>
  <si>
    <t>25</t>
  </si>
  <si>
    <t>PFB.1120103OZ</t>
  </si>
  <si>
    <t xml:space="preserve">Prstenec šachtový vyrovnávací  63/10</t>
  </si>
  <si>
    <t>1025406321</t>
  </si>
  <si>
    <t>P</t>
  </si>
  <si>
    <t>Poznámka k položce:_x000d_
625/120/100</t>
  </si>
  <si>
    <t>26</t>
  </si>
  <si>
    <t>452311131</t>
  </si>
  <si>
    <t>Podkladní desky z betonu prostého tř. C 12/15 otevřený výkop</t>
  </si>
  <si>
    <t>755526244</t>
  </si>
  <si>
    <t>Komunikace pozemní</t>
  </si>
  <si>
    <t>27</t>
  </si>
  <si>
    <t>564861111</t>
  </si>
  <si>
    <t>Podklad ze štěrkodrtě ŠD tl 200 mm</t>
  </si>
  <si>
    <t>323283532</t>
  </si>
  <si>
    <t>28</t>
  </si>
  <si>
    <t>565145121</t>
  </si>
  <si>
    <t xml:space="preserve">Asfaltový beton vrstva podkladní ACP 16 (obalované kamenivo OKS) tl 60 mm </t>
  </si>
  <si>
    <t>-2067033731</t>
  </si>
  <si>
    <t>29</t>
  </si>
  <si>
    <t>567120112</t>
  </si>
  <si>
    <t>Podklad ze směsi stmelené cementem SC C 1,5/2,0 (SC II) tl 130 mm</t>
  </si>
  <si>
    <t>1895953910</t>
  </si>
  <si>
    <t>30</t>
  </si>
  <si>
    <t>573111113</t>
  </si>
  <si>
    <t xml:space="preserve">Postřik živičný infiltrační s posypem z asfaltu množství 1,5 kg/m2 </t>
  </si>
  <si>
    <t>-1765789514</t>
  </si>
  <si>
    <t>31</t>
  </si>
  <si>
    <t>573231111</t>
  </si>
  <si>
    <t>Postřik živičný spojovací ze silniční emulze v množství 0,5 kg/m2</t>
  </si>
  <si>
    <t>-118240519</t>
  </si>
  <si>
    <t>32</t>
  </si>
  <si>
    <t>577134211</t>
  </si>
  <si>
    <t>Asfaltový beton vrstva obrusná ACO 11 (ABS) tř. II tl 40 mm š do 3 m z nemodifikovaného asfaltu</t>
  </si>
  <si>
    <t>-2059155858</t>
  </si>
  <si>
    <t>Trubní vedení</t>
  </si>
  <si>
    <t>33</t>
  </si>
  <si>
    <t>100100001</t>
  </si>
  <si>
    <t>Přepojení potrubí do nové kanalizační šachty D+M</t>
  </si>
  <si>
    <t>soubor</t>
  </si>
  <si>
    <t>-1456834326</t>
  </si>
  <si>
    <t>34</t>
  </si>
  <si>
    <t>100100002</t>
  </si>
  <si>
    <t>Zaustění potrubí do stávající kanalizační šachty D+M</t>
  </si>
  <si>
    <t>2088261575</t>
  </si>
  <si>
    <t>35</t>
  </si>
  <si>
    <t>871313121</t>
  </si>
  <si>
    <t>Montáž kanalizačního potrubí z PVC těsněné gumovým kroužkem otevřený výkop sklon do 20 % DN 160</t>
  </si>
  <si>
    <t>871492658</t>
  </si>
  <si>
    <t>36</t>
  </si>
  <si>
    <t>28612005</t>
  </si>
  <si>
    <t>trubka kanalizační PVC plnostěnná třívrstvá DN 160x6000mm SN12</t>
  </si>
  <si>
    <t>-1685069771</t>
  </si>
  <si>
    <t>37</t>
  </si>
  <si>
    <t>890331811</t>
  </si>
  <si>
    <t>Bourání šachet ze ŽB ručně obestavěného prostoru do 3 m3</t>
  </si>
  <si>
    <t>528373191</t>
  </si>
  <si>
    <t>38</t>
  </si>
  <si>
    <t>892351111</t>
  </si>
  <si>
    <t>Tlaková zkouška vodou potrubí DN 150 nebo 200</t>
  </si>
  <si>
    <t>855211757</t>
  </si>
  <si>
    <t>39</t>
  </si>
  <si>
    <t>892352121</t>
  </si>
  <si>
    <t>Tlaková zkouška vzduchem potrubí DN 200 těsnícím vakem ucpávkovým</t>
  </si>
  <si>
    <t>úsek</t>
  </si>
  <si>
    <t>-1771850185</t>
  </si>
  <si>
    <t>40</t>
  </si>
  <si>
    <t>894411311</t>
  </si>
  <si>
    <t>Osazení železobetonových dílců pro šachty skruží rovných</t>
  </si>
  <si>
    <t>1077061380</t>
  </si>
  <si>
    <t>41</t>
  </si>
  <si>
    <t>59224162</t>
  </si>
  <si>
    <t>skruž kanalizační s ocelovými stupadly 100x100x12cm</t>
  </si>
  <si>
    <t>1400972693</t>
  </si>
  <si>
    <t>42</t>
  </si>
  <si>
    <t>894412411</t>
  </si>
  <si>
    <t>Osazení železobetonových dílců pro šachty skruží přechodových</t>
  </si>
  <si>
    <t>-1894642664</t>
  </si>
  <si>
    <t>43</t>
  </si>
  <si>
    <t>59224312</t>
  </si>
  <si>
    <t>kónus šachetní betonový kapsové plastové stupadlo 100x62,5x58 cm</t>
  </si>
  <si>
    <t>-951420816</t>
  </si>
  <si>
    <t>44</t>
  </si>
  <si>
    <t>894414111</t>
  </si>
  <si>
    <t>Osazení železobetonových dílců pro šachty skruží základových (dno)</t>
  </si>
  <si>
    <t>2058161341</t>
  </si>
  <si>
    <t>45</t>
  </si>
  <si>
    <t>59224337</t>
  </si>
  <si>
    <t xml:space="preserve">dno betonové šachty kanalizační </t>
  </si>
  <si>
    <t>311837961</t>
  </si>
  <si>
    <t>46</t>
  </si>
  <si>
    <t>894812111</t>
  </si>
  <si>
    <t>Revizní a čistící šachta z PP šachtové dno DN 315/150 přímý tok</t>
  </si>
  <si>
    <t>-1705047634</t>
  </si>
  <si>
    <t>47</t>
  </si>
  <si>
    <t>894812132</t>
  </si>
  <si>
    <t>Revizní a čistící šachta z PP DN 315 šachtová roura korugovaná bez hrdla světlé hloubky 2000 mm</t>
  </si>
  <si>
    <t>1359795369</t>
  </si>
  <si>
    <t>48</t>
  </si>
  <si>
    <t>894812149</t>
  </si>
  <si>
    <t>Příplatek k rourám revizní a čistící šachty z PP DN 315 za uříznutí šachtové roury</t>
  </si>
  <si>
    <t>-1395772744</t>
  </si>
  <si>
    <t>49</t>
  </si>
  <si>
    <t>894812163</t>
  </si>
  <si>
    <t>Revizní a čistící šachta z PP DN 315 poklop litinový plný do teleskopické trubky pro třídu zatížení D400</t>
  </si>
  <si>
    <t>101224920</t>
  </si>
  <si>
    <t>50</t>
  </si>
  <si>
    <t>899104112</t>
  </si>
  <si>
    <t>Osazení poklopů litinových nebo ocelových včetně rámů pro třídu zatížení D400, E600</t>
  </si>
  <si>
    <t>1353128909</t>
  </si>
  <si>
    <t>51</t>
  </si>
  <si>
    <t>55241014</t>
  </si>
  <si>
    <t>poklop šachtový třída D 400, kruhový rám 785, vstup 600 mm, bez ventilace</t>
  </si>
  <si>
    <t>1345720034</t>
  </si>
  <si>
    <t>52</t>
  </si>
  <si>
    <t>59224348</t>
  </si>
  <si>
    <t>těsnění elastomerové pro spojení šachetních dílů DN 1000</t>
  </si>
  <si>
    <t>106427049</t>
  </si>
  <si>
    <t>53</t>
  </si>
  <si>
    <t>899331111</t>
  </si>
  <si>
    <t>Výšková úprava uličního vstupu nebo vpusti do 200 mm zvýšením poklopu</t>
  </si>
  <si>
    <t>-439565684</t>
  </si>
  <si>
    <t>54</t>
  </si>
  <si>
    <t>899721111</t>
  </si>
  <si>
    <t>Signalizační vodič DN do 150 mm na potrubí</t>
  </si>
  <si>
    <t>-245885976</t>
  </si>
  <si>
    <t>55</t>
  </si>
  <si>
    <t>899722114</t>
  </si>
  <si>
    <t>Krytí potrubí z plastů výstražnou fólií z PVC 40 cm</t>
  </si>
  <si>
    <t>-612362390</t>
  </si>
  <si>
    <t>997</t>
  </si>
  <si>
    <t>Přesun sutě</t>
  </si>
  <si>
    <t>56</t>
  </si>
  <si>
    <t>997221551</t>
  </si>
  <si>
    <t>Vodorovná doprava suti ze sypkých materiálů do 1 km</t>
  </si>
  <si>
    <t>1979004759</t>
  </si>
  <si>
    <t>57</t>
  </si>
  <si>
    <t>997221559</t>
  </si>
  <si>
    <t>Příplatek ZKD 1 km u vodorovné dopravy suti ze sypkých materiálů</t>
  </si>
  <si>
    <t>1834058166</t>
  </si>
  <si>
    <t>58</t>
  </si>
  <si>
    <t>997221571</t>
  </si>
  <si>
    <t>Vodorovná doprava vybouraných hmot do 1 km</t>
  </si>
  <si>
    <t>860159545</t>
  </si>
  <si>
    <t>59</t>
  </si>
  <si>
    <t>997221579</t>
  </si>
  <si>
    <t>Příplatek ZKD 1 km u vodorovné dopravy vybouraných hmot</t>
  </si>
  <si>
    <t>8930898</t>
  </si>
  <si>
    <t>60</t>
  </si>
  <si>
    <t>997221611</t>
  </si>
  <si>
    <t>Nakládání suti na dopravní prostředky pro vodorovnou dopravu</t>
  </si>
  <si>
    <t>-683680545</t>
  </si>
  <si>
    <t>61</t>
  </si>
  <si>
    <t>997221612</t>
  </si>
  <si>
    <t>Nakládání vybouraných hmot na dopravní prostředky pro vodorovnou dopravu</t>
  </si>
  <si>
    <t>2074546102</t>
  </si>
  <si>
    <t>62</t>
  </si>
  <si>
    <t>997221615</t>
  </si>
  <si>
    <t>Poplatek za uložení na skládce (skládkovné) stavebního odpadu betonového kód odpadu 17 01 01</t>
  </si>
  <si>
    <t>266420765</t>
  </si>
  <si>
    <t>63</t>
  </si>
  <si>
    <t>997221645</t>
  </si>
  <si>
    <t>Poplatek za uložení na skládce (skládkovné) odpadu asfaltového bez dehtu kód odpadu 17 03 02</t>
  </si>
  <si>
    <t>-872356844</t>
  </si>
  <si>
    <t>64</t>
  </si>
  <si>
    <t>997221655</t>
  </si>
  <si>
    <t>Poplatek za uložení na skládce (skládkovné) zeminy a kamení kód odpadu 17 05 04</t>
  </si>
  <si>
    <t>-1629248020</t>
  </si>
  <si>
    <t>998</t>
  </si>
  <si>
    <t>Přesun hmot</t>
  </si>
  <si>
    <t>65</t>
  </si>
  <si>
    <t>998225111</t>
  </si>
  <si>
    <t>Přesun hmot pro pozemní komunikace s krytem z kamene, monolitickým betonovým nebo živičným</t>
  </si>
  <si>
    <t>-1092296924</t>
  </si>
  <si>
    <t>66</t>
  </si>
  <si>
    <t>998276101</t>
  </si>
  <si>
    <t>Přesun hmot pro trubní vedení z trub z plastických hmot otevřený výkop</t>
  </si>
  <si>
    <t>-310588487</t>
  </si>
  <si>
    <t>23-564-1 - SO 01.2 Dešťová retence a areálové rozvody</t>
  </si>
  <si>
    <t xml:space="preserve">    2 - Zakládání</t>
  </si>
  <si>
    <t xml:space="preserve">    9 - Ostatní konstrukce a práce, bourání</t>
  </si>
  <si>
    <t>113107023</t>
  </si>
  <si>
    <t>Odstranění podkladu z kameniva drceného tl přes 200 do 300 mm při překopech ručně</t>
  </si>
  <si>
    <t>-1260668987</t>
  </si>
  <si>
    <t>113151111</t>
  </si>
  <si>
    <t>Rozebrání zpevněných ploch ze silničních dílců</t>
  </si>
  <si>
    <t>-1367300636</t>
  </si>
  <si>
    <t>-142867701</t>
  </si>
  <si>
    <t>1172792191</t>
  </si>
  <si>
    <t>119001421</t>
  </si>
  <si>
    <t>Dočasné zajištění kabelů a kabelových tratí ze 3 volně ložených kabelů</t>
  </si>
  <si>
    <t>482479401</t>
  </si>
  <si>
    <t>-339022777</t>
  </si>
  <si>
    <t>131251204</t>
  </si>
  <si>
    <t>Hloubení jam zapažených v hornině třídy těžitelnosti I skupiny 3 objem do 500 m3 strojně</t>
  </si>
  <si>
    <t>-1098209286</t>
  </si>
  <si>
    <t>132254204</t>
  </si>
  <si>
    <t>Hloubení zapažených rýh š do 2000 mm v hornině třídy těžitelnosti I skupiny 3 objem do 500 m3</t>
  </si>
  <si>
    <t>-597059151</t>
  </si>
  <si>
    <t>591297038</t>
  </si>
  <si>
    <t>151101102</t>
  </si>
  <si>
    <t>Zřízení příložného pažení a rozepření stěn rýh hl přes 2 do 4 m</t>
  </si>
  <si>
    <t>-1734638508</t>
  </si>
  <si>
    <t>-1573653328</t>
  </si>
  <si>
    <t>151101112</t>
  </si>
  <si>
    <t>Odstranění příložného pažení a rozepření stěn rýh hl přes 2 do 4 m</t>
  </si>
  <si>
    <t>1040407289</t>
  </si>
  <si>
    <t>151201102</t>
  </si>
  <si>
    <t>Zřízení zátažného pažení a rozepření stěn rýh hl přes 2 do 4 m</t>
  </si>
  <si>
    <t>1733864429</t>
  </si>
  <si>
    <t>151201112</t>
  </si>
  <si>
    <t>Odstranění zátažného pažení a rozepření stěn rýh hl přes 2 do 4 m</t>
  </si>
  <si>
    <t>285145485</t>
  </si>
  <si>
    <t>1347326380</t>
  </si>
  <si>
    <t>-918849999</t>
  </si>
  <si>
    <t>595271227</t>
  </si>
  <si>
    <t>1772859024</t>
  </si>
  <si>
    <t>-1029005212</t>
  </si>
  <si>
    <t>1002095566</t>
  </si>
  <si>
    <t>1381591341</t>
  </si>
  <si>
    <t>-2086402330</t>
  </si>
  <si>
    <t>1105941998</t>
  </si>
  <si>
    <t>175151201</t>
  </si>
  <si>
    <t>Obsypání objektu sypaninou bez prohození, uloženou do 3 m strojně</t>
  </si>
  <si>
    <t>62704207</t>
  </si>
  <si>
    <t>58337303.1</t>
  </si>
  <si>
    <t>1329104107</t>
  </si>
  <si>
    <t>Zakládání</t>
  </si>
  <si>
    <t>213141112</t>
  </si>
  <si>
    <t xml:space="preserve">Zřízení vrstvy z geotextilie v rovině nebo ve sklonu do 1:5 </t>
  </si>
  <si>
    <t>-1794331438</t>
  </si>
  <si>
    <t>69311081</t>
  </si>
  <si>
    <t>geotextilie netkaná separační, ochranná, filtrační, drenážní PES 300g/m2</t>
  </si>
  <si>
    <t>-1432327414</t>
  </si>
  <si>
    <t>-1490845007</t>
  </si>
  <si>
    <t>569154126</t>
  </si>
  <si>
    <t>451572111</t>
  </si>
  <si>
    <t>-2038815621</t>
  </si>
  <si>
    <t>1762716256</t>
  </si>
  <si>
    <t>451573111</t>
  </si>
  <si>
    <t>Lože pod potrubí otevřený výkop ze štěrkopísku</t>
  </si>
  <si>
    <t>758134983</t>
  </si>
  <si>
    <t>-781906769</t>
  </si>
  <si>
    <t>PFB.1120100OZ</t>
  </si>
  <si>
    <t xml:space="preserve">Prstenec šachtový vyrovnávací  63/4</t>
  </si>
  <si>
    <t>800413340</t>
  </si>
  <si>
    <t>Poznámka k položce:_x000d_
625/120/40</t>
  </si>
  <si>
    <t>PFB.1120102OZ</t>
  </si>
  <si>
    <t>Prstenec šachtový vyrovnávací 63/8</t>
  </si>
  <si>
    <t>-79861196</t>
  </si>
  <si>
    <t>Poznámka k položce:_x000d_
625/120/80</t>
  </si>
  <si>
    <t>-1652928103</t>
  </si>
  <si>
    <t>PFB.1120104OZ</t>
  </si>
  <si>
    <t xml:space="preserve">Prstenec šachtový vyrovnávací  63/12</t>
  </si>
  <si>
    <t>-224063953</t>
  </si>
  <si>
    <t>Poznámka k položce:_x000d_
625/120/120</t>
  </si>
  <si>
    <t>484213985</t>
  </si>
  <si>
    <t>452311141</t>
  </si>
  <si>
    <t>Podkladní desky z betonu prostého tř. C 16/20 otevřený výkop</t>
  </si>
  <si>
    <t>-928260854</t>
  </si>
  <si>
    <t>564851111</t>
  </si>
  <si>
    <t>Podklad ze štěrkodrtě ŠD plochy přes 100 m2 tl 150 mm</t>
  </si>
  <si>
    <t>-442348443</t>
  </si>
  <si>
    <t>-592959893</t>
  </si>
  <si>
    <t>564951413</t>
  </si>
  <si>
    <t>Podklad z asfaltového recyklátu plochy přes 100 m2 tl 150 mm</t>
  </si>
  <si>
    <t>-1541672309</t>
  </si>
  <si>
    <t>584121111</t>
  </si>
  <si>
    <t>Osazení silničních dílců z ŽB do lože z kameniva těženého tl 40 mm plochy do 200 m2</t>
  </si>
  <si>
    <t>751000424</t>
  </si>
  <si>
    <t>59381004</t>
  </si>
  <si>
    <t>panel silniční 3,00x2,00x0,15m</t>
  </si>
  <si>
    <t>30891108</t>
  </si>
  <si>
    <t>BET001R</t>
  </si>
  <si>
    <t>Obetonování šachtových poklopů a další práce spojené s osazením panelů D+M</t>
  </si>
  <si>
    <t>-1080527850</t>
  </si>
  <si>
    <t>Utěsnění potrubí ergelitem D+M</t>
  </si>
  <si>
    <t>821592064</t>
  </si>
  <si>
    <t>1ARŠ</t>
  </si>
  <si>
    <t>Armaturní šachta beton 900x1200včetně vystrojení ( KK DN80,Filtr HAWLE 9910,vypuštěcí ventil,spojky) D+M</t>
  </si>
  <si>
    <t>-1350987413</t>
  </si>
  <si>
    <t>1PČ</t>
  </si>
  <si>
    <t>Ponorné čerpadlo se zpětným využitím dešťových vod např. WILO TWI6.50-02-D D+M</t>
  </si>
  <si>
    <t>1115818931</t>
  </si>
  <si>
    <t>1RTN</t>
  </si>
  <si>
    <t xml:space="preserve">Akumulace dešťových vod RTN1,6x betonová nádrž o vnitřním rozměru  4300x2800x1930mm např.Prefa Brno, akumulační objem 6 x 23,3m3,celkový objem 140m3 (z toho využitelných 40m3) D+M včetně dopravy</t>
  </si>
  <si>
    <t>2034956847</t>
  </si>
  <si>
    <t>1SK</t>
  </si>
  <si>
    <t>Sací koš proti naplaveninám 320x320mm</t>
  </si>
  <si>
    <t>1018040927</t>
  </si>
  <si>
    <t>1VNN</t>
  </si>
  <si>
    <t>Vedení rozvodů NN v délce 50m D + M(včetně nového rozvaděče UV stabilní IP65,zemních prací,revize,DSPS)</t>
  </si>
  <si>
    <t>53902173</t>
  </si>
  <si>
    <t>1VR</t>
  </si>
  <si>
    <t>Vírový regulátor průtoku DN300, maximální průtok 33l/s D+M</t>
  </si>
  <si>
    <t>-1969570183</t>
  </si>
  <si>
    <t>2RTN</t>
  </si>
  <si>
    <t xml:space="preserve">Akumulace dešťových vod RTN2,PP boxy např. DYKA Rainbox Cube propojeno do jednoho akumulačního prostoru o  velikosti 16,8 x 4,0 x 0,96m ,celkový objem 64,5m3</t>
  </si>
  <si>
    <t>1227450607</t>
  </si>
  <si>
    <t>722219191</t>
  </si>
  <si>
    <t>Montáž zemních souprav ostatní typ</t>
  </si>
  <si>
    <t>1556427434</t>
  </si>
  <si>
    <t>42291053</t>
  </si>
  <si>
    <t xml:space="preserve">souprava zemní  1,5m</t>
  </si>
  <si>
    <t>-308177839</t>
  </si>
  <si>
    <t>810391811</t>
  </si>
  <si>
    <t>Bourání stávajícího potrubí z betonu DN přes 200 do 400</t>
  </si>
  <si>
    <t>-1631791515</t>
  </si>
  <si>
    <t>812392121</t>
  </si>
  <si>
    <t>Montáž potrubí z trub TBH s integrovaným pryžovým těsněním otevřený výkop sklon do 20 % DN 400</t>
  </si>
  <si>
    <t>-1531368309</t>
  </si>
  <si>
    <t>59223021</t>
  </si>
  <si>
    <t>trouba betonová hrdlová DN 400</t>
  </si>
  <si>
    <t>-1854490416</t>
  </si>
  <si>
    <t>831372193</t>
  </si>
  <si>
    <t>Příplatek k montáži o potrubí za napojení dvou dříků trub pomocí převlečné manžety DN 300</t>
  </si>
  <si>
    <t>2112686315</t>
  </si>
  <si>
    <t>857241131</t>
  </si>
  <si>
    <t>Montáž litinových tvarovek jednoosých hrdlových otevřený výkop s integrovaným těsněním DN 80</t>
  </si>
  <si>
    <t>547867696</t>
  </si>
  <si>
    <t>55251256</t>
  </si>
  <si>
    <t>koleno patkové 90° DN 80</t>
  </si>
  <si>
    <t>-1162331762</t>
  </si>
  <si>
    <t>871241141</t>
  </si>
  <si>
    <t>Montáž potrubí z PE100 SDR 11 otevřený výkop svařovaných na tupo D 90 x 8,2 mm</t>
  </si>
  <si>
    <t>1455675275</t>
  </si>
  <si>
    <t>28613844</t>
  </si>
  <si>
    <t xml:space="preserve">trubka vodovodní HDPE-100 D 90x8,3mm </t>
  </si>
  <si>
    <t>338735379</t>
  </si>
  <si>
    <t>871353121</t>
  </si>
  <si>
    <t>Montáž kanalizačního potrubí z PVC těsněné gumovým kroužkem otevřený výkop sklon do 20 % DN 200</t>
  </si>
  <si>
    <t>-1469361902</t>
  </si>
  <si>
    <t>28611231</t>
  </si>
  <si>
    <t>trubka kanalizační PVC-U DN 200 SN12</t>
  </si>
  <si>
    <t>-2141909320</t>
  </si>
  <si>
    <t>871373121</t>
  </si>
  <si>
    <t>Montáž kanalizačního potrubí z PVC těsněné gumovým kroužkem otevřený výkop sklon do 20 % DN 315</t>
  </si>
  <si>
    <t>1467371847</t>
  </si>
  <si>
    <t>67</t>
  </si>
  <si>
    <t>28611233</t>
  </si>
  <si>
    <t>trubka kanalizační PVC-U DN 315 SN12</t>
  </si>
  <si>
    <t>-17494522</t>
  </si>
  <si>
    <t>68</t>
  </si>
  <si>
    <t>877375211</t>
  </si>
  <si>
    <t>Montáž tvarovek z tvrdého PVC-systém KG nebo z polypropylenu-systém KG 2000 jednoosé DN 315</t>
  </si>
  <si>
    <t>-1685612455</t>
  </si>
  <si>
    <t>69</t>
  </si>
  <si>
    <t>28611373</t>
  </si>
  <si>
    <t>koleno kanalizace PVC KG 300x15°</t>
  </si>
  <si>
    <t>-384352573</t>
  </si>
  <si>
    <t>70</t>
  </si>
  <si>
    <t>1758288957</t>
  </si>
  <si>
    <t>71</t>
  </si>
  <si>
    <t>890351811</t>
  </si>
  <si>
    <t>Bourání šachet ze ŽB ručně obestavěného prostoru přes 3 do 5 m3</t>
  </si>
  <si>
    <t>-1980371281</t>
  </si>
  <si>
    <t>72</t>
  </si>
  <si>
    <t>891247212</t>
  </si>
  <si>
    <t>Montáž hydrantů nadzemních DN 80</t>
  </si>
  <si>
    <t>-1614165850</t>
  </si>
  <si>
    <t>73</t>
  </si>
  <si>
    <t>4227368R</t>
  </si>
  <si>
    <t>hydrant nadzemní litinový tuhý DN 80 - ukončený hydrantovým stojanem s připojením B75 včetně hadice</t>
  </si>
  <si>
    <t>-1767074929</t>
  </si>
  <si>
    <t>74</t>
  </si>
  <si>
    <t>891249111</t>
  </si>
  <si>
    <t>Montáž navrtávacích pasů na potrubí z jakýchkoli trub DN 80</t>
  </si>
  <si>
    <t>-1255902744</t>
  </si>
  <si>
    <t>75</t>
  </si>
  <si>
    <t>42271412</t>
  </si>
  <si>
    <t>pás navrtávací z tvárné litiny DN 80</t>
  </si>
  <si>
    <t>57708045</t>
  </si>
  <si>
    <t>76</t>
  </si>
  <si>
    <t>892271111</t>
  </si>
  <si>
    <t>Tlaková zkouška vodou potrubí DN 100 nebo 125</t>
  </si>
  <si>
    <t>-1725140954</t>
  </si>
  <si>
    <t>77</t>
  </si>
  <si>
    <t>333229841</t>
  </si>
  <si>
    <t>78</t>
  </si>
  <si>
    <t>892372121</t>
  </si>
  <si>
    <t>Tlaková zkouška vzduchem potrubí DN 300 těsnícím vakem ucpávkovým</t>
  </si>
  <si>
    <t>307765726</t>
  </si>
  <si>
    <t>79</t>
  </si>
  <si>
    <t>-1787369037</t>
  </si>
  <si>
    <t>80</t>
  </si>
  <si>
    <t>59224160</t>
  </si>
  <si>
    <t>skruž kanalizační s ocelovými stupadly 100x25x12cm</t>
  </si>
  <si>
    <t>427187529</t>
  </si>
  <si>
    <t>81</t>
  </si>
  <si>
    <t>59224161</t>
  </si>
  <si>
    <t>skruž kanalizační s ocelovými stupadly 100x50x12cm</t>
  </si>
  <si>
    <t>-110135583</t>
  </si>
  <si>
    <t>82</t>
  </si>
  <si>
    <t>-815214640</t>
  </si>
  <si>
    <t>83</t>
  </si>
  <si>
    <t>-1017575602</t>
  </si>
  <si>
    <t>84</t>
  </si>
  <si>
    <t>1461091564</t>
  </si>
  <si>
    <t>85</t>
  </si>
  <si>
    <t>-558321817</t>
  </si>
  <si>
    <t>86</t>
  </si>
  <si>
    <t>1R-D</t>
  </si>
  <si>
    <t>TBZ-Q.1 100 /525 KOM tl.15c 1</t>
  </si>
  <si>
    <t>-46846966</t>
  </si>
  <si>
    <t>87</t>
  </si>
  <si>
    <t>1R-D2</t>
  </si>
  <si>
    <t>TBZ-Q.1 100 /522 KOM tl.15c 1</t>
  </si>
  <si>
    <t>1950601392</t>
  </si>
  <si>
    <t>88</t>
  </si>
  <si>
    <t>2R-D</t>
  </si>
  <si>
    <t>TBZ-Q.1 100 / 1022 KOM tl.15 1</t>
  </si>
  <si>
    <t>1168942792</t>
  </si>
  <si>
    <t>89</t>
  </si>
  <si>
    <t>3R-D</t>
  </si>
  <si>
    <t>TBZ-Q.1 100 / -1 KOM tl.15cm 1</t>
  </si>
  <si>
    <t>1482657540</t>
  </si>
  <si>
    <t>90</t>
  </si>
  <si>
    <t>895941311</t>
  </si>
  <si>
    <t>Zřízení vpusti kanalizační uliční z betonových dílců typ UVB-50</t>
  </si>
  <si>
    <t>-1277023586</t>
  </si>
  <si>
    <t>91</t>
  </si>
  <si>
    <t>59223823</t>
  </si>
  <si>
    <t xml:space="preserve">Spodní dílec s kalištěm vysokým 50/49 </t>
  </si>
  <si>
    <t>-2019652677</t>
  </si>
  <si>
    <t>92</t>
  </si>
  <si>
    <t>59223862</t>
  </si>
  <si>
    <t>Průběžný dílec se zabudovanou zápachovou uzávěrou 50/65</t>
  </si>
  <si>
    <t>489682575</t>
  </si>
  <si>
    <t>93</t>
  </si>
  <si>
    <t>59223858</t>
  </si>
  <si>
    <t>Průběžný dílec nízký 50/29</t>
  </si>
  <si>
    <t>-675912547</t>
  </si>
  <si>
    <t>94</t>
  </si>
  <si>
    <t>59223860</t>
  </si>
  <si>
    <t>Průběžný dílec vysoký 50/59</t>
  </si>
  <si>
    <t>1700980414</t>
  </si>
  <si>
    <t>95</t>
  </si>
  <si>
    <t>56241494</t>
  </si>
  <si>
    <t>Horní dílec pro čtvercovou mříž</t>
  </si>
  <si>
    <t>505894507</t>
  </si>
  <si>
    <t>96</t>
  </si>
  <si>
    <t>2046505962</t>
  </si>
  <si>
    <t>97</t>
  </si>
  <si>
    <t>1528770832</t>
  </si>
  <si>
    <t>98</t>
  </si>
  <si>
    <t>-538808448</t>
  </si>
  <si>
    <t>99</t>
  </si>
  <si>
    <t>899204112</t>
  </si>
  <si>
    <t>Osazení mříží litinových včetně rámů a košů na bahno pro třídu zatížení D400, E600</t>
  </si>
  <si>
    <t>1532803493</t>
  </si>
  <si>
    <t>100</t>
  </si>
  <si>
    <t>28661938</t>
  </si>
  <si>
    <t>rám s mříží,zatížení 40 tun</t>
  </si>
  <si>
    <t>1806137578</t>
  </si>
  <si>
    <t>101</t>
  </si>
  <si>
    <t>55242320</t>
  </si>
  <si>
    <t>koš pro uliční vpusti</t>
  </si>
  <si>
    <t>-295045765</t>
  </si>
  <si>
    <t>102</t>
  </si>
  <si>
    <t>-781316404</t>
  </si>
  <si>
    <t>103</t>
  </si>
  <si>
    <t>899401112</t>
  </si>
  <si>
    <t>Osazení poklopů šoupátkových</t>
  </si>
  <si>
    <t>419381011</t>
  </si>
  <si>
    <t>104</t>
  </si>
  <si>
    <t>4229135R</t>
  </si>
  <si>
    <t>poklop šoupátkový-tuhý</t>
  </si>
  <si>
    <t>1358127919</t>
  </si>
  <si>
    <t>105</t>
  </si>
  <si>
    <t>5623063R</t>
  </si>
  <si>
    <t xml:space="preserve">deska podkladová uličního poklopu  ventilkového a šoupatového</t>
  </si>
  <si>
    <t>-378638430</t>
  </si>
  <si>
    <t>106</t>
  </si>
  <si>
    <t>-1340782414</t>
  </si>
  <si>
    <t>107</t>
  </si>
  <si>
    <t>-994987749</t>
  </si>
  <si>
    <t>Ostatní konstrukce a práce, bourání</t>
  </si>
  <si>
    <t>108</t>
  </si>
  <si>
    <t>919735124</t>
  </si>
  <si>
    <t>Řezání stávajícího betonového krytu hl přes 150 do 200 mm</t>
  </si>
  <si>
    <t>-1440878875</t>
  </si>
  <si>
    <t>109</t>
  </si>
  <si>
    <t>977151139</t>
  </si>
  <si>
    <t>Jádrové vrty diamantovými korunkami do stavebních materiálů D přes 700 do 750 mm</t>
  </si>
  <si>
    <t>343569564</t>
  </si>
  <si>
    <t>110</t>
  </si>
  <si>
    <t>-309714725</t>
  </si>
  <si>
    <t>111</t>
  </si>
  <si>
    <t>19391679</t>
  </si>
  <si>
    <t>112</t>
  </si>
  <si>
    <t>1026053769</t>
  </si>
  <si>
    <t>113</t>
  </si>
  <si>
    <t>1172770233</t>
  </si>
  <si>
    <t>114</t>
  </si>
  <si>
    <t>-1212772339</t>
  </si>
  <si>
    <t>115</t>
  </si>
  <si>
    <t>327538116</t>
  </si>
  <si>
    <t>116</t>
  </si>
  <si>
    <t>1802760903</t>
  </si>
  <si>
    <t>117</t>
  </si>
  <si>
    <t>-1674827298</t>
  </si>
  <si>
    <t>118</t>
  </si>
  <si>
    <t>726595121</t>
  </si>
  <si>
    <t>23-564-2 - SO 03 Oplocení areálu vč. brány</t>
  </si>
  <si>
    <t>HZS - Hodinové zúčtovací sazby</t>
  </si>
  <si>
    <t>122211101</t>
  </si>
  <si>
    <t>Odkopávky a prokopávky v hornině třídy těžitelnosti I, skupiny 3 ručně</t>
  </si>
  <si>
    <t>1437697623</t>
  </si>
  <si>
    <t>131151343</t>
  </si>
  <si>
    <t>Vrtání jamek pro plotové sloupky D přes 200 do 300 mm strojně</t>
  </si>
  <si>
    <t>574770598</t>
  </si>
  <si>
    <t>139951123</t>
  </si>
  <si>
    <t>Bourání kcí v hloubených vykopávkách ze zdiva ze ŽB nebo předpjatého strojně</t>
  </si>
  <si>
    <t>-795034059</t>
  </si>
  <si>
    <t>162211311</t>
  </si>
  <si>
    <t>Vodorovné přemístění výkopku z horniny třídy těžitelnosti I skupiny 1 až 3 stavebním kolečkem do 10 m</t>
  </si>
  <si>
    <t>400014689</t>
  </si>
  <si>
    <t>181111111</t>
  </si>
  <si>
    <t>Plošná úprava terénu do 500 m2 zemina skupiny 1 až 4 nerovnosti přes 50 do 100 mm v rovinně a svahu do 1:5</t>
  </si>
  <si>
    <t>1175793657</t>
  </si>
  <si>
    <t>211561111</t>
  </si>
  <si>
    <t>Výplň kamenivem hrubým drceným frakce 4 až 8 mm</t>
  </si>
  <si>
    <t>1931490291</t>
  </si>
  <si>
    <t>338121123</t>
  </si>
  <si>
    <t>Osazování sloupků a vzpěr ŽB plotových zabetonováním patky o obj do 0,15 m3</t>
  </si>
  <si>
    <t>-759694256</t>
  </si>
  <si>
    <t>5923104R</t>
  </si>
  <si>
    <t>sloupek betonový plotový pro skládané plné ploty</t>
  </si>
  <si>
    <t>-1294828885</t>
  </si>
  <si>
    <t>338171111</t>
  </si>
  <si>
    <t>Osazování sloupků a vzpěr plotových ocelových v do 2 m se zalitím MC</t>
  </si>
  <si>
    <t>-1800510804</t>
  </si>
  <si>
    <t>13010812</t>
  </si>
  <si>
    <t>ocel profilová jakost S235JR (11 375) průřez U (UPN) 65</t>
  </si>
  <si>
    <t>-366820688</t>
  </si>
  <si>
    <t>Poznámka k položce:_x000d_
Hmotnost: 7,09 kg/m</t>
  </si>
  <si>
    <t>13010232</t>
  </si>
  <si>
    <t>tyč ocelová plochá jakost S235JR (11 375) 50x30mm</t>
  </si>
  <si>
    <t>1712042171</t>
  </si>
  <si>
    <t>Poznámka k položce:_x000d_
Hmotnost: 11,8 kg/m</t>
  </si>
  <si>
    <t>34812112R</t>
  </si>
  <si>
    <t>Osazování ŽB desek plotových na MC 500x45x1850 mm</t>
  </si>
  <si>
    <t>-1440779412</t>
  </si>
  <si>
    <t>59233119</t>
  </si>
  <si>
    <t>deska plotová betonová 1850x500x45mm (např.FEROBET)</t>
  </si>
  <si>
    <t>-211558559</t>
  </si>
  <si>
    <t>34817221R</t>
  </si>
  <si>
    <t>Montáž vjezdových bran samonosných dvoukřídlových pl přes 5 m2 do 10 m2 včetně sloupků</t>
  </si>
  <si>
    <t>866148774</t>
  </si>
  <si>
    <t>6123115R</t>
  </si>
  <si>
    <t>brána dvoukřídlá výšky 2,0m, průjezdná šířka 4,5m , uchycená na ocelové sloupky, žárově zinkováno + polyuretanová barva, kování klika/klika, zámek Fab, aretace jednoho křídla šoupákem bez el.pohonu</t>
  </si>
  <si>
    <t>1147778456</t>
  </si>
  <si>
    <t>1R</t>
  </si>
  <si>
    <t>Kotvení chemickou kotvou do zdiva (sloupky U65) D+M</t>
  </si>
  <si>
    <t>-583937360</t>
  </si>
  <si>
    <t>783314201</t>
  </si>
  <si>
    <t>Základní antikorozní jednonásobný syntetický standardní nátěr zámečnických konstrukcí (sloupky U65)</t>
  </si>
  <si>
    <t>-1727848348</t>
  </si>
  <si>
    <t>966052121</t>
  </si>
  <si>
    <t>Bourání sloupků a vzpěr ŽB plotových s betonovou patkou</t>
  </si>
  <si>
    <t>1450241254</t>
  </si>
  <si>
    <t>966071711</t>
  </si>
  <si>
    <t>Bourání sloupků a vzpěr plotových ocelových do 2,5 m zabetonovaných</t>
  </si>
  <si>
    <t>1794979379</t>
  </si>
  <si>
    <t>966071822</t>
  </si>
  <si>
    <t>Rozebrání oplocení z drátěného pletiva se čtvercovými oky v přes 1,6 do 2,0 m</t>
  </si>
  <si>
    <t>1112218123</t>
  </si>
  <si>
    <t>966072820</t>
  </si>
  <si>
    <t>Rozebrání oplocení z vlnitého nebo profilového plechu hmotnosti do 30 kg</t>
  </si>
  <si>
    <t>1198035131</t>
  </si>
  <si>
    <t>966073813</t>
  </si>
  <si>
    <t>Rozebrání vrat a vrátek k oplocení</t>
  </si>
  <si>
    <t>-1085323465</t>
  </si>
  <si>
    <t>-389951204</t>
  </si>
  <si>
    <t>-1501855441</t>
  </si>
  <si>
    <t>-1854094627</t>
  </si>
  <si>
    <t>997221625</t>
  </si>
  <si>
    <t>Poplatek za uložení na skládce (skládkovné) stavebního odpadu železobetonového kód odpadu 17 01 01</t>
  </si>
  <si>
    <t>683377596</t>
  </si>
  <si>
    <t>998232110</t>
  </si>
  <si>
    <t xml:space="preserve">Přesun hmot pro oplocení  v do 3 m</t>
  </si>
  <si>
    <t>-1017220941</t>
  </si>
  <si>
    <t>HZS</t>
  </si>
  <si>
    <t>Hodinové zúčtovací sazby</t>
  </si>
  <si>
    <t>HZS1442</t>
  </si>
  <si>
    <t>Hodinová zúčtovací sazba svářeč kvalifikovaný</t>
  </si>
  <si>
    <t>512</t>
  </si>
  <si>
    <t>-806978488</t>
  </si>
  <si>
    <t>23-564-3 - SO 04 Zrušení areálové ČOV</t>
  </si>
  <si>
    <t>113107122</t>
  </si>
  <si>
    <t>Odstranění podkladu z kameniva drceného tl přes 100 do 200 mm ručně</t>
  </si>
  <si>
    <t>-267770582</t>
  </si>
  <si>
    <t>113107124</t>
  </si>
  <si>
    <t>Odstranění podkladu z kameniva drceného tl přes 300 do 400 mm ručně</t>
  </si>
  <si>
    <t>260814631</t>
  </si>
  <si>
    <t>1756073911</t>
  </si>
  <si>
    <t>-2126854225</t>
  </si>
  <si>
    <t>1437685241</t>
  </si>
  <si>
    <t>132254203</t>
  </si>
  <si>
    <t>Hloubení zapažených rýh š do 2000 mm v hornině třídy těžitelnosti I skupiny 3 objem do 100 m3</t>
  </si>
  <si>
    <t>-1749975090</t>
  </si>
  <si>
    <t>1953105437</t>
  </si>
  <si>
    <t>-1061784882</t>
  </si>
  <si>
    <t>151201101</t>
  </si>
  <si>
    <t>Zřízení zátažného pažení a rozepření stěn rýh hl do 2 m</t>
  </si>
  <si>
    <t>-320921565</t>
  </si>
  <si>
    <t>151201111</t>
  </si>
  <si>
    <t>Odstranění zátažného pažení a rozepření stěn rýh hl do 2 m</t>
  </si>
  <si>
    <t>-1192519410</t>
  </si>
  <si>
    <t>162351103</t>
  </si>
  <si>
    <t>Vodorovné přemístění přes 50 do 500 m výkopku/sypaniny z horniny třídy těžitelnosti I skupiny 1 až 3</t>
  </si>
  <si>
    <t>2116273679</t>
  </si>
  <si>
    <t>Vodorovné přemístění přes 9 000 do 10000 m výkopku/sypaniny z horniny třídy těžitelnosti I skupiny 1 až 3</t>
  </si>
  <si>
    <t>-1383080469</t>
  </si>
  <si>
    <t>Příplatek k vodorovnému přemístění výkopku/sypaniny z horniny třídy těžitelnosti I skupiny 1 až 3 ZKD 1000 m přes 10000 m</t>
  </si>
  <si>
    <t>-5891596</t>
  </si>
  <si>
    <t>326679052</t>
  </si>
  <si>
    <t>1457388192</t>
  </si>
  <si>
    <t>171251201</t>
  </si>
  <si>
    <t>Uložení sypaniny na skládky nebo meziskládky</t>
  </si>
  <si>
    <t>-209393550</t>
  </si>
  <si>
    <t>830391811</t>
  </si>
  <si>
    <t>Bourání stávajícího kameninového potrubí DN 300</t>
  </si>
  <si>
    <t>1073527516</t>
  </si>
  <si>
    <t>89035185R</t>
  </si>
  <si>
    <t>Bourání ČOV ze ŽB strojně včetně vyčerpání a likvidace vystrojení</t>
  </si>
  <si>
    <t>-1588055182</t>
  </si>
  <si>
    <t>890411811</t>
  </si>
  <si>
    <t>Bourání šachet z prefabrikovaných skruží ručně obestavěného prostoru do 1,5 m3</t>
  </si>
  <si>
    <t>-1626822080</t>
  </si>
  <si>
    <t>919735123</t>
  </si>
  <si>
    <t>Řezání stávajícího betonového krytu hl přes 100 do 150 mm</t>
  </si>
  <si>
    <t>1732122474</t>
  </si>
  <si>
    <t>-1948588570</t>
  </si>
  <si>
    <t>-1552556060</t>
  </si>
  <si>
    <t>-370574808</t>
  </si>
  <si>
    <t>126124873</t>
  </si>
  <si>
    <t>562511178</t>
  </si>
  <si>
    <t>-1313613846</t>
  </si>
  <si>
    <t>-177062116</t>
  </si>
  <si>
    <t>997221861</t>
  </si>
  <si>
    <t>Poplatek za uložení stavebního odpadu na recyklační skládce (skládkovné) z prostého betonu pod kódem 17 01 01</t>
  </si>
  <si>
    <t>1229647877</t>
  </si>
  <si>
    <t>-928315645</t>
  </si>
  <si>
    <t>23-564-4 - VRN</t>
  </si>
  <si>
    <t>OST - Ostatní</t>
  </si>
  <si>
    <t xml:space="preserve">    O01 - VRN</t>
  </si>
  <si>
    <t>OST</t>
  </si>
  <si>
    <t>Ostatní</t>
  </si>
  <si>
    <t>O01</t>
  </si>
  <si>
    <t>Zařízení, provoz a odstranění staveniště</t>
  </si>
  <si>
    <t>-1359442031</t>
  </si>
  <si>
    <t>Vytyčení stávajících sítí</t>
  </si>
  <si>
    <t>1546554682</t>
  </si>
  <si>
    <t>Geodetické práce</t>
  </si>
  <si>
    <t>99976622</t>
  </si>
  <si>
    <t>Projektová dokumentace skutečného provedení stavby</t>
  </si>
  <si>
    <t>1711531898</t>
  </si>
  <si>
    <t>Kopané sondy pro ověření polohy inženýrských sítí</t>
  </si>
  <si>
    <t>-453986084</t>
  </si>
  <si>
    <t>Laboratorní rozbor ukládané zeminy na skládku</t>
  </si>
  <si>
    <t>-1241589023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</si>
</sst>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23-641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Přípojka splaškové a dešťové kanalizace, oplocení areálu na Ořechovské 35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15. 12. 2023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30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ROUND(SUM(AG95:AG99),2)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ROUND(SUM(AS95:AS99),2)</f>
        <v>0</v>
      </c>
      <c r="AT94" s="111">
        <f>ROUND(SUM(AV94:AW94),2)</f>
        <v>0</v>
      </c>
      <c r="AU94" s="112">
        <f>ROUND(SUM(AU95:AU99),5)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ROUND(SUM(AZ95:AZ99),2)</f>
        <v>0</v>
      </c>
      <c r="BA94" s="111">
        <f>ROUND(SUM(BA95:BA99),2)</f>
        <v>0</v>
      </c>
      <c r="BB94" s="111">
        <f>ROUND(SUM(BB95:BB99),2)</f>
        <v>0</v>
      </c>
      <c r="BC94" s="111">
        <f>ROUND(SUM(BC95:BC99),2)</f>
        <v>0</v>
      </c>
      <c r="BD94" s="113">
        <f>ROUND(SUM(BD95:BD99),2)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24.7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'23-641-1-1 - SO 04.1 Areá...'!J30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'23-641-1-1 - SO 04.1 Areá...'!P124</f>
        <v>0</v>
      </c>
      <c r="AV95" s="125">
        <f>'23-641-1-1 - SO 04.1 Areá...'!J33</f>
        <v>0</v>
      </c>
      <c r="AW95" s="125">
        <f>'23-641-1-1 - SO 04.1 Areá...'!J34</f>
        <v>0</v>
      </c>
      <c r="AX95" s="125">
        <f>'23-641-1-1 - SO 04.1 Areá...'!J35</f>
        <v>0</v>
      </c>
      <c r="AY95" s="125">
        <f>'23-641-1-1 - SO 04.1 Areá...'!J36</f>
        <v>0</v>
      </c>
      <c r="AZ95" s="125">
        <f>'23-641-1-1 - SO 04.1 Areá...'!F33</f>
        <v>0</v>
      </c>
      <c r="BA95" s="125">
        <f>'23-641-1-1 - SO 04.1 Areá...'!F34</f>
        <v>0</v>
      </c>
      <c r="BB95" s="125">
        <f>'23-641-1-1 - SO 04.1 Areá...'!F35</f>
        <v>0</v>
      </c>
      <c r="BC95" s="125">
        <f>'23-641-1-1 - SO 04.1 Areá...'!F36</f>
        <v>0</v>
      </c>
      <c r="BD95" s="127">
        <f>'23-641-1-1 - SO 04.1 Areá...'!F37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7" customFormat="1" ht="24.75" customHeight="1">
      <c r="A96" s="116" t="s">
        <v>77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85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'23-564-1 - SO 01.2 Dešťov...'!J30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80</v>
      </c>
      <c r="AR96" s="123"/>
      <c r="AS96" s="124">
        <v>0</v>
      </c>
      <c r="AT96" s="125">
        <f>ROUND(SUM(AV96:AW96),2)</f>
        <v>0</v>
      </c>
      <c r="AU96" s="126">
        <f>'23-564-1 - SO 01.2 Dešťov...'!P126</f>
        <v>0</v>
      </c>
      <c r="AV96" s="125">
        <f>'23-564-1 - SO 01.2 Dešťov...'!J33</f>
        <v>0</v>
      </c>
      <c r="AW96" s="125">
        <f>'23-564-1 - SO 01.2 Dešťov...'!J34</f>
        <v>0</v>
      </c>
      <c r="AX96" s="125">
        <f>'23-564-1 - SO 01.2 Dešťov...'!J35</f>
        <v>0</v>
      </c>
      <c r="AY96" s="125">
        <f>'23-564-1 - SO 01.2 Dešťov...'!J36</f>
        <v>0</v>
      </c>
      <c r="AZ96" s="125">
        <f>'23-564-1 - SO 01.2 Dešťov...'!F33</f>
        <v>0</v>
      </c>
      <c r="BA96" s="125">
        <f>'23-564-1 - SO 01.2 Dešťov...'!F34</f>
        <v>0</v>
      </c>
      <c r="BB96" s="125">
        <f>'23-564-1 - SO 01.2 Dešťov...'!F35</f>
        <v>0</v>
      </c>
      <c r="BC96" s="125">
        <f>'23-564-1 - SO 01.2 Dešťov...'!F36</f>
        <v>0</v>
      </c>
      <c r="BD96" s="127">
        <f>'23-564-1 - SO 01.2 Dešťov...'!F37</f>
        <v>0</v>
      </c>
      <c r="BE96" s="7"/>
      <c r="BT96" s="128" t="s">
        <v>81</v>
      </c>
      <c r="BV96" s="128" t="s">
        <v>75</v>
      </c>
      <c r="BW96" s="128" t="s">
        <v>86</v>
      </c>
      <c r="BX96" s="128" t="s">
        <v>5</v>
      </c>
      <c r="CL96" s="128" t="s">
        <v>1</v>
      </c>
      <c r="CM96" s="128" t="s">
        <v>83</v>
      </c>
    </row>
    <row r="97" s="7" customFormat="1" ht="16.5" customHeight="1">
      <c r="A97" s="116" t="s">
        <v>77</v>
      </c>
      <c r="B97" s="117"/>
      <c r="C97" s="118"/>
      <c r="D97" s="119" t="s">
        <v>87</v>
      </c>
      <c r="E97" s="119"/>
      <c r="F97" s="119"/>
      <c r="G97" s="119"/>
      <c r="H97" s="119"/>
      <c r="I97" s="120"/>
      <c r="J97" s="119" t="s">
        <v>88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'23-564-2 - SO 03 Oplocení...'!J30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80</v>
      </c>
      <c r="AR97" s="123"/>
      <c r="AS97" s="124">
        <v>0</v>
      </c>
      <c r="AT97" s="125">
        <f>ROUND(SUM(AV97:AW97),2)</f>
        <v>0</v>
      </c>
      <c r="AU97" s="126">
        <f>'23-564-2 - SO 03 Oplocení...'!P124</f>
        <v>0</v>
      </c>
      <c r="AV97" s="125">
        <f>'23-564-2 - SO 03 Oplocení...'!J33</f>
        <v>0</v>
      </c>
      <c r="AW97" s="125">
        <f>'23-564-2 - SO 03 Oplocení...'!J34</f>
        <v>0</v>
      </c>
      <c r="AX97" s="125">
        <f>'23-564-2 - SO 03 Oplocení...'!J35</f>
        <v>0</v>
      </c>
      <c r="AY97" s="125">
        <f>'23-564-2 - SO 03 Oplocení...'!J36</f>
        <v>0</v>
      </c>
      <c r="AZ97" s="125">
        <f>'23-564-2 - SO 03 Oplocení...'!F33</f>
        <v>0</v>
      </c>
      <c r="BA97" s="125">
        <f>'23-564-2 - SO 03 Oplocení...'!F34</f>
        <v>0</v>
      </c>
      <c r="BB97" s="125">
        <f>'23-564-2 - SO 03 Oplocení...'!F35</f>
        <v>0</v>
      </c>
      <c r="BC97" s="125">
        <f>'23-564-2 - SO 03 Oplocení...'!F36</f>
        <v>0</v>
      </c>
      <c r="BD97" s="127">
        <f>'23-564-2 - SO 03 Oplocení...'!F37</f>
        <v>0</v>
      </c>
      <c r="BE97" s="7"/>
      <c r="BT97" s="128" t="s">
        <v>81</v>
      </c>
      <c r="BV97" s="128" t="s">
        <v>75</v>
      </c>
      <c r="BW97" s="128" t="s">
        <v>89</v>
      </c>
      <c r="BX97" s="128" t="s">
        <v>5</v>
      </c>
      <c r="CL97" s="128" t="s">
        <v>1</v>
      </c>
      <c r="CM97" s="128" t="s">
        <v>83</v>
      </c>
    </row>
    <row r="98" s="7" customFormat="1" ht="16.5" customHeight="1">
      <c r="A98" s="116" t="s">
        <v>77</v>
      </c>
      <c r="B98" s="117"/>
      <c r="C98" s="118"/>
      <c r="D98" s="119" t="s">
        <v>90</v>
      </c>
      <c r="E98" s="119"/>
      <c r="F98" s="119"/>
      <c r="G98" s="119"/>
      <c r="H98" s="119"/>
      <c r="I98" s="120"/>
      <c r="J98" s="119" t="s">
        <v>91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'23-564-3 - SO 04 Zrušení ...'!J30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80</v>
      </c>
      <c r="AR98" s="123"/>
      <c r="AS98" s="124">
        <v>0</v>
      </c>
      <c r="AT98" s="125">
        <f>ROUND(SUM(AV98:AW98),2)</f>
        <v>0</v>
      </c>
      <c r="AU98" s="126">
        <f>'23-564-3 - SO 04 Zrušení ...'!P122</f>
        <v>0</v>
      </c>
      <c r="AV98" s="125">
        <f>'23-564-3 - SO 04 Zrušení ...'!J33</f>
        <v>0</v>
      </c>
      <c r="AW98" s="125">
        <f>'23-564-3 - SO 04 Zrušení ...'!J34</f>
        <v>0</v>
      </c>
      <c r="AX98" s="125">
        <f>'23-564-3 - SO 04 Zrušení ...'!J35</f>
        <v>0</v>
      </c>
      <c r="AY98" s="125">
        <f>'23-564-3 - SO 04 Zrušení ...'!J36</f>
        <v>0</v>
      </c>
      <c r="AZ98" s="125">
        <f>'23-564-3 - SO 04 Zrušení ...'!F33</f>
        <v>0</v>
      </c>
      <c r="BA98" s="125">
        <f>'23-564-3 - SO 04 Zrušení ...'!F34</f>
        <v>0</v>
      </c>
      <c r="BB98" s="125">
        <f>'23-564-3 - SO 04 Zrušení ...'!F35</f>
        <v>0</v>
      </c>
      <c r="BC98" s="125">
        <f>'23-564-3 - SO 04 Zrušení ...'!F36</f>
        <v>0</v>
      </c>
      <c r="BD98" s="127">
        <f>'23-564-3 - SO 04 Zrušení ...'!F37</f>
        <v>0</v>
      </c>
      <c r="BE98" s="7"/>
      <c r="BT98" s="128" t="s">
        <v>81</v>
      </c>
      <c r="BV98" s="128" t="s">
        <v>75</v>
      </c>
      <c r="BW98" s="128" t="s">
        <v>92</v>
      </c>
      <c r="BX98" s="128" t="s">
        <v>5</v>
      </c>
      <c r="CL98" s="128" t="s">
        <v>1</v>
      </c>
      <c r="CM98" s="128" t="s">
        <v>83</v>
      </c>
    </row>
    <row r="99" s="7" customFormat="1" ht="16.5" customHeight="1">
      <c r="A99" s="116" t="s">
        <v>77</v>
      </c>
      <c r="B99" s="117"/>
      <c r="C99" s="118"/>
      <c r="D99" s="119" t="s">
        <v>93</v>
      </c>
      <c r="E99" s="119"/>
      <c r="F99" s="119"/>
      <c r="G99" s="119"/>
      <c r="H99" s="119"/>
      <c r="I99" s="120"/>
      <c r="J99" s="119" t="s">
        <v>94</v>
      </c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21">
        <f>'23-564-4 - VRN'!J30</f>
        <v>0</v>
      </c>
      <c r="AH99" s="120"/>
      <c r="AI99" s="120"/>
      <c r="AJ99" s="120"/>
      <c r="AK99" s="120"/>
      <c r="AL99" s="120"/>
      <c r="AM99" s="120"/>
      <c r="AN99" s="121">
        <f>SUM(AG99,AT99)</f>
        <v>0</v>
      </c>
      <c r="AO99" s="120"/>
      <c r="AP99" s="120"/>
      <c r="AQ99" s="122" t="s">
        <v>80</v>
      </c>
      <c r="AR99" s="123"/>
      <c r="AS99" s="129">
        <v>0</v>
      </c>
      <c r="AT99" s="130">
        <f>ROUND(SUM(AV99:AW99),2)</f>
        <v>0</v>
      </c>
      <c r="AU99" s="131">
        <f>'23-564-4 - VRN'!P118</f>
        <v>0</v>
      </c>
      <c r="AV99" s="130">
        <f>'23-564-4 - VRN'!J33</f>
        <v>0</v>
      </c>
      <c r="AW99" s="130">
        <f>'23-564-4 - VRN'!J34</f>
        <v>0</v>
      </c>
      <c r="AX99" s="130">
        <f>'23-564-4 - VRN'!J35</f>
        <v>0</v>
      </c>
      <c r="AY99" s="130">
        <f>'23-564-4 - VRN'!J36</f>
        <v>0</v>
      </c>
      <c r="AZ99" s="130">
        <f>'23-564-4 - VRN'!F33</f>
        <v>0</v>
      </c>
      <c r="BA99" s="130">
        <f>'23-564-4 - VRN'!F34</f>
        <v>0</v>
      </c>
      <c r="BB99" s="130">
        <f>'23-564-4 - VRN'!F35</f>
        <v>0</v>
      </c>
      <c r="BC99" s="130">
        <f>'23-564-4 - VRN'!F36</f>
        <v>0</v>
      </c>
      <c r="BD99" s="132">
        <f>'23-564-4 - VRN'!F37</f>
        <v>0</v>
      </c>
      <c r="BE99" s="7"/>
      <c r="BT99" s="128" t="s">
        <v>81</v>
      </c>
      <c r="BV99" s="128" t="s">
        <v>75</v>
      </c>
      <c r="BW99" s="128" t="s">
        <v>95</v>
      </c>
      <c r="BX99" s="128" t="s">
        <v>5</v>
      </c>
      <c r="CL99" s="128" t="s">
        <v>1</v>
      </c>
      <c r="CM99" s="128" t="s">
        <v>83</v>
      </c>
    </row>
    <row r="100" s="2" customFormat="1" ht="30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W101" s="64"/>
      <c r="X101" s="64"/>
      <c r="Y101" s="64"/>
      <c r="Z101" s="64"/>
      <c r="AA101" s="64"/>
      <c r="AB101" s="64"/>
      <c r="AC101" s="64"/>
      <c r="AD101" s="64"/>
      <c r="AE101" s="64"/>
      <c r="AF101" s="64"/>
      <c r="AG101" s="64"/>
      <c r="AH101" s="64"/>
      <c r="AI101" s="64"/>
      <c r="AJ101" s="64"/>
      <c r="AK101" s="64"/>
      <c r="AL101" s="64"/>
      <c r="AM101" s="64"/>
      <c r="AN101" s="64"/>
      <c r="AO101" s="64"/>
      <c r="AP101" s="64"/>
      <c r="AQ101" s="64"/>
      <c r="AR101" s="41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</sheetData>
  <sheetProtection sheet="1" formatColumns="0" formatRows="0" objects="1" scenarios="1" spinCount="100000" saltValue="6x00SEEblVH7RgfvLYE/XgKhO5W0LhvLOu4SXLVVnJVd2KHb2OOFTUD2acvcU2pcjS+eNBQyK987adv3YVEZRg==" hashValue="nEf8To+Ros6eoBcVkk4B0p2skAJ0/NplB12qDQsNA5rn1br5C0DENGl1tQGvbLxdQwt+H3mkGk321nSv3Q9MKA==" algorithmName="SHA-512" password="DEB6"/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23-641-1-1 - SO 04.1 Areá...'!C2" display="/"/>
    <hyperlink ref="A96" location="'23-564-1 - SO 01.2 Dešťov...'!C2" display="/"/>
    <hyperlink ref="A97" location="'23-564-2 - SO 03 Oplocení...'!C2" display="/"/>
    <hyperlink ref="A98" location="'23-564-3 - SO 04 Zrušení ...'!C2" display="/"/>
    <hyperlink ref="A99" location="'23-564-4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96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Přípojka splaškové a dešťové kanalizace, oplocení areálu na Ořechovské 35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30" customHeight="1">
      <c r="A9" s="35"/>
      <c r="B9" s="41"/>
      <c r="C9" s="35"/>
      <c r="D9" s="35"/>
      <c r="E9" s="139" t="s">
        <v>98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15. 12. 2023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30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ROUND((SUM(BE124:BE199)),  2)</f>
        <v>0</v>
      </c>
      <c r="G33" s="35"/>
      <c r="H33" s="35"/>
      <c r="I33" s="152">
        <v>0.20999999999999999</v>
      </c>
      <c r="J33" s="151">
        <f>ROUND(((SUM(BE124:BE199))*I33),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ROUND((SUM(BF124:BF199)),  2)</f>
        <v>0</v>
      </c>
      <c r="G34" s="35"/>
      <c r="H34" s="35"/>
      <c r="I34" s="152">
        <v>0.12</v>
      </c>
      <c r="J34" s="151">
        <f>ROUND(((SUM(BF124:BF199))*I34),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ROUND((SUM(BG124:BG199)),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ROUND((SUM(BH124:BH199)),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ROUND((SUM(BI124:BI199)),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Přípojka splaškové a dešťové kanalizace, oplocení areálu na Ořechovské 35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30" customHeight="1">
      <c r="A87" s="35"/>
      <c r="B87" s="36"/>
      <c r="C87" s="37"/>
      <c r="D87" s="37"/>
      <c r="E87" s="73" t="str">
        <f>E9</f>
        <v>23-641-1-1 - SO 04.1 Areálová splašková kanalizace - MYČKA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15. 12. 2023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100</v>
      </c>
      <c r="D94" s="173"/>
      <c r="E94" s="173"/>
      <c r="F94" s="173"/>
      <c r="G94" s="173"/>
      <c r="H94" s="173"/>
      <c r="I94" s="173"/>
      <c r="J94" s="174" t="s">
        <v>101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102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103</v>
      </c>
    </row>
    <row r="97" s="9" customFormat="1" ht="24.96" customHeight="1">
      <c r="A97" s="9"/>
      <c r="B97" s="176"/>
      <c r="C97" s="177"/>
      <c r="D97" s="178" t="s">
        <v>104</v>
      </c>
      <c r="E97" s="179"/>
      <c r="F97" s="179"/>
      <c r="G97" s="179"/>
      <c r="H97" s="179"/>
      <c r="I97" s="179"/>
      <c r="J97" s="180">
        <f>J125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105</v>
      </c>
      <c r="E98" s="185"/>
      <c r="F98" s="185"/>
      <c r="G98" s="185"/>
      <c r="H98" s="185"/>
      <c r="I98" s="185"/>
      <c r="J98" s="186">
        <f>J126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106</v>
      </c>
      <c r="E99" s="185"/>
      <c r="F99" s="185"/>
      <c r="G99" s="185"/>
      <c r="H99" s="185"/>
      <c r="I99" s="185"/>
      <c r="J99" s="186">
        <f>J147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107</v>
      </c>
      <c r="E100" s="185"/>
      <c r="F100" s="185"/>
      <c r="G100" s="185"/>
      <c r="H100" s="185"/>
      <c r="I100" s="185"/>
      <c r="J100" s="186">
        <f>J149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108</v>
      </c>
      <c r="E101" s="185"/>
      <c r="F101" s="185"/>
      <c r="G101" s="185"/>
      <c r="H101" s="185"/>
      <c r="I101" s="185"/>
      <c r="J101" s="186">
        <f>J156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109</v>
      </c>
      <c r="E102" s="185"/>
      <c r="F102" s="185"/>
      <c r="G102" s="185"/>
      <c r="H102" s="185"/>
      <c r="I102" s="185"/>
      <c r="J102" s="186">
        <f>J163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110</v>
      </c>
      <c r="E103" s="185"/>
      <c r="F103" s="185"/>
      <c r="G103" s="185"/>
      <c r="H103" s="185"/>
      <c r="I103" s="185"/>
      <c r="J103" s="186">
        <f>J187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111</v>
      </c>
      <c r="E104" s="185"/>
      <c r="F104" s="185"/>
      <c r="G104" s="185"/>
      <c r="H104" s="185"/>
      <c r="I104" s="185"/>
      <c r="J104" s="186">
        <f>J197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112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6.25" customHeight="1">
      <c r="A114" s="35"/>
      <c r="B114" s="36"/>
      <c r="C114" s="37"/>
      <c r="D114" s="37"/>
      <c r="E114" s="171" t="str">
        <f>E7</f>
        <v>Přípojka splaškové a dešťové kanalizace, oplocení areálu na Ořechovské 35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97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30" customHeight="1">
      <c r="A116" s="35"/>
      <c r="B116" s="36"/>
      <c r="C116" s="37"/>
      <c r="D116" s="37"/>
      <c r="E116" s="73" t="str">
        <f>E9</f>
        <v>23-641-1-1 - SO 04.1 Areálová splašková kanalizace - MYČKA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F12</f>
        <v xml:space="preserve"> </v>
      </c>
      <c r="G118" s="37"/>
      <c r="H118" s="37"/>
      <c r="I118" s="29" t="s">
        <v>22</v>
      </c>
      <c r="J118" s="76" t="str">
        <f>IF(J12="","",J12)</f>
        <v>15. 12. 2023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E15</f>
        <v xml:space="preserve"> </v>
      </c>
      <c r="G120" s="37"/>
      <c r="H120" s="37"/>
      <c r="I120" s="29" t="s">
        <v>29</v>
      </c>
      <c r="J120" s="33" t="str">
        <f>E21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IF(E18="","",E18)</f>
        <v>Vyplň údaj</v>
      </c>
      <c r="G121" s="37"/>
      <c r="H121" s="37"/>
      <c r="I121" s="29" t="s">
        <v>30</v>
      </c>
      <c r="J121" s="33" t="str">
        <f>E24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88"/>
      <c r="B123" s="189"/>
      <c r="C123" s="190" t="s">
        <v>113</v>
      </c>
      <c r="D123" s="191" t="s">
        <v>58</v>
      </c>
      <c r="E123" s="191" t="s">
        <v>54</v>
      </c>
      <c r="F123" s="191" t="s">
        <v>55</v>
      </c>
      <c r="G123" s="191" t="s">
        <v>114</v>
      </c>
      <c r="H123" s="191" t="s">
        <v>115</v>
      </c>
      <c r="I123" s="191" t="s">
        <v>116</v>
      </c>
      <c r="J123" s="192" t="s">
        <v>101</v>
      </c>
      <c r="K123" s="193" t="s">
        <v>117</v>
      </c>
      <c r="L123" s="194"/>
      <c r="M123" s="97" t="s">
        <v>1</v>
      </c>
      <c r="N123" s="98" t="s">
        <v>37</v>
      </c>
      <c r="O123" s="98" t="s">
        <v>118</v>
      </c>
      <c r="P123" s="98" t="s">
        <v>119</v>
      </c>
      <c r="Q123" s="98" t="s">
        <v>120</v>
      </c>
      <c r="R123" s="98" t="s">
        <v>121</v>
      </c>
      <c r="S123" s="98" t="s">
        <v>122</v>
      </c>
      <c r="T123" s="99" t="s">
        <v>123</v>
      </c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/>
    </row>
    <row r="124" s="2" customFormat="1" ht="22.8" customHeight="1">
      <c r="A124" s="35"/>
      <c r="B124" s="36"/>
      <c r="C124" s="104" t="s">
        <v>124</v>
      </c>
      <c r="D124" s="37"/>
      <c r="E124" s="37"/>
      <c r="F124" s="37"/>
      <c r="G124" s="37"/>
      <c r="H124" s="37"/>
      <c r="I124" s="37"/>
      <c r="J124" s="195">
        <f>BK124</f>
        <v>0</v>
      </c>
      <c r="K124" s="37"/>
      <c r="L124" s="41"/>
      <c r="M124" s="100"/>
      <c r="N124" s="196"/>
      <c r="O124" s="101"/>
      <c r="P124" s="197">
        <f>P125</f>
        <v>0</v>
      </c>
      <c r="Q124" s="101"/>
      <c r="R124" s="197">
        <f>R125</f>
        <v>122.25823494000001</v>
      </c>
      <c r="S124" s="101"/>
      <c r="T124" s="198">
        <f>T125</f>
        <v>51.055008000000001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72</v>
      </c>
      <c r="AU124" s="14" t="s">
        <v>103</v>
      </c>
      <c r="BK124" s="199">
        <f>BK125</f>
        <v>0</v>
      </c>
    </row>
    <row r="125" s="12" customFormat="1" ht="25.92" customHeight="1">
      <c r="A125" s="12"/>
      <c r="B125" s="200"/>
      <c r="C125" s="201"/>
      <c r="D125" s="202" t="s">
        <v>72</v>
      </c>
      <c r="E125" s="203" t="s">
        <v>125</v>
      </c>
      <c r="F125" s="203" t="s">
        <v>126</v>
      </c>
      <c r="G125" s="201"/>
      <c r="H125" s="201"/>
      <c r="I125" s="204"/>
      <c r="J125" s="205">
        <f>BK125</f>
        <v>0</v>
      </c>
      <c r="K125" s="201"/>
      <c r="L125" s="206"/>
      <c r="M125" s="207"/>
      <c r="N125" s="208"/>
      <c r="O125" s="208"/>
      <c r="P125" s="209">
        <f>P126+P147+P149+P156+P163+P187+P197</f>
        <v>0</v>
      </c>
      <c r="Q125" s="208"/>
      <c r="R125" s="209">
        <f>R126+R147+R149+R156+R163+R187+R197</f>
        <v>122.25823494000001</v>
      </c>
      <c r="S125" s="208"/>
      <c r="T125" s="210">
        <f>T126+T147+T149+T156+T163+T187+T197</f>
        <v>51.055008000000001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1" t="s">
        <v>81</v>
      </c>
      <c r="AT125" s="212" t="s">
        <v>72</v>
      </c>
      <c r="AU125" s="212" t="s">
        <v>73</v>
      </c>
      <c r="AY125" s="211" t="s">
        <v>127</v>
      </c>
      <c r="BK125" s="213">
        <f>BK126+BK147+BK149+BK156+BK163+BK187+BK197</f>
        <v>0</v>
      </c>
    </row>
    <row r="126" s="12" customFormat="1" ht="22.8" customHeight="1">
      <c r="A126" s="12"/>
      <c r="B126" s="200"/>
      <c r="C126" s="201"/>
      <c r="D126" s="202" t="s">
        <v>72</v>
      </c>
      <c r="E126" s="214" t="s">
        <v>81</v>
      </c>
      <c r="F126" s="214" t="s">
        <v>128</v>
      </c>
      <c r="G126" s="201"/>
      <c r="H126" s="201"/>
      <c r="I126" s="204"/>
      <c r="J126" s="215">
        <f>BK126</f>
        <v>0</v>
      </c>
      <c r="K126" s="201"/>
      <c r="L126" s="206"/>
      <c r="M126" s="207"/>
      <c r="N126" s="208"/>
      <c r="O126" s="208"/>
      <c r="P126" s="209">
        <f>SUM(P127:P146)</f>
        <v>0</v>
      </c>
      <c r="Q126" s="208"/>
      <c r="R126" s="209">
        <f>SUM(R127:R146)</f>
        <v>67.7712164</v>
      </c>
      <c r="S126" s="208"/>
      <c r="T126" s="210">
        <f>SUM(T127:T146)</f>
        <v>50.254007999999999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81</v>
      </c>
      <c r="AT126" s="212" t="s">
        <v>72</v>
      </c>
      <c r="AU126" s="212" t="s">
        <v>81</v>
      </c>
      <c r="AY126" s="211" t="s">
        <v>127</v>
      </c>
      <c r="BK126" s="213">
        <f>SUM(BK127:BK146)</f>
        <v>0</v>
      </c>
    </row>
    <row r="127" s="2" customFormat="1" ht="24.15" customHeight="1">
      <c r="A127" s="35"/>
      <c r="B127" s="36"/>
      <c r="C127" s="216" t="s">
        <v>81</v>
      </c>
      <c r="D127" s="216" t="s">
        <v>129</v>
      </c>
      <c r="E127" s="217" t="s">
        <v>130</v>
      </c>
      <c r="F127" s="218" t="s">
        <v>131</v>
      </c>
      <c r="G127" s="219" t="s">
        <v>132</v>
      </c>
      <c r="H127" s="220">
        <v>39.863999999999997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38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0.44</v>
      </c>
      <c r="T127" s="227">
        <f>S127*H127</f>
        <v>17.54016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133</v>
      </c>
      <c r="AT127" s="228" t="s">
        <v>129</v>
      </c>
      <c r="AU127" s="228" t="s">
        <v>83</v>
      </c>
      <c r="AY127" s="14" t="s">
        <v>127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81</v>
      </c>
      <c r="BK127" s="229">
        <f>ROUND(I127*H127,2)</f>
        <v>0</v>
      </c>
      <c r="BL127" s="14" t="s">
        <v>133</v>
      </c>
      <c r="BM127" s="228" t="s">
        <v>134</v>
      </c>
    </row>
    <row r="128" s="2" customFormat="1" ht="24.15" customHeight="1">
      <c r="A128" s="35"/>
      <c r="B128" s="36"/>
      <c r="C128" s="216" t="s">
        <v>83</v>
      </c>
      <c r="D128" s="216" t="s">
        <v>129</v>
      </c>
      <c r="E128" s="217" t="s">
        <v>135</v>
      </c>
      <c r="F128" s="218" t="s">
        <v>136</v>
      </c>
      <c r="G128" s="219" t="s">
        <v>132</v>
      </c>
      <c r="H128" s="220">
        <v>39.863999999999997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38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0.32500000000000001</v>
      </c>
      <c r="T128" s="227">
        <f>S128*H128</f>
        <v>12.9558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133</v>
      </c>
      <c r="AT128" s="228" t="s">
        <v>129</v>
      </c>
      <c r="AU128" s="228" t="s">
        <v>83</v>
      </c>
      <c r="AY128" s="14" t="s">
        <v>127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81</v>
      </c>
      <c r="BK128" s="229">
        <f>ROUND(I128*H128,2)</f>
        <v>0</v>
      </c>
      <c r="BL128" s="14" t="s">
        <v>133</v>
      </c>
      <c r="BM128" s="228" t="s">
        <v>137</v>
      </c>
    </row>
    <row r="129" s="2" customFormat="1" ht="24.15" customHeight="1">
      <c r="A129" s="35"/>
      <c r="B129" s="36"/>
      <c r="C129" s="216" t="s">
        <v>138</v>
      </c>
      <c r="D129" s="216" t="s">
        <v>129</v>
      </c>
      <c r="E129" s="217" t="s">
        <v>139</v>
      </c>
      <c r="F129" s="218" t="s">
        <v>140</v>
      </c>
      <c r="G129" s="219" t="s">
        <v>132</v>
      </c>
      <c r="H129" s="220">
        <v>57.984000000000002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38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0.22</v>
      </c>
      <c r="T129" s="227">
        <f>S129*H129</f>
        <v>12.75648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133</v>
      </c>
      <c r="AT129" s="228" t="s">
        <v>129</v>
      </c>
      <c r="AU129" s="228" t="s">
        <v>83</v>
      </c>
      <c r="AY129" s="14" t="s">
        <v>127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81</v>
      </c>
      <c r="BK129" s="229">
        <f>ROUND(I129*H129,2)</f>
        <v>0</v>
      </c>
      <c r="BL129" s="14" t="s">
        <v>133</v>
      </c>
      <c r="BM129" s="228" t="s">
        <v>141</v>
      </c>
    </row>
    <row r="130" s="2" customFormat="1" ht="24.15" customHeight="1">
      <c r="A130" s="35"/>
      <c r="B130" s="36"/>
      <c r="C130" s="216" t="s">
        <v>133</v>
      </c>
      <c r="D130" s="216" t="s">
        <v>129</v>
      </c>
      <c r="E130" s="217" t="s">
        <v>142</v>
      </c>
      <c r="F130" s="218" t="s">
        <v>143</v>
      </c>
      <c r="G130" s="219" t="s">
        <v>132</v>
      </c>
      <c r="H130" s="220">
        <v>76.103999999999999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38</v>
      </c>
      <c r="O130" s="88"/>
      <c r="P130" s="226">
        <f>O130*H130</f>
        <v>0</v>
      </c>
      <c r="Q130" s="226">
        <v>3.0000000000000001E-05</v>
      </c>
      <c r="R130" s="226">
        <f>Q130*H130</f>
        <v>0.00228312</v>
      </c>
      <c r="S130" s="226">
        <v>0.091999999999999998</v>
      </c>
      <c r="T130" s="227">
        <f>S130*H130</f>
        <v>7.0015679999999998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133</v>
      </c>
      <c r="AT130" s="228" t="s">
        <v>129</v>
      </c>
      <c r="AU130" s="228" t="s">
        <v>83</v>
      </c>
      <c r="AY130" s="14" t="s">
        <v>127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81</v>
      </c>
      <c r="BK130" s="229">
        <f>ROUND(I130*H130,2)</f>
        <v>0</v>
      </c>
      <c r="BL130" s="14" t="s">
        <v>133</v>
      </c>
      <c r="BM130" s="228" t="s">
        <v>144</v>
      </c>
    </row>
    <row r="131" s="2" customFormat="1" ht="24.15" customHeight="1">
      <c r="A131" s="35"/>
      <c r="B131" s="36"/>
      <c r="C131" s="216" t="s">
        <v>145</v>
      </c>
      <c r="D131" s="216" t="s">
        <v>129</v>
      </c>
      <c r="E131" s="217" t="s">
        <v>146</v>
      </c>
      <c r="F131" s="218" t="s">
        <v>147</v>
      </c>
      <c r="G131" s="219" t="s">
        <v>148</v>
      </c>
      <c r="H131" s="220">
        <v>80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38</v>
      </c>
      <c r="O131" s="88"/>
      <c r="P131" s="226">
        <f>O131*H131</f>
        <v>0</v>
      </c>
      <c r="Q131" s="226">
        <v>3.0000000000000001E-05</v>
      </c>
      <c r="R131" s="226">
        <f>Q131*H131</f>
        <v>0.0024000000000000002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133</v>
      </c>
      <c r="AT131" s="228" t="s">
        <v>129</v>
      </c>
      <c r="AU131" s="228" t="s">
        <v>83</v>
      </c>
      <c r="AY131" s="14" t="s">
        <v>127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81</v>
      </c>
      <c r="BK131" s="229">
        <f>ROUND(I131*H131,2)</f>
        <v>0</v>
      </c>
      <c r="BL131" s="14" t="s">
        <v>133</v>
      </c>
      <c r="BM131" s="228" t="s">
        <v>149</v>
      </c>
    </row>
    <row r="132" s="2" customFormat="1" ht="24.15" customHeight="1">
      <c r="A132" s="35"/>
      <c r="B132" s="36"/>
      <c r="C132" s="216" t="s">
        <v>150</v>
      </c>
      <c r="D132" s="216" t="s">
        <v>129</v>
      </c>
      <c r="E132" s="217" t="s">
        <v>151</v>
      </c>
      <c r="F132" s="218" t="s">
        <v>152</v>
      </c>
      <c r="G132" s="219" t="s">
        <v>153</v>
      </c>
      <c r="H132" s="220">
        <v>10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38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133</v>
      </c>
      <c r="AT132" s="228" t="s">
        <v>129</v>
      </c>
      <c r="AU132" s="228" t="s">
        <v>83</v>
      </c>
      <c r="AY132" s="14" t="s">
        <v>127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81</v>
      </c>
      <c r="BK132" s="229">
        <f>ROUND(I132*H132,2)</f>
        <v>0</v>
      </c>
      <c r="BL132" s="14" t="s">
        <v>133</v>
      </c>
      <c r="BM132" s="228" t="s">
        <v>154</v>
      </c>
    </row>
    <row r="133" s="2" customFormat="1" ht="16.5" customHeight="1">
      <c r="A133" s="35"/>
      <c r="B133" s="36"/>
      <c r="C133" s="216" t="s">
        <v>155</v>
      </c>
      <c r="D133" s="216" t="s">
        <v>129</v>
      </c>
      <c r="E133" s="217" t="s">
        <v>156</v>
      </c>
      <c r="F133" s="218" t="s">
        <v>157</v>
      </c>
      <c r="G133" s="219" t="s">
        <v>158</v>
      </c>
      <c r="H133" s="220">
        <v>3.8999999999999999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38</v>
      </c>
      <c r="O133" s="88"/>
      <c r="P133" s="226">
        <f>O133*H133</f>
        <v>0</v>
      </c>
      <c r="Q133" s="226">
        <v>0.036900000000000002</v>
      </c>
      <c r="R133" s="226">
        <f>Q133*H133</f>
        <v>0.14391000000000001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133</v>
      </c>
      <c r="AT133" s="228" t="s">
        <v>129</v>
      </c>
      <c r="AU133" s="228" t="s">
        <v>83</v>
      </c>
      <c r="AY133" s="14" t="s">
        <v>127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81</v>
      </c>
      <c r="BK133" s="229">
        <f>ROUND(I133*H133,2)</f>
        <v>0</v>
      </c>
      <c r="BL133" s="14" t="s">
        <v>133</v>
      </c>
      <c r="BM133" s="228" t="s">
        <v>159</v>
      </c>
    </row>
    <row r="134" s="2" customFormat="1" ht="24.15" customHeight="1">
      <c r="A134" s="35"/>
      <c r="B134" s="36"/>
      <c r="C134" s="216" t="s">
        <v>160</v>
      </c>
      <c r="D134" s="216" t="s">
        <v>129</v>
      </c>
      <c r="E134" s="217" t="s">
        <v>161</v>
      </c>
      <c r="F134" s="218" t="s">
        <v>162</v>
      </c>
      <c r="G134" s="219" t="s">
        <v>163</v>
      </c>
      <c r="H134" s="220">
        <v>11.699999999999999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38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133</v>
      </c>
      <c r="AT134" s="228" t="s">
        <v>129</v>
      </c>
      <c r="AU134" s="228" t="s">
        <v>83</v>
      </c>
      <c r="AY134" s="14" t="s">
        <v>127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81</v>
      </c>
      <c r="BK134" s="229">
        <f>ROUND(I134*H134,2)</f>
        <v>0</v>
      </c>
      <c r="BL134" s="14" t="s">
        <v>133</v>
      </c>
      <c r="BM134" s="228" t="s">
        <v>164</v>
      </c>
    </row>
    <row r="135" s="2" customFormat="1" ht="33" customHeight="1">
      <c r="A135" s="35"/>
      <c r="B135" s="36"/>
      <c r="C135" s="216" t="s">
        <v>165</v>
      </c>
      <c r="D135" s="216" t="s">
        <v>129</v>
      </c>
      <c r="E135" s="217" t="s">
        <v>166</v>
      </c>
      <c r="F135" s="218" t="s">
        <v>167</v>
      </c>
      <c r="G135" s="219" t="s">
        <v>163</v>
      </c>
      <c r="H135" s="220">
        <v>41.658000000000001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38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133</v>
      </c>
      <c r="AT135" s="228" t="s">
        <v>129</v>
      </c>
      <c r="AU135" s="228" t="s">
        <v>83</v>
      </c>
      <c r="AY135" s="14" t="s">
        <v>127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81</v>
      </c>
      <c r="BK135" s="229">
        <f>ROUND(I135*H135,2)</f>
        <v>0</v>
      </c>
      <c r="BL135" s="14" t="s">
        <v>133</v>
      </c>
      <c r="BM135" s="228" t="s">
        <v>168</v>
      </c>
    </row>
    <row r="136" s="2" customFormat="1" ht="21.75" customHeight="1">
      <c r="A136" s="35"/>
      <c r="B136" s="36"/>
      <c r="C136" s="216" t="s">
        <v>169</v>
      </c>
      <c r="D136" s="216" t="s">
        <v>129</v>
      </c>
      <c r="E136" s="217" t="s">
        <v>170</v>
      </c>
      <c r="F136" s="218" t="s">
        <v>171</v>
      </c>
      <c r="G136" s="219" t="s">
        <v>132</v>
      </c>
      <c r="H136" s="220">
        <v>75.742000000000004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38</v>
      </c>
      <c r="O136" s="88"/>
      <c r="P136" s="226">
        <f>O136*H136</f>
        <v>0</v>
      </c>
      <c r="Q136" s="226">
        <v>0.00084000000000000003</v>
      </c>
      <c r="R136" s="226">
        <f>Q136*H136</f>
        <v>0.063623280000000004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133</v>
      </c>
      <c r="AT136" s="228" t="s">
        <v>129</v>
      </c>
      <c r="AU136" s="228" t="s">
        <v>83</v>
      </c>
      <c r="AY136" s="14" t="s">
        <v>127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81</v>
      </c>
      <c r="BK136" s="229">
        <f>ROUND(I136*H136,2)</f>
        <v>0</v>
      </c>
      <c r="BL136" s="14" t="s">
        <v>133</v>
      </c>
      <c r="BM136" s="228" t="s">
        <v>172</v>
      </c>
    </row>
    <row r="137" s="2" customFormat="1" ht="24.15" customHeight="1">
      <c r="A137" s="35"/>
      <c r="B137" s="36"/>
      <c r="C137" s="216" t="s">
        <v>173</v>
      </c>
      <c r="D137" s="216" t="s">
        <v>129</v>
      </c>
      <c r="E137" s="217" t="s">
        <v>174</v>
      </c>
      <c r="F137" s="218" t="s">
        <v>175</v>
      </c>
      <c r="G137" s="219" t="s">
        <v>132</v>
      </c>
      <c r="H137" s="220">
        <v>75.742000000000004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38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133</v>
      </c>
      <c r="AT137" s="228" t="s">
        <v>129</v>
      </c>
      <c r="AU137" s="228" t="s">
        <v>83</v>
      </c>
      <c r="AY137" s="14" t="s">
        <v>127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81</v>
      </c>
      <c r="BK137" s="229">
        <f>ROUND(I137*H137,2)</f>
        <v>0</v>
      </c>
      <c r="BL137" s="14" t="s">
        <v>133</v>
      </c>
      <c r="BM137" s="228" t="s">
        <v>176</v>
      </c>
    </row>
    <row r="138" s="2" customFormat="1" ht="33" customHeight="1">
      <c r="A138" s="35"/>
      <c r="B138" s="36"/>
      <c r="C138" s="216" t="s">
        <v>8</v>
      </c>
      <c r="D138" s="216" t="s">
        <v>129</v>
      </c>
      <c r="E138" s="217" t="s">
        <v>177</v>
      </c>
      <c r="F138" s="218" t="s">
        <v>178</v>
      </c>
      <c r="G138" s="219" t="s">
        <v>163</v>
      </c>
      <c r="H138" s="220">
        <v>41.658000000000001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38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133</v>
      </c>
      <c r="AT138" s="228" t="s">
        <v>129</v>
      </c>
      <c r="AU138" s="228" t="s">
        <v>83</v>
      </c>
      <c r="AY138" s="14" t="s">
        <v>127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81</v>
      </c>
      <c r="BK138" s="229">
        <f>ROUND(I138*H138,2)</f>
        <v>0</v>
      </c>
      <c r="BL138" s="14" t="s">
        <v>133</v>
      </c>
      <c r="BM138" s="228" t="s">
        <v>179</v>
      </c>
    </row>
    <row r="139" s="2" customFormat="1" ht="37.8" customHeight="1">
      <c r="A139" s="35"/>
      <c r="B139" s="36"/>
      <c r="C139" s="216" t="s">
        <v>180</v>
      </c>
      <c r="D139" s="216" t="s">
        <v>129</v>
      </c>
      <c r="E139" s="217" t="s">
        <v>181</v>
      </c>
      <c r="F139" s="218" t="s">
        <v>182</v>
      </c>
      <c r="G139" s="219" t="s">
        <v>163</v>
      </c>
      <c r="H139" s="220">
        <v>833.15999999999997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38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133</v>
      </c>
      <c r="AT139" s="228" t="s">
        <v>129</v>
      </c>
      <c r="AU139" s="228" t="s">
        <v>83</v>
      </c>
      <c r="AY139" s="14" t="s">
        <v>127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81</v>
      </c>
      <c r="BK139" s="229">
        <f>ROUND(I139*H139,2)</f>
        <v>0</v>
      </c>
      <c r="BL139" s="14" t="s">
        <v>133</v>
      </c>
      <c r="BM139" s="228" t="s">
        <v>183</v>
      </c>
    </row>
    <row r="140" s="2" customFormat="1" ht="24.15" customHeight="1">
      <c r="A140" s="35"/>
      <c r="B140" s="36"/>
      <c r="C140" s="216" t="s">
        <v>184</v>
      </c>
      <c r="D140" s="216" t="s">
        <v>129</v>
      </c>
      <c r="E140" s="217" t="s">
        <v>185</v>
      </c>
      <c r="F140" s="218" t="s">
        <v>186</v>
      </c>
      <c r="G140" s="219" t="s">
        <v>163</v>
      </c>
      <c r="H140" s="220">
        <v>41.658000000000001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38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133</v>
      </c>
      <c r="AT140" s="228" t="s">
        <v>129</v>
      </c>
      <c r="AU140" s="228" t="s">
        <v>83</v>
      </c>
      <c r="AY140" s="14" t="s">
        <v>127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81</v>
      </c>
      <c r="BK140" s="229">
        <f>ROUND(I140*H140,2)</f>
        <v>0</v>
      </c>
      <c r="BL140" s="14" t="s">
        <v>133</v>
      </c>
      <c r="BM140" s="228" t="s">
        <v>187</v>
      </c>
    </row>
    <row r="141" s="2" customFormat="1" ht="16.5" customHeight="1">
      <c r="A141" s="35"/>
      <c r="B141" s="36"/>
      <c r="C141" s="216" t="s">
        <v>188</v>
      </c>
      <c r="D141" s="216" t="s">
        <v>129</v>
      </c>
      <c r="E141" s="217" t="s">
        <v>189</v>
      </c>
      <c r="F141" s="218" t="s">
        <v>190</v>
      </c>
      <c r="G141" s="219" t="s">
        <v>163</v>
      </c>
      <c r="H141" s="220">
        <v>41.658000000000001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38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133</v>
      </c>
      <c r="AT141" s="228" t="s">
        <v>129</v>
      </c>
      <c r="AU141" s="228" t="s">
        <v>83</v>
      </c>
      <c r="AY141" s="14" t="s">
        <v>127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81</v>
      </c>
      <c r="BK141" s="229">
        <f>ROUND(I141*H141,2)</f>
        <v>0</v>
      </c>
      <c r="BL141" s="14" t="s">
        <v>133</v>
      </c>
      <c r="BM141" s="228" t="s">
        <v>191</v>
      </c>
    </row>
    <row r="142" s="2" customFormat="1" ht="33" customHeight="1">
      <c r="A142" s="35"/>
      <c r="B142" s="36"/>
      <c r="C142" s="216" t="s">
        <v>192</v>
      </c>
      <c r="D142" s="216" t="s">
        <v>129</v>
      </c>
      <c r="E142" s="217" t="s">
        <v>193</v>
      </c>
      <c r="F142" s="218" t="s">
        <v>194</v>
      </c>
      <c r="G142" s="219" t="s">
        <v>195</v>
      </c>
      <c r="H142" s="220">
        <v>74.983999999999995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38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133</v>
      </c>
      <c r="AT142" s="228" t="s">
        <v>129</v>
      </c>
      <c r="AU142" s="228" t="s">
        <v>83</v>
      </c>
      <c r="AY142" s="14" t="s">
        <v>127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81</v>
      </c>
      <c r="BK142" s="229">
        <f>ROUND(I142*H142,2)</f>
        <v>0</v>
      </c>
      <c r="BL142" s="14" t="s">
        <v>133</v>
      </c>
      <c r="BM142" s="228" t="s">
        <v>196</v>
      </c>
    </row>
    <row r="143" s="2" customFormat="1" ht="24.15" customHeight="1">
      <c r="A143" s="35"/>
      <c r="B143" s="36"/>
      <c r="C143" s="216" t="s">
        <v>197</v>
      </c>
      <c r="D143" s="216" t="s">
        <v>129</v>
      </c>
      <c r="E143" s="217" t="s">
        <v>198</v>
      </c>
      <c r="F143" s="218" t="s">
        <v>199</v>
      </c>
      <c r="G143" s="219" t="s">
        <v>163</v>
      </c>
      <c r="H143" s="220">
        <v>18.312999999999999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38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133</v>
      </c>
      <c r="AT143" s="228" t="s">
        <v>129</v>
      </c>
      <c r="AU143" s="228" t="s">
        <v>83</v>
      </c>
      <c r="AY143" s="14" t="s">
        <v>127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81</v>
      </c>
      <c r="BK143" s="229">
        <f>ROUND(I143*H143,2)</f>
        <v>0</v>
      </c>
      <c r="BL143" s="14" t="s">
        <v>133</v>
      </c>
      <c r="BM143" s="228" t="s">
        <v>200</v>
      </c>
    </row>
    <row r="144" s="2" customFormat="1" ht="16.5" customHeight="1">
      <c r="A144" s="35"/>
      <c r="B144" s="36"/>
      <c r="C144" s="230" t="s">
        <v>201</v>
      </c>
      <c r="D144" s="230" t="s">
        <v>202</v>
      </c>
      <c r="E144" s="231" t="s">
        <v>203</v>
      </c>
      <c r="F144" s="232" t="s">
        <v>204</v>
      </c>
      <c r="G144" s="233" t="s">
        <v>195</v>
      </c>
      <c r="H144" s="234">
        <v>32.963000000000001</v>
      </c>
      <c r="I144" s="235"/>
      <c r="J144" s="236">
        <f>ROUND(I144*H144,2)</f>
        <v>0</v>
      </c>
      <c r="K144" s="237"/>
      <c r="L144" s="238"/>
      <c r="M144" s="239" t="s">
        <v>1</v>
      </c>
      <c r="N144" s="240" t="s">
        <v>38</v>
      </c>
      <c r="O144" s="88"/>
      <c r="P144" s="226">
        <f>O144*H144</f>
        <v>0</v>
      </c>
      <c r="Q144" s="226">
        <v>1</v>
      </c>
      <c r="R144" s="226">
        <f>Q144*H144</f>
        <v>32.963000000000001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160</v>
      </c>
      <c r="AT144" s="228" t="s">
        <v>202</v>
      </c>
      <c r="AU144" s="228" t="s">
        <v>83</v>
      </c>
      <c r="AY144" s="14" t="s">
        <v>127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81</v>
      </c>
      <c r="BK144" s="229">
        <f>ROUND(I144*H144,2)</f>
        <v>0</v>
      </c>
      <c r="BL144" s="14" t="s">
        <v>133</v>
      </c>
      <c r="BM144" s="228" t="s">
        <v>205</v>
      </c>
    </row>
    <row r="145" s="2" customFormat="1" ht="24.15" customHeight="1">
      <c r="A145" s="35"/>
      <c r="B145" s="36"/>
      <c r="C145" s="216" t="s">
        <v>206</v>
      </c>
      <c r="D145" s="216" t="s">
        <v>129</v>
      </c>
      <c r="E145" s="217" t="s">
        <v>207</v>
      </c>
      <c r="F145" s="218" t="s">
        <v>208</v>
      </c>
      <c r="G145" s="219" t="s">
        <v>163</v>
      </c>
      <c r="H145" s="220">
        <v>17.297999999999998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38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133</v>
      </c>
      <c r="AT145" s="228" t="s">
        <v>129</v>
      </c>
      <c r="AU145" s="228" t="s">
        <v>83</v>
      </c>
      <c r="AY145" s="14" t="s">
        <v>127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81</v>
      </c>
      <c r="BK145" s="229">
        <f>ROUND(I145*H145,2)</f>
        <v>0</v>
      </c>
      <c r="BL145" s="14" t="s">
        <v>133</v>
      </c>
      <c r="BM145" s="228" t="s">
        <v>209</v>
      </c>
    </row>
    <row r="146" s="2" customFormat="1" ht="16.5" customHeight="1">
      <c r="A146" s="35"/>
      <c r="B146" s="36"/>
      <c r="C146" s="230" t="s">
        <v>210</v>
      </c>
      <c r="D146" s="230" t="s">
        <v>202</v>
      </c>
      <c r="E146" s="231" t="s">
        <v>211</v>
      </c>
      <c r="F146" s="232" t="s">
        <v>212</v>
      </c>
      <c r="G146" s="233" t="s">
        <v>195</v>
      </c>
      <c r="H146" s="234">
        <v>34.595999999999997</v>
      </c>
      <c r="I146" s="235"/>
      <c r="J146" s="236">
        <f>ROUND(I146*H146,2)</f>
        <v>0</v>
      </c>
      <c r="K146" s="237"/>
      <c r="L146" s="238"/>
      <c r="M146" s="239" t="s">
        <v>1</v>
      </c>
      <c r="N146" s="240" t="s">
        <v>38</v>
      </c>
      <c r="O146" s="88"/>
      <c r="P146" s="226">
        <f>O146*H146</f>
        <v>0</v>
      </c>
      <c r="Q146" s="226">
        <v>1</v>
      </c>
      <c r="R146" s="226">
        <f>Q146*H146</f>
        <v>34.595999999999997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160</v>
      </c>
      <c r="AT146" s="228" t="s">
        <v>202</v>
      </c>
      <c r="AU146" s="228" t="s">
        <v>83</v>
      </c>
      <c r="AY146" s="14" t="s">
        <v>127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81</v>
      </c>
      <c r="BK146" s="229">
        <f>ROUND(I146*H146,2)</f>
        <v>0</v>
      </c>
      <c r="BL146" s="14" t="s">
        <v>133</v>
      </c>
      <c r="BM146" s="228" t="s">
        <v>213</v>
      </c>
    </row>
    <row r="147" s="12" customFormat="1" ht="22.8" customHeight="1">
      <c r="A147" s="12"/>
      <c r="B147" s="200"/>
      <c r="C147" s="201"/>
      <c r="D147" s="202" t="s">
        <v>72</v>
      </c>
      <c r="E147" s="214" t="s">
        <v>138</v>
      </c>
      <c r="F147" s="214" t="s">
        <v>214</v>
      </c>
      <c r="G147" s="201"/>
      <c r="H147" s="201"/>
      <c r="I147" s="204"/>
      <c r="J147" s="215">
        <f>BK147</f>
        <v>0</v>
      </c>
      <c r="K147" s="201"/>
      <c r="L147" s="206"/>
      <c r="M147" s="207"/>
      <c r="N147" s="208"/>
      <c r="O147" s="208"/>
      <c r="P147" s="209">
        <f>P148</f>
        <v>0</v>
      </c>
      <c r="Q147" s="208"/>
      <c r="R147" s="209">
        <f>R148</f>
        <v>0</v>
      </c>
      <c r="S147" s="208"/>
      <c r="T147" s="210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1" t="s">
        <v>81</v>
      </c>
      <c r="AT147" s="212" t="s">
        <v>72</v>
      </c>
      <c r="AU147" s="212" t="s">
        <v>81</v>
      </c>
      <c r="AY147" s="211" t="s">
        <v>127</v>
      </c>
      <c r="BK147" s="213">
        <f>BK148</f>
        <v>0</v>
      </c>
    </row>
    <row r="148" s="2" customFormat="1" ht="21.75" customHeight="1">
      <c r="A148" s="35"/>
      <c r="B148" s="36"/>
      <c r="C148" s="216" t="s">
        <v>7</v>
      </c>
      <c r="D148" s="216" t="s">
        <v>129</v>
      </c>
      <c r="E148" s="217" t="s">
        <v>215</v>
      </c>
      <c r="F148" s="218" t="s">
        <v>216</v>
      </c>
      <c r="G148" s="219" t="s">
        <v>158</v>
      </c>
      <c r="H148" s="220">
        <v>36.240000000000002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38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133</v>
      </c>
      <c r="AT148" s="228" t="s">
        <v>129</v>
      </c>
      <c r="AU148" s="228" t="s">
        <v>83</v>
      </c>
      <c r="AY148" s="14" t="s">
        <v>127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81</v>
      </c>
      <c r="BK148" s="229">
        <f>ROUND(I148*H148,2)</f>
        <v>0</v>
      </c>
      <c r="BL148" s="14" t="s">
        <v>133</v>
      </c>
      <c r="BM148" s="228" t="s">
        <v>217</v>
      </c>
    </row>
    <row r="149" s="12" customFormat="1" ht="22.8" customHeight="1">
      <c r="A149" s="12"/>
      <c r="B149" s="200"/>
      <c r="C149" s="201"/>
      <c r="D149" s="202" t="s">
        <v>72</v>
      </c>
      <c r="E149" s="214" t="s">
        <v>133</v>
      </c>
      <c r="F149" s="214" t="s">
        <v>218</v>
      </c>
      <c r="G149" s="201"/>
      <c r="H149" s="201"/>
      <c r="I149" s="204"/>
      <c r="J149" s="215">
        <f>BK149</f>
        <v>0</v>
      </c>
      <c r="K149" s="201"/>
      <c r="L149" s="206"/>
      <c r="M149" s="207"/>
      <c r="N149" s="208"/>
      <c r="O149" s="208"/>
      <c r="P149" s="209">
        <f>SUM(P150:P155)</f>
        <v>0</v>
      </c>
      <c r="Q149" s="208"/>
      <c r="R149" s="209">
        <f>SUM(R150:R155)</f>
        <v>8.0876346200000011</v>
      </c>
      <c r="S149" s="208"/>
      <c r="T149" s="210">
        <f>SUM(T150:T155)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1" t="s">
        <v>81</v>
      </c>
      <c r="AT149" s="212" t="s">
        <v>72</v>
      </c>
      <c r="AU149" s="212" t="s">
        <v>81</v>
      </c>
      <c r="AY149" s="211" t="s">
        <v>127</v>
      </c>
      <c r="BK149" s="213">
        <f>SUM(BK150:BK155)</f>
        <v>0</v>
      </c>
    </row>
    <row r="150" s="2" customFormat="1" ht="16.5" customHeight="1">
      <c r="A150" s="35"/>
      <c r="B150" s="36"/>
      <c r="C150" s="216" t="s">
        <v>219</v>
      </c>
      <c r="D150" s="216" t="s">
        <v>129</v>
      </c>
      <c r="E150" s="217" t="s">
        <v>220</v>
      </c>
      <c r="F150" s="218" t="s">
        <v>221</v>
      </c>
      <c r="G150" s="219" t="s">
        <v>163</v>
      </c>
      <c r="H150" s="220">
        <v>0.121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38</v>
      </c>
      <c r="O150" s="88"/>
      <c r="P150" s="226">
        <f>O150*H150</f>
        <v>0</v>
      </c>
      <c r="Q150" s="226">
        <v>1.7034</v>
      </c>
      <c r="R150" s="226">
        <f>Q150*H150</f>
        <v>0.2061114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133</v>
      </c>
      <c r="AT150" s="228" t="s">
        <v>129</v>
      </c>
      <c r="AU150" s="228" t="s">
        <v>83</v>
      </c>
      <c r="AY150" s="14" t="s">
        <v>127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81</v>
      </c>
      <c r="BK150" s="229">
        <f>ROUND(I150*H150,2)</f>
        <v>0</v>
      </c>
      <c r="BL150" s="14" t="s">
        <v>133</v>
      </c>
      <c r="BM150" s="228" t="s">
        <v>222</v>
      </c>
    </row>
    <row r="151" s="2" customFormat="1" ht="24.15" customHeight="1">
      <c r="A151" s="35"/>
      <c r="B151" s="36"/>
      <c r="C151" s="216" t="s">
        <v>223</v>
      </c>
      <c r="D151" s="216" t="s">
        <v>129</v>
      </c>
      <c r="E151" s="217" t="s">
        <v>224</v>
      </c>
      <c r="F151" s="218" t="s">
        <v>225</v>
      </c>
      <c r="G151" s="219" t="s">
        <v>163</v>
      </c>
      <c r="H151" s="220">
        <v>3.9860000000000002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38</v>
      </c>
      <c r="O151" s="88"/>
      <c r="P151" s="226">
        <f>O151*H151</f>
        <v>0</v>
      </c>
      <c r="Q151" s="226">
        <v>1.8907700000000001</v>
      </c>
      <c r="R151" s="226">
        <f>Q151*H151</f>
        <v>7.5366092200000008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133</v>
      </c>
      <c r="AT151" s="228" t="s">
        <v>129</v>
      </c>
      <c r="AU151" s="228" t="s">
        <v>83</v>
      </c>
      <c r="AY151" s="14" t="s">
        <v>127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81</v>
      </c>
      <c r="BK151" s="229">
        <f>ROUND(I151*H151,2)</f>
        <v>0</v>
      </c>
      <c r="BL151" s="14" t="s">
        <v>133</v>
      </c>
      <c r="BM151" s="228" t="s">
        <v>226</v>
      </c>
    </row>
    <row r="152" s="2" customFormat="1" ht="21.75" customHeight="1">
      <c r="A152" s="35"/>
      <c r="B152" s="36"/>
      <c r="C152" s="216" t="s">
        <v>227</v>
      </c>
      <c r="D152" s="216" t="s">
        <v>129</v>
      </c>
      <c r="E152" s="217" t="s">
        <v>228</v>
      </c>
      <c r="F152" s="218" t="s">
        <v>229</v>
      </c>
      <c r="G152" s="219" t="s">
        <v>230</v>
      </c>
      <c r="H152" s="220">
        <v>1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38</v>
      </c>
      <c r="O152" s="88"/>
      <c r="P152" s="226">
        <f>O152*H152</f>
        <v>0</v>
      </c>
      <c r="Q152" s="226">
        <v>0.0066</v>
      </c>
      <c r="R152" s="226">
        <f>Q152*H152</f>
        <v>0.0066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133</v>
      </c>
      <c r="AT152" s="228" t="s">
        <v>129</v>
      </c>
      <c r="AU152" s="228" t="s">
        <v>83</v>
      </c>
      <c r="AY152" s="14" t="s">
        <v>127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81</v>
      </c>
      <c r="BK152" s="229">
        <f>ROUND(I152*H152,2)</f>
        <v>0</v>
      </c>
      <c r="BL152" s="14" t="s">
        <v>133</v>
      </c>
      <c r="BM152" s="228" t="s">
        <v>231</v>
      </c>
    </row>
    <row r="153" s="2" customFormat="1" ht="16.5" customHeight="1">
      <c r="A153" s="35"/>
      <c r="B153" s="36"/>
      <c r="C153" s="230" t="s">
        <v>232</v>
      </c>
      <c r="D153" s="230" t="s">
        <v>202</v>
      </c>
      <c r="E153" s="231" t="s">
        <v>233</v>
      </c>
      <c r="F153" s="232" t="s">
        <v>234</v>
      </c>
      <c r="G153" s="233" t="s">
        <v>230</v>
      </c>
      <c r="H153" s="234">
        <v>1</v>
      </c>
      <c r="I153" s="235"/>
      <c r="J153" s="236">
        <f>ROUND(I153*H153,2)</f>
        <v>0</v>
      </c>
      <c r="K153" s="237"/>
      <c r="L153" s="238"/>
      <c r="M153" s="239" t="s">
        <v>1</v>
      </c>
      <c r="N153" s="240" t="s">
        <v>38</v>
      </c>
      <c r="O153" s="88"/>
      <c r="P153" s="226">
        <f>O153*H153</f>
        <v>0</v>
      </c>
      <c r="Q153" s="226">
        <v>0.068000000000000005</v>
      </c>
      <c r="R153" s="226">
        <f>Q153*H153</f>
        <v>0.068000000000000005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160</v>
      </c>
      <c r="AT153" s="228" t="s">
        <v>202</v>
      </c>
      <c r="AU153" s="228" t="s">
        <v>83</v>
      </c>
      <c r="AY153" s="14" t="s">
        <v>127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81</v>
      </c>
      <c r="BK153" s="229">
        <f>ROUND(I153*H153,2)</f>
        <v>0</v>
      </c>
      <c r="BL153" s="14" t="s">
        <v>133</v>
      </c>
      <c r="BM153" s="228" t="s">
        <v>235</v>
      </c>
    </row>
    <row r="154" s="2" customFormat="1">
      <c r="A154" s="35"/>
      <c r="B154" s="36"/>
      <c r="C154" s="37"/>
      <c r="D154" s="241" t="s">
        <v>236</v>
      </c>
      <c r="E154" s="37"/>
      <c r="F154" s="242" t="s">
        <v>237</v>
      </c>
      <c r="G154" s="37"/>
      <c r="H154" s="37"/>
      <c r="I154" s="243"/>
      <c r="J154" s="37"/>
      <c r="K154" s="37"/>
      <c r="L154" s="41"/>
      <c r="M154" s="244"/>
      <c r="N154" s="245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236</v>
      </c>
      <c r="AU154" s="14" t="s">
        <v>83</v>
      </c>
    </row>
    <row r="155" s="2" customFormat="1" ht="24.15" customHeight="1">
      <c r="A155" s="35"/>
      <c r="B155" s="36"/>
      <c r="C155" s="216" t="s">
        <v>238</v>
      </c>
      <c r="D155" s="216" t="s">
        <v>129</v>
      </c>
      <c r="E155" s="217" t="s">
        <v>239</v>
      </c>
      <c r="F155" s="218" t="s">
        <v>240</v>
      </c>
      <c r="G155" s="219" t="s">
        <v>163</v>
      </c>
      <c r="H155" s="220">
        <v>0.121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38</v>
      </c>
      <c r="O155" s="88"/>
      <c r="P155" s="226">
        <f>O155*H155</f>
        <v>0</v>
      </c>
      <c r="Q155" s="226">
        <v>2.234</v>
      </c>
      <c r="R155" s="226">
        <f>Q155*H155</f>
        <v>0.270314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133</v>
      </c>
      <c r="AT155" s="228" t="s">
        <v>129</v>
      </c>
      <c r="AU155" s="228" t="s">
        <v>83</v>
      </c>
      <c r="AY155" s="14" t="s">
        <v>127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81</v>
      </c>
      <c r="BK155" s="229">
        <f>ROUND(I155*H155,2)</f>
        <v>0</v>
      </c>
      <c r="BL155" s="14" t="s">
        <v>133</v>
      </c>
      <c r="BM155" s="228" t="s">
        <v>241</v>
      </c>
    </row>
    <row r="156" s="12" customFormat="1" ht="22.8" customHeight="1">
      <c r="A156" s="12"/>
      <c r="B156" s="200"/>
      <c r="C156" s="201"/>
      <c r="D156" s="202" t="s">
        <v>72</v>
      </c>
      <c r="E156" s="214" t="s">
        <v>145</v>
      </c>
      <c r="F156" s="214" t="s">
        <v>242</v>
      </c>
      <c r="G156" s="201"/>
      <c r="H156" s="201"/>
      <c r="I156" s="204"/>
      <c r="J156" s="215">
        <f>BK156</f>
        <v>0</v>
      </c>
      <c r="K156" s="201"/>
      <c r="L156" s="206"/>
      <c r="M156" s="207"/>
      <c r="N156" s="208"/>
      <c r="O156" s="208"/>
      <c r="P156" s="209">
        <f>SUM(P157:P162)</f>
        <v>0</v>
      </c>
      <c r="Q156" s="208"/>
      <c r="R156" s="209">
        <f>SUM(R157:R162)</f>
        <v>42.20756832</v>
      </c>
      <c r="S156" s="208"/>
      <c r="T156" s="210">
        <f>SUM(T157:T162)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1" t="s">
        <v>81</v>
      </c>
      <c r="AT156" s="212" t="s">
        <v>72</v>
      </c>
      <c r="AU156" s="212" t="s">
        <v>81</v>
      </c>
      <c r="AY156" s="211" t="s">
        <v>127</v>
      </c>
      <c r="BK156" s="213">
        <f>SUM(BK157:BK162)</f>
        <v>0</v>
      </c>
    </row>
    <row r="157" s="2" customFormat="1" ht="16.5" customHeight="1">
      <c r="A157" s="35"/>
      <c r="B157" s="36"/>
      <c r="C157" s="216" t="s">
        <v>243</v>
      </c>
      <c r="D157" s="216" t="s">
        <v>129</v>
      </c>
      <c r="E157" s="217" t="s">
        <v>244</v>
      </c>
      <c r="F157" s="218" t="s">
        <v>245</v>
      </c>
      <c r="G157" s="219" t="s">
        <v>132</v>
      </c>
      <c r="H157" s="220">
        <v>39.863999999999997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38</v>
      </c>
      <c r="O157" s="88"/>
      <c r="P157" s="226">
        <f>O157*H157</f>
        <v>0</v>
      </c>
      <c r="Q157" s="226">
        <v>0.378</v>
      </c>
      <c r="R157" s="226">
        <f>Q157*H157</f>
        <v>15.068591999999999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133</v>
      </c>
      <c r="AT157" s="228" t="s">
        <v>129</v>
      </c>
      <c r="AU157" s="228" t="s">
        <v>83</v>
      </c>
      <c r="AY157" s="14" t="s">
        <v>127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81</v>
      </c>
      <c r="BK157" s="229">
        <f>ROUND(I157*H157,2)</f>
        <v>0</v>
      </c>
      <c r="BL157" s="14" t="s">
        <v>133</v>
      </c>
      <c r="BM157" s="228" t="s">
        <v>246</v>
      </c>
    </row>
    <row r="158" s="2" customFormat="1" ht="24.15" customHeight="1">
      <c r="A158" s="35"/>
      <c r="B158" s="36"/>
      <c r="C158" s="216" t="s">
        <v>247</v>
      </c>
      <c r="D158" s="216" t="s">
        <v>129</v>
      </c>
      <c r="E158" s="217" t="s">
        <v>248</v>
      </c>
      <c r="F158" s="218" t="s">
        <v>249</v>
      </c>
      <c r="G158" s="219" t="s">
        <v>132</v>
      </c>
      <c r="H158" s="220">
        <v>57.984000000000002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38</v>
      </c>
      <c r="O158" s="88"/>
      <c r="P158" s="226">
        <f>O158*H158</f>
        <v>0</v>
      </c>
      <c r="Q158" s="226">
        <v>0.15826000000000001</v>
      </c>
      <c r="R158" s="226">
        <f>Q158*H158</f>
        <v>9.1765478400000013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133</v>
      </c>
      <c r="AT158" s="228" t="s">
        <v>129</v>
      </c>
      <c r="AU158" s="228" t="s">
        <v>83</v>
      </c>
      <c r="AY158" s="14" t="s">
        <v>127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81</v>
      </c>
      <c r="BK158" s="229">
        <f>ROUND(I158*H158,2)</f>
        <v>0</v>
      </c>
      <c r="BL158" s="14" t="s">
        <v>133</v>
      </c>
      <c r="BM158" s="228" t="s">
        <v>250</v>
      </c>
    </row>
    <row r="159" s="2" customFormat="1" ht="24.15" customHeight="1">
      <c r="A159" s="35"/>
      <c r="B159" s="36"/>
      <c r="C159" s="216" t="s">
        <v>251</v>
      </c>
      <c r="D159" s="216" t="s">
        <v>129</v>
      </c>
      <c r="E159" s="217" t="s">
        <v>252</v>
      </c>
      <c r="F159" s="218" t="s">
        <v>253</v>
      </c>
      <c r="G159" s="219" t="s">
        <v>132</v>
      </c>
      <c r="H159" s="220">
        <v>39.863999999999997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38</v>
      </c>
      <c r="O159" s="88"/>
      <c r="P159" s="226">
        <f>O159*H159</f>
        <v>0</v>
      </c>
      <c r="Q159" s="226">
        <v>0.24501000000000001</v>
      </c>
      <c r="R159" s="226">
        <f>Q159*H159</f>
        <v>9.7670786399999994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133</v>
      </c>
      <c r="AT159" s="228" t="s">
        <v>129</v>
      </c>
      <c r="AU159" s="228" t="s">
        <v>83</v>
      </c>
      <c r="AY159" s="14" t="s">
        <v>127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81</v>
      </c>
      <c r="BK159" s="229">
        <f>ROUND(I159*H159,2)</f>
        <v>0</v>
      </c>
      <c r="BL159" s="14" t="s">
        <v>133</v>
      </c>
      <c r="BM159" s="228" t="s">
        <v>254</v>
      </c>
    </row>
    <row r="160" s="2" customFormat="1" ht="24.15" customHeight="1">
      <c r="A160" s="35"/>
      <c r="B160" s="36"/>
      <c r="C160" s="216" t="s">
        <v>255</v>
      </c>
      <c r="D160" s="216" t="s">
        <v>129</v>
      </c>
      <c r="E160" s="217" t="s">
        <v>256</v>
      </c>
      <c r="F160" s="218" t="s">
        <v>257</v>
      </c>
      <c r="G160" s="219" t="s">
        <v>132</v>
      </c>
      <c r="H160" s="220">
        <v>39.863999999999997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38</v>
      </c>
      <c r="O160" s="88"/>
      <c r="P160" s="226">
        <f>O160*H160</f>
        <v>0</v>
      </c>
      <c r="Q160" s="226">
        <v>0.0065199999999999998</v>
      </c>
      <c r="R160" s="226">
        <f>Q160*H160</f>
        <v>0.25991327999999997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133</v>
      </c>
      <c r="AT160" s="228" t="s">
        <v>129</v>
      </c>
      <c r="AU160" s="228" t="s">
        <v>83</v>
      </c>
      <c r="AY160" s="14" t="s">
        <v>127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81</v>
      </c>
      <c r="BK160" s="229">
        <f>ROUND(I160*H160,2)</f>
        <v>0</v>
      </c>
      <c r="BL160" s="14" t="s">
        <v>133</v>
      </c>
      <c r="BM160" s="228" t="s">
        <v>258</v>
      </c>
    </row>
    <row r="161" s="2" customFormat="1" ht="24.15" customHeight="1">
      <c r="A161" s="35"/>
      <c r="B161" s="36"/>
      <c r="C161" s="216" t="s">
        <v>259</v>
      </c>
      <c r="D161" s="216" t="s">
        <v>129</v>
      </c>
      <c r="E161" s="217" t="s">
        <v>260</v>
      </c>
      <c r="F161" s="218" t="s">
        <v>261</v>
      </c>
      <c r="G161" s="219" t="s">
        <v>132</v>
      </c>
      <c r="H161" s="220">
        <v>57.984000000000002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38</v>
      </c>
      <c r="O161" s="88"/>
      <c r="P161" s="226">
        <f>O161*H161</f>
        <v>0</v>
      </c>
      <c r="Q161" s="226">
        <v>0.00071000000000000002</v>
      </c>
      <c r="R161" s="226">
        <f>Q161*H161</f>
        <v>0.041168639999999999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133</v>
      </c>
      <c r="AT161" s="228" t="s">
        <v>129</v>
      </c>
      <c r="AU161" s="228" t="s">
        <v>83</v>
      </c>
      <c r="AY161" s="14" t="s">
        <v>127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81</v>
      </c>
      <c r="BK161" s="229">
        <f>ROUND(I161*H161,2)</f>
        <v>0</v>
      </c>
      <c r="BL161" s="14" t="s">
        <v>133</v>
      </c>
      <c r="BM161" s="228" t="s">
        <v>262</v>
      </c>
    </row>
    <row r="162" s="2" customFormat="1" ht="33" customHeight="1">
      <c r="A162" s="35"/>
      <c r="B162" s="36"/>
      <c r="C162" s="216" t="s">
        <v>263</v>
      </c>
      <c r="D162" s="216" t="s">
        <v>129</v>
      </c>
      <c r="E162" s="217" t="s">
        <v>264</v>
      </c>
      <c r="F162" s="218" t="s">
        <v>265</v>
      </c>
      <c r="G162" s="219" t="s">
        <v>132</v>
      </c>
      <c r="H162" s="220">
        <v>76.103999999999999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38</v>
      </c>
      <c r="O162" s="88"/>
      <c r="P162" s="226">
        <f>O162*H162</f>
        <v>0</v>
      </c>
      <c r="Q162" s="226">
        <v>0.10373</v>
      </c>
      <c r="R162" s="226">
        <f>Q162*H162</f>
        <v>7.8942679199999999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133</v>
      </c>
      <c r="AT162" s="228" t="s">
        <v>129</v>
      </c>
      <c r="AU162" s="228" t="s">
        <v>83</v>
      </c>
      <c r="AY162" s="14" t="s">
        <v>127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81</v>
      </c>
      <c r="BK162" s="229">
        <f>ROUND(I162*H162,2)</f>
        <v>0</v>
      </c>
      <c r="BL162" s="14" t="s">
        <v>133</v>
      </c>
      <c r="BM162" s="228" t="s">
        <v>266</v>
      </c>
    </row>
    <row r="163" s="12" customFormat="1" ht="22.8" customHeight="1">
      <c r="A163" s="12"/>
      <c r="B163" s="200"/>
      <c r="C163" s="201"/>
      <c r="D163" s="202" t="s">
        <v>72</v>
      </c>
      <c r="E163" s="214" t="s">
        <v>160</v>
      </c>
      <c r="F163" s="214" t="s">
        <v>267</v>
      </c>
      <c r="G163" s="201"/>
      <c r="H163" s="201"/>
      <c r="I163" s="204"/>
      <c r="J163" s="215">
        <f>BK163</f>
        <v>0</v>
      </c>
      <c r="K163" s="201"/>
      <c r="L163" s="206"/>
      <c r="M163" s="207"/>
      <c r="N163" s="208"/>
      <c r="O163" s="208"/>
      <c r="P163" s="209">
        <f>SUM(P164:P186)</f>
        <v>0</v>
      </c>
      <c r="Q163" s="208"/>
      <c r="R163" s="209">
        <f>SUM(R164:R186)</f>
        <v>4.1918156000000009</v>
      </c>
      <c r="S163" s="208"/>
      <c r="T163" s="210">
        <f>SUM(T164:T186)</f>
        <v>0.80099999999999993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1" t="s">
        <v>81</v>
      </c>
      <c r="AT163" s="212" t="s">
        <v>72</v>
      </c>
      <c r="AU163" s="212" t="s">
        <v>81</v>
      </c>
      <c r="AY163" s="211" t="s">
        <v>127</v>
      </c>
      <c r="BK163" s="213">
        <f>SUM(BK164:BK186)</f>
        <v>0</v>
      </c>
    </row>
    <row r="164" s="2" customFormat="1" ht="21.75" customHeight="1">
      <c r="A164" s="35"/>
      <c r="B164" s="36"/>
      <c r="C164" s="216" t="s">
        <v>268</v>
      </c>
      <c r="D164" s="216" t="s">
        <v>129</v>
      </c>
      <c r="E164" s="217" t="s">
        <v>269</v>
      </c>
      <c r="F164" s="218" t="s">
        <v>270</v>
      </c>
      <c r="G164" s="219" t="s">
        <v>271</v>
      </c>
      <c r="H164" s="220">
        <v>1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38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133</v>
      </c>
      <c r="AT164" s="228" t="s">
        <v>129</v>
      </c>
      <c r="AU164" s="228" t="s">
        <v>83</v>
      </c>
      <c r="AY164" s="14" t="s">
        <v>127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81</v>
      </c>
      <c r="BK164" s="229">
        <f>ROUND(I164*H164,2)</f>
        <v>0</v>
      </c>
      <c r="BL164" s="14" t="s">
        <v>133</v>
      </c>
      <c r="BM164" s="228" t="s">
        <v>272</v>
      </c>
    </row>
    <row r="165" s="2" customFormat="1" ht="21.75" customHeight="1">
      <c r="A165" s="35"/>
      <c r="B165" s="36"/>
      <c r="C165" s="216" t="s">
        <v>273</v>
      </c>
      <c r="D165" s="216" t="s">
        <v>129</v>
      </c>
      <c r="E165" s="217" t="s">
        <v>274</v>
      </c>
      <c r="F165" s="218" t="s">
        <v>275</v>
      </c>
      <c r="G165" s="219" t="s">
        <v>271</v>
      </c>
      <c r="H165" s="220">
        <v>1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38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133</v>
      </c>
      <c r="AT165" s="228" t="s">
        <v>129</v>
      </c>
      <c r="AU165" s="228" t="s">
        <v>83</v>
      </c>
      <c r="AY165" s="14" t="s">
        <v>127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81</v>
      </c>
      <c r="BK165" s="229">
        <f>ROUND(I165*H165,2)</f>
        <v>0</v>
      </c>
      <c r="BL165" s="14" t="s">
        <v>133</v>
      </c>
      <c r="BM165" s="228" t="s">
        <v>276</v>
      </c>
    </row>
    <row r="166" s="2" customFormat="1" ht="33" customHeight="1">
      <c r="A166" s="35"/>
      <c r="B166" s="36"/>
      <c r="C166" s="216" t="s">
        <v>277</v>
      </c>
      <c r="D166" s="216" t="s">
        <v>129</v>
      </c>
      <c r="E166" s="217" t="s">
        <v>278</v>
      </c>
      <c r="F166" s="218" t="s">
        <v>279</v>
      </c>
      <c r="G166" s="219" t="s">
        <v>158</v>
      </c>
      <c r="H166" s="220">
        <v>36.240000000000002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38</v>
      </c>
      <c r="O166" s="88"/>
      <c r="P166" s="226">
        <f>O166*H166</f>
        <v>0</v>
      </c>
      <c r="Q166" s="226">
        <v>1.0000000000000001E-05</v>
      </c>
      <c r="R166" s="226">
        <f>Q166*H166</f>
        <v>0.00036240000000000003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133</v>
      </c>
      <c r="AT166" s="228" t="s">
        <v>129</v>
      </c>
      <c r="AU166" s="228" t="s">
        <v>83</v>
      </c>
      <c r="AY166" s="14" t="s">
        <v>127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81</v>
      </c>
      <c r="BK166" s="229">
        <f>ROUND(I166*H166,2)</f>
        <v>0</v>
      </c>
      <c r="BL166" s="14" t="s">
        <v>133</v>
      </c>
      <c r="BM166" s="228" t="s">
        <v>280</v>
      </c>
    </row>
    <row r="167" s="2" customFormat="1" ht="24.15" customHeight="1">
      <c r="A167" s="35"/>
      <c r="B167" s="36"/>
      <c r="C167" s="230" t="s">
        <v>281</v>
      </c>
      <c r="D167" s="230" t="s">
        <v>202</v>
      </c>
      <c r="E167" s="231" t="s">
        <v>282</v>
      </c>
      <c r="F167" s="232" t="s">
        <v>283</v>
      </c>
      <c r="G167" s="233" t="s">
        <v>158</v>
      </c>
      <c r="H167" s="234">
        <v>36.240000000000002</v>
      </c>
      <c r="I167" s="235"/>
      <c r="J167" s="236">
        <f>ROUND(I167*H167,2)</f>
        <v>0</v>
      </c>
      <c r="K167" s="237"/>
      <c r="L167" s="238"/>
      <c r="M167" s="239" t="s">
        <v>1</v>
      </c>
      <c r="N167" s="240" t="s">
        <v>38</v>
      </c>
      <c r="O167" s="88"/>
      <c r="P167" s="226">
        <f>O167*H167</f>
        <v>0</v>
      </c>
      <c r="Q167" s="226">
        <v>0.0041099999999999999</v>
      </c>
      <c r="R167" s="226">
        <f>Q167*H167</f>
        <v>0.14894640000000001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160</v>
      </c>
      <c r="AT167" s="228" t="s">
        <v>202</v>
      </c>
      <c r="AU167" s="228" t="s">
        <v>83</v>
      </c>
      <c r="AY167" s="14" t="s">
        <v>127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81</v>
      </c>
      <c r="BK167" s="229">
        <f>ROUND(I167*H167,2)</f>
        <v>0</v>
      </c>
      <c r="BL167" s="14" t="s">
        <v>133</v>
      </c>
      <c r="BM167" s="228" t="s">
        <v>284</v>
      </c>
    </row>
    <row r="168" s="2" customFormat="1" ht="24.15" customHeight="1">
      <c r="A168" s="35"/>
      <c r="B168" s="36"/>
      <c r="C168" s="216" t="s">
        <v>285</v>
      </c>
      <c r="D168" s="216" t="s">
        <v>129</v>
      </c>
      <c r="E168" s="217" t="s">
        <v>286</v>
      </c>
      <c r="F168" s="218" t="s">
        <v>287</v>
      </c>
      <c r="G168" s="219" t="s">
        <v>163</v>
      </c>
      <c r="H168" s="220">
        <v>1.335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38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0.59999999999999998</v>
      </c>
      <c r="T168" s="227">
        <f>S168*H168</f>
        <v>0.80099999999999993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133</v>
      </c>
      <c r="AT168" s="228" t="s">
        <v>129</v>
      </c>
      <c r="AU168" s="228" t="s">
        <v>83</v>
      </c>
      <c r="AY168" s="14" t="s">
        <v>127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81</v>
      </c>
      <c r="BK168" s="229">
        <f>ROUND(I168*H168,2)</f>
        <v>0</v>
      </c>
      <c r="BL168" s="14" t="s">
        <v>133</v>
      </c>
      <c r="BM168" s="228" t="s">
        <v>288</v>
      </c>
    </row>
    <row r="169" s="2" customFormat="1" ht="21.75" customHeight="1">
      <c r="A169" s="35"/>
      <c r="B169" s="36"/>
      <c r="C169" s="216" t="s">
        <v>289</v>
      </c>
      <c r="D169" s="216" t="s">
        <v>129</v>
      </c>
      <c r="E169" s="217" t="s">
        <v>290</v>
      </c>
      <c r="F169" s="218" t="s">
        <v>291</v>
      </c>
      <c r="G169" s="219" t="s">
        <v>158</v>
      </c>
      <c r="H169" s="220">
        <v>36.240000000000002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38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133</v>
      </c>
      <c r="AT169" s="228" t="s">
        <v>129</v>
      </c>
      <c r="AU169" s="228" t="s">
        <v>83</v>
      </c>
      <c r="AY169" s="14" t="s">
        <v>127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81</v>
      </c>
      <c r="BK169" s="229">
        <f>ROUND(I169*H169,2)</f>
        <v>0</v>
      </c>
      <c r="BL169" s="14" t="s">
        <v>133</v>
      </c>
      <c r="BM169" s="228" t="s">
        <v>292</v>
      </c>
    </row>
    <row r="170" s="2" customFormat="1" ht="24.15" customHeight="1">
      <c r="A170" s="35"/>
      <c r="B170" s="36"/>
      <c r="C170" s="216" t="s">
        <v>293</v>
      </c>
      <c r="D170" s="216" t="s">
        <v>129</v>
      </c>
      <c r="E170" s="217" t="s">
        <v>294</v>
      </c>
      <c r="F170" s="218" t="s">
        <v>295</v>
      </c>
      <c r="G170" s="219" t="s">
        <v>296</v>
      </c>
      <c r="H170" s="220">
        <v>2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38</v>
      </c>
      <c r="O170" s="88"/>
      <c r="P170" s="226">
        <f>O170*H170</f>
        <v>0</v>
      </c>
      <c r="Q170" s="226">
        <v>0.00018000000000000001</v>
      </c>
      <c r="R170" s="226">
        <f>Q170*H170</f>
        <v>0.00036000000000000002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133</v>
      </c>
      <c r="AT170" s="228" t="s">
        <v>129</v>
      </c>
      <c r="AU170" s="228" t="s">
        <v>83</v>
      </c>
      <c r="AY170" s="14" t="s">
        <v>127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81</v>
      </c>
      <c r="BK170" s="229">
        <f>ROUND(I170*H170,2)</f>
        <v>0</v>
      </c>
      <c r="BL170" s="14" t="s">
        <v>133</v>
      </c>
      <c r="BM170" s="228" t="s">
        <v>297</v>
      </c>
    </row>
    <row r="171" s="2" customFormat="1" ht="24.15" customHeight="1">
      <c r="A171" s="35"/>
      <c r="B171" s="36"/>
      <c r="C171" s="216" t="s">
        <v>298</v>
      </c>
      <c r="D171" s="216" t="s">
        <v>129</v>
      </c>
      <c r="E171" s="217" t="s">
        <v>299</v>
      </c>
      <c r="F171" s="218" t="s">
        <v>300</v>
      </c>
      <c r="G171" s="219" t="s">
        <v>230</v>
      </c>
      <c r="H171" s="220">
        <v>1</v>
      </c>
      <c r="I171" s="221"/>
      <c r="J171" s="222">
        <f>ROUND(I171*H171,2)</f>
        <v>0</v>
      </c>
      <c r="K171" s="223"/>
      <c r="L171" s="41"/>
      <c r="M171" s="224" t="s">
        <v>1</v>
      </c>
      <c r="N171" s="225" t="s">
        <v>38</v>
      </c>
      <c r="O171" s="88"/>
      <c r="P171" s="226">
        <f>O171*H171</f>
        <v>0</v>
      </c>
      <c r="Q171" s="226">
        <v>0.0091800000000000007</v>
      </c>
      <c r="R171" s="226">
        <f>Q171*H171</f>
        <v>0.0091800000000000007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133</v>
      </c>
      <c r="AT171" s="228" t="s">
        <v>129</v>
      </c>
      <c r="AU171" s="228" t="s">
        <v>83</v>
      </c>
      <c r="AY171" s="14" t="s">
        <v>127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81</v>
      </c>
      <c r="BK171" s="229">
        <f>ROUND(I171*H171,2)</f>
        <v>0</v>
      </c>
      <c r="BL171" s="14" t="s">
        <v>133</v>
      </c>
      <c r="BM171" s="228" t="s">
        <v>301</v>
      </c>
    </row>
    <row r="172" s="2" customFormat="1" ht="21.75" customHeight="1">
      <c r="A172" s="35"/>
      <c r="B172" s="36"/>
      <c r="C172" s="230" t="s">
        <v>302</v>
      </c>
      <c r="D172" s="230" t="s">
        <v>202</v>
      </c>
      <c r="E172" s="231" t="s">
        <v>303</v>
      </c>
      <c r="F172" s="232" t="s">
        <v>304</v>
      </c>
      <c r="G172" s="233" t="s">
        <v>230</v>
      </c>
      <c r="H172" s="234">
        <v>1</v>
      </c>
      <c r="I172" s="235"/>
      <c r="J172" s="236">
        <f>ROUND(I172*H172,2)</f>
        <v>0</v>
      </c>
      <c r="K172" s="237"/>
      <c r="L172" s="238"/>
      <c r="M172" s="239" t="s">
        <v>1</v>
      </c>
      <c r="N172" s="240" t="s">
        <v>38</v>
      </c>
      <c r="O172" s="88"/>
      <c r="P172" s="226">
        <f>O172*H172</f>
        <v>0</v>
      </c>
      <c r="Q172" s="226">
        <v>1.0129999999999999</v>
      </c>
      <c r="R172" s="226">
        <f>Q172*H172</f>
        <v>1.0129999999999999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160</v>
      </c>
      <c r="AT172" s="228" t="s">
        <v>202</v>
      </c>
      <c r="AU172" s="228" t="s">
        <v>83</v>
      </c>
      <c r="AY172" s="14" t="s">
        <v>127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81</v>
      </c>
      <c r="BK172" s="229">
        <f>ROUND(I172*H172,2)</f>
        <v>0</v>
      </c>
      <c r="BL172" s="14" t="s">
        <v>133</v>
      </c>
      <c r="BM172" s="228" t="s">
        <v>305</v>
      </c>
    </row>
    <row r="173" s="2" customFormat="1" ht="24.15" customHeight="1">
      <c r="A173" s="35"/>
      <c r="B173" s="36"/>
      <c r="C173" s="216" t="s">
        <v>306</v>
      </c>
      <c r="D173" s="216" t="s">
        <v>129</v>
      </c>
      <c r="E173" s="217" t="s">
        <v>307</v>
      </c>
      <c r="F173" s="218" t="s">
        <v>308</v>
      </c>
      <c r="G173" s="219" t="s">
        <v>230</v>
      </c>
      <c r="H173" s="220">
        <v>1</v>
      </c>
      <c r="I173" s="221"/>
      <c r="J173" s="222">
        <f>ROUND(I173*H173,2)</f>
        <v>0</v>
      </c>
      <c r="K173" s="223"/>
      <c r="L173" s="41"/>
      <c r="M173" s="224" t="s">
        <v>1</v>
      </c>
      <c r="N173" s="225" t="s">
        <v>38</v>
      </c>
      <c r="O173" s="88"/>
      <c r="P173" s="226">
        <f>O173*H173</f>
        <v>0</v>
      </c>
      <c r="Q173" s="226">
        <v>0.011469999999999999</v>
      </c>
      <c r="R173" s="226">
        <f>Q173*H173</f>
        <v>0.011469999999999999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133</v>
      </c>
      <c r="AT173" s="228" t="s">
        <v>129</v>
      </c>
      <c r="AU173" s="228" t="s">
        <v>83</v>
      </c>
      <c r="AY173" s="14" t="s">
        <v>127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81</v>
      </c>
      <c r="BK173" s="229">
        <f>ROUND(I173*H173,2)</f>
        <v>0</v>
      </c>
      <c r="BL173" s="14" t="s">
        <v>133</v>
      </c>
      <c r="BM173" s="228" t="s">
        <v>309</v>
      </c>
    </row>
    <row r="174" s="2" customFormat="1" ht="24.15" customHeight="1">
      <c r="A174" s="35"/>
      <c r="B174" s="36"/>
      <c r="C174" s="230" t="s">
        <v>310</v>
      </c>
      <c r="D174" s="230" t="s">
        <v>202</v>
      </c>
      <c r="E174" s="231" t="s">
        <v>311</v>
      </c>
      <c r="F174" s="232" t="s">
        <v>312</v>
      </c>
      <c r="G174" s="233" t="s">
        <v>230</v>
      </c>
      <c r="H174" s="234">
        <v>1</v>
      </c>
      <c r="I174" s="235"/>
      <c r="J174" s="236">
        <f>ROUND(I174*H174,2)</f>
        <v>0</v>
      </c>
      <c r="K174" s="237"/>
      <c r="L174" s="238"/>
      <c r="M174" s="239" t="s">
        <v>1</v>
      </c>
      <c r="N174" s="240" t="s">
        <v>38</v>
      </c>
      <c r="O174" s="88"/>
      <c r="P174" s="226">
        <f>O174*H174</f>
        <v>0</v>
      </c>
      <c r="Q174" s="226">
        <v>0.58499999999999996</v>
      </c>
      <c r="R174" s="226">
        <f>Q174*H174</f>
        <v>0.58499999999999996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160</v>
      </c>
      <c r="AT174" s="228" t="s">
        <v>202</v>
      </c>
      <c r="AU174" s="228" t="s">
        <v>83</v>
      </c>
      <c r="AY174" s="14" t="s">
        <v>127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81</v>
      </c>
      <c r="BK174" s="229">
        <f>ROUND(I174*H174,2)</f>
        <v>0</v>
      </c>
      <c r="BL174" s="14" t="s">
        <v>133</v>
      </c>
      <c r="BM174" s="228" t="s">
        <v>313</v>
      </c>
    </row>
    <row r="175" s="2" customFormat="1" ht="24.15" customHeight="1">
      <c r="A175" s="35"/>
      <c r="B175" s="36"/>
      <c r="C175" s="216" t="s">
        <v>314</v>
      </c>
      <c r="D175" s="216" t="s">
        <v>129</v>
      </c>
      <c r="E175" s="217" t="s">
        <v>315</v>
      </c>
      <c r="F175" s="218" t="s">
        <v>316</v>
      </c>
      <c r="G175" s="219" t="s">
        <v>230</v>
      </c>
      <c r="H175" s="220">
        <v>1</v>
      </c>
      <c r="I175" s="221"/>
      <c r="J175" s="222">
        <f>ROUND(I175*H175,2)</f>
        <v>0</v>
      </c>
      <c r="K175" s="223"/>
      <c r="L175" s="41"/>
      <c r="M175" s="224" t="s">
        <v>1</v>
      </c>
      <c r="N175" s="225" t="s">
        <v>38</v>
      </c>
      <c r="O175" s="88"/>
      <c r="P175" s="226">
        <f>O175*H175</f>
        <v>0</v>
      </c>
      <c r="Q175" s="226">
        <v>0.027529999999999999</v>
      </c>
      <c r="R175" s="226">
        <f>Q175*H175</f>
        <v>0.027529999999999999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133</v>
      </c>
      <c r="AT175" s="228" t="s">
        <v>129</v>
      </c>
      <c r="AU175" s="228" t="s">
        <v>83</v>
      </c>
      <c r="AY175" s="14" t="s">
        <v>127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81</v>
      </c>
      <c r="BK175" s="229">
        <f>ROUND(I175*H175,2)</f>
        <v>0</v>
      </c>
      <c r="BL175" s="14" t="s">
        <v>133</v>
      </c>
      <c r="BM175" s="228" t="s">
        <v>317</v>
      </c>
    </row>
    <row r="176" s="2" customFormat="1" ht="16.5" customHeight="1">
      <c r="A176" s="35"/>
      <c r="B176" s="36"/>
      <c r="C176" s="230" t="s">
        <v>318</v>
      </c>
      <c r="D176" s="230" t="s">
        <v>202</v>
      </c>
      <c r="E176" s="231" t="s">
        <v>319</v>
      </c>
      <c r="F176" s="232" t="s">
        <v>320</v>
      </c>
      <c r="G176" s="233" t="s">
        <v>230</v>
      </c>
      <c r="H176" s="234">
        <v>1</v>
      </c>
      <c r="I176" s="235"/>
      <c r="J176" s="236">
        <f>ROUND(I176*H176,2)</f>
        <v>0</v>
      </c>
      <c r="K176" s="237"/>
      <c r="L176" s="238"/>
      <c r="M176" s="239" t="s">
        <v>1</v>
      </c>
      <c r="N176" s="240" t="s">
        <v>38</v>
      </c>
      <c r="O176" s="88"/>
      <c r="P176" s="226">
        <f>O176*H176</f>
        <v>0</v>
      </c>
      <c r="Q176" s="226">
        <v>1.6000000000000001</v>
      </c>
      <c r="R176" s="226">
        <f>Q176*H176</f>
        <v>1.6000000000000001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160</v>
      </c>
      <c r="AT176" s="228" t="s">
        <v>202</v>
      </c>
      <c r="AU176" s="228" t="s">
        <v>83</v>
      </c>
      <c r="AY176" s="14" t="s">
        <v>127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81</v>
      </c>
      <c r="BK176" s="229">
        <f>ROUND(I176*H176,2)</f>
        <v>0</v>
      </c>
      <c r="BL176" s="14" t="s">
        <v>133</v>
      </c>
      <c r="BM176" s="228" t="s">
        <v>321</v>
      </c>
    </row>
    <row r="177" s="2" customFormat="1" ht="24.15" customHeight="1">
      <c r="A177" s="35"/>
      <c r="B177" s="36"/>
      <c r="C177" s="216" t="s">
        <v>322</v>
      </c>
      <c r="D177" s="216" t="s">
        <v>129</v>
      </c>
      <c r="E177" s="217" t="s">
        <v>323</v>
      </c>
      <c r="F177" s="218" t="s">
        <v>324</v>
      </c>
      <c r="G177" s="219" t="s">
        <v>230</v>
      </c>
      <c r="H177" s="220">
        <v>1</v>
      </c>
      <c r="I177" s="221"/>
      <c r="J177" s="222">
        <f>ROUND(I177*H177,2)</f>
        <v>0</v>
      </c>
      <c r="K177" s="223"/>
      <c r="L177" s="41"/>
      <c r="M177" s="224" t="s">
        <v>1</v>
      </c>
      <c r="N177" s="225" t="s">
        <v>38</v>
      </c>
      <c r="O177" s="88"/>
      <c r="P177" s="226">
        <f>O177*H177</f>
        <v>0</v>
      </c>
      <c r="Q177" s="226">
        <v>0.040000000000000001</v>
      </c>
      <c r="R177" s="226">
        <f>Q177*H177</f>
        <v>0.040000000000000001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133</v>
      </c>
      <c r="AT177" s="228" t="s">
        <v>129</v>
      </c>
      <c r="AU177" s="228" t="s">
        <v>83</v>
      </c>
      <c r="AY177" s="14" t="s">
        <v>127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81</v>
      </c>
      <c r="BK177" s="229">
        <f>ROUND(I177*H177,2)</f>
        <v>0</v>
      </c>
      <c r="BL177" s="14" t="s">
        <v>133</v>
      </c>
      <c r="BM177" s="228" t="s">
        <v>325</v>
      </c>
    </row>
    <row r="178" s="2" customFormat="1" ht="33" customHeight="1">
      <c r="A178" s="35"/>
      <c r="B178" s="36"/>
      <c r="C178" s="216" t="s">
        <v>326</v>
      </c>
      <c r="D178" s="216" t="s">
        <v>129</v>
      </c>
      <c r="E178" s="217" t="s">
        <v>327</v>
      </c>
      <c r="F178" s="218" t="s">
        <v>328</v>
      </c>
      <c r="G178" s="219" t="s">
        <v>230</v>
      </c>
      <c r="H178" s="220">
        <v>1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38</v>
      </c>
      <c r="O178" s="88"/>
      <c r="P178" s="226">
        <f>O178*H178</f>
        <v>0</v>
      </c>
      <c r="Q178" s="226">
        <v>0.010279999999999999</v>
      </c>
      <c r="R178" s="226">
        <f>Q178*H178</f>
        <v>0.010279999999999999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133</v>
      </c>
      <c r="AT178" s="228" t="s">
        <v>129</v>
      </c>
      <c r="AU178" s="228" t="s">
        <v>83</v>
      </c>
      <c r="AY178" s="14" t="s">
        <v>127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81</v>
      </c>
      <c r="BK178" s="229">
        <f>ROUND(I178*H178,2)</f>
        <v>0</v>
      </c>
      <c r="BL178" s="14" t="s">
        <v>133</v>
      </c>
      <c r="BM178" s="228" t="s">
        <v>329</v>
      </c>
    </row>
    <row r="179" s="2" customFormat="1" ht="24.15" customHeight="1">
      <c r="A179" s="35"/>
      <c r="B179" s="36"/>
      <c r="C179" s="216" t="s">
        <v>330</v>
      </c>
      <c r="D179" s="216" t="s">
        <v>129</v>
      </c>
      <c r="E179" s="217" t="s">
        <v>331</v>
      </c>
      <c r="F179" s="218" t="s">
        <v>332</v>
      </c>
      <c r="G179" s="219" t="s">
        <v>230</v>
      </c>
      <c r="H179" s="220">
        <v>1</v>
      </c>
      <c r="I179" s="221"/>
      <c r="J179" s="222">
        <f>ROUND(I179*H179,2)</f>
        <v>0</v>
      </c>
      <c r="K179" s="223"/>
      <c r="L179" s="41"/>
      <c r="M179" s="224" t="s">
        <v>1</v>
      </c>
      <c r="N179" s="225" t="s">
        <v>38</v>
      </c>
      <c r="O179" s="88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133</v>
      </c>
      <c r="AT179" s="228" t="s">
        <v>129</v>
      </c>
      <c r="AU179" s="228" t="s">
        <v>83</v>
      </c>
      <c r="AY179" s="14" t="s">
        <v>127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81</v>
      </c>
      <c r="BK179" s="229">
        <f>ROUND(I179*H179,2)</f>
        <v>0</v>
      </c>
      <c r="BL179" s="14" t="s">
        <v>133</v>
      </c>
      <c r="BM179" s="228" t="s">
        <v>333</v>
      </c>
    </row>
    <row r="180" s="2" customFormat="1" ht="33" customHeight="1">
      <c r="A180" s="35"/>
      <c r="B180" s="36"/>
      <c r="C180" s="216" t="s">
        <v>334</v>
      </c>
      <c r="D180" s="216" t="s">
        <v>129</v>
      </c>
      <c r="E180" s="217" t="s">
        <v>335</v>
      </c>
      <c r="F180" s="218" t="s">
        <v>336</v>
      </c>
      <c r="G180" s="219" t="s">
        <v>230</v>
      </c>
      <c r="H180" s="220">
        <v>1</v>
      </c>
      <c r="I180" s="221"/>
      <c r="J180" s="222">
        <f>ROUND(I180*H180,2)</f>
        <v>0</v>
      </c>
      <c r="K180" s="223"/>
      <c r="L180" s="41"/>
      <c r="M180" s="224" t="s">
        <v>1</v>
      </c>
      <c r="N180" s="225" t="s">
        <v>38</v>
      </c>
      <c r="O180" s="88"/>
      <c r="P180" s="226">
        <f>O180*H180</f>
        <v>0</v>
      </c>
      <c r="Q180" s="226">
        <v>0.035349999999999999</v>
      </c>
      <c r="R180" s="226">
        <f>Q180*H180</f>
        <v>0.035349999999999999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133</v>
      </c>
      <c r="AT180" s="228" t="s">
        <v>129</v>
      </c>
      <c r="AU180" s="228" t="s">
        <v>83</v>
      </c>
      <c r="AY180" s="14" t="s">
        <v>127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81</v>
      </c>
      <c r="BK180" s="229">
        <f>ROUND(I180*H180,2)</f>
        <v>0</v>
      </c>
      <c r="BL180" s="14" t="s">
        <v>133</v>
      </c>
      <c r="BM180" s="228" t="s">
        <v>337</v>
      </c>
    </row>
    <row r="181" s="2" customFormat="1" ht="24.15" customHeight="1">
      <c r="A181" s="35"/>
      <c r="B181" s="36"/>
      <c r="C181" s="216" t="s">
        <v>338</v>
      </c>
      <c r="D181" s="216" t="s">
        <v>129</v>
      </c>
      <c r="E181" s="217" t="s">
        <v>339</v>
      </c>
      <c r="F181" s="218" t="s">
        <v>340</v>
      </c>
      <c r="G181" s="219" t="s">
        <v>230</v>
      </c>
      <c r="H181" s="220">
        <v>1</v>
      </c>
      <c r="I181" s="221"/>
      <c r="J181" s="222">
        <f>ROUND(I181*H181,2)</f>
        <v>0</v>
      </c>
      <c r="K181" s="223"/>
      <c r="L181" s="41"/>
      <c r="M181" s="224" t="s">
        <v>1</v>
      </c>
      <c r="N181" s="225" t="s">
        <v>38</v>
      </c>
      <c r="O181" s="88"/>
      <c r="P181" s="226">
        <f>O181*H181</f>
        <v>0</v>
      </c>
      <c r="Q181" s="226">
        <v>0.21734000000000001</v>
      </c>
      <c r="R181" s="226">
        <f>Q181*H181</f>
        <v>0.21734000000000001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133</v>
      </c>
      <c r="AT181" s="228" t="s">
        <v>129</v>
      </c>
      <c r="AU181" s="228" t="s">
        <v>83</v>
      </c>
      <c r="AY181" s="14" t="s">
        <v>127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81</v>
      </c>
      <c r="BK181" s="229">
        <f>ROUND(I181*H181,2)</f>
        <v>0</v>
      </c>
      <c r="BL181" s="14" t="s">
        <v>133</v>
      </c>
      <c r="BM181" s="228" t="s">
        <v>341</v>
      </c>
    </row>
    <row r="182" s="2" customFormat="1" ht="24.15" customHeight="1">
      <c r="A182" s="35"/>
      <c r="B182" s="36"/>
      <c r="C182" s="230" t="s">
        <v>342</v>
      </c>
      <c r="D182" s="230" t="s">
        <v>202</v>
      </c>
      <c r="E182" s="231" t="s">
        <v>343</v>
      </c>
      <c r="F182" s="232" t="s">
        <v>344</v>
      </c>
      <c r="G182" s="233" t="s">
        <v>230</v>
      </c>
      <c r="H182" s="234">
        <v>1</v>
      </c>
      <c r="I182" s="235"/>
      <c r="J182" s="236">
        <f>ROUND(I182*H182,2)</f>
        <v>0</v>
      </c>
      <c r="K182" s="237"/>
      <c r="L182" s="238"/>
      <c r="M182" s="239" t="s">
        <v>1</v>
      </c>
      <c r="N182" s="240" t="s">
        <v>38</v>
      </c>
      <c r="O182" s="88"/>
      <c r="P182" s="226">
        <f>O182*H182</f>
        <v>0</v>
      </c>
      <c r="Q182" s="226">
        <v>0.054600000000000003</v>
      </c>
      <c r="R182" s="226">
        <f>Q182*H182</f>
        <v>0.054600000000000003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160</v>
      </c>
      <c r="AT182" s="228" t="s">
        <v>202</v>
      </c>
      <c r="AU182" s="228" t="s">
        <v>83</v>
      </c>
      <c r="AY182" s="14" t="s">
        <v>127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81</v>
      </c>
      <c r="BK182" s="229">
        <f>ROUND(I182*H182,2)</f>
        <v>0</v>
      </c>
      <c r="BL182" s="14" t="s">
        <v>133</v>
      </c>
      <c r="BM182" s="228" t="s">
        <v>345</v>
      </c>
    </row>
    <row r="183" s="2" customFormat="1" ht="24.15" customHeight="1">
      <c r="A183" s="35"/>
      <c r="B183" s="36"/>
      <c r="C183" s="230" t="s">
        <v>346</v>
      </c>
      <c r="D183" s="230" t="s">
        <v>202</v>
      </c>
      <c r="E183" s="231" t="s">
        <v>347</v>
      </c>
      <c r="F183" s="232" t="s">
        <v>348</v>
      </c>
      <c r="G183" s="233" t="s">
        <v>230</v>
      </c>
      <c r="H183" s="234">
        <v>3</v>
      </c>
      <c r="I183" s="235"/>
      <c r="J183" s="236">
        <f>ROUND(I183*H183,2)</f>
        <v>0</v>
      </c>
      <c r="K183" s="237"/>
      <c r="L183" s="238"/>
      <c r="M183" s="239" t="s">
        <v>1</v>
      </c>
      <c r="N183" s="240" t="s">
        <v>38</v>
      </c>
      <c r="O183" s="88"/>
      <c r="P183" s="226">
        <f>O183*H183</f>
        <v>0</v>
      </c>
      <c r="Q183" s="226">
        <v>0.002</v>
      </c>
      <c r="R183" s="226">
        <f>Q183*H183</f>
        <v>0.0060000000000000001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160</v>
      </c>
      <c r="AT183" s="228" t="s">
        <v>202</v>
      </c>
      <c r="AU183" s="228" t="s">
        <v>83</v>
      </c>
      <c r="AY183" s="14" t="s">
        <v>127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81</v>
      </c>
      <c r="BK183" s="229">
        <f>ROUND(I183*H183,2)</f>
        <v>0</v>
      </c>
      <c r="BL183" s="14" t="s">
        <v>133</v>
      </c>
      <c r="BM183" s="228" t="s">
        <v>349</v>
      </c>
    </row>
    <row r="184" s="2" customFormat="1" ht="24.15" customHeight="1">
      <c r="A184" s="35"/>
      <c r="B184" s="36"/>
      <c r="C184" s="216" t="s">
        <v>350</v>
      </c>
      <c r="D184" s="216" t="s">
        <v>129</v>
      </c>
      <c r="E184" s="217" t="s">
        <v>351</v>
      </c>
      <c r="F184" s="218" t="s">
        <v>352</v>
      </c>
      <c r="G184" s="219" t="s">
        <v>230</v>
      </c>
      <c r="H184" s="220">
        <v>1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38</v>
      </c>
      <c r="O184" s="88"/>
      <c r="P184" s="226">
        <f>O184*H184</f>
        <v>0</v>
      </c>
      <c r="Q184" s="226">
        <v>0.42080000000000001</v>
      </c>
      <c r="R184" s="226">
        <f>Q184*H184</f>
        <v>0.42080000000000001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133</v>
      </c>
      <c r="AT184" s="228" t="s">
        <v>129</v>
      </c>
      <c r="AU184" s="228" t="s">
        <v>83</v>
      </c>
      <c r="AY184" s="14" t="s">
        <v>127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81</v>
      </c>
      <c r="BK184" s="229">
        <f>ROUND(I184*H184,2)</f>
        <v>0</v>
      </c>
      <c r="BL184" s="14" t="s">
        <v>133</v>
      </c>
      <c r="BM184" s="228" t="s">
        <v>353</v>
      </c>
    </row>
    <row r="185" s="2" customFormat="1" ht="16.5" customHeight="1">
      <c r="A185" s="35"/>
      <c r="B185" s="36"/>
      <c r="C185" s="216" t="s">
        <v>354</v>
      </c>
      <c r="D185" s="216" t="s">
        <v>129</v>
      </c>
      <c r="E185" s="217" t="s">
        <v>355</v>
      </c>
      <c r="F185" s="218" t="s">
        <v>356</v>
      </c>
      <c r="G185" s="219" t="s">
        <v>158</v>
      </c>
      <c r="H185" s="220">
        <v>36.240000000000002</v>
      </c>
      <c r="I185" s="221"/>
      <c r="J185" s="222">
        <f>ROUND(I185*H185,2)</f>
        <v>0</v>
      </c>
      <c r="K185" s="223"/>
      <c r="L185" s="41"/>
      <c r="M185" s="224" t="s">
        <v>1</v>
      </c>
      <c r="N185" s="225" t="s">
        <v>38</v>
      </c>
      <c r="O185" s="88"/>
      <c r="P185" s="226">
        <f>O185*H185</f>
        <v>0</v>
      </c>
      <c r="Q185" s="226">
        <v>0.00019000000000000001</v>
      </c>
      <c r="R185" s="226">
        <f>Q185*H185</f>
        <v>0.0068856000000000004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133</v>
      </c>
      <c r="AT185" s="228" t="s">
        <v>129</v>
      </c>
      <c r="AU185" s="228" t="s">
        <v>83</v>
      </c>
      <c r="AY185" s="14" t="s">
        <v>127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81</v>
      </c>
      <c r="BK185" s="229">
        <f>ROUND(I185*H185,2)</f>
        <v>0</v>
      </c>
      <c r="BL185" s="14" t="s">
        <v>133</v>
      </c>
      <c r="BM185" s="228" t="s">
        <v>357</v>
      </c>
    </row>
    <row r="186" s="2" customFormat="1" ht="21.75" customHeight="1">
      <c r="A186" s="35"/>
      <c r="B186" s="36"/>
      <c r="C186" s="216" t="s">
        <v>358</v>
      </c>
      <c r="D186" s="216" t="s">
        <v>129</v>
      </c>
      <c r="E186" s="217" t="s">
        <v>359</v>
      </c>
      <c r="F186" s="218" t="s">
        <v>360</v>
      </c>
      <c r="G186" s="219" t="s">
        <v>158</v>
      </c>
      <c r="H186" s="220">
        <v>36.240000000000002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38</v>
      </c>
      <c r="O186" s="88"/>
      <c r="P186" s="226">
        <f>O186*H186</f>
        <v>0</v>
      </c>
      <c r="Q186" s="226">
        <v>0.00012999999999999999</v>
      </c>
      <c r="R186" s="226">
        <f>Q186*H186</f>
        <v>0.0047111999999999996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133</v>
      </c>
      <c r="AT186" s="228" t="s">
        <v>129</v>
      </c>
      <c r="AU186" s="228" t="s">
        <v>83</v>
      </c>
      <c r="AY186" s="14" t="s">
        <v>127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81</v>
      </c>
      <c r="BK186" s="229">
        <f>ROUND(I186*H186,2)</f>
        <v>0</v>
      </c>
      <c r="BL186" s="14" t="s">
        <v>133</v>
      </c>
      <c r="BM186" s="228" t="s">
        <v>361</v>
      </c>
    </row>
    <row r="187" s="12" customFormat="1" ht="22.8" customHeight="1">
      <c r="A187" s="12"/>
      <c r="B187" s="200"/>
      <c r="C187" s="201"/>
      <c r="D187" s="202" t="s">
        <v>72</v>
      </c>
      <c r="E187" s="214" t="s">
        <v>362</v>
      </c>
      <c r="F187" s="214" t="s">
        <v>363</v>
      </c>
      <c r="G187" s="201"/>
      <c r="H187" s="201"/>
      <c r="I187" s="204"/>
      <c r="J187" s="215">
        <f>BK187</f>
        <v>0</v>
      </c>
      <c r="K187" s="201"/>
      <c r="L187" s="206"/>
      <c r="M187" s="207"/>
      <c r="N187" s="208"/>
      <c r="O187" s="208"/>
      <c r="P187" s="209">
        <f>SUM(P188:P196)</f>
        <v>0</v>
      </c>
      <c r="Q187" s="208"/>
      <c r="R187" s="209">
        <f>SUM(R188:R196)</f>
        <v>0</v>
      </c>
      <c r="S187" s="208"/>
      <c r="T187" s="210">
        <f>SUM(T188:T196)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1" t="s">
        <v>81</v>
      </c>
      <c r="AT187" s="212" t="s">
        <v>72</v>
      </c>
      <c r="AU187" s="212" t="s">
        <v>81</v>
      </c>
      <c r="AY187" s="211" t="s">
        <v>127</v>
      </c>
      <c r="BK187" s="213">
        <f>SUM(BK188:BK196)</f>
        <v>0</v>
      </c>
    </row>
    <row r="188" s="2" customFormat="1" ht="21.75" customHeight="1">
      <c r="A188" s="35"/>
      <c r="B188" s="36"/>
      <c r="C188" s="216" t="s">
        <v>364</v>
      </c>
      <c r="D188" s="216" t="s">
        <v>129</v>
      </c>
      <c r="E188" s="217" t="s">
        <v>365</v>
      </c>
      <c r="F188" s="218" t="s">
        <v>366</v>
      </c>
      <c r="G188" s="219" t="s">
        <v>195</v>
      </c>
      <c r="H188" s="220">
        <v>20.728999999999999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38</v>
      </c>
      <c r="O188" s="88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133</v>
      </c>
      <c r="AT188" s="228" t="s">
        <v>129</v>
      </c>
      <c r="AU188" s="228" t="s">
        <v>83</v>
      </c>
      <c r="AY188" s="14" t="s">
        <v>127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81</v>
      </c>
      <c r="BK188" s="229">
        <f>ROUND(I188*H188,2)</f>
        <v>0</v>
      </c>
      <c r="BL188" s="14" t="s">
        <v>133</v>
      </c>
      <c r="BM188" s="228" t="s">
        <v>367</v>
      </c>
    </row>
    <row r="189" s="2" customFormat="1" ht="24.15" customHeight="1">
      <c r="A189" s="35"/>
      <c r="B189" s="36"/>
      <c r="C189" s="216" t="s">
        <v>368</v>
      </c>
      <c r="D189" s="216" t="s">
        <v>129</v>
      </c>
      <c r="E189" s="217" t="s">
        <v>369</v>
      </c>
      <c r="F189" s="218" t="s">
        <v>370</v>
      </c>
      <c r="G189" s="219" t="s">
        <v>195</v>
      </c>
      <c r="H189" s="220">
        <v>601.14099999999996</v>
      </c>
      <c r="I189" s="221"/>
      <c r="J189" s="222">
        <f>ROUND(I189*H189,2)</f>
        <v>0</v>
      </c>
      <c r="K189" s="223"/>
      <c r="L189" s="41"/>
      <c r="M189" s="224" t="s">
        <v>1</v>
      </c>
      <c r="N189" s="225" t="s">
        <v>38</v>
      </c>
      <c r="O189" s="88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133</v>
      </c>
      <c r="AT189" s="228" t="s">
        <v>129</v>
      </c>
      <c r="AU189" s="228" t="s">
        <v>83</v>
      </c>
      <c r="AY189" s="14" t="s">
        <v>127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81</v>
      </c>
      <c r="BK189" s="229">
        <f>ROUND(I189*H189,2)</f>
        <v>0</v>
      </c>
      <c r="BL189" s="14" t="s">
        <v>133</v>
      </c>
      <c r="BM189" s="228" t="s">
        <v>371</v>
      </c>
    </row>
    <row r="190" s="2" customFormat="1" ht="16.5" customHeight="1">
      <c r="A190" s="35"/>
      <c r="B190" s="36"/>
      <c r="C190" s="216" t="s">
        <v>372</v>
      </c>
      <c r="D190" s="216" t="s">
        <v>129</v>
      </c>
      <c r="E190" s="217" t="s">
        <v>373</v>
      </c>
      <c r="F190" s="218" t="s">
        <v>374</v>
      </c>
      <c r="G190" s="219" t="s">
        <v>195</v>
      </c>
      <c r="H190" s="220">
        <v>38.131</v>
      </c>
      <c r="I190" s="221"/>
      <c r="J190" s="222">
        <f>ROUND(I190*H190,2)</f>
        <v>0</v>
      </c>
      <c r="K190" s="223"/>
      <c r="L190" s="41"/>
      <c r="M190" s="224" t="s">
        <v>1</v>
      </c>
      <c r="N190" s="225" t="s">
        <v>38</v>
      </c>
      <c r="O190" s="88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133</v>
      </c>
      <c r="AT190" s="228" t="s">
        <v>129</v>
      </c>
      <c r="AU190" s="228" t="s">
        <v>83</v>
      </c>
      <c r="AY190" s="14" t="s">
        <v>127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81</v>
      </c>
      <c r="BK190" s="229">
        <f>ROUND(I190*H190,2)</f>
        <v>0</v>
      </c>
      <c r="BL190" s="14" t="s">
        <v>133</v>
      </c>
      <c r="BM190" s="228" t="s">
        <v>375</v>
      </c>
    </row>
    <row r="191" s="2" customFormat="1" ht="24.15" customHeight="1">
      <c r="A191" s="35"/>
      <c r="B191" s="36"/>
      <c r="C191" s="216" t="s">
        <v>376</v>
      </c>
      <c r="D191" s="216" t="s">
        <v>129</v>
      </c>
      <c r="E191" s="217" t="s">
        <v>377</v>
      </c>
      <c r="F191" s="218" t="s">
        <v>378</v>
      </c>
      <c r="G191" s="219" t="s">
        <v>195</v>
      </c>
      <c r="H191" s="220">
        <v>1105.799</v>
      </c>
      <c r="I191" s="221"/>
      <c r="J191" s="222">
        <f>ROUND(I191*H191,2)</f>
        <v>0</v>
      </c>
      <c r="K191" s="223"/>
      <c r="L191" s="41"/>
      <c r="M191" s="224" t="s">
        <v>1</v>
      </c>
      <c r="N191" s="225" t="s">
        <v>38</v>
      </c>
      <c r="O191" s="88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133</v>
      </c>
      <c r="AT191" s="228" t="s">
        <v>129</v>
      </c>
      <c r="AU191" s="228" t="s">
        <v>83</v>
      </c>
      <c r="AY191" s="14" t="s">
        <v>127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81</v>
      </c>
      <c r="BK191" s="229">
        <f>ROUND(I191*H191,2)</f>
        <v>0</v>
      </c>
      <c r="BL191" s="14" t="s">
        <v>133</v>
      </c>
      <c r="BM191" s="228" t="s">
        <v>379</v>
      </c>
    </row>
    <row r="192" s="2" customFormat="1" ht="24.15" customHeight="1">
      <c r="A192" s="35"/>
      <c r="B192" s="36"/>
      <c r="C192" s="216" t="s">
        <v>380</v>
      </c>
      <c r="D192" s="216" t="s">
        <v>129</v>
      </c>
      <c r="E192" s="217" t="s">
        <v>381</v>
      </c>
      <c r="F192" s="218" t="s">
        <v>382</v>
      </c>
      <c r="G192" s="219" t="s">
        <v>195</v>
      </c>
      <c r="H192" s="220">
        <v>20.728999999999999</v>
      </c>
      <c r="I192" s="221"/>
      <c r="J192" s="222">
        <f>ROUND(I192*H192,2)</f>
        <v>0</v>
      </c>
      <c r="K192" s="223"/>
      <c r="L192" s="41"/>
      <c r="M192" s="224" t="s">
        <v>1</v>
      </c>
      <c r="N192" s="225" t="s">
        <v>38</v>
      </c>
      <c r="O192" s="88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133</v>
      </c>
      <c r="AT192" s="228" t="s">
        <v>129</v>
      </c>
      <c r="AU192" s="228" t="s">
        <v>83</v>
      </c>
      <c r="AY192" s="14" t="s">
        <v>127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81</v>
      </c>
      <c r="BK192" s="229">
        <f>ROUND(I192*H192,2)</f>
        <v>0</v>
      </c>
      <c r="BL192" s="14" t="s">
        <v>133</v>
      </c>
      <c r="BM192" s="228" t="s">
        <v>383</v>
      </c>
    </row>
    <row r="193" s="2" customFormat="1" ht="24.15" customHeight="1">
      <c r="A193" s="35"/>
      <c r="B193" s="36"/>
      <c r="C193" s="216" t="s">
        <v>384</v>
      </c>
      <c r="D193" s="216" t="s">
        <v>129</v>
      </c>
      <c r="E193" s="217" t="s">
        <v>385</v>
      </c>
      <c r="F193" s="218" t="s">
        <v>386</v>
      </c>
      <c r="G193" s="219" t="s">
        <v>195</v>
      </c>
      <c r="H193" s="220">
        <v>38.131</v>
      </c>
      <c r="I193" s="221"/>
      <c r="J193" s="222">
        <f>ROUND(I193*H193,2)</f>
        <v>0</v>
      </c>
      <c r="K193" s="223"/>
      <c r="L193" s="41"/>
      <c r="M193" s="224" t="s">
        <v>1</v>
      </c>
      <c r="N193" s="225" t="s">
        <v>38</v>
      </c>
      <c r="O193" s="88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133</v>
      </c>
      <c r="AT193" s="228" t="s">
        <v>129</v>
      </c>
      <c r="AU193" s="228" t="s">
        <v>83</v>
      </c>
      <c r="AY193" s="14" t="s">
        <v>127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81</v>
      </c>
      <c r="BK193" s="229">
        <f>ROUND(I193*H193,2)</f>
        <v>0</v>
      </c>
      <c r="BL193" s="14" t="s">
        <v>133</v>
      </c>
      <c r="BM193" s="228" t="s">
        <v>387</v>
      </c>
    </row>
    <row r="194" s="2" customFormat="1" ht="33" customHeight="1">
      <c r="A194" s="35"/>
      <c r="B194" s="36"/>
      <c r="C194" s="216" t="s">
        <v>388</v>
      </c>
      <c r="D194" s="216" t="s">
        <v>129</v>
      </c>
      <c r="E194" s="217" t="s">
        <v>389</v>
      </c>
      <c r="F194" s="218" t="s">
        <v>390</v>
      </c>
      <c r="G194" s="219" t="s">
        <v>195</v>
      </c>
      <c r="H194" s="220">
        <v>16.111999999999998</v>
      </c>
      <c r="I194" s="221"/>
      <c r="J194" s="222">
        <f>ROUND(I194*H194,2)</f>
        <v>0</v>
      </c>
      <c r="K194" s="223"/>
      <c r="L194" s="41"/>
      <c r="M194" s="224" t="s">
        <v>1</v>
      </c>
      <c r="N194" s="225" t="s">
        <v>38</v>
      </c>
      <c r="O194" s="88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133</v>
      </c>
      <c r="AT194" s="228" t="s">
        <v>129</v>
      </c>
      <c r="AU194" s="228" t="s">
        <v>83</v>
      </c>
      <c r="AY194" s="14" t="s">
        <v>127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81</v>
      </c>
      <c r="BK194" s="229">
        <f>ROUND(I194*H194,2)</f>
        <v>0</v>
      </c>
      <c r="BL194" s="14" t="s">
        <v>133</v>
      </c>
      <c r="BM194" s="228" t="s">
        <v>391</v>
      </c>
    </row>
    <row r="195" s="2" customFormat="1" ht="33" customHeight="1">
      <c r="A195" s="35"/>
      <c r="B195" s="36"/>
      <c r="C195" s="216" t="s">
        <v>392</v>
      </c>
      <c r="D195" s="216" t="s">
        <v>129</v>
      </c>
      <c r="E195" s="217" t="s">
        <v>393</v>
      </c>
      <c r="F195" s="218" t="s">
        <v>394</v>
      </c>
      <c r="G195" s="219" t="s">
        <v>195</v>
      </c>
      <c r="H195" s="220">
        <v>22.018999999999998</v>
      </c>
      <c r="I195" s="221"/>
      <c r="J195" s="222">
        <f>ROUND(I195*H195,2)</f>
        <v>0</v>
      </c>
      <c r="K195" s="223"/>
      <c r="L195" s="41"/>
      <c r="M195" s="224" t="s">
        <v>1</v>
      </c>
      <c r="N195" s="225" t="s">
        <v>38</v>
      </c>
      <c r="O195" s="88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133</v>
      </c>
      <c r="AT195" s="228" t="s">
        <v>129</v>
      </c>
      <c r="AU195" s="228" t="s">
        <v>83</v>
      </c>
      <c r="AY195" s="14" t="s">
        <v>127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4" t="s">
        <v>81</v>
      </c>
      <c r="BK195" s="229">
        <f>ROUND(I195*H195,2)</f>
        <v>0</v>
      </c>
      <c r="BL195" s="14" t="s">
        <v>133</v>
      </c>
      <c r="BM195" s="228" t="s">
        <v>395</v>
      </c>
    </row>
    <row r="196" s="2" customFormat="1" ht="24.15" customHeight="1">
      <c r="A196" s="35"/>
      <c r="B196" s="36"/>
      <c r="C196" s="216" t="s">
        <v>396</v>
      </c>
      <c r="D196" s="216" t="s">
        <v>129</v>
      </c>
      <c r="E196" s="217" t="s">
        <v>397</v>
      </c>
      <c r="F196" s="218" t="s">
        <v>398</v>
      </c>
      <c r="G196" s="219" t="s">
        <v>195</v>
      </c>
      <c r="H196" s="220">
        <v>20.728999999999999</v>
      </c>
      <c r="I196" s="221"/>
      <c r="J196" s="222">
        <f>ROUND(I196*H196,2)</f>
        <v>0</v>
      </c>
      <c r="K196" s="223"/>
      <c r="L196" s="41"/>
      <c r="M196" s="224" t="s">
        <v>1</v>
      </c>
      <c r="N196" s="225" t="s">
        <v>38</v>
      </c>
      <c r="O196" s="88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133</v>
      </c>
      <c r="AT196" s="228" t="s">
        <v>129</v>
      </c>
      <c r="AU196" s="228" t="s">
        <v>83</v>
      </c>
      <c r="AY196" s="14" t="s">
        <v>127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81</v>
      </c>
      <c r="BK196" s="229">
        <f>ROUND(I196*H196,2)</f>
        <v>0</v>
      </c>
      <c r="BL196" s="14" t="s">
        <v>133</v>
      </c>
      <c r="BM196" s="228" t="s">
        <v>399</v>
      </c>
    </row>
    <row r="197" s="12" customFormat="1" ht="22.8" customHeight="1">
      <c r="A197" s="12"/>
      <c r="B197" s="200"/>
      <c r="C197" s="201"/>
      <c r="D197" s="202" t="s">
        <v>72</v>
      </c>
      <c r="E197" s="214" t="s">
        <v>400</v>
      </c>
      <c r="F197" s="214" t="s">
        <v>401</v>
      </c>
      <c r="G197" s="201"/>
      <c r="H197" s="201"/>
      <c r="I197" s="204"/>
      <c r="J197" s="215">
        <f>BK197</f>
        <v>0</v>
      </c>
      <c r="K197" s="201"/>
      <c r="L197" s="206"/>
      <c r="M197" s="207"/>
      <c r="N197" s="208"/>
      <c r="O197" s="208"/>
      <c r="P197" s="209">
        <f>SUM(P198:P199)</f>
        <v>0</v>
      </c>
      <c r="Q197" s="208"/>
      <c r="R197" s="209">
        <f>SUM(R198:R199)</f>
        <v>0</v>
      </c>
      <c r="S197" s="208"/>
      <c r="T197" s="210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1" t="s">
        <v>81</v>
      </c>
      <c r="AT197" s="212" t="s">
        <v>72</v>
      </c>
      <c r="AU197" s="212" t="s">
        <v>81</v>
      </c>
      <c r="AY197" s="211" t="s">
        <v>127</v>
      </c>
      <c r="BK197" s="213">
        <f>SUM(BK198:BK199)</f>
        <v>0</v>
      </c>
    </row>
    <row r="198" s="2" customFormat="1" ht="33" customHeight="1">
      <c r="A198" s="35"/>
      <c r="B198" s="36"/>
      <c r="C198" s="216" t="s">
        <v>402</v>
      </c>
      <c r="D198" s="216" t="s">
        <v>129</v>
      </c>
      <c r="E198" s="217" t="s">
        <v>403</v>
      </c>
      <c r="F198" s="218" t="s">
        <v>404</v>
      </c>
      <c r="G198" s="219" t="s">
        <v>195</v>
      </c>
      <c r="H198" s="220">
        <v>48.805</v>
      </c>
      <c r="I198" s="221"/>
      <c r="J198" s="222">
        <f>ROUND(I198*H198,2)</f>
        <v>0</v>
      </c>
      <c r="K198" s="223"/>
      <c r="L198" s="41"/>
      <c r="M198" s="224" t="s">
        <v>1</v>
      </c>
      <c r="N198" s="225" t="s">
        <v>38</v>
      </c>
      <c r="O198" s="88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133</v>
      </c>
      <c r="AT198" s="228" t="s">
        <v>129</v>
      </c>
      <c r="AU198" s="228" t="s">
        <v>83</v>
      </c>
      <c r="AY198" s="14" t="s">
        <v>127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81</v>
      </c>
      <c r="BK198" s="229">
        <f>ROUND(I198*H198,2)</f>
        <v>0</v>
      </c>
      <c r="BL198" s="14" t="s">
        <v>133</v>
      </c>
      <c r="BM198" s="228" t="s">
        <v>405</v>
      </c>
    </row>
    <row r="199" s="2" customFormat="1" ht="24.15" customHeight="1">
      <c r="A199" s="35"/>
      <c r="B199" s="36"/>
      <c r="C199" s="216" t="s">
        <v>406</v>
      </c>
      <c r="D199" s="216" t="s">
        <v>129</v>
      </c>
      <c r="E199" s="217" t="s">
        <v>407</v>
      </c>
      <c r="F199" s="218" t="s">
        <v>408</v>
      </c>
      <c r="G199" s="219" t="s">
        <v>195</v>
      </c>
      <c r="H199" s="220">
        <v>80.051000000000002</v>
      </c>
      <c r="I199" s="221"/>
      <c r="J199" s="222">
        <f>ROUND(I199*H199,2)</f>
        <v>0</v>
      </c>
      <c r="K199" s="223"/>
      <c r="L199" s="41"/>
      <c r="M199" s="246" t="s">
        <v>1</v>
      </c>
      <c r="N199" s="247" t="s">
        <v>38</v>
      </c>
      <c r="O199" s="248"/>
      <c r="P199" s="249">
        <f>O199*H199</f>
        <v>0</v>
      </c>
      <c r="Q199" s="249">
        <v>0</v>
      </c>
      <c r="R199" s="249">
        <f>Q199*H199</f>
        <v>0</v>
      </c>
      <c r="S199" s="249">
        <v>0</v>
      </c>
      <c r="T199" s="250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133</v>
      </c>
      <c r="AT199" s="228" t="s">
        <v>129</v>
      </c>
      <c r="AU199" s="228" t="s">
        <v>83</v>
      </c>
      <c r="AY199" s="14" t="s">
        <v>127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4" t="s">
        <v>81</v>
      </c>
      <c r="BK199" s="229">
        <f>ROUND(I199*H199,2)</f>
        <v>0</v>
      </c>
      <c r="BL199" s="14" t="s">
        <v>133</v>
      </c>
      <c r="BM199" s="228" t="s">
        <v>409</v>
      </c>
    </row>
    <row r="200" s="2" customFormat="1" ht="6.96" customHeight="1">
      <c r="A200" s="35"/>
      <c r="B200" s="63"/>
      <c r="C200" s="64"/>
      <c r="D200" s="64"/>
      <c r="E200" s="64"/>
      <c r="F200" s="64"/>
      <c r="G200" s="64"/>
      <c r="H200" s="64"/>
      <c r="I200" s="64"/>
      <c r="J200" s="64"/>
      <c r="K200" s="64"/>
      <c r="L200" s="41"/>
      <c r="M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</row>
  </sheetData>
  <sheetProtection sheet="1" autoFilter="0" formatColumns="0" formatRows="0" objects="1" scenarios="1" spinCount="100000" saltValue="qRCfVVsn3Oo6DIXx7mNjmp1saCH9sn2wLEwBaAIOVwqMn7+53KAxkrwg42cpJviacgOIh0uRuG6QSqnQrmZsZA==" hashValue="rR6bVkYqwke0GMwGywE2csR2/a6EyvEar5ip5GysgrAXzGzTniJP6I3Gb08jrLSUCNJE0zs20AQvfrtY+PmT0g==" algorithmName="SHA-512" password="DEB6"/>
  <autoFilter ref="C123:K199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96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Přípojka splaškové a dešťové kanalizace, oplocení areálu na Ořechovské 35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410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15. 12. 2023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30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ROUND((SUM(BE126:BE258)),  2)</f>
        <v>0</v>
      </c>
      <c r="G33" s="35"/>
      <c r="H33" s="35"/>
      <c r="I33" s="152">
        <v>0.20999999999999999</v>
      </c>
      <c r="J33" s="151">
        <f>ROUND(((SUM(BE126:BE258))*I33),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ROUND((SUM(BF126:BF258)),  2)</f>
        <v>0</v>
      </c>
      <c r="G34" s="35"/>
      <c r="H34" s="35"/>
      <c r="I34" s="152">
        <v>0.12</v>
      </c>
      <c r="J34" s="151">
        <f>ROUND(((SUM(BF126:BF258))*I34),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ROUND((SUM(BG126:BG258)),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ROUND((SUM(BH126:BH258)),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ROUND((SUM(BI126:BI258)),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Přípojka splaškové a dešťové kanalizace, oplocení areálu na Ořechovské 35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23-564-1 - SO 01.2 Dešťová retence a areálové rozvody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15. 12. 2023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100</v>
      </c>
      <c r="D94" s="173"/>
      <c r="E94" s="173"/>
      <c r="F94" s="173"/>
      <c r="G94" s="173"/>
      <c r="H94" s="173"/>
      <c r="I94" s="173"/>
      <c r="J94" s="174" t="s">
        <v>101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102</v>
      </c>
      <c r="D96" s="37"/>
      <c r="E96" s="37"/>
      <c r="F96" s="37"/>
      <c r="G96" s="37"/>
      <c r="H96" s="37"/>
      <c r="I96" s="37"/>
      <c r="J96" s="107">
        <f>J126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103</v>
      </c>
    </row>
    <row r="97" s="9" customFormat="1" ht="24.96" customHeight="1">
      <c r="A97" s="9"/>
      <c r="B97" s="176"/>
      <c r="C97" s="177"/>
      <c r="D97" s="178" t="s">
        <v>104</v>
      </c>
      <c r="E97" s="179"/>
      <c r="F97" s="179"/>
      <c r="G97" s="179"/>
      <c r="H97" s="179"/>
      <c r="I97" s="179"/>
      <c r="J97" s="180">
        <f>J127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105</v>
      </c>
      <c r="E98" s="185"/>
      <c r="F98" s="185"/>
      <c r="G98" s="185"/>
      <c r="H98" s="185"/>
      <c r="I98" s="185"/>
      <c r="J98" s="186">
        <f>J128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411</v>
      </c>
      <c r="E99" s="185"/>
      <c r="F99" s="185"/>
      <c r="G99" s="185"/>
      <c r="H99" s="185"/>
      <c r="I99" s="185"/>
      <c r="J99" s="186">
        <f>J154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106</v>
      </c>
      <c r="E100" s="185"/>
      <c r="F100" s="185"/>
      <c r="G100" s="185"/>
      <c r="H100" s="185"/>
      <c r="I100" s="185"/>
      <c r="J100" s="186">
        <f>J157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107</v>
      </c>
      <c r="E101" s="185"/>
      <c r="F101" s="185"/>
      <c r="G101" s="185"/>
      <c r="H101" s="185"/>
      <c r="I101" s="185"/>
      <c r="J101" s="186">
        <f>J159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108</v>
      </c>
      <c r="E102" s="185"/>
      <c r="F102" s="185"/>
      <c r="G102" s="185"/>
      <c r="H102" s="185"/>
      <c r="I102" s="185"/>
      <c r="J102" s="186">
        <f>J175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109</v>
      </c>
      <c r="E103" s="185"/>
      <c r="F103" s="185"/>
      <c r="G103" s="185"/>
      <c r="H103" s="185"/>
      <c r="I103" s="185"/>
      <c r="J103" s="186">
        <f>J182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412</v>
      </c>
      <c r="E104" s="185"/>
      <c r="F104" s="185"/>
      <c r="G104" s="185"/>
      <c r="H104" s="185"/>
      <c r="I104" s="185"/>
      <c r="J104" s="186">
        <f>J245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110</v>
      </c>
      <c r="E105" s="185"/>
      <c r="F105" s="185"/>
      <c r="G105" s="185"/>
      <c r="H105" s="185"/>
      <c r="I105" s="185"/>
      <c r="J105" s="186">
        <f>J248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111</v>
      </c>
      <c r="E106" s="185"/>
      <c r="F106" s="185"/>
      <c r="G106" s="185"/>
      <c r="H106" s="185"/>
      <c r="I106" s="185"/>
      <c r="J106" s="186">
        <f>J257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112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16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6.25" customHeight="1">
      <c r="A116" s="35"/>
      <c r="B116" s="36"/>
      <c r="C116" s="37"/>
      <c r="D116" s="37"/>
      <c r="E116" s="171" t="str">
        <f>E7</f>
        <v>Přípojka splaškové a dešťové kanalizace, oplocení areálu na Ořechovské 35</v>
      </c>
      <c r="F116" s="29"/>
      <c r="G116" s="29"/>
      <c r="H116" s="29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97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3" t="str">
        <f>E9</f>
        <v>23-564-1 - SO 01.2 Dešťová retence a areálové rozvody</v>
      </c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F12</f>
        <v xml:space="preserve"> </v>
      </c>
      <c r="G120" s="37"/>
      <c r="H120" s="37"/>
      <c r="I120" s="29" t="s">
        <v>22</v>
      </c>
      <c r="J120" s="76" t="str">
        <f>IF(J12="","",J12)</f>
        <v>15. 12. 2023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7"/>
      <c r="E122" s="37"/>
      <c r="F122" s="24" t="str">
        <f>E15</f>
        <v xml:space="preserve"> </v>
      </c>
      <c r="G122" s="37"/>
      <c r="H122" s="37"/>
      <c r="I122" s="29" t="s">
        <v>29</v>
      </c>
      <c r="J122" s="33" t="str">
        <f>E21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27</v>
      </c>
      <c r="D123" s="37"/>
      <c r="E123" s="37"/>
      <c r="F123" s="24" t="str">
        <f>IF(E18="","",E18)</f>
        <v>Vyplň údaj</v>
      </c>
      <c r="G123" s="37"/>
      <c r="H123" s="37"/>
      <c r="I123" s="29" t="s">
        <v>30</v>
      </c>
      <c r="J123" s="33" t="str">
        <f>E24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88"/>
      <c r="B125" s="189"/>
      <c r="C125" s="190" t="s">
        <v>113</v>
      </c>
      <c r="D125" s="191" t="s">
        <v>58</v>
      </c>
      <c r="E125" s="191" t="s">
        <v>54</v>
      </c>
      <c r="F125" s="191" t="s">
        <v>55</v>
      </c>
      <c r="G125" s="191" t="s">
        <v>114</v>
      </c>
      <c r="H125" s="191" t="s">
        <v>115</v>
      </c>
      <c r="I125" s="191" t="s">
        <v>116</v>
      </c>
      <c r="J125" s="192" t="s">
        <v>101</v>
      </c>
      <c r="K125" s="193" t="s">
        <v>117</v>
      </c>
      <c r="L125" s="194"/>
      <c r="M125" s="97" t="s">
        <v>1</v>
      </c>
      <c r="N125" s="98" t="s">
        <v>37</v>
      </c>
      <c r="O125" s="98" t="s">
        <v>118</v>
      </c>
      <c r="P125" s="98" t="s">
        <v>119</v>
      </c>
      <c r="Q125" s="98" t="s">
        <v>120</v>
      </c>
      <c r="R125" s="98" t="s">
        <v>121</v>
      </c>
      <c r="S125" s="98" t="s">
        <v>122</v>
      </c>
      <c r="T125" s="99" t="s">
        <v>123</v>
      </c>
      <c r="U125" s="188"/>
      <c r="V125" s="188"/>
      <c r="W125" s="188"/>
      <c r="X125" s="188"/>
      <c r="Y125" s="188"/>
      <c r="Z125" s="188"/>
      <c r="AA125" s="188"/>
      <c r="AB125" s="188"/>
      <c r="AC125" s="188"/>
      <c r="AD125" s="188"/>
      <c r="AE125" s="188"/>
    </row>
    <row r="126" s="2" customFormat="1" ht="22.8" customHeight="1">
      <c r="A126" s="35"/>
      <c r="B126" s="36"/>
      <c r="C126" s="104" t="s">
        <v>124</v>
      </c>
      <c r="D126" s="37"/>
      <c r="E126" s="37"/>
      <c r="F126" s="37"/>
      <c r="G126" s="37"/>
      <c r="H126" s="37"/>
      <c r="I126" s="37"/>
      <c r="J126" s="195">
        <f>BK126</f>
        <v>0</v>
      </c>
      <c r="K126" s="37"/>
      <c r="L126" s="41"/>
      <c r="M126" s="100"/>
      <c r="N126" s="196"/>
      <c r="O126" s="101"/>
      <c r="P126" s="197">
        <f>P127</f>
        <v>0</v>
      </c>
      <c r="Q126" s="101"/>
      <c r="R126" s="197">
        <f>R127</f>
        <v>1167.4852844699999</v>
      </c>
      <c r="S126" s="101"/>
      <c r="T126" s="198">
        <f>T127</f>
        <v>373.56063999999998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72</v>
      </c>
      <c r="AU126" s="14" t="s">
        <v>103</v>
      </c>
      <c r="BK126" s="199">
        <f>BK127</f>
        <v>0</v>
      </c>
    </row>
    <row r="127" s="12" customFormat="1" ht="25.92" customHeight="1">
      <c r="A127" s="12"/>
      <c r="B127" s="200"/>
      <c r="C127" s="201"/>
      <c r="D127" s="202" t="s">
        <v>72</v>
      </c>
      <c r="E127" s="203" t="s">
        <v>125</v>
      </c>
      <c r="F127" s="203" t="s">
        <v>126</v>
      </c>
      <c r="G127" s="201"/>
      <c r="H127" s="201"/>
      <c r="I127" s="204"/>
      <c r="J127" s="205">
        <f>BK127</f>
        <v>0</v>
      </c>
      <c r="K127" s="201"/>
      <c r="L127" s="206"/>
      <c r="M127" s="207"/>
      <c r="N127" s="208"/>
      <c r="O127" s="208"/>
      <c r="P127" s="209">
        <f>P128+P154+P157+P159+P175+P182+P245+P248+P257</f>
        <v>0</v>
      </c>
      <c r="Q127" s="208"/>
      <c r="R127" s="209">
        <f>R128+R154+R157+R159+R175+R182+R245+R248+R257</f>
        <v>1167.4852844699999</v>
      </c>
      <c r="S127" s="208"/>
      <c r="T127" s="210">
        <f>T128+T154+T157+T159+T175+T182+T245+T248+T257</f>
        <v>373.56063999999998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81</v>
      </c>
      <c r="AT127" s="212" t="s">
        <v>72</v>
      </c>
      <c r="AU127" s="212" t="s">
        <v>73</v>
      </c>
      <c r="AY127" s="211" t="s">
        <v>127</v>
      </c>
      <c r="BK127" s="213">
        <f>BK128+BK154+BK157+BK159+BK175+BK182+BK245+BK248+BK257</f>
        <v>0</v>
      </c>
    </row>
    <row r="128" s="12" customFormat="1" ht="22.8" customHeight="1">
      <c r="A128" s="12"/>
      <c r="B128" s="200"/>
      <c r="C128" s="201"/>
      <c r="D128" s="202" t="s">
        <v>72</v>
      </c>
      <c r="E128" s="214" t="s">
        <v>81</v>
      </c>
      <c r="F128" s="214" t="s">
        <v>128</v>
      </c>
      <c r="G128" s="201"/>
      <c r="H128" s="201"/>
      <c r="I128" s="204"/>
      <c r="J128" s="215">
        <f>BK128</f>
        <v>0</v>
      </c>
      <c r="K128" s="201"/>
      <c r="L128" s="206"/>
      <c r="M128" s="207"/>
      <c r="N128" s="208"/>
      <c r="O128" s="208"/>
      <c r="P128" s="209">
        <f>SUM(P129:P153)</f>
        <v>0</v>
      </c>
      <c r="Q128" s="208"/>
      <c r="R128" s="209">
        <f>SUM(R129:R153)</f>
        <v>533.61551009000004</v>
      </c>
      <c r="S128" s="208"/>
      <c r="T128" s="210">
        <f>SUM(T129:T153)</f>
        <v>353.84813999999994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81</v>
      </c>
      <c r="AT128" s="212" t="s">
        <v>72</v>
      </c>
      <c r="AU128" s="212" t="s">
        <v>81</v>
      </c>
      <c r="AY128" s="211" t="s">
        <v>127</v>
      </c>
      <c r="BK128" s="213">
        <f>SUM(BK129:BK153)</f>
        <v>0</v>
      </c>
    </row>
    <row r="129" s="2" customFormat="1" ht="24.15" customHeight="1">
      <c r="A129" s="35"/>
      <c r="B129" s="36"/>
      <c r="C129" s="216" t="s">
        <v>81</v>
      </c>
      <c r="D129" s="216" t="s">
        <v>129</v>
      </c>
      <c r="E129" s="217" t="s">
        <v>413</v>
      </c>
      <c r="F129" s="218" t="s">
        <v>414</v>
      </c>
      <c r="G129" s="219" t="s">
        <v>132</v>
      </c>
      <c r="H129" s="220">
        <v>445.09199999999998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38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0.44</v>
      </c>
      <c r="T129" s="227">
        <f>S129*H129</f>
        <v>195.84047999999999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133</v>
      </c>
      <c r="AT129" s="228" t="s">
        <v>129</v>
      </c>
      <c r="AU129" s="228" t="s">
        <v>83</v>
      </c>
      <c r="AY129" s="14" t="s">
        <v>127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81</v>
      </c>
      <c r="BK129" s="229">
        <f>ROUND(I129*H129,2)</f>
        <v>0</v>
      </c>
      <c r="BL129" s="14" t="s">
        <v>133</v>
      </c>
      <c r="BM129" s="228" t="s">
        <v>415</v>
      </c>
    </row>
    <row r="130" s="2" customFormat="1" ht="16.5" customHeight="1">
      <c r="A130" s="35"/>
      <c r="B130" s="36"/>
      <c r="C130" s="216" t="s">
        <v>83</v>
      </c>
      <c r="D130" s="216" t="s">
        <v>129</v>
      </c>
      <c r="E130" s="217" t="s">
        <v>416</v>
      </c>
      <c r="F130" s="218" t="s">
        <v>417</v>
      </c>
      <c r="G130" s="219" t="s">
        <v>132</v>
      </c>
      <c r="H130" s="220">
        <v>445.09199999999998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38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0.35499999999999998</v>
      </c>
      <c r="T130" s="227">
        <f>S130*H130</f>
        <v>158.00765999999999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133</v>
      </c>
      <c r="AT130" s="228" t="s">
        <v>129</v>
      </c>
      <c r="AU130" s="228" t="s">
        <v>83</v>
      </c>
      <c r="AY130" s="14" t="s">
        <v>127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81</v>
      </c>
      <c r="BK130" s="229">
        <f>ROUND(I130*H130,2)</f>
        <v>0</v>
      </c>
      <c r="BL130" s="14" t="s">
        <v>133</v>
      </c>
      <c r="BM130" s="228" t="s">
        <v>418</v>
      </c>
    </row>
    <row r="131" s="2" customFormat="1" ht="24.15" customHeight="1">
      <c r="A131" s="35"/>
      <c r="B131" s="36"/>
      <c r="C131" s="216" t="s">
        <v>138</v>
      </c>
      <c r="D131" s="216" t="s">
        <v>129</v>
      </c>
      <c r="E131" s="217" t="s">
        <v>146</v>
      </c>
      <c r="F131" s="218" t="s">
        <v>147</v>
      </c>
      <c r="G131" s="219" t="s">
        <v>148</v>
      </c>
      <c r="H131" s="220">
        <v>240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38</v>
      </c>
      <c r="O131" s="88"/>
      <c r="P131" s="226">
        <f>O131*H131</f>
        <v>0</v>
      </c>
      <c r="Q131" s="226">
        <v>3.0000000000000001E-05</v>
      </c>
      <c r="R131" s="226">
        <f>Q131*H131</f>
        <v>0.0071999999999999998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133</v>
      </c>
      <c r="AT131" s="228" t="s">
        <v>129</v>
      </c>
      <c r="AU131" s="228" t="s">
        <v>83</v>
      </c>
      <c r="AY131" s="14" t="s">
        <v>127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81</v>
      </c>
      <c r="BK131" s="229">
        <f>ROUND(I131*H131,2)</f>
        <v>0</v>
      </c>
      <c r="BL131" s="14" t="s">
        <v>133</v>
      </c>
      <c r="BM131" s="228" t="s">
        <v>419</v>
      </c>
    </row>
    <row r="132" s="2" customFormat="1" ht="24.15" customHeight="1">
      <c r="A132" s="35"/>
      <c r="B132" s="36"/>
      <c r="C132" s="216" t="s">
        <v>133</v>
      </c>
      <c r="D132" s="216" t="s">
        <v>129</v>
      </c>
      <c r="E132" s="217" t="s">
        <v>151</v>
      </c>
      <c r="F132" s="218" t="s">
        <v>152</v>
      </c>
      <c r="G132" s="219" t="s">
        <v>153</v>
      </c>
      <c r="H132" s="220">
        <v>30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38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133</v>
      </c>
      <c r="AT132" s="228" t="s">
        <v>129</v>
      </c>
      <c r="AU132" s="228" t="s">
        <v>83</v>
      </c>
      <c r="AY132" s="14" t="s">
        <v>127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81</v>
      </c>
      <c r="BK132" s="229">
        <f>ROUND(I132*H132,2)</f>
        <v>0</v>
      </c>
      <c r="BL132" s="14" t="s">
        <v>133</v>
      </c>
      <c r="BM132" s="228" t="s">
        <v>420</v>
      </c>
    </row>
    <row r="133" s="2" customFormat="1" ht="24.15" customHeight="1">
      <c r="A133" s="35"/>
      <c r="B133" s="36"/>
      <c r="C133" s="216" t="s">
        <v>145</v>
      </c>
      <c r="D133" s="216" t="s">
        <v>129</v>
      </c>
      <c r="E133" s="217" t="s">
        <v>421</v>
      </c>
      <c r="F133" s="218" t="s">
        <v>422</v>
      </c>
      <c r="G133" s="219" t="s">
        <v>158</v>
      </c>
      <c r="H133" s="220">
        <v>5.2000000000000002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38</v>
      </c>
      <c r="O133" s="88"/>
      <c r="P133" s="226">
        <f>O133*H133</f>
        <v>0</v>
      </c>
      <c r="Q133" s="226">
        <v>0.036900000000000002</v>
      </c>
      <c r="R133" s="226">
        <f>Q133*H133</f>
        <v>0.19188000000000002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133</v>
      </c>
      <c r="AT133" s="228" t="s">
        <v>129</v>
      </c>
      <c r="AU133" s="228" t="s">
        <v>83</v>
      </c>
      <c r="AY133" s="14" t="s">
        <v>127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81</v>
      </c>
      <c r="BK133" s="229">
        <f>ROUND(I133*H133,2)</f>
        <v>0</v>
      </c>
      <c r="BL133" s="14" t="s">
        <v>133</v>
      </c>
      <c r="BM133" s="228" t="s">
        <v>423</v>
      </c>
    </row>
    <row r="134" s="2" customFormat="1" ht="24.15" customHeight="1">
      <c r="A134" s="35"/>
      <c r="B134" s="36"/>
      <c r="C134" s="216" t="s">
        <v>150</v>
      </c>
      <c r="D134" s="216" t="s">
        <v>129</v>
      </c>
      <c r="E134" s="217" t="s">
        <v>161</v>
      </c>
      <c r="F134" s="218" t="s">
        <v>162</v>
      </c>
      <c r="G134" s="219" t="s">
        <v>163</v>
      </c>
      <c r="H134" s="220">
        <v>7.7999999999999998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38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133</v>
      </c>
      <c r="AT134" s="228" t="s">
        <v>129</v>
      </c>
      <c r="AU134" s="228" t="s">
        <v>83</v>
      </c>
      <c r="AY134" s="14" t="s">
        <v>127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81</v>
      </c>
      <c r="BK134" s="229">
        <f>ROUND(I134*H134,2)</f>
        <v>0</v>
      </c>
      <c r="BL134" s="14" t="s">
        <v>133</v>
      </c>
      <c r="BM134" s="228" t="s">
        <v>424</v>
      </c>
    </row>
    <row r="135" s="2" customFormat="1" ht="33" customHeight="1">
      <c r="A135" s="35"/>
      <c r="B135" s="36"/>
      <c r="C135" s="216" t="s">
        <v>155</v>
      </c>
      <c r="D135" s="216" t="s">
        <v>129</v>
      </c>
      <c r="E135" s="217" t="s">
        <v>425</v>
      </c>
      <c r="F135" s="218" t="s">
        <v>426</v>
      </c>
      <c r="G135" s="219" t="s">
        <v>163</v>
      </c>
      <c r="H135" s="220">
        <v>952.34299999999996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38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133</v>
      </c>
      <c r="AT135" s="228" t="s">
        <v>129</v>
      </c>
      <c r="AU135" s="228" t="s">
        <v>83</v>
      </c>
      <c r="AY135" s="14" t="s">
        <v>127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81</v>
      </c>
      <c r="BK135" s="229">
        <f>ROUND(I135*H135,2)</f>
        <v>0</v>
      </c>
      <c r="BL135" s="14" t="s">
        <v>133</v>
      </c>
      <c r="BM135" s="228" t="s">
        <v>427</v>
      </c>
    </row>
    <row r="136" s="2" customFormat="1" ht="33" customHeight="1">
      <c r="A136" s="35"/>
      <c r="B136" s="36"/>
      <c r="C136" s="216" t="s">
        <v>160</v>
      </c>
      <c r="D136" s="216" t="s">
        <v>129</v>
      </c>
      <c r="E136" s="217" t="s">
        <v>428</v>
      </c>
      <c r="F136" s="218" t="s">
        <v>429</v>
      </c>
      <c r="G136" s="219" t="s">
        <v>163</v>
      </c>
      <c r="H136" s="220">
        <v>111.331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38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133</v>
      </c>
      <c r="AT136" s="228" t="s">
        <v>129</v>
      </c>
      <c r="AU136" s="228" t="s">
        <v>83</v>
      </c>
      <c r="AY136" s="14" t="s">
        <v>127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81</v>
      </c>
      <c r="BK136" s="229">
        <f>ROUND(I136*H136,2)</f>
        <v>0</v>
      </c>
      <c r="BL136" s="14" t="s">
        <v>133</v>
      </c>
      <c r="BM136" s="228" t="s">
        <v>430</v>
      </c>
    </row>
    <row r="137" s="2" customFormat="1" ht="21.75" customHeight="1">
      <c r="A137" s="35"/>
      <c r="B137" s="36"/>
      <c r="C137" s="216" t="s">
        <v>165</v>
      </c>
      <c r="D137" s="216" t="s">
        <v>129</v>
      </c>
      <c r="E137" s="217" t="s">
        <v>170</v>
      </c>
      <c r="F137" s="218" t="s">
        <v>171</v>
      </c>
      <c r="G137" s="219" t="s">
        <v>132</v>
      </c>
      <c r="H137" s="220">
        <v>69.021000000000001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38</v>
      </c>
      <c r="O137" s="88"/>
      <c r="P137" s="226">
        <f>O137*H137</f>
        <v>0</v>
      </c>
      <c r="Q137" s="226">
        <v>0.00084000000000000003</v>
      </c>
      <c r="R137" s="226">
        <f>Q137*H137</f>
        <v>0.057977640000000004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133</v>
      </c>
      <c r="AT137" s="228" t="s">
        <v>129</v>
      </c>
      <c r="AU137" s="228" t="s">
        <v>83</v>
      </c>
      <c r="AY137" s="14" t="s">
        <v>127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81</v>
      </c>
      <c r="BK137" s="229">
        <f>ROUND(I137*H137,2)</f>
        <v>0</v>
      </c>
      <c r="BL137" s="14" t="s">
        <v>133</v>
      </c>
      <c r="BM137" s="228" t="s">
        <v>431</v>
      </c>
    </row>
    <row r="138" s="2" customFormat="1" ht="24.15" customHeight="1">
      <c r="A138" s="35"/>
      <c r="B138" s="36"/>
      <c r="C138" s="216" t="s">
        <v>169</v>
      </c>
      <c r="D138" s="216" t="s">
        <v>129</v>
      </c>
      <c r="E138" s="217" t="s">
        <v>432</v>
      </c>
      <c r="F138" s="218" t="s">
        <v>433</v>
      </c>
      <c r="G138" s="219" t="s">
        <v>132</v>
      </c>
      <c r="H138" s="220">
        <v>102.25700000000001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38</v>
      </c>
      <c r="O138" s="88"/>
      <c r="P138" s="226">
        <f>O138*H138</f>
        <v>0</v>
      </c>
      <c r="Q138" s="226">
        <v>0.00084999999999999995</v>
      </c>
      <c r="R138" s="226">
        <f>Q138*H138</f>
        <v>0.086918449999999994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133</v>
      </c>
      <c r="AT138" s="228" t="s">
        <v>129</v>
      </c>
      <c r="AU138" s="228" t="s">
        <v>83</v>
      </c>
      <c r="AY138" s="14" t="s">
        <v>127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81</v>
      </c>
      <c r="BK138" s="229">
        <f>ROUND(I138*H138,2)</f>
        <v>0</v>
      </c>
      <c r="BL138" s="14" t="s">
        <v>133</v>
      </c>
      <c r="BM138" s="228" t="s">
        <v>434</v>
      </c>
    </row>
    <row r="139" s="2" customFormat="1" ht="24.15" customHeight="1">
      <c r="A139" s="35"/>
      <c r="B139" s="36"/>
      <c r="C139" s="216" t="s">
        <v>173</v>
      </c>
      <c r="D139" s="216" t="s">
        <v>129</v>
      </c>
      <c r="E139" s="217" t="s">
        <v>174</v>
      </c>
      <c r="F139" s="218" t="s">
        <v>175</v>
      </c>
      <c r="G139" s="219" t="s">
        <v>132</v>
      </c>
      <c r="H139" s="220">
        <v>69.021000000000001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38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133</v>
      </c>
      <c r="AT139" s="228" t="s">
        <v>129</v>
      </c>
      <c r="AU139" s="228" t="s">
        <v>83</v>
      </c>
      <c r="AY139" s="14" t="s">
        <v>127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81</v>
      </c>
      <c r="BK139" s="229">
        <f>ROUND(I139*H139,2)</f>
        <v>0</v>
      </c>
      <c r="BL139" s="14" t="s">
        <v>133</v>
      </c>
      <c r="BM139" s="228" t="s">
        <v>435</v>
      </c>
    </row>
    <row r="140" s="2" customFormat="1" ht="24.15" customHeight="1">
      <c r="A140" s="35"/>
      <c r="B140" s="36"/>
      <c r="C140" s="216" t="s">
        <v>8</v>
      </c>
      <c r="D140" s="216" t="s">
        <v>129</v>
      </c>
      <c r="E140" s="217" t="s">
        <v>436</v>
      </c>
      <c r="F140" s="218" t="s">
        <v>437</v>
      </c>
      <c r="G140" s="219" t="s">
        <v>132</v>
      </c>
      <c r="H140" s="220">
        <v>102.25700000000001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38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133</v>
      </c>
      <c r="AT140" s="228" t="s">
        <v>129</v>
      </c>
      <c r="AU140" s="228" t="s">
        <v>83</v>
      </c>
      <c r="AY140" s="14" t="s">
        <v>127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81</v>
      </c>
      <c r="BK140" s="229">
        <f>ROUND(I140*H140,2)</f>
        <v>0</v>
      </c>
      <c r="BL140" s="14" t="s">
        <v>133</v>
      </c>
      <c r="BM140" s="228" t="s">
        <v>438</v>
      </c>
    </row>
    <row r="141" s="2" customFormat="1" ht="24.15" customHeight="1">
      <c r="A141" s="35"/>
      <c r="B141" s="36"/>
      <c r="C141" s="216" t="s">
        <v>180</v>
      </c>
      <c r="D141" s="216" t="s">
        <v>129</v>
      </c>
      <c r="E141" s="217" t="s">
        <v>439</v>
      </c>
      <c r="F141" s="218" t="s">
        <v>440</v>
      </c>
      <c r="G141" s="219" t="s">
        <v>132</v>
      </c>
      <c r="H141" s="220">
        <v>373.39999999999998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38</v>
      </c>
      <c r="O141" s="88"/>
      <c r="P141" s="226">
        <f>O141*H141</f>
        <v>0</v>
      </c>
      <c r="Q141" s="226">
        <v>0.0020100000000000001</v>
      </c>
      <c r="R141" s="226">
        <f>Q141*H141</f>
        <v>0.75053400000000003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133</v>
      </c>
      <c r="AT141" s="228" t="s">
        <v>129</v>
      </c>
      <c r="AU141" s="228" t="s">
        <v>83</v>
      </c>
      <c r="AY141" s="14" t="s">
        <v>127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81</v>
      </c>
      <c r="BK141" s="229">
        <f>ROUND(I141*H141,2)</f>
        <v>0</v>
      </c>
      <c r="BL141" s="14" t="s">
        <v>133</v>
      </c>
      <c r="BM141" s="228" t="s">
        <v>441</v>
      </c>
    </row>
    <row r="142" s="2" customFormat="1" ht="24.15" customHeight="1">
      <c r="A142" s="35"/>
      <c r="B142" s="36"/>
      <c r="C142" s="216" t="s">
        <v>184</v>
      </c>
      <c r="D142" s="216" t="s">
        <v>129</v>
      </c>
      <c r="E142" s="217" t="s">
        <v>442</v>
      </c>
      <c r="F142" s="218" t="s">
        <v>443</v>
      </c>
      <c r="G142" s="219" t="s">
        <v>132</v>
      </c>
      <c r="H142" s="220">
        <v>373.39999999999998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38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133</v>
      </c>
      <c r="AT142" s="228" t="s">
        <v>129</v>
      </c>
      <c r="AU142" s="228" t="s">
        <v>83</v>
      </c>
      <c r="AY142" s="14" t="s">
        <v>127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81</v>
      </c>
      <c r="BK142" s="229">
        <f>ROUND(I142*H142,2)</f>
        <v>0</v>
      </c>
      <c r="BL142" s="14" t="s">
        <v>133</v>
      </c>
      <c r="BM142" s="228" t="s">
        <v>444</v>
      </c>
    </row>
    <row r="143" s="2" customFormat="1" ht="33" customHeight="1">
      <c r="A143" s="35"/>
      <c r="B143" s="36"/>
      <c r="C143" s="216" t="s">
        <v>188</v>
      </c>
      <c r="D143" s="216" t="s">
        <v>129</v>
      </c>
      <c r="E143" s="217" t="s">
        <v>177</v>
      </c>
      <c r="F143" s="218" t="s">
        <v>178</v>
      </c>
      <c r="G143" s="219" t="s">
        <v>163</v>
      </c>
      <c r="H143" s="220">
        <v>607.173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38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133</v>
      </c>
      <c r="AT143" s="228" t="s">
        <v>129</v>
      </c>
      <c r="AU143" s="228" t="s">
        <v>83</v>
      </c>
      <c r="AY143" s="14" t="s">
        <v>127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81</v>
      </c>
      <c r="BK143" s="229">
        <f>ROUND(I143*H143,2)</f>
        <v>0</v>
      </c>
      <c r="BL143" s="14" t="s">
        <v>133</v>
      </c>
      <c r="BM143" s="228" t="s">
        <v>445</v>
      </c>
    </row>
    <row r="144" s="2" customFormat="1" ht="37.8" customHeight="1">
      <c r="A144" s="35"/>
      <c r="B144" s="36"/>
      <c r="C144" s="216" t="s">
        <v>192</v>
      </c>
      <c r="D144" s="216" t="s">
        <v>129</v>
      </c>
      <c r="E144" s="217" t="s">
        <v>181</v>
      </c>
      <c r="F144" s="218" t="s">
        <v>182</v>
      </c>
      <c r="G144" s="219" t="s">
        <v>163</v>
      </c>
      <c r="H144" s="220">
        <v>12143.459999999999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38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133</v>
      </c>
      <c r="AT144" s="228" t="s">
        <v>129</v>
      </c>
      <c r="AU144" s="228" t="s">
        <v>83</v>
      </c>
      <c r="AY144" s="14" t="s">
        <v>127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81</v>
      </c>
      <c r="BK144" s="229">
        <f>ROUND(I144*H144,2)</f>
        <v>0</v>
      </c>
      <c r="BL144" s="14" t="s">
        <v>133</v>
      </c>
      <c r="BM144" s="228" t="s">
        <v>446</v>
      </c>
    </row>
    <row r="145" s="2" customFormat="1" ht="24.15" customHeight="1">
      <c r="A145" s="35"/>
      <c r="B145" s="36"/>
      <c r="C145" s="216" t="s">
        <v>197</v>
      </c>
      <c r="D145" s="216" t="s">
        <v>129</v>
      </c>
      <c r="E145" s="217" t="s">
        <v>185</v>
      </c>
      <c r="F145" s="218" t="s">
        <v>186</v>
      </c>
      <c r="G145" s="219" t="s">
        <v>163</v>
      </c>
      <c r="H145" s="220">
        <v>607.173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38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133</v>
      </c>
      <c r="AT145" s="228" t="s">
        <v>129</v>
      </c>
      <c r="AU145" s="228" t="s">
        <v>83</v>
      </c>
      <c r="AY145" s="14" t="s">
        <v>127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81</v>
      </c>
      <c r="BK145" s="229">
        <f>ROUND(I145*H145,2)</f>
        <v>0</v>
      </c>
      <c r="BL145" s="14" t="s">
        <v>133</v>
      </c>
      <c r="BM145" s="228" t="s">
        <v>447</v>
      </c>
    </row>
    <row r="146" s="2" customFormat="1" ht="16.5" customHeight="1">
      <c r="A146" s="35"/>
      <c r="B146" s="36"/>
      <c r="C146" s="216" t="s">
        <v>201</v>
      </c>
      <c r="D146" s="216" t="s">
        <v>129</v>
      </c>
      <c r="E146" s="217" t="s">
        <v>189</v>
      </c>
      <c r="F146" s="218" t="s">
        <v>190</v>
      </c>
      <c r="G146" s="219" t="s">
        <v>163</v>
      </c>
      <c r="H146" s="220">
        <v>607.173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38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133</v>
      </c>
      <c r="AT146" s="228" t="s">
        <v>129</v>
      </c>
      <c r="AU146" s="228" t="s">
        <v>83</v>
      </c>
      <c r="AY146" s="14" t="s">
        <v>127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81</v>
      </c>
      <c r="BK146" s="229">
        <f>ROUND(I146*H146,2)</f>
        <v>0</v>
      </c>
      <c r="BL146" s="14" t="s">
        <v>133</v>
      </c>
      <c r="BM146" s="228" t="s">
        <v>448</v>
      </c>
    </row>
    <row r="147" s="2" customFormat="1" ht="33" customHeight="1">
      <c r="A147" s="35"/>
      <c r="B147" s="36"/>
      <c r="C147" s="216" t="s">
        <v>206</v>
      </c>
      <c r="D147" s="216" t="s">
        <v>129</v>
      </c>
      <c r="E147" s="217" t="s">
        <v>193</v>
      </c>
      <c r="F147" s="218" t="s">
        <v>194</v>
      </c>
      <c r="G147" s="219" t="s">
        <v>195</v>
      </c>
      <c r="H147" s="220">
        <v>1092.9110000000001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38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133</v>
      </c>
      <c r="AT147" s="228" t="s">
        <v>129</v>
      </c>
      <c r="AU147" s="228" t="s">
        <v>83</v>
      </c>
      <c r="AY147" s="14" t="s">
        <v>127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81</v>
      </c>
      <c r="BK147" s="229">
        <f>ROUND(I147*H147,2)</f>
        <v>0</v>
      </c>
      <c r="BL147" s="14" t="s">
        <v>133</v>
      </c>
      <c r="BM147" s="228" t="s">
        <v>449</v>
      </c>
    </row>
    <row r="148" s="2" customFormat="1" ht="24.15" customHeight="1">
      <c r="A148" s="35"/>
      <c r="B148" s="36"/>
      <c r="C148" s="216" t="s">
        <v>210</v>
      </c>
      <c r="D148" s="216" t="s">
        <v>129</v>
      </c>
      <c r="E148" s="217" t="s">
        <v>198</v>
      </c>
      <c r="F148" s="218" t="s">
        <v>199</v>
      </c>
      <c r="G148" s="219" t="s">
        <v>163</v>
      </c>
      <c r="H148" s="220">
        <v>652.14400000000001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38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133</v>
      </c>
      <c r="AT148" s="228" t="s">
        <v>129</v>
      </c>
      <c r="AU148" s="228" t="s">
        <v>83</v>
      </c>
      <c r="AY148" s="14" t="s">
        <v>127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81</v>
      </c>
      <c r="BK148" s="229">
        <f>ROUND(I148*H148,2)</f>
        <v>0</v>
      </c>
      <c r="BL148" s="14" t="s">
        <v>133</v>
      </c>
      <c r="BM148" s="228" t="s">
        <v>450</v>
      </c>
    </row>
    <row r="149" s="2" customFormat="1" ht="16.5" customHeight="1">
      <c r="A149" s="35"/>
      <c r="B149" s="36"/>
      <c r="C149" s="230" t="s">
        <v>7</v>
      </c>
      <c r="D149" s="230" t="s">
        <v>202</v>
      </c>
      <c r="E149" s="231" t="s">
        <v>203</v>
      </c>
      <c r="F149" s="232" t="s">
        <v>204</v>
      </c>
      <c r="G149" s="233" t="s">
        <v>195</v>
      </c>
      <c r="H149" s="234">
        <v>391.286</v>
      </c>
      <c r="I149" s="235"/>
      <c r="J149" s="236">
        <f>ROUND(I149*H149,2)</f>
        <v>0</v>
      </c>
      <c r="K149" s="237"/>
      <c r="L149" s="238"/>
      <c r="M149" s="239" t="s">
        <v>1</v>
      </c>
      <c r="N149" s="240" t="s">
        <v>38</v>
      </c>
      <c r="O149" s="88"/>
      <c r="P149" s="226">
        <f>O149*H149</f>
        <v>0</v>
      </c>
      <c r="Q149" s="226">
        <v>1</v>
      </c>
      <c r="R149" s="226">
        <f>Q149*H149</f>
        <v>391.286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160</v>
      </c>
      <c r="AT149" s="228" t="s">
        <v>202</v>
      </c>
      <c r="AU149" s="228" t="s">
        <v>83</v>
      </c>
      <c r="AY149" s="14" t="s">
        <v>127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81</v>
      </c>
      <c r="BK149" s="229">
        <f>ROUND(I149*H149,2)</f>
        <v>0</v>
      </c>
      <c r="BL149" s="14" t="s">
        <v>133</v>
      </c>
      <c r="BM149" s="228" t="s">
        <v>451</v>
      </c>
    </row>
    <row r="150" s="2" customFormat="1" ht="24.15" customHeight="1">
      <c r="A150" s="35"/>
      <c r="B150" s="36"/>
      <c r="C150" s="216" t="s">
        <v>219</v>
      </c>
      <c r="D150" s="216" t="s">
        <v>129</v>
      </c>
      <c r="E150" s="217" t="s">
        <v>207</v>
      </c>
      <c r="F150" s="218" t="s">
        <v>208</v>
      </c>
      <c r="G150" s="219" t="s">
        <v>163</v>
      </c>
      <c r="H150" s="220">
        <v>21.123999999999999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38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133</v>
      </c>
      <c r="AT150" s="228" t="s">
        <v>129</v>
      </c>
      <c r="AU150" s="228" t="s">
        <v>83</v>
      </c>
      <c r="AY150" s="14" t="s">
        <v>127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81</v>
      </c>
      <c r="BK150" s="229">
        <f>ROUND(I150*H150,2)</f>
        <v>0</v>
      </c>
      <c r="BL150" s="14" t="s">
        <v>133</v>
      </c>
      <c r="BM150" s="228" t="s">
        <v>452</v>
      </c>
    </row>
    <row r="151" s="2" customFormat="1" ht="16.5" customHeight="1">
      <c r="A151" s="35"/>
      <c r="B151" s="36"/>
      <c r="C151" s="230" t="s">
        <v>223</v>
      </c>
      <c r="D151" s="230" t="s">
        <v>202</v>
      </c>
      <c r="E151" s="231" t="s">
        <v>211</v>
      </c>
      <c r="F151" s="232" t="s">
        <v>212</v>
      </c>
      <c r="G151" s="233" t="s">
        <v>195</v>
      </c>
      <c r="H151" s="234">
        <v>42.249000000000002</v>
      </c>
      <c r="I151" s="235"/>
      <c r="J151" s="236">
        <f>ROUND(I151*H151,2)</f>
        <v>0</v>
      </c>
      <c r="K151" s="237"/>
      <c r="L151" s="238"/>
      <c r="M151" s="239" t="s">
        <v>1</v>
      </c>
      <c r="N151" s="240" t="s">
        <v>38</v>
      </c>
      <c r="O151" s="88"/>
      <c r="P151" s="226">
        <f>O151*H151</f>
        <v>0</v>
      </c>
      <c r="Q151" s="226">
        <v>1</v>
      </c>
      <c r="R151" s="226">
        <f>Q151*H151</f>
        <v>42.249000000000002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160</v>
      </c>
      <c r="AT151" s="228" t="s">
        <v>202</v>
      </c>
      <c r="AU151" s="228" t="s">
        <v>83</v>
      </c>
      <c r="AY151" s="14" t="s">
        <v>127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81</v>
      </c>
      <c r="BK151" s="229">
        <f>ROUND(I151*H151,2)</f>
        <v>0</v>
      </c>
      <c r="BL151" s="14" t="s">
        <v>133</v>
      </c>
      <c r="BM151" s="228" t="s">
        <v>453</v>
      </c>
    </row>
    <row r="152" s="2" customFormat="1" ht="24.15" customHeight="1">
      <c r="A152" s="35"/>
      <c r="B152" s="36"/>
      <c r="C152" s="216" t="s">
        <v>227</v>
      </c>
      <c r="D152" s="216" t="s">
        <v>129</v>
      </c>
      <c r="E152" s="217" t="s">
        <v>454</v>
      </c>
      <c r="F152" s="218" t="s">
        <v>455</v>
      </c>
      <c r="G152" s="219" t="s">
        <v>163</v>
      </c>
      <c r="H152" s="220">
        <v>49.493000000000002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38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133</v>
      </c>
      <c r="AT152" s="228" t="s">
        <v>129</v>
      </c>
      <c r="AU152" s="228" t="s">
        <v>83</v>
      </c>
      <c r="AY152" s="14" t="s">
        <v>127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81</v>
      </c>
      <c r="BK152" s="229">
        <f>ROUND(I152*H152,2)</f>
        <v>0</v>
      </c>
      <c r="BL152" s="14" t="s">
        <v>133</v>
      </c>
      <c r="BM152" s="228" t="s">
        <v>456</v>
      </c>
    </row>
    <row r="153" s="2" customFormat="1" ht="16.5" customHeight="1">
      <c r="A153" s="35"/>
      <c r="B153" s="36"/>
      <c r="C153" s="230" t="s">
        <v>232</v>
      </c>
      <c r="D153" s="230" t="s">
        <v>202</v>
      </c>
      <c r="E153" s="231" t="s">
        <v>457</v>
      </c>
      <c r="F153" s="232" t="s">
        <v>212</v>
      </c>
      <c r="G153" s="233" t="s">
        <v>195</v>
      </c>
      <c r="H153" s="234">
        <v>98.986000000000004</v>
      </c>
      <c r="I153" s="235"/>
      <c r="J153" s="236">
        <f>ROUND(I153*H153,2)</f>
        <v>0</v>
      </c>
      <c r="K153" s="237"/>
      <c r="L153" s="238"/>
      <c r="M153" s="239" t="s">
        <v>1</v>
      </c>
      <c r="N153" s="240" t="s">
        <v>38</v>
      </c>
      <c r="O153" s="88"/>
      <c r="P153" s="226">
        <f>O153*H153</f>
        <v>0</v>
      </c>
      <c r="Q153" s="226">
        <v>1</v>
      </c>
      <c r="R153" s="226">
        <f>Q153*H153</f>
        <v>98.986000000000004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160</v>
      </c>
      <c r="AT153" s="228" t="s">
        <v>202</v>
      </c>
      <c r="AU153" s="228" t="s">
        <v>83</v>
      </c>
      <c r="AY153" s="14" t="s">
        <v>127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81</v>
      </c>
      <c r="BK153" s="229">
        <f>ROUND(I153*H153,2)</f>
        <v>0</v>
      </c>
      <c r="BL153" s="14" t="s">
        <v>133</v>
      </c>
      <c r="BM153" s="228" t="s">
        <v>458</v>
      </c>
    </row>
    <row r="154" s="12" customFormat="1" ht="22.8" customHeight="1">
      <c r="A154" s="12"/>
      <c r="B154" s="200"/>
      <c r="C154" s="201"/>
      <c r="D154" s="202" t="s">
        <v>72</v>
      </c>
      <c r="E154" s="214" t="s">
        <v>83</v>
      </c>
      <c r="F154" s="214" t="s">
        <v>459</v>
      </c>
      <c r="G154" s="201"/>
      <c r="H154" s="201"/>
      <c r="I154" s="204"/>
      <c r="J154" s="215">
        <f>BK154</f>
        <v>0</v>
      </c>
      <c r="K154" s="201"/>
      <c r="L154" s="206"/>
      <c r="M154" s="207"/>
      <c r="N154" s="208"/>
      <c r="O154" s="208"/>
      <c r="P154" s="209">
        <f>SUM(P155:P156)</f>
        <v>0</v>
      </c>
      <c r="Q154" s="208"/>
      <c r="R154" s="209">
        <f>SUM(R155:R156)</f>
        <v>0.10596563999999999</v>
      </c>
      <c r="S154" s="208"/>
      <c r="T154" s="210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1" t="s">
        <v>81</v>
      </c>
      <c r="AT154" s="212" t="s">
        <v>72</v>
      </c>
      <c r="AU154" s="212" t="s">
        <v>81</v>
      </c>
      <c r="AY154" s="211" t="s">
        <v>127</v>
      </c>
      <c r="BK154" s="213">
        <f>SUM(BK155:BK156)</f>
        <v>0</v>
      </c>
    </row>
    <row r="155" s="2" customFormat="1" ht="21.75" customHeight="1">
      <c r="A155" s="35"/>
      <c r="B155" s="36"/>
      <c r="C155" s="216" t="s">
        <v>238</v>
      </c>
      <c r="D155" s="216" t="s">
        <v>129</v>
      </c>
      <c r="E155" s="217" t="s">
        <v>460</v>
      </c>
      <c r="F155" s="218" t="s">
        <v>461</v>
      </c>
      <c r="G155" s="219" t="s">
        <v>132</v>
      </c>
      <c r="H155" s="220">
        <v>213.92099999999999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38</v>
      </c>
      <c r="O155" s="88"/>
      <c r="P155" s="226">
        <f>O155*H155</f>
        <v>0</v>
      </c>
      <c r="Q155" s="226">
        <v>0.00013999999999999999</v>
      </c>
      <c r="R155" s="226">
        <f>Q155*H155</f>
        <v>0.029948939999999997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133</v>
      </c>
      <c r="AT155" s="228" t="s">
        <v>129</v>
      </c>
      <c r="AU155" s="228" t="s">
        <v>83</v>
      </c>
      <c r="AY155" s="14" t="s">
        <v>127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81</v>
      </c>
      <c r="BK155" s="229">
        <f>ROUND(I155*H155,2)</f>
        <v>0</v>
      </c>
      <c r="BL155" s="14" t="s">
        <v>133</v>
      </c>
      <c r="BM155" s="228" t="s">
        <v>462</v>
      </c>
    </row>
    <row r="156" s="2" customFormat="1" ht="24.15" customHeight="1">
      <c r="A156" s="35"/>
      <c r="B156" s="36"/>
      <c r="C156" s="230" t="s">
        <v>243</v>
      </c>
      <c r="D156" s="230" t="s">
        <v>202</v>
      </c>
      <c r="E156" s="231" t="s">
        <v>463</v>
      </c>
      <c r="F156" s="232" t="s">
        <v>464</v>
      </c>
      <c r="G156" s="233" t="s">
        <v>132</v>
      </c>
      <c r="H156" s="234">
        <v>253.38900000000001</v>
      </c>
      <c r="I156" s="235"/>
      <c r="J156" s="236">
        <f>ROUND(I156*H156,2)</f>
        <v>0</v>
      </c>
      <c r="K156" s="237"/>
      <c r="L156" s="238"/>
      <c r="M156" s="239" t="s">
        <v>1</v>
      </c>
      <c r="N156" s="240" t="s">
        <v>38</v>
      </c>
      <c r="O156" s="88"/>
      <c r="P156" s="226">
        <f>O156*H156</f>
        <v>0</v>
      </c>
      <c r="Q156" s="226">
        <v>0.00029999999999999997</v>
      </c>
      <c r="R156" s="226">
        <f>Q156*H156</f>
        <v>0.076016699999999993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160</v>
      </c>
      <c r="AT156" s="228" t="s">
        <v>202</v>
      </c>
      <c r="AU156" s="228" t="s">
        <v>83</v>
      </c>
      <c r="AY156" s="14" t="s">
        <v>127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81</v>
      </c>
      <c r="BK156" s="229">
        <f>ROUND(I156*H156,2)</f>
        <v>0</v>
      </c>
      <c r="BL156" s="14" t="s">
        <v>133</v>
      </c>
      <c r="BM156" s="228" t="s">
        <v>465</v>
      </c>
    </row>
    <row r="157" s="12" customFormat="1" ht="22.8" customHeight="1">
      <c r="A157" s="12"/>
      <c r="B157" s="200"/>
      <c r="C157" s="201"/>
      <c r="D157" s="202" t="s">
        <v>72</v>
      </c>
      <c r="E157" s="214" t="s">
        <v>138</v>
      </c>
      <c r="F157" s="214" t="s">
        <v>214</v>
      </c>
      <c r="G157" s="201"/>
      <c r="H157" s="201"/>
      <c r="I157" s="204"/>
      <c r="J157" s="215">
        <f>BK157</f>
        <v>0</v>
      </c>
      <c r="K157" s="201"/>
      <c r="L157" s="206"/>
      <c r="M157" s="207"/>
      <c r="N157" s="208"/>
      <c r="O157" s="208"/>
      <c r="P157" s="209">
        <f>P158</f>
        <v>0</v>
      </c>
      <c r="Q157" s="208"/>
      <c r="R157" s="209">
        <f>R158</f>
        <v>0</v>
      </c>
      <c r="S157" s="208"/>
      <c r="T157" s="210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1" t="s">
        <v>81</v>
      </c>
      <c r="AT157" s="212" t="s">
        <v>72</v>
      </c>
      <c r="AU157" s="212" t="s">
        <v>81</v>
      </c>
      <c r="AY157" s="211" t="s">
        <v>127</v>
      </c>
      <c r="BK157" s="213">
        <f>BK158</f>
        <v>0</v>
      </c>
    </row>
    <row r="158" s="2" customFormat="1" ht="21.75" customHeight="1">
      <c r="A158" s="35"/>
      <c r="B158" s="36"/>
      <c r="C158" s="216" t="s">
        <v>247</v>
      </c>
      <c r="D158" s="216" t="s">
        <v>129</v>
      </c>
      <c r="E158" s="217" t="s">
        <v>215</v>
      </c>
      <c r="F158" s="218" t="s">
        <v>216</v>
      </c>
      <c r="G158" s="219" t="s">
        <v>158</v>
      </c>
      <c r="H158" s="220">
        <v>96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38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133</v>
      </c>
      <c r="AT158" s="228" t="s">
        <v>129</v>
      </c>
      <c r="AU158" s="228" t="s">
        <v>83</v>
      </c>
      <c r="AY158" s="14" t="s">
        <v>127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81</v>
      </c>
      <c r="BK158" s="229">
        <f>ROUND(I158*H158,2)</f>
        <v>0</v>
      </c>
      <c r="BL158" s="14" t="s">
        <v>133</v>
      </c>
      <c r="BM158" s="228" t="s">
        <v>466</v>
      </c>
    </row>
    <row r="159" s="12" customFormat="1" ht="22.8" customHeight="1">
      <c r="A159" s="12"/>
      <c r="B159" s="200"/>
      <c r="C159" s="201"/>
      <c r="D159" s="202" t="s">
        <v>72</v>
      </c>
      <c r="E159" s="214" t="s">
        <v>133</v>
      </c>
      <c r="F159" s="214" t="s">
        <v>218</v>
      </c>
      <c r="G159" s="201"/>
      <c r="H159" s="201"/>
      <c r="I159" s="204"/>
      <c r="J159" s="215">
        <f>BK159</f>
        <v>0</v>
      </c>
      <c r="K159" s="201"/>
      <c r="L159" s="206"/>
      <c r="M159" s="207"/>
      <c r="N159" s="208"/>
      <c r="O159" s="208"/>
      <c r="P159" s="209">
        <f>SUM(P160:P174)</f>
        <v>0</v>
      </c>
      <c r="Q159" s="208"/>
      <c r="R159" s="209">
        <f>SUM(R160:R174)</f>
        <v>102.34596587000002</v>
      </c>
      <c r="S159" s="208"/>
      <c r="T159" s="210">
        <f>SUM(T160:T174)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1" t="s">
        <v>81</v>
      </c>
      <c r="AT159" s="212" t="s">
        <v>72</v>
      </c>
      <c r="AU159" s="212" t="s">
        <v>81</v>
      </c>
      <c r="AY159" s="211" t="s">
        <v>127</v>
      </c>
      <c r="BK159" s="213">
        <f>SUM(BK160:BK174)</f>
        <v>0</v>
      </c>
    </row>
    <row r="160" s="2" customFormat="1" ht="16.5" customHeight="1">
      <c r="A160" s="35"/>
      <c r="B160" s="36"/>
      <c r="C160" s="216" t="s">
        <v>251</v>
      </c>
      <c r="D160" s="216" t="s">
        <v>129</v>
      </c>
      <c r="E160" s="217" t="s">
        <v>220</v>
      </c>
      <c r="F160" s="218" t="s">
        <v>221</v>
      </c>
      <c r="G160" s="219" t="s">
        <v>163</v>
      </c>
      <c r="H160" s="220">
        <v>12.269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38</v>
      </c>
      <c r="O160" s="88"/>
      <c r="P160" s="226">
        <f>O160*H160</f>
        <v>0</v>
      </c>
      <c r="Q160" s="226">
        <v>1.7034</v>
      </c>
      <c r="R160" s="226">
        <f>Q160*H160</f>
        <v>20.899014600000001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133</v>
      </c>
      <c r="AT160" s="228" t="s">
        <v>129</v>
      </c>
      <c r="AU160" s="228" t="s">
        <v>83</v>
      </c>
      <c r="AY160" s="14" t="s">
        <v>127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81</v>
      </c>
      <c r="BK160" s="229">
        <f>ROUND(I160*H160,2)</f>
        <v>0</v>
      </c>
      <c r="BL160" s="14" t="s">
        <v>133</v>
      </c>
      <c r="BM160" s="228" t="s">
        <v>467</v>
      </c>
    </row>
    <row r="161" s="2" customFormat="1" ht="24.15" customHeight="1">
      <c r="A161" s="35"/>
      <c r="B161" s="36"/>
      <c r="C161" s="216" t="s">
        <v>255</v>
      </c>
      <c r="D161" s="216" t="s">
        <v>129</v>
      </c>
      <c r="E161" s="217" t="s">
        <v>468</v>
      </c>
      <c r="F161" s="218" t="s">
        <v>225</v>
      </c>
      <c r="G161" s="219" t="s">
        <v>163</v>
      </c>
      <c r="H161" s="220">
        <v>2.8559999999999999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38</v>
      </c>
      <c r="O161" s="88"/>
      <c r="P161" s="226">
        <f>O161*H161</f>
        <v>0</v>
      </c>
      <c r="Q161" s="226">
        <v>1.8907700000000001</v>
      </c>
      <c r="R161" s="226">
        <f>Q161*H161</f>
        <v>5.4000391199999997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133</v>
      </c>
      <c r="AT161" s="228" t="s">
        <v>129</v>
      </c>
      <c r="AU161" s="228" t="s">
        <v>83</v>
      </c>
      <c r="AY161" s="14" t="s">
        <v>127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81</v>
      </c>
      <c r="BK161" s="229">
        <f>ROUND(I161*H161,2)</f>
        <v>0</v>
      </c>
      <c r="BL161" s="14" t="s">
        <v>133</v>
      </c>
      <c r="BM161" s="228" t="s">
        <v>469</v>
      </c>
    </row>
    <row r="162" s="2" customFormat="1" ht="24.15" customHeight="1">
      <c r="A162" s="35"/>
      <c r="B162" s="36"/>
      <c r="C162" s="216" t="s">
        <v>259</v>
      </c>
      <c r="D162" s="216" t="s">
        <v>129</v>
      </c>
      <c r="E162" s="217" t="s">
        <v>224</v>
      </c>
      <c r="F162" s="218" t="s">
        <v>225</v>
      </c>
      <c r="G162" s="219" t="s">
        <v>163</v>
      </c>
      <c r="H162" s="220">
        <v>5.4550000000000001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38</v>
      </c>
      <c r="O162" s="88"/>
      <c r="P162" s="226">
        <f>O162*H162</f>
        <v>0</v>
      </c>
      <c r="Q162" s="226">
        <v>1.8907700000000001</v>
      </c>
      <c r="R162" s="226">
        <f>Q162*H162</f>
        <v>10.31415035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133</v>
      </c>
      <c r="AT162" s="228" t="s">
        <v>129</v>
      </c>
      <c r="AU162" s="228" t="s">
        <v>83</v>
      </c>
      <c r="AY162" s="14" t="s">
        <v>127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81</v>
      </c>
      <c r="BK162" s="229">
        <f>ROUND(I162*H162,2)</f>
        <v>0</v>
      </c>
      <c r="BL162" s="14" t="s">
        <v>133</v>
      </c>
      <c r="BM162" s="228" t="s">
        <v>470</v>
      </c>
    </row>
    <row r="163" s="2" customFormat="1" ht="16.5" customHeight="1">
      <c r="A163" s="35"/>
      <c r="B163" s="36"/>
      <c r="C163" s="216" t="s">
        <v>263</v>
      </c>
      <c r="D163" s="216" t="s">
        <v>129</v>
      </c>
      <c r="E163" s="217" t="s">
        <v>471</v>
      </c>
      <c r="F163" s="218" t="s">
        <v>472</v>
      </c>
      <c r="G163" s="219" t="s">
        <v>163</v>
      </c>
      <c r="H163" s="220">
        <v>17.48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38</v>
      </c>
      <c r="O163" s="88"/>
      <c r="P163" s="226">
        <f>O163*H163</f>
        <v>0</v>
      </c>
      <c r="Q163" s="226">
        <v>1.8907700000000001</v>
      </c>
      <c r="R163" s="226">
        <f>Q163*H163</f>
        <v>33.050659600000003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133</v>
      </c>
      <c r="AT163" s="228" t="s">
        <v>129</v>
      </c>
      <c r="AU163" s="228" t="s">
        <v>83</v>
      </c>
      <c r="AY163" s="14" t="s">
        <v>127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81</v>
      </c>
      <c r="BK163" s="229">
        <f>ROUND(I163*H163,2)</f>
        <v>0</v>
      </c>
      <c r="BL163" s="14" t="s">
        <v>133</v>
      </c>
      <c r="BM163" s="228" t="s">
        <v>473</v>
      </c>
    </row>
    <row r="164" s="2" customFormat="1" ht="21.75" customHeight="1">
      <c r="A164" s="35"/>
      <c r="B164" s="36"/>
      <c r="C164" s="216" t="s">
        <v>268</v>
      </c>
      <c r="D164" s="216" t="s">
        <v>129</v>
      </c>
      <c r="E164" s="217" t="s">
        <v>228</v>
      </c>
      <c r="F164" s="218" t="s">
        <v>229</v>
      </c>
      <c r="G164" s="219" t="s">
        <v>230</v>
      </c>
      <c r="H164" s="220">
        <v>10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38</v>
      </c>
      <c r="O164" s="88"/>
      <c r="P164" s="226">
        <f>O164*H164</f>
        <v>0</v>
      </c>
      <c r="Q164" s="226">
        <v>0.0066</v>
      </c>
      <c r="R164" s="226">
        <f>Q164*H164</f>
        <v>0.066000000000000003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133</v>
      </c>
      <c r="AT164" s="228" t="s">
        <v>129</v>
      </c>
      <c r="AU164" s="228" t="s">
        <v>83</v>
      </c>
      <c r="AY164" s="14" t="s">
        <v>127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81</v>
      </c>
      <c r="BK164" s="229">
        <f>ROUND(I164*H164,2)</f>
        <v>0</v>
      </c>
      <c r="BL164" s="14" t="s">
        <v>133</v>
      </c>
      <c r="BM164" s="228" t="s">
        <v>474</v>
      </c>
    </row>
    <row r="165" s="2" customFormat="1" ht="16.5" customHeight="1">
      <c r="A165" s="35"/>
      <c r="B165" s="36"/>
      <c r="C165" s="230" t="s">
        <v>273</v>
      </c>
      <c r="D165" s="230" t="s">
        <v>202</v>
      </c>
      <c r="E165" s="231" t="s">
        <v>475</v>
      </c>
      <c r="F165" s="232" t="s">
        <v>476</v>
      </c>
      <c r="G165" s="233" t="s">
        <v>230</v>
      </c>
      <c r="H165" s="234">
        <v>2</v>
      </c>
      <c r="I165" s="235"/>
      <c r="J165" s="236">
        <f>ROUND(I165*H165,2)</f>
        <v>0</v>
      </c>
      <c r="K165" s="237"/>
      <c r="L165" s="238"/>
      <c r="M165" s="239" t="s">
        <v>1</v>
      </c>
      <c r="N165" s="240" t="s">
        <v>38</v>
      </c>
      <c r="O165" s="88"/>
      <c r="P165" s="226">
        <f>O165*H165</f>
        <v>0</v>
      </c>
      <c r="Q165" s="226">
        <v>0.028000000000000001</v>
      </c>
      <c r="R165" s="226">
        <f>Q165*H165</f>
        <v>0.056000000000000001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160</v>
      </c>
      <c r="AT165" s="228" t="s">
        <v>202</v>
      </c>
      <c r="AU165" s="228" t="s">
        <v>83</v>
      </c>
      <c r="AY165" s="14" t="s">
        <v>127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81</v>
      </c>
      <c r="BK165" s="229">
        <f>ROUND(I165*H165,2)</f>
        <v>0</v>
      </c>
      <c r="BL165" s="14" t="s">
        <v>133</v>
      </c>
      <c r="BM165" s="228" t="s">
        <v>477</v>
      </c>
    </row>
    <row r="166" s="2" customFormat="1">
      <c r="A166" s="35"/>
      <c r="B166" s="36"/>
      <c r="C166" s="37"/>
      <c r="D166" s="241" t="s">
        <v>236</v>
      </c>
      <c r="E166" s="37"/>
      <c r="F166" s="242" t="s">
        <v>478</v>
      </c>
      <c r="G166" s="37"/>
      <c r="H166" s="37"/>
      <c r="I166" s="243"/>
      <c r="J166" s="37"/>
      <c r="K166" s="37"/>
      <c r="L166" s="41"/>
      <c r="M166" s="244"/>
      <c r="N166" s="245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236</v>
      </c>
      <c r="AU166" s="14" t="s">
        <v>83</v>
      </c>
    </row>
    <row r="167" s="2" customFormat="1" ht="16.5" customHeight="1">
      <c r="A167" s="35"/>
      <c r="B167" s="36"/>
      <c r="C167" s="230" t="s">
        <v>277</v>
      </c>
      <c r="D167" s="230" t="s">
        <v>202</v>
      </c>
      <c r="E167" s="231" t="s">
        <v>479</v>
      </c>
      <c r="F167" s="232" t="s">
        <v>480</v>
      </c>
      <c r="G167" s="233" t="s">
        <v>230</v>
      </c>
      <c r="H167" s="234">
        <v>3</v>
      </c>
      <c r="I167" s="235"/>
      <c r="J167" s="236">
        <f>ROUND(I167*H167,2)</f>
        <v>0</v>
      </c>
      <c r="K167" s="237"/>
      <c r="L167" s="238"/>
      <c r="M167" s="239" t="s">
        <v>1</v>
      </c>
      <c r="N167" s="240" t="s">
        <v>38</v>
      </c>
      <c r="O167" s="88"/>
      <c r="P167" s="226">
        <f>O167*H167</f>
        <v>0</v>
      </c>
      <c r="Q167" s="226">
        <v>0.050999999999999997</v>
      </c>
      <c r="R167" s="226">
        <f>Q167*H167</f>
        <v>0.153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160</v>
      </c>
      <c r="AT167" s="228" t="s">
        <v>202</v>
      </c>
      <c r="AU167" s="228" t="s">
        <v>83</v>
      </c>
      <c r="AY167" s="14" t="s">
        <v>127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81</v>
      </c>
      <c r="BK167" s="229">
        <f>ROUND(I167*H167,2)</f>
        <v>0</v>
      </c>
      <c r="BL167" s="14" t="s">
        <v>133</v>
      </c>
      <c r="BM167" s="228" t="s">
        <v>481</v>
      </c>
    </row>
    <row r="168" s="2" customFormat="1">
      <c r="A168" s="35"/>
      <c r="B168" s="36"/>
      <c r="C168" s="37"/>
      <c r="D168" s="241" t="s">
        <v>236</v>
      </c>
      <c r="E168" s="37"/>
      <c r="F168" s="242" t="s">
        <v>482</v>
      </c>
      <c r="G168" s="37"/>
      <c r="H168" s="37"/>
      <c r="I168" s="243"/>
      <c r="J168" s="37"/>
      <c r="K168" s="37"/>
      <c r="L168" s="41"/>
      <c r="M168" s="244"/>
      <c r="N168" s="245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236</v>
      </c>
      <c r="AU168" s="14" t="s">
        <v>83</v>
      </c>
    </row>
    <row r="169" s="2" customFormat="1" ht="16.5" customHeight="1">
      <c r="A169" s="35"/>
      <c r="B169" s="36"/>
      <c r="C169" s="230" t="s">
        <v>281</v>
      </c>
      <c r="D169" s="230" t="s">
        <v>202</v>
      </c>
      <c r="E169" s="231" t="s">
        <v>233</v>
      </c>
      <c r="F169" s="232" t="s">
        <v>234</v>
      </c>
      <c r="G169" s="233" t="s">
        <v>230</v>
      </c>
      <c r="H169" s="234">
        <v>4</v>
      </c>
      <c r="I169" s="235"/>
      <c r="J169" s="236">
        <f>ROUND(I169*H169,2)</f>
        <v>0</v>
      </c>
      <c r="K169" s="237"/>
      <c r="L169" s="238"/>
      <c r="M169" s="239" t="s">
        <v>1</v>
      </c>
      <c r="N169" s="240" t="s">
        <v>38</v>
      </c>
      <c r="O169" s="88"/>
      <c r="P169" s="226">
        <f>O169*H169</f>
        <v>0</v>
      </c>
      <c r="Q169" s="226">
        <v>0.068000000000000005</v>
      </c>
      <c r="R169" s="226">
        <f>Q169*H169</f>
        <v>0.27200000000000002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160</v>
      </c>
      <c r="AT169" s="228" t="s">
        <v>202</v>
      </c>
      <c r="AU169" s="228" t="s">
        <v>83</v>
      </c>
      <c r="AY169" s="14" t="s">
        <v>127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81</v>
      </c>
      <c r="BK169" s="229">
        <f>ROUND(I169*H169,2)</f>
        <v>0</v>
      </c>
      <c r="BL169" s="14" t="s">
        <v>133</v>
      </c>
      <c r="BM169" s="228" t="s">
        <v>483</v>
      </c>
    </row>
    <row r="170" s="2" customFormat="1">
      <c r="A170" s="35"/>
      <c r="B170" s="36"/>
      <c r="C170" s="37"/>
      <c r="D170" s="241" t="s">
        <v>236</v>
      </c>
      <c r="E170" s="37"/>
      <c r="F170" s="242" t="s">
        <v>237</v>
      </c>
      <c r="G170" s="37"/>
      <c r="H170" s="37"/>
      <c r="I170" s="243"/>
      <c r="J170" s="37"/>
      <c r="K170" s="37"/>
      <c r="L170" s="41"/>
      <c r="M170" s="244"/>
      <c r="N170" s="245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236</v>
      </c>
      <c r="AU170" s="14" t="s">
        <v>83</v>
      </c>
    </row>
    <row r="171" s="2" customFormat="1" ht="16.5" customHeight="1">
      <c r="A171" s="35"/>
      <c r="B171" s="36"/>
      <c r="C171" s="230" t="s">
        <v>285</v>
      </c>
      <c r="D171" s="230" t="s">
        <v>202</v>
      </c>
      <c r="E171" s="231" t="s">
        <v>484</v>
      </c>
      <c r="F171" s="232" t="s">
        <v>485</v>
      </c>
      <c r="G171" s="233" t="s">
        <v>230</v>
      </c>
      <c r="H171" s="234">
        <v>1</v>
      </c>
      <c r="I171" s="235"/>
      <c r="J171" s="236">
        <f>ROUND(I171*H171,2)</f>
        <v>0</v>
      </c>
      <c r="K171" s="237"/>
      <c r="L171" s="238"/>
      <c r="M171" s="239" t="s">
        <v>1</v>
      </c>
      <c r="N171" s="240" t="s">
        <v>38</v>
      </c>
      <c r="O171" s="88"/>
      <c r="P171" s="226">
        <f>O171*H171</f>
        <v>0</v>
      </c>
      <c r="Q171" s="226">
        <v>0.081000000000000003</v>
      </c>
      <c r="R171" s="226">
        <f>Q171*H171</f>
        <v>0.081000000000000003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160</v>
      </c>
      <c r="AT171" s="228" t="s">
        <v>202</v>
      </c>
      <c r="AU171" s="228" t="s">
        <v>83</v>
      </c>
      <c r="AY171" s="14" t="s">
        <v>127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81</v>
      </c>
      <c r="BK171" s="229">
        <f>ROUND(I171*H171,2)</f>
        <v>0</v>
      </c>
      <c r="BL171" s="14" t="s">
        <v>133</v>
      </c>
      <c r="BM171" s="228" t="s">
        <v>486</v>
      </c>
    </row>
    <row r="172" s="2" customFormat="1">
      <c r="A172" s="35"/>
      <c r="B172" s="36"/>
      <c r="C172" s="37"/>
      <c r="D172" s="241" t="s">
        <v>236</v>
      </c>
      <c r="E172" s="37"/>
      <c r="F172" s="242" t="s">
        <v>487</v>
      </c>
      <c r="G172" s="37"/>
      <c r="H172" s="37"/>
      <c r="I172" s="243"/>
      <c r="J172" s="37"/>
      <c r="K172" s="37"/>
      <c r="L172" s="41"/>
      <c r="M172" s="244"/>
      <c r="N172" s="245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236</v>
      </c>
      <c r="AU172" s="14" t="s">
        <v>83</v>
      </c>
    </row>
    <row r="173" s="2" customFormat="1" ht="24.15" customHeight="1">
      <c r="A173" s="35"/>
      <c r="B173" s="36"/>
      <c r="C173" s="216" t="s">
        <v>289</v>
      </c>
      <c r="D173" s="216" t="s">
        <v>129</v>
      </c>
      <c r="E173" s="217" t="s">
        <v>239</v>
      </c>
      <c r="F173" s="218" t="s">
        <v>240</v>
      </c>
      <c r="G173" s="219" t="s">
        <v>163</v>
      </c>
      <c r="H173" s="220">
        <v>0.84499999999999997</v>
      </c>
      <c r="I173" s="221"/>
      <c r="J173" s="222">
        <f>ROUND(I173*H173,2)</f>
        <v>0</v>
      </c>
      <c r="K173" s="223"/>
      <c r="L173" s="41"/>
      <c r="M173" s="224" t="s">
        <v>1</v>
      </c>
      <c r="N173" s="225" t="s">
        <v>38</v>
      </c>
      <c r="O173" s="88"/>
      <c r="P173" s="226">
        <f>O173*H173</f>
        <v>0</v>
      </c>
      <c r="Q173" s="226">
        <v>2.234</v>
      </c>
      <c r="R173" s="226">
        <f>Q173*H173</f>
        <v>1.8877299999999999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133</v>
      </c>
      <c r="AT173" s="228" t="s">
        <v>129</v>
      </c>
      <c r="AU173" s="228" t="s">
        <v>83</v>
      </c>
      <c r="AY173" s="14" t="s">
        <v>127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81</v>
      </c>
      <c r="BK173" s="229">
        <f>ROUND(I173*H173,2)</f>
        <v>0</v>
      </c>
      <c r="BL173" s="14" t="s">
        <v>133</v>
      </c>
      <c r="BM173" s="228" t="s">
        <v>488</v>
      </c>
    </row>
    <row r="174" s="2" customFormat="1" ht="24.15" customHeight="1">
      <c r="A174" s="35"/>
      <c r="B174" s="36"/>
      <c r="C174" s="216" t="s">
        <v>293</v>
      </c>
      <c r="D174" s="216" t="s">
        <v>129</v>
      </c>
      <c r="E174" s="217" t="s">
        <v>489</v>
      </c>
      <c r="F174" s="218" t="s">
        <v>490</v>
      </c>
      <c r="G174" s="219" t="s">
        <v>163</v>
      </c>
      <c r="H174" s="220">
        <v>13.109999999999999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38</v>
      </c>
      <c r="O174" s="88"/>
      <c r="P174" s="226">
        <f>O174*H174</f>
        <v>0</v>
      </c>
      <c r="Q174" s="226">
        <v>2.3010199999999998</v>
      </c>
      <c r="R174" s="226">
        <f>Q174*H174</f>
        <v>30.166372199999998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133</v>
      </c>
      <c r="AT174" s="228" t="s">
        <v>129</v>
      </c>
      <c r="AU174" s="228" t="s">
        <v>83</v>
      </c>
      <c r="AY174" s="14" t="s">
        <v>127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81</v>
      </c>
      <c r="BK174" s="229">
        <f>ROUND(I174*H174,2)</f>
        <v>0</v>
      </c>
      <c r="BL174" s="14" t="s">
        <v>133</v>
      </c>
      <c r="BM174" s="228" t="s">
        <v>491</v>
      </c>
    </row>
    <row r="175" s="12" customFormat="1" ht="22.8" customHeight="1">
      <c r="A175" s="12"/>
      <c r="B175" s="200"/>
      <c r="C175" s="201"/>
      <c r="D175" s="202" t="s">
        <v>72</v>
      </c>
      <c r="E175" s="214" t="s">
        <v>145</v>
      </c>
      <c r="F175" s="214" t="s">
        <v>242</v>
      </c>
      <c r="G175" s="201"/>
      <c r="H175" s="201"/>
      <c r="I175" s="204"/>
      <c r="J175" s="215">
        <f>BK175</f>
        <v>0</v>
      </c>
      <c r="K175" s="201"/>
      <c r="L175" s="206"/>
      <c r="M175" s="207"/>
      <c r="N175" s="208"/>
      <c r="O175" s="208"/>
      <c r="P175" s="209">
        <f>SUM(P176:P181)</f>
        <v>0</v>
      </c>
      <c r="Q175" s="208"/>
      <c r="R175" s="209">
        <f>SUM(R176:R181)</f>
        <v>375.12948</v>
      </c>
      <c r="S175" s="208"/>
      <c r="T175" s="210">
        <f>SUM(T176:T181)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1" t="s">
        <v>81</v>
      </c>
      <c r="AT175" s="212" t="s">
        <v>72</v>
      </c>
      <c r="AU175" s="212" t="s">
        <v>81</v>
      </c>
      <c r="AY175" s="211" t="s">
        <v>127</v>
      </c>
      <c r="BK175" s="213">
        <f>SUM(BK176:BK181)</f>
        <v>0</v>
      </c>
    </row>
    <row r="176" s="2" customFormat="1" ht="24.15" customHeight="1">
      <c r="A176" s="35"/>
      <c r="B176" s="36"/>
      <c r="C176" s="216" t="s">
        <v>298</v>
      </c>
      <c r="D176" s="216" t="s">
        <v>129</v>
      </c>
      <c r="E176" s="217" t="s">
        <v>492</v>
      </c>
      <c r="F176" s="218" t="s">
        <v>493</v>
      </c>
      <c r="G176" s="219" t="s">
        <v>132</v>
      </c>
      <c r="H176" s="220">
        <v>445.09199999999998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38</v>
      </c>
      <c r="O176" s="88"/>
      <c r="P176" s="226">
        <f>O176*H176</f>
        <v>0</v>
      </c>
      <c r="Q176" s="226">
        <v>0.34499999999999997</v>
      </c>
      <c r="R176" s="226">
        <f>Q176*H176</f>
        <v>153.55673999999999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133</v>
      </c>
      <c r="AT176" s="228" t="s">
        <v>129</v>
      </c>
      <c r="AU176" s="228" t="s">
        <v>83</v>
      </c>
      <c r="AY176" s="14" t="s">
        <v>127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81</v>
      </c>
      <c r="BK176" s="229">
        <f>ROUND(I176*H176,2)</f>
        <v>0</v>
      </c>
      <c r="BL176" s="14" t="s">
        <v>133</v>
      </c>
      <c r="BM176" s="228" t="s">
        <v>494</v>
      </c>
    </row>
    <row r="177" s="2" customFormat="1" ht="24.15" customHeight="1">
      <c r="A177" s="35"/>
      <c r="B177" s="36"/>
      <c r="C177" s="216" t="s">
        <v>302</v>
      </c>
      <c r="D177" s="216" t="s">
        <v>129</v>
      </c>
      <c r="E177" s="217" t="s">
        <v>492</v>
      </c>
      <c r="F177" s="218" t="s">
        <v>493</v>
      </c>
      <c r="G177" s="219" t="s">
        <v>132</v>
      </c>
      <c r="H177" s="220">
        <v>445.09199999999998</v>
      </c>
      <c r="I177" s="221"/>
      <c r="J177" s="222">
        <f>ROUND(I177*H177,2)</f>
        <v>0</v>
      </c>
      <c r="K177" s="223"/>
      <c r="L177" s="41"/>
      <c r="M177" s="224" t="s">
        <v>1</v>
      </c>
      <c r="N177" s="225" t="s">
        <v>38</v>
      </c>
      <c r="O177" s="88"/>
      <c r="P177" s="226">
        <f>O177*H177</f>
        <v>0</v>
      </c>
      <c r="Q177" s="226">
        <v>0.34499999999999997</v>
      </c>
      <c r="R177" s="226">
        <f>Q177*H177</f>
        <v>153.55673999999999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133</v>
      </c>
      <c r="AT177" s="228" t="s">
        <v>129</v>
      </c>
      <c r="AU177" s="228" t="s">
        <v>83</v>
      </c>
      <c r="AY177" s="14" t="s">
        <v>127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81</v>
      </c>
      <c r="BK177" s="229">
        <f>ROUND(I177*H177,2)</f>
        <v>0</v>
      </c>
      <c r="BL177" s="14" t="s">
        <v>133</v>
      </c>
      <c r="BM177" s="228" t="s">
        <v>495</v>
      </c>
    </row>
    <row r="178" s="2" customFormat="1" ht="24.15" customHeight="1">
      <c r="A178" s="35"/>
      <c r="B178" s="36"/>
      <c r="C178" s="216" t="s">
        <v>306</v>
      </c>
      <c r="D178" s="216" t="s">
        <v>129</v>
      </c>
      <c r="E178" s="217" t="s">
        <v>496</v>
      </c>
      <c r="F178" s="218" t="s">
        <v>497</v>
      </c>
      <c r="G178" s="219" t="s">
        <v>132</v>
      </c>
      <c r="H178" s="220">
        <v>325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38</v>
      </c>
      <c r="O178" s="88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133</v>
      </c>
      <c r="AT178" s="228" t="s">
        <v>129</v>
      </c>
      <c r="AU178" s="228" t="s">
        <v>83</v>
      </c>
      <c r="AY178" s="14" t="s">
        <v>127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81</v>
      </c>
      <c r="BK178" s="229">
        <f>ROUND(I178*H178,2)</f>
        <v>0</v>
      </c>
      <c r="BL178" s="14" t="s">
        <v>133</v>
      </c>
      <c r="BM178" s="228" t="s">
        <v>498</v>
      </c>
    </row>
    <row r="179" s="2" customFormat="1" ht="33" customHeight="1">
      <c r="A179" s="35"/>
      <c r="B179" s="36"/>
      <c r="C179" s="216" t="s">
        <v>310</v>
      </c>
      <c r="D179" s="216" t="s">
        <v>129</v>
      </c>
      <c r="E179" s="217" t="s">
        <v>499</v>
      </c>
      <c r="F179" s="218" t="s">
        <v>500</v>
      </c>
      <c r="G179" s="219" t="s">
        <v>132</v>
      </c>
      <c r="H179" s="220">
        <v>156</v>
      </c>
      <c r="I179" s="221"/>
      <c r="J179" s="222">
        <f>ROUND(I179*H179,2)</f>
        <v>0</v>
      </c>
      <c r="K179" s="223"/>
      <c r="L179" s="41"/>
      <c r="M179" s="224" t="s">
        <v>1</v>
      </c>
      <c r="N179" s="225" t="s">
        <v>38</v>
      </c>
      <c r="O179" s="88"/>
      <c r="P179" s="226">
        <f>O179*H179</f>
        <v>0</v>
      </c>
      <c r="Q179" s="226">
        <v>0.083500000000000005</v>
      </c>
      <c r="R179" s="226">
        <f>Q179*H179</f>
        <v>13.026000000000002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133</v>
      </c>
      <c r="AT179" s="228" t="s">
        <v>129</v>
      </c>
      <c r="AU179" s="228" t="s">
        <v>83</v>
      </c>
      <c r="AY179" s="14" t="s">
        <v>127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81</v>
      </c>
      <c r="BK179" s="229">
        <f>ROUND(I179*H179,2)</f>
        <v>0</v>
      </c>
      <c r="BL179" s="14" t="s">
        <v>133</v>
      </c>
      <c r="BM179" s="228" t="s">
        <v>501</v>
      </c>
    </row>
    <row r="180" s="2" customFormat="1" ht="16.5" customHeight="1">
      <c r="A180" s="35"/>
      <c r="B180" s="36"/>
      <c r="C180" s="230" t="s">
        <v>314</v>
      </c>
      <c r="D180" s="230" t="s">
        <v>202</v>
      </c>
      <c r="E180" s="231" t="s">
        <v>502</v>
      </c>
      <c r="F180" s="232" t="s">
        <v>503</v>
      </c>
      <c r="G180" s="233" t="s">
        <v>230</v>
      </c>
      <c r="H180" s="234">
        <v>26</v>
      </c>
      <c r="I180" s="235"/>
      <c r="J180" s="236">
        <f>ROUND(I180*H180,2)</f>
        <v>0</v>
      </c>
      <c r="K180" s="237"/>
      <c r="L180" s="238"/>
      <c r="M180" s="239" t="s">
        <v>1</v>
      </c>
      <c r="N180" s="240" t="s">
        <v>38</v>
      </c>
      <c r="O180" s="88"/>
      <c r="P180" s="226">
        <f>O180*H180</f>
        <v>0</v>
      </c>
      <c r="Q180" s="226">
        <v>2.1150000000000002</v>
      </c>
      <c r="R180" s="226">
        <f>Q180*H180</f>
        <v>54.990000000000009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160</v>
      </c>
      <c r="AT180" s="228" t="s">
        <v>202</v>
      </c>
      <c r="AU180" s="228" t="s">
        <v>83</v>
      </c>
      <c r="AY180" s="14" t="s">
        <v>127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81</v>
      </c>
      <c r="BK180" s="229">
        <f>ROUND(I180*H180,2)</f>
        <v>0</v>
      </c>
      <c r="BL180" s="14" t="s">
        <v>133</v>
      </c>
      <c r="BM180" s="228" t="s">
        <v>504</v>
      </c>
    </row>
    <row r="181" s="2" customFormat="1" ht="24.15" customHeight="1">
      <c r="A181" s="35"/>
      <c r="B181" s="36"/>
      <c r="C181" s="216" t="s">
        <v>318</v>
      </c>
      <c r="D181" s="216" t="s">
        <v>129</v>
      </c>
      <c r="E181" s="217" t="s">
        <v>505</v>
      </c>
      <c r="F181" s="218" t="s">
        <v>506</v>
      </c>
      <c r="G181" s="219" t="s">
        <v>271</v>
      </c>
      <c r="H181" s="220">
        <v>1</v>
      </c>
      <c r="I181" s="221"/>
      <c r="J181" s="222">
        <f>ROUND(I181*H181,2)</f>
        <v>0</v>
      </c>
      <c r="K181" s="223"/>
      <c r="L181" s="41"/>
      <c r="M181" s="224" t="s">
        <v>1</v>
      </c>
      <c r="N181" s="225" t="s">
        <v>38</v>
      </c>
      <c r="O181" s="88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133</v>
      </c>
      <c r="AT181" s="228" t="s">
        <v>129</v>
      </c>
      <c r="AU181" s="228" t="s">
        <v>83</v>
      </c>
      <c r="AY181" s="14" t="s">
        <v>127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81</v>
      </c>
      <c r="BK181" s="229">
        <f>ROUND(I181*H181,2)</f>
        <v>0</v>
      </c>
      <c r="BL181" s="14" t="s">
        <v>133</v>
      </c>
      <c r="BM181" s="228" t="s">
        <v>507</v>
      </c>
    </row>
    <row r="182" s="12" customFormat="1" ht="22.8" customHeight="1">
      <c r="A182" s="12"/>
      <c r="B182" s="200"/>
      <c r="C182" s="201"/>
      <c r="D182" s="202" t="s">
        <v>72</v>
      </c>
      <c r="E182" s="214" t="s">
        <v>160</v>
      </c>
      <c r="F182" s="214" t="s">
        <v>267</v>
      </c>
      <c r="G182" s="201"/>
      <c r="H182" s="201"/>
      <c r="I182" s="204"/>
      <c r="J182" s="215">
        <f>BK182</f>
        <v>0</v>
      </c>
      <c r="K182" s="201"/>
      <c r="L182" s="206"/>
      <c r="M182" s="207"/>
      <c r="N182" s="208"/>
      <c r="O182" s="208"/>
      <c r="P182" s="209">
        <f>SUM(P183:P244)</f>
        <v>0</v>
      </c>
      <c r="Q182" s="208"/>
      <c r="R182" s="209">
        <f>SUM(R183:R244)</f>
        <v>156.28603387000001</v>
      </c>
      <c r="S182" s="208"/>
      <c r="T182" s="210">
        <f>SUM(T183:T244)</f>
        <v>19.625200000000003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1" t="s">
        <v>81</v>
      </c>
      <c r="AT182" s="212" t="s">
        <v>72</v>
      </c>
      <c r="AU182" s="212" t="s">
        <v>81</v>
      </c>
      <c r="AY182" s="211" t="s">
        <v>127</v>
      </c>
      <c r="BK182" s="213">
        <f>SUM(BK183:BK244)</f>
        <v>0</v>
      </c>
    </row>
    <row r="183" s="2" customFormat="1" ht="16.5" customHeight="1">
      <c r="A183" s="35"/>
      <c r="B183" s="36"/>
      <c r="C183" s="216" t="s">
        <v>322</v>
      </c>
      <c r="D183" s="216" t="s">
        <v>129</v>
      </c>
      <c r="E183" s="217" t="s">
        <v>269</v>
      </c>
      <c r="F183" s="218" t="s">
        <v>508</v>
      </c>
      <c r="G183" s="219" t="s">
        <v>271</v>
      </c>
      <c r="H183" s="220">
        <v>1</v>
      </c>
      <c r="I183" s="221"/>
      <c r="J183" s="222">
        <f>ROUND(I183*H183,2)</f>
        <v>0</v>
      </c>
      <c r="K183" s="223"/>
      <c r="L183" s="41"/>
      <c r="M183" s="224" t="s">
        <v>1</v>
      </c>
      <c r="N183" s="225" t="s">
        <v>38</v>
      </c>
      <c r="O183" s="88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133</v>
      </c>
      <c r="AT183" s="228" t="s">
        <v>129</v>
      </c>
      <c r="AU183" s="228" t="s">
        <v>83</v>
      </c>
      <c r="AY183" s="14" t="s">
        <v>127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81</v>
      </c>
      <c r="BK183" s="229">
        <f>ROUND(I183*H183,2)</f>
        <v>0</v>
      </c>
      <c r="BL183" s="14" t="s">
        <v>133</v>
      </c>
      <c r="BM183" s="228" t="s">
        <v>509</v>
      </c>
    </row>
    <row r="184" s="2" customFormat="1" ht="33" customHeight="1">
      <c r="A184" s="35"/>
      <c r="B184" s="36"/>
      <c r="C184" s="216" t="s">
        <v>326</v>
      </c>
      <c r="D184" s="216" t="s">
        <v>129</v>
      </c>
      <c r="E184" s="217" t="s">
        <v>510</v>
      </c>
      <c r="F184" s="218" t="s">
        <v>511</v>
      </c>
      <c r="G184" s="219" t="s">
        <v>271</v>
      </c>
      <c r="H184" s="220">
        <v>1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38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133</v>
      </c>
      <c r="AT184" s="228" t="s">
        <v>129</v>
      </c>
      <c r="AU184" s="228" t="s">
        <v>83</v>
      </c>
      <c r="AY184" s="14" t="s">
        <v>127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81</v>
      </c>
      <c r="BK184" s="229">
        <f>ROUND(I184*H184,2)</f>
        <v>0</v>
      </c>
      <c r="BL184" s="14" t="s">
        <v>133</v>
      </c>
      <c r="BM184" s="228" t="s">
        <v>512</v>
      </c>
    </row>
    <row r="185" s="2" customFormat="1" ht="24.15" customHeight="1">
      <c r="A185" s="35"/>
      <c r="B185" s="36"/>
      <c r="C185" s="216" t="s">
        <v>330</v>
      </c>
      <c r="D185" s="216" t="s">
        <v>129</v>
      </c>
      <c r="E185" s="217" t="s">
        <v>513</v>
      </c>
      <c r="F185" s="218" t="s">
        <v>514</v>
      </c>
      <c r="G185" s="219" t="s">
        <v>271</v>
      </c>
      <c r="H185" s="220">
        <v>1</v>
      </c>
      <c r="I185" s="221"/>
      <c r="J185" s="222">
        <f>ROUND(I185*H185,2)</f>
        <v>0</v>
      </c>
      <c r="K185" s="223"/>
      <c r="L185" s="41"/>
      <c r="M185" s="224" t="s">
        <v>1</v>
      </c>
      <c r="N185" s="225" t="s">
        <v>38</v>
      </c>
      <c r="O185" s="88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133</v>
      </c>
      <c r="AT185" s="228" t="s">
        <v>129</v>
      </c>
      <c r="AU185" s="228" t="s">
        <v>83</v>
      </c>
      <c r="AY185" s="14" t="s">
        <v>127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81</v>
      </c>
      <c r="BK185" s="229">
        <f>ROUND(I185*H185,2)</f>
        <v>0</v>
      </c>
      <c r="BL185" s="14" t="s">
        <v>133</v>
      </c>
      <c r="BM185" s="228" t="s">
        <v>515</v>
      </c>
    </row>
    <row r="186" s="2" customFormat="1" ht="55.5" customHeight="1">
      <c r="A186" s="35"/>
      <c r="B186" s="36"/>
      <c r="C186" s="216" t="s">
        <v>334</v>
      </c>
      <c r="D186" s="216" t="s">
        <v>129</v>
      </c>
      <c r="E186" s="217" t="s">
        <v>516</v>
      </c>
      <c r="F186" s="218" t="s">
        <v>517</v>
      </c>
      <c r="G186" s="219" t="s">
        <v>271</v>
      </c>
      <c r="H186" s="220">
        <v>1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38</v>
      </c>
      <c r="O186" s="88"/>
      <c r="P186" s="226">
        <f>O186*H186</f>
        <v>0</v>
      </c>
      <c r="Q186" s="226">
        <v>140</v>
      </c>
      <c r="R186" s="226">
        <f>Q186*H186</f>
        <v>140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133</v>
      </c>
      <c r="AT186" s="228" t="s">
        <v>129</v>
      </c>
      <c r="AU186" s="228" t="s">
        <v>83</v>
      </c>
      <c r="AY186" s="14" t="s">
        <v>127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81</v>
      </c>
      <c r="BK186" s="229">
        <f>ROUND(I186*H186,2)</f>
        <v>0</v>
      </c>
      <c r="BL186" s="14" t="s">
        <v>133</v>
      </c>
      <c r="BM186" s="228" t="s">
        <v>518</v>
      </c>
    </row>
    <row r="187" s="2" customFormat="1" ht="16.5" customHeight="1">
      <c r="A187" s="35"/>
      <c r="B187" s="36"/>
      <c r="C187" s="216" t="s">
        <v>338</v>
      </c>
      <c r="D187" s="216" t="s">
        <v>129</v>
      </c>
      <c r="E187" s="217" t="s">
        <v>519</v>
      </c>
      <c r="F187" s="218" t="s">
        <v>520</v>
      </c>
      <c r="G187" s="219" t="s">
        <v>271</v>
      </c>
      <c r="H187" s="220">
        <v>1</v>
      </c>
      <c r="I187" s="221"/>
      <c r="J187" s="222">
        <f>ROUND(I187*H187,2)</f>
        <v>0</v>
      </c>
      <c r="K187" s="223"/>
      <c r="L187" s="41"/>
      <c r="M187" s="224" t="s">
        <v>1</v>
      </c>
      <c r="N187" s="225" t="s">
        <v>38</v>
      </c>
      <c r="O187" s="88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133</v>
      </c>
      <c r="AT187" s="228" t="s">
        <v>129</v>
      </c>
      <c r="AU187" s="228" t="s">
        <v>83</v>
      </c>
      <c r="AY187" s="14" t="s">
        <v>127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81</v>
      </c>
      <c r="BK187" s="229">
        <f>ROUND(I187*H187,2)</f>
        <v>0</v>
      </c>
      <c r="BL187" s="14" t="s">
        <v>133</v>
      </c>
      <c r="BM187" s="228" t="s">
        <v>521</v>
      </c>
    </row>
    <row r="188" s="2" customFormat="1" ht="33" customHeight="1">
      <c r="A188" s="35"/>
      <c r="B188" s="36"/>
      <c r="C188" s="216" t="s">
        <v>342</v>
      </c>
      <c r="D188" s="216" t="s">
        <v>129</v>
      </c>
      <c r="E188" s="217" t="s">
        <v>522</v>
      </c>
      <c r="F188" s="218" t="s">
        <v>523</v>
      </c>
      <c r="G188" s="219" t="s">
        <v>271</v>
      </c>
      <c r="H188" s="220">
        <v>1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38</v>
      </c>
      <c r="O188" s="88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133</v>
      </c>
      <c r="AT188" s="228" t="s">
        <v>129</v>
      </c>
      <c r="AU188" s="228" t="s">
        <v>83</v>
      </c>
      <c r="AY188" s="14" t="s">
        <v>127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81</v>
      </c>
      <c r="BK188" s="229">
        <f>ROUND(I188*H188,2)</f>
        <v>0</v>
      </c>
      <c r="BL188" s="14" t="s">
        <v>133</v>
      </c>
      <c r="BM188" s="228" t="s">
        <v>524</v>
      </c>
    </row>
    <row r="189" s="2" customFormat="1" ht="24.15" customHeight="1">
      <c r="A189" s="35"/>
      <c r="B189" s="36"/>
      <c r="C189" s="216" t="s">
        <v>346</v>
      </c>
      <c r="D189" s="216" t="s">
        <v>129</v>
      </c>
      <c r="E189" s="217" t="s">
        <v>525</v>
      </c>
      <c r="F189" s="218" t="s">
        <v>526</v>
      </c>
      <c r="G189" s="219" t="s">
        <v>271</v>
      </c>
      <c r="H189" s="220">
        <v>1</v>
      </c>
      <c r="I189" s="221"/>
      <c r="J189" s="222">
        <f>ROUND(I189*H189,2)</f>
        <v>0</v>
      </c>
      <c r="K189" s="223"/>
      <c r="L189" s="41"/>
      <c r="M189" s="224" t="s">
        <v>1</v>
      </c>
      <c r="N189" s="225" t="s">
        <v>38</v>
      </c>
      <c r="O189" s="88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133</v>
      </c>
      <c r="AT189" s="228" t="s">
        <v>129</v>
      </c>
      <c r="AU189" s="228" t="s">
        <v>83</v>
      </c>
      <c r="AY189" s="14" t="s">
        <v>127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81</v>
      </c>
      <c r="BK189" s="229">
        <f>ROUND(I189*H189,2)</f>
        <v>0</v>
      </c>
      <c r="BL189" s="14" t="s">
        <v>133</v>
      </c>
      <c r="BM189" s="228" t="s">
        <v>527</v>
      </c>
    </row>
    <row r="190" s="2" customFormat="1" ht="49.05" customHeight="1">
      <c r="A190" s="35"/>
      <c r="B190" s="36"/>
      <c r="C190" s="216" t="s">
        <v>350</v>
      </c>
      <c r="D190" s="216" t="s">
        <v>129</v>
      </c>
      <c r="E190" s="217" t="s">
        <v>528</v>
      </c>
      <c r="F190" s="218" t="s">
        <v>529</v>
      </c>
      <c r="G190" s="219" t="s">
        <v>271</v>
      </c>
      <c r="H190" s="220">
        <v>1</v>
      </c>
      <c r="I190" s="221"/>
      <c r="J190" s="222">
        <f>ROUND(I190*H190,2)</f>
        <v>0</v>
      </c>
      <c r="K190" s="223"/>
      <c r="L190" s="41"/>
      <c r="M190" s="224" t="s">
        <v>1</v>
      </c>
      <c r="N190" s="225" t="s">
        <v>38</v>
      </c>
      <c r="O190" s="88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133</v>
      </c>
      <c r="AT190" s="228" t="s">
        <v>129</v>
      </c>
      <c r="AU190" s="228" t="s">
        <v>83</v>
      </c>
      <c r="AY190" s="14" t="s">
        <v>127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81</v>
      </c>
      <c r="BK190" s="229">
        <f>ROUND(I190*H190,2)</f>
        <v>0</v>
      </c>
      <c r="BL190" s="14" t="s">
        <v>133</v>
      </c>
      <c r="BM190" s="228" t="s">
        <v>530</v>
      </c>
    </row>
    <row r="191" s="2" customFormat="1" ht="16.5" customHeight="1">
      <c r="A191" s="35"/>
      <c r="B191" s="36"/>
      <c r="C191" s="216" t="s">
        <v>354</v>
      </c>
      <c r="D191" s="216" t="s">
        <v>129</v>
      </c>
      <c r="E191" s="217" t="s">
        <v>531</v>
      </c>
      <c r="F191" s="218" t="s">
        <v>532</v>
      </c>
      <c r="G191" s="219" t="s">
        <v>230</v>
      </c>
      <c r="H191" s="220">
        <v>1</v>
      </c>
      <c r="I191" s="221"/>
      <c r="J191" s="222">
        <f>ROUND(I191*H191,2)</f>
        <v>0</v>
      </c>
      <c r="K191" s="223"/>
      <c r="L191" s="41"/>
      <c r="M191" s="224" t="s">
        <v>1</v>
      </c>
      <c r="N191" s="225" t="s">
        <v>38</v>
      </c>
      <c r="O191" s="88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192</v>
      </c>
      <c r="AT191" s="228" t="s">
        <v>129</v>
      </c>
      <c r="AU191" s="228" t="s">
        <v>83</v>
      </c>
      <c r="AY191" s="14" t="s">
        <v>127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81</v>
      </c>
      <c r="BK191" s="229">
        <f>ROUND(I191*H191,2)</f>
        <v>0</v>
      </c>
      <c r="BL191" s="14" t="s">
        <v>192</v>
      </c>
      <c r="BM191" s="228" t="s">
        <v>533</v>
      </c>
    </row>
    <row r="192" s="2" customFormat="1" ht="16.5" customHeight="1">
      <c r="A192" s="35"/>
      <c r="B192" s="36"/>
      <c r="C192" s="230" t="s">
        <v>358</v>
      </c>
      <c r="D192" s="230" t="s">
        <v>202</v>
      </c>
      <c r="E192" s="231" t="s">
        <v>534</v>
      </c>
      <c r="F192" s="232" t="s">
        <v>535</v>
      </c>
      <c r="G192" s="233" t="s">
        <v>230</v>
      </c>
      <c r="H192" s="234">
        <v>1</v>
      </c>
      <c r="I192" s="235"/>
      <c r="J192" s="236">
        <f>ROUND(I192*H192,2)</f>
        <v>0</v>
      </c>
      <c r="K192" s="237"/>
      <c r="L192" s="238"/>
      <c r="M192" s="239" t="s">
        <v>1</v>
      </c>
      <c r="N192" s="240" t="s">
        <v>38</v>
      </c>
      <c r="O192" s="88"/>
      <c r="P192" s="226">
        <f>O192*H192</f>
        <v>0</v>
      </c>
      <c r="Q192" s="226">
        <v>0.0035000000000000001</v>
      </c>
      <c r="R192" s="226">
        <f>Q192*H192</f>
        <v>0.0035000000000000001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263</v>
      </c>
      <c r="AT192" s="228" t="s">
        <v>202</v>
      </c>
      <c r="AU192" s="228" t="s">
        <v>83</v>
      </c>
      <c r="AY192" s="14" t="s">
        <v>127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81</v>
      </c>
      <c r="BK192" s="229">
        <f>ROUND(I192*H192,2)</f>
        <v>0</v>
      </c>
      <c r="BL192" s="14" t="s">
        <v>192</v>
      </c>
      <c r="BM192" s="228" t="s">
        <v>536</v>
      </c>
    </row>
    <row r="193" s="2" customFormat="1" ht="24.15" customHeight="1">
      <c r="A193" s="35"/>
      <c r="B193" s="36"/>
      <c r="C193" s="216" t="s">
        <v>364</v>
      </c>
      <c r="D193" s="216" t="s">
        <v>129</v>
      </c>
      <c r="E193" s="217" t="s">
        <v>537</v>
      </c>
      <c r="F193" s="218" t="s">
        <v>538</v>
      </c>
      <c r="G193" s="219" t="s">
        <v>158</v>
      </c>
      <c r="H193" s="220">
        <v>48.380000000000003</v>
      </c>
      <c r="I193" s="221"/>
      <c r="J193" s="222">
        <f>ROUND(I193*H193,2)</f>
        <v>0</v>
      </c>
      <c r="K193" s="223"/>
      <c r="L193" s="41"/>
      <c r="M193" s="224" t="s">
        <v>1</v>
      </c>
      <c r="N193" s="225" t="s">
        <v>38</v>
      </c>
      <c r="O193" s="88"/>
      <c r="P193" s="226">
        <f>O193*H193</f>
        <v>0</v>
      </c>
      <c r="Q193" s="226">
        <v>0</v>
      </c>
      <c r="R193" s="226">
        <f>Q193*H193</f>
        <v>0</v>
      </c>
      <c r="S193" s="226">
        <v>0.32000000000000001</v>
      </c>
      <c r="T193" s="227">
        <f>S193*H193</f>
        <v>15.481600000000002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133</v>
      </c>
      <c r="AT193" s="228" t="s">
        <v>129</v>
      </c>
      <c r="AU193" s="228" t="s">
        <v>83</v>
      </c>
      <c r="AY193" s="14" t="s">
        <v>127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81</v>
      </c>
      <c r="BK193" s="229">
        <f>ROUND(I193*H193,2)</f>
        <v>0</v>
      </c>
      <c r="BL193" s="14" t="s">
        <v>133</v>
      </c>
      <c r="BM193" s="228" t="s">
        <v>539</v>
      </c>
    </row>
    <row r="194" s="2" customFormat="1" ht="33" customHeight="1">
      <c r="A194" s="35"/>
      <c r="B194" s="36"/>
      <c r="C194" s="216" t="s">
        <v>368</v>
      </c>
      <c r="D194" s="216" t="s">
        <v>129</v>
      </c>
      <c r="E194" s="217" t="s">
        <v>540</v>
      </c>
      <c r="F194" s="218" t="s">
        <v>541</v>
      </c>
      <c r="G194" s="219" t="s">
        <v>158</v>
      </c>
      <c r="H194" s="220">
        <v>3.52</v>
      </c>
      <c r="I194" s="221"/>
      <c r="J194" s="222">
        <f>ROUND(I194*H194,2)</f>
        <v>0</v>
      </c>
      <c r="K194" s="223"/>
      <c r="L194" s="41"/>
      <c r="M194" s="224" t="s">
        <v>1</v>
      </c>
      <c r="N194" s="225" t="s">
        <v>38</v>
      </c>
      <c r="O194" s="88"/>
      <c r="P194" s="226">
        <f>O194*H194</f>
        <v>0</v>
      </c>
      <c r="Q194" s="226">
        <v>0.00018000000000000001</v>
      </c>
      <c r="R194" s="226">
        <f>Q194*H194</f>
        <v>0.00063360000000000001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133</v>
      </c>
      <c r="AT194" s="228" t="s">
        <v>129</v>
      </c>
      <c r="AU194" s="228" t="s">
        <v>83</v>
      </c>
      <c r="AY194" s="14" t="s">
        <v>127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81</v>
      </c>
      <c r="BK194" s="229">
        <f>ROUND(I194*H194,2)</f>
        <v>0</v>
      </c>
      <c r="BL194" s="14" t="s">
        <v>133</v>
      </c>
      <c r="BM194" s="228" t="s">
        <v>542</v>
      </c>
    </row>
    <row r="195" s="2" customFormat="1" ht="16.5" customHeight="1">
      <c r="A195" s="35"/>
      <c r="B195" s="36"/>
      <c r="C195" s="230" t="s">
        <v>372</v>
      </c>
      <c r="D195" s="230" t="s">
        <v>202</v>
      </c>
      <c r="E195" s="231" t="s">
        <v>543</v>
      </c>
      <c r="F195" s="232" t="s">
        <v>544</v>
      </c>
      <c r="G195" s="233" t="s">
        <v>158</v>
      </c>
      <c r="H195" s="234">
        <v>3.5550000000000002</v>
      </c>
      <c r="I195" s="235"/>
      <c r="J195" s="236">
        <f>ROUND(I195*H195,2)</f>
        <v>0</v>
      </c>
      <c r="K195" s="237"/>
      <c r="L195" s="238"/>
      <c r="M195" s="239" t="s">
        <v>1</v>
      </c>
      <c r="N195" s="240" t="s">
        <v>38</v>
      </c>
      <c r="O195" s="88"/>
      <c r="P195" s="226">
        <f>O195*H195</f>
        <v>0</v>
      </c>
      <c r="Q195" s="226">
        <v>0.30399999999999999</v>
      </c>
      <c r="R195" s="226">
        <f>Q195*H195</f>
        <v>1.0807200000000001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160</v>
      </c>
      <c r="AT195" s="228" t="s">
        <v>202</v>
      </c>
      <c r="AU195" s="228" t="s">
        <v>83</v>
      </c>
      <c r="AY195" s="14" t="s">
        <v>127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4" t="s">
        <v>81</v>
      </c>
      <c r="BK195" s="229">
        <f>ROUND(I195*H195,2)</f>
        <v>0</v>
      </c>
      <c r="BL195" s="14" t="s">
        <v>133</v>
      </c>
      <c r="BM195" s="228" t="s">
        <v>545</v>
      </c>
    </row>
    <row r="196" s="2" customFormat="1" ht="24.15" customHeight="1">
      <c r="A196" s="35"/>
      <c r="B196" s="36"/>
      <c r="C196" s="216" t="s">
        <v>376</v>
      </c>
      <c r="D196" s="216" t="s">
        <v>129</v>
      </c>
      <c r="E196" s="217" t="s">
        <v>546</v>
      </c>
      <c r="F196" s="218" t="s">
        <v>547</v>
      </c>
      <c r="G196" s="219" t="s">
        <v>230</v>
      </c>
      <c r="H196" s="220">
        <v>2</v>
      </c>
      <c r="I196" s="221"/>
      <c r="J196" s="222">
        <f>ROUND(I196*H196,2)</f>
        <v>0</v>
      </c>
      <c r="K196" s="223"/>
      <c r="L196" s="41"/>
      <c r="M196" s="224" t="s">
        <v>1</v>
      </c>
      <c r="N196" s="225" t="s">
        <v>38</v>
      </c>
      <c r="O196" s="88"/>
      <c r="P196" s="226">
        <f>O196*H196</f>
        <v>0</v>
      </c>
      <c r="Q196" s="226">
        <v>0.0016999999999999999</v>
      </c>
      <c r="R196" s="226">
        <f>Q196*H196</f>
        <v>0.0033999999999999998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133</v>
      </c>
      <c r="AT196" s="228" t="s">
        <v>129</v>
      </c>
      <c r="AU196" s="228" t="s">
        <v>83</v>
      </c>
      <c r="AY196" s="14" t="s">
        <v>127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81</v>
      </c>
      <c r="BK196" s="229">
        <f>ROUND(I196*H196,2)</f>
        <v>0</v>
      </c>
      <c r="BL196" s="14" t="s">
        <v>133</v>
      </c>
      <c r="BM196" s="228" t="s">
        <v>548</v>
      </c>
    </row>
    <row r="197" s="2" customFormat="1" ht="24.15" customHeight="1">
      <c r="A197" s="35"/>
      <c r="B197" s="36"/>
      <c r="C197" s="216" t="s">
        <v>380</v>
      </c>
      <c r="D197" s="216" t="s">
        <v>129</v>
      </c>
      <c r="E197" s="217" t="s">
        <v>549</v>
      </c>
      <c r="F197" s="218" t="s">
        <v>550</v>
      </c>
      <c r="G197" s="219" t="s">
        <v>230</v>
      </c>
      <c r="H197" s="220">
        <v>1</v>
      </c>
      <c r="I197" s="221"/>
      <c r="J197" s="222">
        <f>ROUND(I197*H197,2)</f>
        <v>0</v>
      </c>
      <c r="K197" s="223"/>
      <c r="L197" s="41"/>
      <c r="M197" s="224" t="s">
        <v>1</v>
      </c>
      <c r="N197" s="225" t="s">
        <v>38</v>
      </c>
      <c r="O197" s="88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133</v>
      </c>
      <c r="AT197" s="228" t="s">
        <v>129</v>
      </c>
      <c r="AU197" s="228" t="s">
        <v>83</v>
      </c>
      <c r="AY197" s="14" t="s">
        <v>127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4" t="s">
        <v>81</v>
      </c>
      <c r="BK197" s="229">
        <f>ROUND(I197*H197,2)</f>
        <v>0</v>
      </c>
      <c r="BL197" s="14" t="s">
        <v>133</v>
      </c>
      <c r="BM197" s="228" t="s">
        <v>551</v>
      </c>
    </row>
    <row r="198" s="2" customFormat="1" ht="16.5" customHeight="1">
      <c r="A198" s="35"/>
      <c r="B198" s="36"/>
      <c r="C198" s="230" t="s">
        <v>384</v>
      </c>
      <c r="D198" s="230" t="s">
        <v>202</v>
      </c>
      <c r="E198" s="231" t="s">
        <v>552</v>
      </c>
      <c r="F198" s="232" t="s">
        <v>553</v>
      </c>
      <c r="G198" s="233" t="s">
        <v>230</v>
      </c>
      <c r="H198" s="234">
        <v>1</v>
      </c>
      <c r="I198" s="235"/>
      <c r="J198" s="236">
        <f>ROUND(I198*H198,2)</f>
        <v>0</v>
      </c>
      <c r="K198" s="237"/>
      <c r="L198" s="238"/>
      <c r="M198" s="239" t="s">
        <v>1</v>
      </c>
      <c r="N198" s="240" t="s">
        <v>38</v>
      </c>
      <c r="O198" s="88"/>
      <c r="P198" s="226">
        <f>O198*H198</f>
        <v>0</v>
      </c>
      <c r="Q198" s="226">
        <v>0.0080000000000000002</v>
      </c>
      <c r="R198" s="226">
        <f>Q198*H198</f>
        <v>0.0080000000000000002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160</v>
      </c>
      <c r="AT198" s="228" t="s">
        <v>202</v>
      </c>
      <c r="AU198" s="228" t="s">
        <v>83</v>
      </c>
      <c r="AY198" s="14" t="s">
        <v>127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81</v>
      </c>
      <c r="BK198" s="229">
        <f>ROUND(I198*H198,2)</f>
        <v>0</v>
      </c>
      <c r="BL198" s="14" t="s">
        <v>133</v>
      </c>
      <c r="BM198" s="228" t="s">
        <v>554</v>
      </c>
    </row>
    <row r="199" s="2" customFormat="1" ht="24.15" customHeight="1">
      <c r="A199" s="35"/>
      <c r="B199" s="36"/>
      <c r="C199" s="216" t="s">
        <v>388</v>
      </c>
      <c r="D199" s="216" t="s">
        <v>129</v>
      </c>
      <c r="E199" s="217" t="s">
        <v>555</v>
      </c>
      <c r="F199" s="218" t="s">
        <v>556</v>
      </c>
      <c r="G199" s="219" t="s">
        <v>158</v>
      </c>
      <c r="H199" s="220">
        <v>14.300000000000001</v>
      </c>
      <c r="I199" s="221"/>
      <c r="J199" s="222">
        <f>ROUND(I199*H199,2)</f>
        <v>0</v>
      </c>
      <c r="K199" s="223"/>
      <c r="L199" s="41"/>
      <c r="M199" s="224" t="s">
        <v>1</v>
      </c>
      <c r="N199" s="225" t="s">
        <v>38</v>
      </c>
      <c r="O199" s="88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133</v>
      </c>
      <c r="AT199" s="228" t="s">
        <v>129</v>
      </c>
      <c r="AU199" s="228" t="s">
        <v>83</v>
      </c>
      <c r="AY199" s="14" t="s">
        <v>127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4" t="s">
        <v>81</v>
      </c>
      <c r="BK199" s="229">
        <f>ROUND(I199*H199,2)</f>
        <v>0</v>
      </c>
      <c r="BL199" s="14" t="s">
        <v>133</v>
      </c>
      <c r="BM199" s="228" t="s">
        <v>557</v>
      </c>
    </row>
    <row r="200" s="2" customFormat="1" ht="16.5" customHeight="1">
      <c r="A200" s="35"/>
      <c r="B200" s="36"/>
      <c r="C200" s="230" t="s">
        <v>392</v>
      </c>
      <c r="D200" s="230" t="s">
        <v>202</v>
      </c>
      <c r="E200" s="231" t="s">
        <v>558</v>
      </c>
      <c r="F200" s="232" t="s">
        <v>559</v>
      </c>
      <c r="G200" s="233" t="s">
        <v>158</v>
      </c>
      <c r="H200" s="234">
        <v>15.015000000000001</v>
      </c>
      <c r="I200" s="235"/>
      <c r="J200" s="236">
        <f>ROUND(I200*H200,2)</f>
        <v>0</v>
      </c>
      <c r="K200" s="237"/>
      <c r="L200" s="238"/>
      <c r="M200" s="239" t="s">
        <v>1</v>
      </c>
      <c r="N200" s="240" t="s">
        <v>38</v>
      </c>
      <c r="O200" s="88"/>
      <c r="P200" s="226">
        <f>O200*H200</f>
        <v>0</v>
      </c>
      <c r="Q200" s="226">
        <v>0.0014499999999999999</v>
      </c>
      <c r="R200" s="226">
        <f>Q200*H200</f>
        <v>0.021771749999999999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160</v>
      </c>
      <c r="AT200" s="228" t="s">
        <v>202</v>
      </c>
      <c r="AU200" s="228" t="s">
        <v>83</v>
      </c>
      <c r="AY200" s="14" t="s">
        <v>127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4" t="s">
        <v>81</v>
      </c>
      <c r="BK200" s="229">
        <f>ROUND(I200*H200,2)</f>
        <v>0</v>
      </c>
      <c r="BL200" s="14" t="s">
        <v>133</v>
      </c>
      <c r="BM200" s="228" t="s">
        <v>560</v>
      </c>
    </row>
    <row r="201" s="2" customFormat="1" ht="33" customHeight="1">
      <c r="A201" s="35"/>
      <c r="B201" s="36"/>
      <c r="C201" s="216" t="s">
        <v>396</v>
      </c>
      <c r="D201" s="216" t="s">
        <v>129</v>
      </c>
      <c r="E201" s="217" t="s">
        <v>561</v>
      </c>
      <c r="F201" s="218" t="s">
        <v>562</v>
      </c>
      <c r="G201" s="219" t="s">
        <v>158</v>
      </c>
      <c r="H201" s="220">
        <v>8.7200000000000006</v>
      </c>
      <c r="I201" s="221"/>
      <c r="J201" s="222">
        <f>ROUND(I201*H201,2)</f>
        <v>0</v>
      </c>
      <c r="K201" s="223"/>
      <c r="L201" s="41"/>
      <c r="M201" s="224" t="s">
        <v>1</v>
      </c>
      <c r="N201" s="225" t="s">
        <v>38</v>
      </c>
      <c r="O201" s="88"/>
      <c r="P201" s="226">
        <f>O201*H201</f>
        <v>0</v>
      </c>
      <c r="Q201" s="226">
        <v>1.0000000000000001E-05</v>
      </c>
      <c r="R201" s="226">
        <f>Q201*H201</f>
        <v>8.7200000000000019E-05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133</v>
      </c>
      <c r="AT201" s="228" t="s">
        <v>129</v>
      </c>
      <c r="AU201" s="228" t="s">
        <v>83</v>
      </c>
      <c r="AY201" s="14" t="s">
        <v>127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81</v>
      </c>
      <c r="BK201" s="229">
        <f>ROUND(I201*H201,2)</f>
        <v>0</v>
      </c>
      <c r="BL201" s="14" t="s">
        <v>133</v>
      </c>
      <c r="BM201" s="228" t="s">
        <v>563</v>
      </c>
    </row>
    <row r="202" s="2" customFormat="1" ht="16.5" customHeight="1">
      <c r="A202" s="35"/>
      <c r="B202" s="36"/>
      <c r="C202" s="230" t="s">
        <v>402</v>
      </c>
      <c r="D202" s="230" t="s">
        <v>202</v>
      </c>
      <c r="E202" s="231" t="s">
        <v>564</v>
      </c>
      <c r="F202" s="232" t="s">
        <v>565</v>
      </c>
      <c r="G202" s="233" t="s">
        <v>158</v>
      </c>
      <c r="H202" s="234">
        <v>9.1560000000000006</v>
      </c>
      <c r="I202" s="235"/>
      <c r="J202" s="236">
        <f>ROUND(I202*H202,2)</f>
        <v>0</v>
      </c>
      <c r="K202" s="237"/>
      <c r="L202" s="238"/>
      <c r="M202" s="239" t="s">
        <v>1</v>
      </c>
      <c r="N202" s="240" t="s">
        <v>38</v>
      </c>
      <c r="O202" s="88"/>
      <c r="P202" s="226">
        <f>O202*H202</f>
        <v>0</v>
      </c>
      <c r="Q202" s="226">
        <v>0.0067299999999999999</v>
      </c>
      <c r="R202" s="226">
        <f>Q202*H202</f>
        <v>0.061619880000000002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160</v>
      </c>
      <c r="AT202" s="228" t="s">
        <v>202</v>
      </c>
      <c r="AU202" s="228" t="s">
        <v>83</v>
      </c>
      <c r="AY202" s="14" t="s">
        <v>127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4" t="s">
        <v>81</v>
      </c>
      <c r="BK202" s="229">
        <f>ROUND(I202*H202,2)</f>
        <v>0</v>
      </c>
      <c r="BL202" s="14" t="s">
        <v>133</v>
      </c>
      <c r="BM202" s="228" t="s">
        <v>566</v>
      </c>
    </row>
    <row r="203" s="2" customFormat="1" ht="33" customHeight="1">
      <c r="A203" s="35"/>
      <c r="B203" s="36"/>
      <c r="C203" s="216" t="s">
        <v>406</v>
      </c>
      <c r="D203" s="216" t="s">
        <v>129</v>
      </c>
      <c r="E203" s="217" t="s">
        <v>567</v>
      </c>
      <c r="F203" s="218" t="s">
        <v>568</v>
      </c>
      <c r="G203" s="219" t="s">
        <v>158</v>
      </c>
      <c r="H203" s="220">
        <v>16.239999999999998</v>
      </c>
      <c r="I203" s="221"/>
      <c r="J203" s="222">
        <f>ROUND(I203*H203,2)</f>
        <v>0</v>
      </c>
      <c r="K203" s="223"/>
      <c r="L203" s="41"/>
      <c r="M203" s="224" t="s">
        <v>1</v>
      </c>
      <c r="N203" s="225" t="s">
        <v>38</v>
      </c>
      <c r="O203" s="88"/>
      <c r="P203" s="226">
        <f>O203*H203</f>
        <v>0</v>
      </c>
      <c r="Q203" s="226">
        <v>2.0000000000000002E-05</v>
      </c>
      <c r="R203" s="226">
        <f>Q203*H203</f>
        <v>0.00032479999999999998</v>
      </c>
      <c r="S203" s="226">
        <v>0</v>
      </c>
      <c r="T203" s="22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133</v>
      </c>
      <c r="AT203" s="228" t="s">
        <v>129</v>
      </c>
      <c r="AU203" s="228" t="s">
        <v>83</v>
      </c>
      <c r="AY203" s="14" t="s">
        <v>127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4" t="s">
        <v>81</v>
      </c>
      <c r="BK203" s="229">
        <f>ROUND(I203*H203,2)</f>
        <v>0</v>
      </c>
      <c r="BL203" s="14" t="s">
        <v>133</v>
      </c>
      <c r="BM203" s="228" t="s">
        <v>569</v>
      </c>
    </row>
    <row r="204" s="2" customFormat="1" ht="16.5" customHeight="1">
      <c r="A204" s="35"/>
      <c r="B204" s="36"/>
      <c r="C204" s="230" t="s">
        <v>570</v>
      </c>
      <c r="D204" s="230" t="s">
        <v>202</v>
      </c>
      <c r="E204" s="231" t="s">
        <v>571</v>
      </c>
      <c r="F204" s="232" t="s">
        <v>572</v>
      </c>
      <c r="G204" s="233" t="s">
        <v>158</v>
      </c>
      <c r="H204" s="234">
        <v>17.052</v>
      </c>
      <c r="I204" s="235"/>
      <c r="J204" s="236">
        <f>ROUND(I204*H204,2)</f>
        <v>0</v>
      </c>
      <c r="K204" s="237"/>
      <c r="L204" s="238"/>
      <c r="M204" s="239" t="s">
        <v>1</v>
      </c>
      <c r="N204" s="240" t="s">
        <v>38</v>
      </c>
      <c r="O204" s="88"/>
      <c r="P204" s="226">
        <f>O204*H204</f>
        <v>0</v>
      </c>
      <c r="Q204" s="226">
        <v>0.016619999999999999</v>
      </c>
      <c r="R204" s="226">
        <f>Q204*H204</f>
        <v>0.28340423999999997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160</v>
      </c>
      <c r="AT204" s="228" t="s">
        <v>202</v>
      </c>
      <c r="AU204" s="228" t="s">
        <v>83</v>
      </c>
      <c r="AY204" s="14" t="s">
        <v>127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4" t="s">
        <v>81</v>
      </c>
      <c r="BK204" s="229">
        <f>ROUND(I204*H204,2)</f>
        <v>0</v>
      </c>
      <c r="BL204" s="14" t="s">
        <v>133</v>
      </c>
      <c r="BM204" s="228" t="s">
        <v>573</v>
      </c>
    </row>
    <row r="205" s="2" customFormat="1" ht="33" customHeight="1">
      <c r="A205" s="35"/>
      <c r="B205" s="36"/>
      <c r="C205" s="216" t="s">
        <v>574</v>
      </c>
      <c r="D205" s="216" t="s">
        <v>129</v>
      </c>
      <c r="E205" s="217" t="s">
        <v>575</v>
      </c>
      <c r="F205" s="218" t="s">
        <v>576</v>
      </c>
      <c r="G205" s="219" t="s">
        <v>230</v>
      </c>
      <c r="H205" s="220">
        <v>2</v>
      </c>
      <c r="I205" s="221"/>
      <c r="J205" s="222">
        <f>ROUND(I205*H205,2)</f>
        <v>0</v>
      </c>
      <c r="K205" s="223"/>
      <c r="L205" s="41"/>
      <c r="M205" s="224" t="s">
        <v>1</v>
      </c>
      <c r="N205" s="225" t="s">
        <v>38</v>
      </c>
      <c r="O205" s="88"/>
      <c r="P205" s="226">
        <f>O205*H205</f>
        <v>0</v>
      </c>
      <c r="Q205" s="226">
        <v>1.0000000000000001E-05</v>
      </c>
      <c r="R205" s="226">
        <f>Q205*H205</f>
        <v>2.0000000000000002E-05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133</v>
      </c>
      <c r="AT205" s="228" t="s">
        <v>129</v>
      </c>
      <c r="AU205" s="228" t="s">
        <v>83</v>
      </c>
      <c r="AY205" s="14" t="s">
        <v>127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81</v>
      </c>
      <c r="BK205" s="229">
        <f>ROUND(I205*H205,2)</f>
        <v>0</v>
      </c>
      <c r="BL205" s="14" t="s">
        <v>133</v>
      </c>
      <c r="BM205" s="228" t="s">
        <v>577</v>
      </c>
    </row>
    <row r="206" s="2" customFormat="1" ht="16.5" customHeight="1">
      <c r="A206" s="35"/>
      <c r="B206" s="36"/>
      <c r="C206" s="230" t="s">
        <v>578</v>
      </c>
      <c r="D206" s="230" t="s">
        <v>202</v>
      </c>
      <c r="E206" s="231" t="s">
        <v>579</v>
      </c>
      <c r="F206" s="232" t="s">
        <v>580</v>
      </c>
      <c r="G206" s="233" t="s">
        <v>230</v>
      </c>
      <c r="H206" s="234">
        <v>2</v>
      </c>
      <c r="I206" s="235"/>
      <c r="J206" s="236">
        <f>ROUND(I206*H206,2)</f>
        <v>0</v>
      </c>
      <c r="K206" s="237"/>
      <c r="L206" s="238"/>
      <c r="M206" s="239" t="s">
        <v>1</v>
      </c>
      <c r="N206" s="240" t="s">
        <v>38</v>
      </c>
      <c r="O206" s="88"/>
      <c r="P206" s="226">
        <f>O206*H206</f>
        <v>0</v>
      </c>
      <c r="Q206" s="226">
        <v>0.00348</v>
      </c>
      <c r="R206" s="226">
        <f>Q206*H206</f>
        <v>0.00696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160</v>
      </c>
      <c r="AT206" s="228" t="s">
        <v>202</v>
      </c>
      <c r="AU206" s="228" t="s">
        <v>83</v>
      </c>
      <c r="AY206" s="14" t="s">
        <v>127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4" t="s">
        <v>81</v>
      </c>
      <c r="BK206" s="229">
        <f>ROUND(I206*H206,2)</f>
        <v>0</v>
      </c>
      <c r="BL206" s="14" t="s">
        <v>133</v>
      </c>
      <c r="BM206" s="228" t="s">
        <v>581</v>
      </c>
    </row>
    <row r="207" s="2" customFormat="1" ht="24.15" customHeight="1">
      <c r="A207" s="35"/>
      <c r="B207" s="36"/>
      <c r="C207" s="216" t="s">
        <v>582</v>
      </c>
      <c r="D207" s="216" t="s">
        <v>129</v>
      </c>
      <c r="E207" s="217" t="s">
        <v>286</v>
      </c>
      <c r="F207" s="218" t="s">
        <v>287</v>
      </c>
      <c r="G207" s="219" t="s">
        <v>163</v>
      </c>
      <c r="H207" s="220">
        <v>1.8060000000000001</v>
      </c>
      <c r="I207" s="221"/>
      <c r="J207" s="222">
        <f>ROUND(I207*H207,2)</f>
        <v>0</v>
      </c>
      <c r="K207" s="223"/>
      <c r="L207" s="41"/>
      <c r="M207" s="224" t="s">
        <v>1</v>
      </c>
      <c r="N207" s="225" t="s">
        <v>38</v>
      </c>
      <c r="O207" s="88"/>
      <c r="P207" s="226">
        <f>O207*H207</f>
        <v>0</v>
      </c>
      <c r="Q207" s="226">
        <v>0</v>
      </c>
      <c r="R207" s="226">
        <f>Q207*H207</f>
        <v>0</v>
      </c>
      <c r="S207" s="226">
        <v>0.59999999999999998</v>
      </c>
      <c r="T207" s="227">
        <f>S207*H207</f>
        <v>1.0835999999999999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133</v>
      </c>
      <c r="AT207" s="228" t="s">
        <v>129</v>
      </c>
      <c r="AU207" s="228" t="s">
        <v>83</v>
      </c>
      <c r="AY207" s="14" t="s">
        <v>127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4" t="s">
        <v>81</v>
      </c>
      <c r="BK207" s="229">
        <f>ROUND(I207*H207,2)</f>
        <v>0</v>
      </c>
      <c r="BL207" s="14" t="s">
        <v>133</v>
      </c>
      <c r="BM207" s="228" t="s">
        <v>583</v>
      </c>
    </row>
    <row r="208" s="2" customFormat="1" ht="24.15" customHeight="1">
      <c r="A208" s="35"/>
      <c r="B208" s="36"/>
      <c r="C208" s="216" t="s">
        <v>584</v>
      </c>
      <c r="D208" s="216" t="s">
        <v>129</v>
      </c>
      <c r="E208" s="217" t="s">
        <v>585</v>
      </c>
      <c r="F208" s="218" t="s">
        <v>586</v>
      </c>
      <c r="G208" s="219" t="s">
        <v>163</v>
      </c>
      <c r="H208" s="220">
        <v>8.5</v>
      </c>
      <c r="I208" s="221"/>
      <c r="J208" s="222">
        <f>ROUND(I208*H208,2)</f>
        <v>0</v>
      </c>
      <c r="K208" s="223"/>
      <c r="L208" s="41"/>
      <c r="M208" s="224" t="s">
        <v>1</v>
      </c>
      <c r="N208" s="225" t="s">
        <v>38</v>
      </c>
      <c r="O208" s="88"/>
      <c r="P208" s="226">
        <f>O208*H208</f>
        <v>0</v>
      </c>
      <c r="Q208" s="226">
        <v>0</v>
      </c>
      <c r="R208" s="226">
        <f>Q208*H208</f>
        <v>0</v>
      </c>
      <c r="S208" s="226">
        <v>0.35999999999999999</v>
      </c>
      <c r="T208" s="227">
        <f>S208*H208</f>
        <v>3.0600000000000001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133</v>
      </c>
      <c r="AT208" s="228" t="s">
        <v>129</v>
      </c>
      <c r="AU208" s="228" t="s">
        <v>83</v>
      </c>
      <c r="AY208" s="14" t="s">
        <v>127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4" t="s">
        <v>81</v>
      </c>
      <c r="BK208" s="229">
        <f>ROUND(I208*H208,2)</f>
        <v>0</v>
      </c>
      <c r="BL208" s="14" t="s">
        <v>133</v>
      </c>
      <c r="BM208" s="228" t="s">
        <v>587</v>
      </c>
    </row>
    <row r="209" s="2" customFormat="1" ht="16.5" customHeight="1">
      <c r="A209" s="35"/>
      <c r="B209" s="36"/>
      <c r="C209" s="216" t="s">
        <v>588</v>
      </c>
      <c r="D209" s="216" t="s">
        <v>129</v>
      </c>
      <c r="E209" s="217" t="s">
        <v>589</v>
      </c>
      <c r="F209" s="218" t="s">
        <v>590</v>
      </c>
      <c r="G209" s="219" t="s">
        <v>230</v>
      </c>
      <c r="H209" s="220">
        <v>1</v>
      </c>
      <c r="I209" s="221"/>
      <c r="J209" s="222">
        <f>ROUND(I209*H209,2)</f>
        <v>0</v>
      </c>
      <c r="K209" s="223"/>
      <c r="L209" s="41"/>
      <c r="M209" s="224" t="s">
        <v>1</v>
      </c>
      <c r="N209" s="225" t="s">
        <v>38</v>
      </c>
      <c r="O209" s="88"/>
      <c r="P209" s="226">
        <f>O209*H209</f>
        <v>0</v>
      </c>
      <c r="Q209" s="226">
        <v>0.0013600000000000001</v>
      </c>
      <c r="R209" s="226">
        <f>Q209*H209</f>
        <v>0.0013600000000000001</v>
      </c>
      <c r="S209" s="226">
        <v>0</v>
      </c>
      <c r="T209" s="22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133</v>
      </c>
      <c r="AT209" s="228" t="s">
        <v>129</v>
      </c>
      <c r="AU209" s="228" t="s">
        <v>83</v>
      </c>
      <c r="AY209" s="14" t="s">
        <v>127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4" t="s">
        <v>81</v>
      </c>
      <c r="BK209" s="229">
        <f>ROUND(I209*H209,2)</f>
        <v>0</v>
      </c>
      <c r="BL209" s="14" t="s">
        <v>133</v>
      </c>
      <c r="BM209" s="228" t="s">
        <v>591</v>
      </c>
    </row>
    <row r="210" s="2" customFormat="1" ht="33" customHeight="1">
      <c r="A210" s="35"/>
      <c r="B210" s="36"/>
      <c r="C210" s="230" t="s">
        <v>592</v>
      </c>
      <c r="D210" s="230" t="s">
        <v>202</v>
      </c>
      <c r="E210" s="231" t="s">
        <v>593</v>
      </c>
      <c r="F210" s="232" t="s">
        <v>594</v>
      </c>
      <c r="G210" s="233" t="s">
        <v>230</v>
      </c>
      <c r="H210" s="234">
        <v>1</v>
      </c>
      <c r="I210" s="235"/>
      <c r="J210" s="236">
        <f>ROUND(I210*H210,2)</f>
        <v>0</v>
      </c>
      <c r="K210" s="237"/>
      <c r="L210" s="238"/>
      <c r="M210" s="239" t="s">
        <v>1</v>
      </c>
      <c r="N210" s="240" t="s">
        <v>38</v>
      </c>
      <c r="O210" s="88"/>
      <c r="P210" s="226">
        <f>O210*H210</f>
        <v>0</v>
      </c>
      <c r="Q210" s="226">
        <v>0.068000000000000005</v>
      </c>
      <c r="R210" s="226">
        <f>Q210*H210</f>
        <v>0.068000000000000005</v>
      </c>
      <c r="S210" s="226">
        <v>0</v>
      </c>
      <c r="T210" s="22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160</v>
      </c>
      <c r="AT210" s="228" t="s">
        <v>202</v>
      </c>
      <c r="AU210" s="228" t="s">
        <v>83</v>
      </c>
      <c r="AY210" s="14" t="s">
        <v>127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4" t="s">
        <v>81</v>
      </c>
      <c r="BK210" s="229">
        <f>ROUND(I210*H210,2)</f>
        <v>0</v>
      </c>
      <c r="BL210" s="14" t="s">
        <v>133</v>
      </c>
      <c r="BM210" s="228" t="s">
        <v>595</v>
      </c>
    </row>
    <row r="211" s="2" customFormat="1" ht="24.15" customHeight="1">
      <c r="A211" s="35"/>
      <c r="B211" s="36"/>
      <c r="C211" s="216" t="s">
        <v>596</v>
      </c>
      <c r="D211" s="216" t="s">
        <v>129</v>
      </c>
      <c r="E211" s="217" t="s">
        <v>597</v>
      </c>
      <c r="F211" s="218" t="s">
        <v>598</v>
      </c>
      <c r="G211" s="219" t="s">
        <v>230</v>
      </c>
      <c r="H211" s="220">
        <v>1</v>
      </c>
      <c r="I211" s="221"/>
      <c r="J211" s="222">
        <f>ROUND(I211*H211,2)</f>
        <v>0</v>
      </c>
      <c r="K211" s="223"/>
      <c r="L211" s="41"/>
      <c r="M211" s="224" t="s">
        <v>1</v>
      </c>
      <c r="N211" s="225" t="s">
        <v>38</v>
      </c>
      <c r="O211" s="88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8" t="s">
        <v>133</v>
      </c>
      <c r="AT211" s="228" t="s">
        <v>129</v>
      </c>
      <c r="AU211" s="228" t="s">
        <v>83</v>
      </c>
      <c r="AY211" s="14" t="s">
        <v>127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4" t="s">
        <v>81</v>
      </c>
      <c r="BK211" s="229">
        <f>ROUND(I211*H211,2)</f>
        <v>0</v>
      </c>
      <c r="BL211" s="14" t="s">
        <v>133</v>
      </c>
      <c r="BM211" s="228" t="s">
        <v>599</v>
      </c>
    </row>
    <row r="212" s="2" customFormat="1" ht="16.5" customHeight="1">
      <c r="A212" s="35"/>
      <c r="B212" s="36"/>
      <c r="C212" s="230" t="s">
        <v>600</v>
      </c>
      <c r="D212" s="230" t="s">
        <v>202</v>
      </c>
      <c r="E212" s="231" t="s">
        <v>601</v>
      </c>
      <c r="F212" s="232" t="s">
        <v>602</v>
      </c>
      <c r="G212" s="233" t="s">
        <v>230</v>
      </c>
      <c r="H212" s="234">
        <v>1</v>
      </c>
      <c r="I212" s="235"/>
      <c r="J212" s="236">
        <f>ROUND(I212*H212,2)</f>
        <v>0</v>
      </c>
      <c r="K212" s="237"/>
      <c r="L212" s="238"/>
      <c r="M212" s="239" t="s">
        <v>1</v>
      </c>
      <c r="N212" s="240" t="s">
        <v>38</v>
      </c>
      <c r="O212" s="88"/>
      <c r="P212" s="226">
        <f>O212*H212</f>
        <v>0</v>
      </c>
      <c r="Q212" s="226">
        <v>0.0019</v>
      </c>
      <c r="R212" s="226">
        <f>Q212*H212</f>
        <v>0.0019</v>
      </c>
      <c r="S212" s="226">
        <v>0</v>
      </c>
      <c r="T212" s="22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8" t="s">
        <v>160</v>
      </c>
      <c r="AT212" s="228" t="s">
        <v>202</v>
      </c>
      <c r="AU212" s="228" t="s">
        <v>83</v>
      </c>
      <c r="AY212" s="14" t="s">
        <v>127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4" t="s">
        <v>81</v>
      </c>
      <c r="BK212" s="229">
        <f>ROUND(I212*H212,2)</f>
        <v>0</v>
      </c>
      <c r="BL212" s="14" t="s">
        <v>133</v>
      </c>
      <c r="BM212" s="228" t="s">
        <v>603</v>
      </c>
    </row>
    <row r="213" s="2" customFormat="1" ht="21.75" customHeight="1">
      <c r="A213" s="35"/>
      <c r="B213" s="36"/>
      <c r="C213" s="216" t="s">
        <v>604</v>
      </c>
      <c r="D213" s="216" t="s">
        <v>129</v>
      </c>
      <c r="E213" s="217" t="s">
        <v>605</v>
      </c>
      <c r="F213" s="218" t="s">
        <v>606</v>
      </c>
      <c r="G213" s="219" t="s">
        <v>158</v>
      </c>
      <c r="H213" s="220">
        <v>15</v>
      </c>
      <c r="I213" s="221"/>
      <c r="J213" s="222">
        <f>ROUND(I213*H213,2)</f>
        <v>0</v>
      </c>
      <c r="K213" s="223"/>
      <c r="L213" s="41"/>
      <c r="M213" s="224" t="s">
        <v>1</v>
      </c>
      <c r="N213" s="225" t="s">
        <v>38</v>
      </c>
      <c r="O213" s="88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133</v>
      </c>
      <c r="AT213" s="228" t="s">
        <v>129</v>
      </c>
      <c r="AU213" s="228" t="s">
        <v>83</v>
      </c>
      <c r="AY213" s="14" t="s">
        <v>127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4" t="s">
        <v>81</v>
      </c>
      <c r="BK213" s="229">
        <f>ROUND(I213*H213,2)</f>
        <v>0</v>
      </c>
      <c r="BL213" s="14" t="s">
        <v>133</v>
      </c>
      <c r="BM213" s="228" t="s">
        <v>607</v>
      </c>
    </row>
    <row r="214" s="2" customFormat="1" ht="24.15" customHeight="1">
      <c r="A214" s="35"/>
      <c r="B214" s="36"/>
      <c r="C214" s="216" t="s">
        <v>608</v>
      </c>
      <c r="D214" s="216" t="s">
        <v>129</v>
      </c>
      <c r="E214" s="217" t="s">
        <v>294</v>
      </c>
      <c r="F214" s="218" t="s">
        <v>295</v>
      </c>
      <c r="G214" s="219" t="s">
        <v>296</v>
      </c>
      <c r="H214" s="220">
        <v>2</v>
      </c>
      <c r="I214" s="221"/>
      <c r="J214" s="222">
        <f>ROUND(I214*H214,2)</f>
        <v>0</v>
      </c>
      <c r="K214" s="223"/>
      <c r="L214" s="41"/>
      <c r="M214" s="224" t="s">
        <v>1</v>
      </c>
      <c r="N214" s="225" t="s">
        <v>38</v>
      </c>
      <c r="O214" s="88"/>
      <c r="P214" s="226">
        <f>O214*H214</f>
        <v>0</v>
      </c>
      <c r="Q214" s="226">
        <v>0.00018000000000000001</v>
      </c>
      <c r="R214" s="226">
        <f>Q214*H214</f>
        <v>0.00036000000000000002</v>
      </c>
      <c r="S214" s="226">
        <v>0</v>
      </c>
      <c r="T214" s="22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8" t="s">
        <v>133</v>
      </c>
      <c r="AT214" s="228" t="s">
        <v>129</v>
      </c>
      <c r="AU214" s="228" t="s">
        <v>83</v>
      </c>
      <c r="AY214" s="14" t="s">
        <v>127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4" t="s">
        <v>81</v>
      </c>
      <c r="BK214" s="229">
        <f>ROUND(I214*H214,2)</f>
        <v>0</v>
      </c>
      <c r="BL214" s="14" t="s">
        <v>133</v>
      </c>
      <c r="BM214" s="228" t="s">
        <v>609</v>
      </c>
    </row>
    <row r="215" s="2" customFormat="1" ht="24.15" customHeight="1">
      <c r="A215" s="35"/>
      <c r="B215" s="36"/>
      <c r="C215" s="216" t="s">
        <v>610</v>
      </c>
      <c r="D215" s="216" t="s">
        <v>129</v>
      </c>
      <c r="E215" s="217" t="s">
        <v>611</v>
      </c>
      <c r="F215" s="218" t="s">
        <v>612</v>
      </c>
      <c r="G215" s="219" t="s">
        <v>296</v>
      </c>
      <c r="H215" s="220">
        <v>5</v>
      </c>
      <c r="I215" s="221"/>
      <c r="J215" s="222">
        <f>ROUND(I215*H215,2)</f>
        <v>0</v>
      </c>
      <c r="K215" s="223"/>
      <c r="L215" s="41"/>
      <c r="M215" s="224" t="s">
        <v>1</v>
      </c>
      <c r="N215" s="225" t="s">
        <v>38</v>
      </c>
      <c r="O215" s="88"/>
      <c r="P215" s="226">
        <f>O215*H215</f>
        <v>0</v>
      </c>
      <c r="Q215" s="226">
        <v>0.00031</v>
      </c>
      <c r="R215" s="226">
        <f>Q215*H215</f>
        <v>0.00155</v>
      </c>
      <c r="S215" s="226">
        <v>0</v>
      </c>
      <c r="T215" s="22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8" t="s">
        <v>133</v>
      </c>
      <c r="AT215" s="228" t="s">
        <v>129</v>
      </c>
      <c r="AU215" s="228" t="s">
        <v>83</v>
      </c>
      <c r="AY215" s="14" t="s">
        <v>127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4" t="s">
        <v>81</v>
      </c>
      <c r="BK215" s="229">
        <f>ROUND(I215*H215,2)</f>
        <v>0</v>
      </c>
      <c r="BL215" s="14" t="s">
        <v>133</v>
      </c>
      <c r="BM215" s="228" t="s">
        <v>613</v>
      </c>
    </row>
    <row r="216" s="2" customFormat="1" ht="24.15" customHeight="1">
      <c r="A216" s="35"/>
      <c r="B216" s="36"/>
      <c r="C216" s="216" t="s">
        <v>614</v>
      </c>
      <c r="D216" s="216" t="s">
        <v>129</v>
      </c>
      <c r="E216" s="217" t="s">
        <v>299</v>
      </c>
      <c r="F216" s="218" t="s">
        <v>300</v>
      </c>
      <c r="G216" s="219" t="s">
        <v>230</v>
      </c>
      <c r="H216" s="220">
        <v>11</v>
      </c>
      <c r="I216" s="221"/>
      <c r="J216" s="222">
        <f>ROUND(I216*H216,2)</f>
        <v>0</v>
      </c>
      <c r="K216" s="223"/>
      <c r="L216" s="41"/>
      <c r="M216" s="224" t="s">
        <v>1</v>
      </c>
      <c r="N216" s="225" t="s">
        <v>38</v>
      </c>
      <c r="O216" s="88"/>
      <c r="P216" s="226">
        <f>O216*H216</f>
        <v>0</v>
      </c>
      <c r="Q216" s="226">
        <v>0.0091800000000000007</v>
      </c>
      <c r="R216" s="226">
        <f>Q216*H216</f>
        <v>0.10098000000000001</v>
      </c>
      <c r="S216" s="226">
        <v>0</v>
      </c>
      <c r="T216" s="22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8" t="s">
        <v>133</v>
      </c>
      <c r="AT216" s="228" t="s">
        <v>129</v>
      </c>
      <c r="AU216" s="228" t="s">
        <v>83</v>
      </c>
      <c r="AY216" s="14" t="s">
        <v>127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4" t="s">
        <v>81</v>
      </c>
      <c r="BK216" s="229">
        <f>ROUND(I216*H216,2)</f>
        <v>0</v>
      </c>
      <c r="BL216" s="14" t="s">
        <v>133</v>
      </c>
      <c r="BM216" s="228" t="s">
        <v>615</v>
      </c>
    </row>
    <row r="217" s="2" customFormat="1" ht="21.75" customHeight="1">
      <c r="A217" s="35"/>
      <c r="B217" s="36"/>
      <c r="C217" s="230" t="s">
        <v>616</v>
      </c>
      <c r="D217" s="230" t="s">
        <v>202</v>
      </c>
      <c r="E217" s="231" t="s">
        <v>617</v>
      </c>
      <c r="F217" s="232" t="s">
        <v>618</v>
      </c>
      <c r="G217" s="233" t="s">
        <v>230</v>
      </c>
      <c r="H217" s="234">
        <v>3</v>
      </c>
      <c r="I217" s="235"/>
      <c r="J217" s="236">
        <f>ROUND(I217*H217,2)</f>
        <v>0</v>
      </c>
      <c r="K217" s="237"/>
      <c r="L217" s="238"/>
      <c r="M217" s="239" t="s">
        <v>1</v>
      </c>
      <c r="N217" s="240" t="s">
        <v>38</v>
      </c>
      <c r="O217" s="88"/>
      <c r="P217" s="226">
        <f>O217*H217</f>
        <v>0</v>
      </c>
      <c r="Q217" s="226">
        <v>0.254</v>
      </c>
      <c r="R217" s="226">
        <f>Q217*H217</f>
        <v>0.76200000000000001</v>
      </c>
      <c r="S217" s="226">
        <v>0</v>
      </c>
      <c r="T217" s="22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8" t="s">
        <v>160</v>
      </c>
      <c r="AT217" s="228" t="s">
        <v>202</v>
      </c>
      <c r="AU217" s="228" t="s">
        <v>83</v>
      </c>
      <c r="AY217" s="14" t="s">
        <v>127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4" t="s">
        <v>81</v>
      </c>
      <c r="BK217" s="229">
        <f>ROUND(I217*H217,2)</f>
        <v>0</v>
      </c>
      <c r="BL217" s="14" t="s">
        <v>133</v>
      </c>
      <c r="BM217" s="228" t="s">
        <v>619</v>
      </c>
    </row>
    <row r="218" s="2" customFormat="1" ht="21.75" customHeight="1">
      <c r="A218" s="35"/>
      <c r="B218" s="36"/>
      <c r="C218" s="230" t="s">
        <v>620</v>
      </c>
      <c r="D218" s="230" t="s">
        <v>202</v>
      </c>
      <c r="E218" s="231" t="s">
        <v>621</v>
      </c>
      <c r="F218" s="232" t="s">
        <v>622</v>
      </c>
      <c r="G218" s="233" t="s">
        <v>230</v>
      </c>
      <c r="H218" s="234">
        <v>3</v>
      </c>
      <c r="I218" s="235"/>
      <c r="J218" s="236">
        <f>ROUND(I218*H218,2)</f>
        <v>0</v>
      </c>
      <c r="K218" s="237"/>
      <c r="L218" s="238"/>
      <c r="M218" s="239" t="s">
        <v>1</v>
      </c>
      <c r="N218" s="240" t="s">
        <v>38</v>
      </c>
      <c r="O218" s="88"/>
      <c r="P218" s="226">
        <f>O218*H218</f>
        <v>0</v>
      </c>
      <c r="Q218" s="226">
        <v>0.50600000000000001</v>
      </c>
      <c r="R218" s="226">
        <f>Q218*H218</f>
        <v>1.518</v>
      </c>
      <c r="S218" s="226">
        <v>0</v>
      </c>
      <c r="T218" s="22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8" t="s">
        <v>160</v>
      </c>
      <c r="AT218" s="228" t="s">
        <v>202</v>
      </c>
      <c r="AU218" s="228" t="s">
        <v>83</v>
      </c>
      <c r="AY218" s="14" t="s">
        <v>127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4" t="s">
        <v>81</v>
      </c>
      <c r="BK218" s="229">
        <f>ROUND(I218*H218,2)</f>
        <v>0</v>
      </c>
      <c r="BL218" s="14" t="s">
        <v>133</v>
      </c>
      <c r="BM218" s="228" t="s">
        <v>623</v>
      </c>
    </row>
    <row r="219" s="2" customFormat="1" ht="21.75" customHeight="1">
      <c r="A219" s="35"/>
      <c r="B219" s="36"/>
      <c r="C219" s="230" t="s">
        <v>624</v>
      </c>
      <c r="D219" s="230" t="s">
        <v>202</v>
      </c>
      <c r="E219" s="231" t="s">
        <v>303</v>
      </c>
      <c r="F219" s="232" t="s">
        <v>304</v>
      </c>
      <c r="G219" s="233" t="s">
        <v>230</v>
      </c>
      <c r="H219" s="234">
        <v>5</v>
      </c>
      <c r="I219" s="235"/>
      <c r="J219" s="236">
        <f>ROUND(I219*H219,2)</f>
        <v>0</v>
      </c>
      <c r="K219" s="237"/>
      <c r="L219" s="238"/>
      <c r="M219" s="239" t="s">
        <v>1</v>
      </c>
      <c r="N219" s="240" t="s">
        <v>38</v>
      </c>
      <c r="O219" s="88"/>
      <c r="P219" s="226">
        <f>O219*H219</f>
        <v>0</v>
      </c>
      <c r="Q219" s="226">
        <v>1.0129999999999999</v>
      </c>
      <c r="R219" s="226">
        <f>Q219*H219</f>
        <v>5.0649999999999995</v>
      </c>
      <c r="S219" s="226">
        <v>0</v>
      </c>
      <c r="T219" s="22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8" t="s">
        <v>160</v>
      </c>
      <c r="AT219" s="228" t="s">
        <v>202</v>
      </c>
      <c r="AU219" s="228" t="s">
        <v>83</v>
      </c>
      <c r="AY219" s="14" t="s">
        <v>127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4" t="s">
        <v>81</v>
      </c>
      <c r="BK219" s="229">
        <f>ROUND(I219*H219,2)</f>
        <v>0</v>
      </c>
      <c r="BL219" s="14" t="s">
        <v>133</v>
      </c>
      <c r="BM219" s="228" t="s">
        <v>625</v>
      </c>
    </row>
    <row r="220" s="2" customFormat="1" ht="24.15" customHeight="1">
      <c r="A220" s="35"/>
      <c r="B220" s="36"/>
      <c r="C220" s="216" t="s">
        <v>626</v>
      </c>
      <c r="D220" s="216" t="s">
        <v>129</v>
      </c>
      <c r="E220" s="217" t="s">
        <v>307</v>
      </c>
      <c r="F220" s="218" t="s">
        <v>308</v>
      </c>
      <c r="G220" s="219" t="s">
        <v>230</v>
      </c>
      <c r="H220" s="220">
        <v>5</v>
      </c>
      <c r="I220" s="221"/>
      <c r="J220" s="222">
        <f>ROUND(I220*H220,2)</f>
        <v>0</v>
      </c>
      <c r="K220" s="223"/>
      <c r="L220" s="41"/>
      <c r="M220" s="224" t="s">
        <v>1</v>
      </c>
      <c r="N220" s="225" t="s">
        <v>38</v>
      </c>
      <c r="O220" s="88"/>
      <c r="P220" s="226">
        <f>O220*H220</f>
        <v>0</v>
      </c>
      <c r="Q220" s="226">
        <v>0.011469999999999999</v>
      </c>
      <c r="R220" s="226">
        <f>Q220*H220</f>
        <v>0.057349999999999998</v>
      </c>
      <c r="S220" s="226">
        <v>0</v>
      </c>
      <c r="T220" s="22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8" t="s">
        <v>133</v>
      </c>
      <c r="AT220" s="228" t="s">
        <v>129</v>
      </c>
      <c r="AU220" s="228" t="s">
        <v>83</v>
      </c>
      <c r="AY220" s="14" t="s">
        <v>127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4" t="s">
        <v>81</v>
      </c>
      <c r="BK220" s="229">
        <f>ROUND(I220*H220,2)</f>
        <v>0</v>
      </c>
      <c r="BL220" s="14" t="s">
        <v>133</v>
      </c>
      <c r="BM220" s="228" t="s">
        <v>627</v>
      </c>
    </row>
    <row r="221" s="2" customFormat="1" ht="24.15" customHeight="1">
      <c r="A221" s="35"/>
      <c r="B221" s="36"/>
      <c r="C221" s="230" t="s">
        <v>628</v>
      </c>
      <c r="D221" s="230" t="s">
        <v>202</v>
      </c>
      <c r="E221" s="231" t="s">
        <v>311</v>
      </c>
      <c r="F221" s="232" t="s">
        <v>312</v>
      </c>
      <c r="G221" s="233" t="s">
        <v>230</v>
      </c>
      <c r="H221" s="234">
        <v>5</v>
      </c>
      <c r="I221" s="235"/>
      <c r="J221" s="236">
        <f>ROUND(I221*H221,2)</f>
        <v>0</v>
      </c>
      <c r="K221" s="237"/>
      <c r="L221" s="238"/>
      <c r="M221" s="239" t="s">
        <v>1</v>
      </c>
      <c r="N221" s="240" t="s">
        <v>38</v>
      </c>
      <c r="O221" s="88"/>
      <c r="P221" s="226">
        <f>O221*H221</f>
        <v>0</v>
      </c>
      <c r="Q221" s="226">
        <v>0.58499999999999996</v>
      </c>
      <c r="R221" s="226">
        <f>Q221*H221</f>
        <v>2.9249999999999998</v>
      </c>
      <c r="S221" s="226">
        <v>0</v>
      </c>
      <c r="T221" s="22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8" t="s">
        <v>160</v>
      </c>
      <c r="AT221" s="228" t="s">
        <v>202</v>
      </c>
      <c r="AU221" s="228" t="s">
        <v>83</v>
      </c>
      <c r="AY221" s="14" t="s">
        <v>127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4" t="s">
        <v>81</v>
      </c>
      <c r="BK221" s="229">
        <f>ROUND(I221*H221,2)</f>
        <v>0</v>
      </c>
      <c r="BL221" s="14" t="s">
        <v>133</v>
      </c>
      <c r="BM221" s="228" t="s">
        <v>629</v>
      </c>
    </row>
    <row r="222" s="2" customFormat="1" ht="24.15" customHeight="1">
      <c r="A222" s="35"/>
      <c r="B222" s="36"/>
      <c r="C222" s="216" t="s">
        <v>630</v>
      </c>
      <c r="D222" s="216" t="s">
        <v>129</v>
      </c>
      <c r="E222" s="217" t="s">
        <v>315</v>
      </c>
      <c r="F222" s="218" t="s">
        <v>316</v>
      </c>
      <c r="G222" s="219" t="s">
        <v>230</v>
      </c>
      <c r="H222" s="220">
        <v>5</v>
      </c>
      <c r="I222" s="221"/>
      <c r="J222" s="222">
        <f>ROUND(I222*H222,2)</f>
        <v>0</v>
      </c>
      <c r="K222" s="223"/>
      <c r="L222" s="41"/>
      <c r="M222" s="224" t="s">
        <v>1</v>
      </c>
      <c r="N222" s="225" t="s">
        <v>38</v>
      </c>
      <c r="O222" s="88"/>
      <c r="P222" s="226">
        <f>O222*H222</f>
        <v>0</v>
      </c>
      <c r="Q222" s="226">
        <v>0.027529999999999999</v>
      </c>
      <c r="R222" s="226">
        <f>Q222*H222</f>
        <v>0.13765</v>
      </c>
      <c r="S222" s="226">
        <v>0</v>
      </c>
      <c r="T222" s="22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8" t="s">
        <v>133</v>
      </c>
      <c r="AT222" s="228" t="s">
        <v>129</v>
      </c>
      <c r="AU222" s="228" t="s">
        <v>83</v>
      </c>
      <c r="AY222" s="14" t="s">
        <v>127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4" t="s">
        <v>81</v>
      </c>
      <c r="BK222" s="229">
        <f>ROUND(I222*H222,2)</f>
        <v>0</v>
      </c>
      <c r="BL222" s="14" t="s">
        <v>133</v>
      </c>
      <c r="BM222" s="228" t="s">
        <v>631</v>
      </c>
    </row>
    <row r="223" s="2" customFormat="1" ht="16.5" customHeight="1">
      <c r="A223" s="35"/>
      <c r="B223" s="36"/>
      <c r="C223" s="216" t="s">
        <v>632</v>
      </c>
      <c r="D223" s="216" t="s">
        <v>129</v>
      </c>
      <c r="E223" s="217" t="s">
        <v>633</v>
      </c>
      <c r="F223" s="218" t="s">
        <v>634</v>
      </c>
      <c r="G223" s="219" t="s">
        <v>230</v>
      </c>
      <c r="H223" s="220">
        <v>1</v>
      </c>
      <c r="I223" s="221"/>
      <c r="J223" s="222">
        <f>ROUND(I223*H223,2)</f>
        <v>0</v>
      </c>
      <c r="K223" s="223"/>
      <c r="L223" s="41"/>
      <c r="M223" s="224" t="s">
        <v>1</v>
      </c>
      <c r="N223" s="225" t="s">
        <v>38</v>
      </c>
      <c r="O223" s="88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8" t="s">
        <v>133</v>
      </c>
      <c r="AT223" s="228" t="s">
        <v>129</v>
      </c>
      <c r="AU223" s="228" t="s">
        <v>83</v>
      </c>
      <c r="AY223" s="14" t="s">
        <v>127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4" t="s">
        <v>81</v>
      </c>
      <c r="BK223" s="229">
        <f>ROUND(I223*H223,2)</f>
        <v>0</v>
      </c>
      <c r="BL223" s="14" t="s">
        <v>133</v>
      </c>
      <c r="BM223" s="228" t="s">
        <v>635</v>
      </c>
    </row>
    <row r="224" s="2" customFormat="1" ht="16.5" customHeight="1">
      <c r="A224" s="35"/>
      <c r="B224" s="36"/>
      <c r="C224" s="216" t="s">
        <v>636</v>
      </c>
      <c r="D224" s="216" t="s">
        <v>129</v>
      </c>
      <c r="E224" s="217" t="s">
        <v>637</v>
      </c>
      <c r="F224" s="218" t="s">
        <v>638</v>
      </c>
      <c r="G224" s="219" t="s">
        <v>230</v>
      </c>
      <c r="H224" s="220">
        <v>1</v>
      </c>
      <c r="I224" s="221"/>
      <c r="J224" s="222">
        <f>ROUND(I224*H224,2)</f>
        <v>0</v>
      </c>
      <c r="K224" s="223"/>
      <c r="L224" s="41"/>
      <c r="M224" s="224" t="s">
        <v>1</v>
      </c>
      <c r="N224" s="225" t="s">
        <v>38</v>
      </c>
      <c r="O224" s="88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8" t="s">
        <v>133</v>
      </c>
      <c r="AT224" s="228" t="s">
        <v>129</v>
      </c>
      <c r="AU224" s="228" t="s">
        <v>83</v>
      </c>
      <c r="AY224" s="14" t="s">
        <v>127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4" t="s">
        <v>81</v>
      </c>
      <c r="BK224" s="229">
        <f>ROUND(I224*H224,2)</f>
        <v>0</v>
      </c>
      <c r="BL224" s="14" t="s">
        <v>133</v>
      </c>
      <c r="BM224" s="228" t="s">
        <v>639</v>
      </c>
    </row>
    <row r="225" s="2" customFormat="1" ht="16.5" customHeight="1">
      <c r="A225" s="35"/>
      <c r="B225" s="36"/>
      <c r="C225" s="216" t="s">
        <v>640</v>
      </c>
      <c r="D225" s="216" t="s">
        <v>129</v>
      </c>
      <c r="E225" s="217" t="s">
        <v>641</v>
      </c>
      <c r="F225" s="218" t="s">
        <v>642</v>
      </c>
      <c r="G225" s="219" t="s">
        <v>230</v>
      </c>
      <c r="H225" s="220">
        <v>2</v>
      </c>
      <c r="I225" s="221"/>
      <c r="J225" s="222">
        <f>ROUND(I225*H225,2)</f>
        <v>0</v>
      </c>
      <c r="K225" s="223"/>
      <c r="L225" s="41"/>
      <c r="M225" s="224" t="s">
        <v>1</v>
      </c>
      <c r="N225" s="225" t="s">
        <v>38</v>
      </c>
      <c r="O225" s="88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8" t="s">
        <v>133</v>
      </c>
      <c r="AT225" s="228" t="s">
        <v>129</v>
      </c>
      <c r="AU225" s="228" t="s">
        <v>83</v>
      </c>
      <c r="AY225" s="14" t="s">
        <v>127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4" t="s">
        <v>81</v>
      </c>
      <c r="BK225" s="229">
        <f>ROUND(I225*H225,2)</f>
        <v>0</v>
      </c>
      <c r="BL225" s="14" t="s">
        <v>133</v>
      </c>
      <c r="BM225" s="228" t="s">
        <v>643</v>
      </c>
    </row>
    <row r="226" s="2" customFormat="1" ht="16.5" customHeight="1">
      <c r="A226" s="35"/>
      <c r="B226" s="36"/>
      <c r="C226" s="216" t="s">
        <v>644</v>
      </c>
      <c r="D226" s="216" t="s">
        <v>129</v>
      </c>
      <c r="E226" s="217" t="s">
        <v>645</v>
      </c>
      <c r="F226" s="218" t="s">
        <v>646</v>
      </c>
      <c r="G226" s="219" t="s">
        <v>230</v>
      </c>
      <c r="H226" s="220">
        <v>1</v>
      </c>
      <c r="I226" s="221"/>
      <c r="J226" s="222">
        <f>ROUND(I226*H226,2)</f>
        <v>0</v>
      </c>
      <c r="K226" s="223"/>
      <c r="L226" s="41"/>
      <c r="M226" s="224" t="s">
        <v>1</v>
      </c>
      <c r="N226" s="225" t="s">
        <v>38</v>
      </c>
      <c r="O226" s="88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8" t="s">
        <v>133</v>
      </c>
      <c r="AT226" s="228" t="s">
        <v>129</v>
      </c>
      <c r="AU226" s="228" t="s">
        <v>83</v>
      </c>
      <c r="AY226" s="14" t="s">
        <v>127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4" t="s">
        <v>81</v>
      </c>
      <c r="BK226" s="229">
        <f>ROUND(I226*H226,2)</f>
        <v>0</v>
      </c>
      <c r="BL226" s="14" t="s">
        <v>133</v>
      </c>
      <c r="BM226" s="228" t="s">
        <v>647</v>
      </c>
    </row>
    <row r="227" s="2" customFormat="1" ht="24.15" customHeight="1">
      <c r="A227" s="35"/>
      <c r="B227" s="36"/>
      <c r="C227" s="216" t="s">
        <v>648</v>
      </c>
      <c r="D227" s="216" t="s">
        <v>129</v>
      </c>
      <c r="E227" s="217" t="s">
        <v>649</v>
      </c>
      <c r="F227" s="218" t="s">
        <v>650</v>
      </c>
      <c r="G227" s="219" t="s">
        <v>230</v>
      </c>
      <c r="H227" s="220">
        <v>2</v>
      </c>
      <c r="I227" s="221"/>
      <c r="J227" s="222">
        <f>ROUND(I227*H227,2)</f>
        <v>0</v>
      </c>
      <c r="K227" s="223"/>
      <c r="L227" s="41"/>
      <c r="M227" s="224" t="s">
        <v>1</v>
      </c>
      <c r="N227" s="225" t="s">
        <v>38</v>
      </c>
      <c r="O227" s="88"/>
      <c r="P227" s="226">
        <f>O227*H227</f>
        <v>0</v>
      </c>
      <c r="Q227" s="226">
        <v>0.14494000000000001</v>
      </c>
      <c r="R227" s="226">
        <f>Q227*H227</f>
        <v>0.28988000000000003</v>
      </c>
      <c r="S227" s="226">
        <v>0</v>
      </c>
      <c r="T227" s="22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8" t="s">
        <v>133</v>
      </c>
      <c r="AT227" s="228" t="s">
        <v>129</v>
      </c>
      <c r="AU227" s="228" t="s">
        <v>83</v>
      </c>
      <c r="AY227" s="14" t="s">
        <v>127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4" t="s">
        <v>81</v>
      </c>
      <c r="BK227" s="229">
        <f>ROUND(I227*H227,2)</f>
        <v>0</v>
      </c>
      <c r="BL227" s="14" t="s">
        <v>133</v>
      </c>
      <c r="BM227" s="228" t="s">
        <v>651</v>
      </c>
    </row>
    <row r="228" s="2" customFormat="1" ht="16.5" customHeight="1">
      <c r="A228" s="35"/>
      <c r="B228" s="36"/>
      <c r="C228" s="230" t="s">
        <v>652</v>
      </c>
      <c r="D228" s="230" t="s">
        <v>202</v>
      </c>
      <c r="E228" s="231" t="s">
        <v>653</v>
      </c>
      <c r="F228" s="232" t="s">
        <v>654</v>
      </c>
      <c r="G228" s="233" t="s">
        <v>230</v>
      </c>
      <c r="H228" s="234">
        <v>2</v>
      </c>
      <c r="I228" s="235"/>
      <c r="J228" s="236">
        <f>ROUND(I228*H228,2)</f>
        <v>0</v>
      </c>
      <c r="K228" s="237"/>
      <c r="L228" s="238"/>
      <c r="M228" s="239" t="s">
        <v>1</v>
      </c>
      <c r="N228" s="240" t="s">
        <v>38</v>
      </c>
      <c r="O228" s="88"/>
      <c r="P228" s="226">
        <f>O228*H228</f>
        <v>0</v>
      </c>
      <c r="Q228" s="226">
        <v>0.17499999999999999</v>
      </c>
      <c r="R228" s="226">
        <f>Q228*H228</f>
        <v>0.34999999999999998</v>
      </c>
      <c r="S228" s="226">
        <v>0</v>
      </c>
      <c r="T228" s="22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8" t="s">
        <v>160</v>
      </c>
      <c r="AT228" s="228" t="s">
        <v>202</v>
      </c>
      <c r="AU228" s="228" t="s">
        <v>83</v>
      </c>
      <c r="AY228" s="14" t="s">
        <v>127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4" t="s">
        <v>81</v>
      </c>
      <c r="BK228" s="229">
        <f>ROUND(I228*H228,2)</f>
        <v>0</v>
      </c>
      <c r="BL228" s="14" t="s">
        <v>133</v>
      </c>
      <c r="BM228" s="228" t="s">
        <v>655</v>
      </c>
    </row>
    <row r="229" s="2" customFormat="1" ht="24.15" customHeight="1">
      <c r="A229" s="35"/>
      <c r="B229" s="36"/>
      <c r="C229" s="230" t="s">
        <v>656</v>
      </c>
      <c r="D229" s="230" t="s">
        <v>202</v>
      </c>
      <c r="E229" s="231" t="s">
        <v>657</v>
      </c>
      <c r="F229" s="232" t="s">
        <v>658</v>
      </c>
      <c r="G229" s="233" t="s">
        <v>230</v>
      </c>
      <c r="H229" s="234">
        <v>2</v>
      </c>
      <c r="I229" s="235"/>
      <c r="J229" s="236">
        <f>ROUND(I229*H229,2)</f>
        <v>0</v>
      </c>
      <c r="K229" s="237"/>
      <c r="L229" s="238"/>
      <c r="M229" s="239" t="s">
        <v>1</v>
      </c>
      <c r="N229" s="240" t="s">
        <v>38</v>
      </c>
      <c r="O229" s="88"/>
      <c r="P229" s="226">
        <f>O229*H229</f>
        <v>0</v>
      </c>
      <c r="Q229" s="226">
        <v>0.057000000000000002</v>
      </c>
      <c r="R229" s="226">
        <f>Q229*H229</f>
        <v>0.114</v>
      </c>
      <c r="S229" s="226">
        <v>0</v>
      </c>
      <c r="T229" s="22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8" t="s">
        <v>160</v>
      </c>
      <c r="AT229" s="228" t="s">
        <v>202</v>
      </c>
      <c r="AU229" s="228" t="s">
        <v>83</v>
      </c>
      <c r="AY229" s="14" t="s">
        <v>127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4" t="s">
        <v>81</v>
      </c>
      <c r="BK229" s="229">
        <f>ROUND(I229*H229,2)</f>
        <v>0</v>
      </c>
      <c r="BL229" s="14" t="s">
        <v>133</v>
      </c>
      <c r="BM229" s="228" t="s">
        <v>659</v>
      </c>
    </row>
    <row r="230" s="2" customFormat="1" ht="16.5" customHeight="1">
      <c r="A230" s="35"/>
      <c r="B230" s="36"/>
      <c r="C230" s="230" t="s">
        <v>660</v>
      </c>
      <c r="D230" s="230" t="s">
        <v>202</v>
      </c>
      <c r="E230" s="231" t="s">
        <v>661</v>
      </c>
      <c r="F230" s="232" t="s">
        <v>662</v>
      </c>
      <c r="G230" s="233" t="s">
        <v>230</v>
      </c>
      <c r="H230" s="234">
        <v>2</v>
      </c>
      <c r="I230" s="235"/>
      <c r="J230" s="236">
        <f>ROUND(I230*H230,2)</f>
        <v>0</v>
      </c>
      <c r="K230" s="237"/>
      <c r="L230" s="238"/>
      <c r="M230" s="239" t="s">
        <v>1</v>
      </c>
      <c r="N230" s="240" t="s">
        <v>38</v>
      </c>
      <c r="O230" s="88"/>
      <c r="P230" s="226">
        <f>O230*H230</f>
        <v>0</v>
      </c>
      <c r="Q230" s="226">
        <v>0.111</v>
      </c>
      <c r="R230" s="226">
        <f>Q230*H230</f>
        <v>0.222</v>
      </c>
      <c r="S230" s="226">
        <v>0</v>
      </c>
      <c r="T230" s="22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8" t="s">
        <v>160</v>
      </c>
      <c r="AT230" s="228" t="s">
        <v>202</v>
      </c>
      <c r="AU230" s="228" t="s">
        <v>83</v>
      </c>
      <c r="AY230" s="14" t="s">
        <v>127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4" t="s">
        <v>81</v>
      </c>
      <c r="BK230" s="229">
        <f>ROUND(I230*H230,2)</f>
        <v>0</v>
      </c>
      <c r="BL230" s="14" t="s">
        <v>133</v>
      </c>
      <c r="BM230" s="228" t="s">
        <v>663</v>
      </c>
    </row>
    <row r="231" s="2" customFormat="1" ht="16.5" customHeight="1">
      <c r="A231" s="35"/>
      <c r="B231" s="36"/>
      <c r="C231" s="230" t="s">
        <v>664</v>
      </c>
      <c r="D231" s="230" t="s">
        <v>202</v>
      </c>
      <c r="E231" s="231" t="s">
        <v>665</v>
      </c>
      <c r="F231" s="232" t="s">
        <v>666</v>
      </c>
      <c r="G231" s="233" t="s">
        <v>230</v>
      </c>
      <c r="H231" s="234">
        <v>2</v>
      </c>
      <c r="I231" s="235"/>
      <c r="J231" s="236">
        <f>ROUND(I231*H231,2)</f>
        <v>0</v>
      </c>
      <c r="K231" s="237"/>
      <c r="L231" s="238"/>
      <c r="M231" s="239" t="s">
        <v>1</v>
      </c>
      <c r="N231" s="240" t="s">
        <v>38</v>
      </c>
      <c r="O231" s="88"/>
      <c r="P231" s="226">
        <f>O231*H231</f>
        <v>0</v>
      </c>
      <c r="Q231" s="226">
        <v>0.040000000000000001</v>
      </c>
      <c r="R231" s="226">
        <f>Q231*H231</f>
        <v>0.080000000000000002</v>
      </c>
      <c r="S231" s="226">
        <v>0</v>
      </c>
      <c r="T231" s="22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8" t="s">
        <v>160</v>
      </c>
      <c r="AT231" s="228" t="s">
        <v>202</v>
      </c>
      <c r="AU231" s="228" t="s">
        <v>83</v>
      </c>
      <c r="AY231" s="14" t="s">
        <v>127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4" t="s">
        <v>81</v>
      </c>
      <c r="BK231" s="229">
        <f>ROUND(I231*H231,2)</f>
        <v>0</v>
      </c>
      <c r="BL231" s="14" t="s">
        <v>133</v>
      </c>
      <c r="BM231" s="228" t="s">
        <v>667</v>
      </c>
    </row>
    <row r="232" s="2" customFormat="1" ht="16.5" customHeight="1">
      <c r="A232" s="35"/>
      <c r="B232" s="36"/>
      <c r="C232" s="230" t="s">
        <v>668</v>
      </c>
      <c r="D232" s="230" t="s">
        <v>202</v>
      </c>
      <c r="E232" s="231" t="s">
        <v>669</v>
      </c>
      <c r="F232" s="232" t="s">
        <v>670</v>
      </c>
      <c r="G232" s="233" t="s">
        <v>230</v>
      </c>
      <c r="H232" s="234">
        <v>2</v>
      </c>
      <c r="I232" s="235"/>
      <c r="J232" s="236">
        <f>ROUND(I232*H232,2)</f>
        <v>0</v>
      </c>
      <c r="K232" s="237"/>
      <c r="L232" s="238"/>
      <c r="M232" s="239" t="s">
        <v>1</v>
      </c>
      <c r="N232" s="240" t="s">
        <v>38</v>
      </c>
      <c r="O232" s="88"/>
      <c r="P232" s="226">
        <f>O232*H232</f>
        <v>0</v>
      </c>
      <c r="Q232" s="226">
        <v>0.043799999999999999</v>
      </c>
      <c r="R232" s="226">
        <f>Q232*H232</f>
        <v>0.087599999999999997</v>
      </c>
      <c r="S232" s="226">
        <v>0</v>
      </c>
      <c r="T232" s="22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8" t="s">
        <v>160</v>
      </c>
      <c r="AT232" s="228" t="s">
        <v>202</v>
      </c>
      <c r="AU232" s="228" t="s">
        <v>83</v>
      </c>
      <c r="AY232" s="14" t="s">
        <v>127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4" t="s">
        <v>81</v>
      </c>
      <c r="BK232" s="229">
        <f>ROUND(I232*H232,2)</f>
        <v>0</v>
      </c>
      <c r="BL232" s="14" t="s">
        <v>133</v>
      </c>
      <c r="BM232" s="228" t="s">
        <v>671</v>
      </c>
    </row>
    <row r="233" s="2" customFormat="1" ht="24.15" customHeight="1">
      <c r="A233" s="35"/>
      <c r="B233" s="36"/>
      <c r="C233" s="216" t="s">
        <v>672</v>
      </c>
      <c r="D233" s="216" t="s">
        <v>129</v>
      </c>
      <c r="E233" s="217" t="s">
        <v>339</v>
      </c>
      <c r="F233" s="218" t="s">
        <v>340</v>
      </c>
      <c r="G233" s="219" t="s">
        <v>230</v>
      </c>
      <c r="H233" s="220">
        <v>5</v>
      </c>
      <c r="I233" s="221"/>
      <c r="J233" s="222">
        <f>ROUND(I233*H233,2)</f>
        <v>0</v>
      </c>
      <c r="K233" s="223"/>
      <c r="L233" s="41"/>
      <c r="M233" s="224" t="s">
        <v>1</v>
      </c>
      <c r="N233" s="225" t="s">
        <v>38</v>
      </c>
      <c r="O233" s="88"/>
      <c r="P233" s="226">
        <f>O233*H233</f>
        <v>0</v>
      </c>
      <c r="Q233" s="226">
        <v>0.21734000000000001</v>
      </c>
      <c r="R233" s="226">
        <f>Q233*H233</f>
        <v>1.0867</v>
      </c>
      <c r="S233" s="226">
        <v>0</v>
      </c>
      <c r="T233" s="22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8" t="s">
        <v>133</v>
      </c>
      <c r="AT233" s="228" t="s">
        <v>129</v>
      </c>
      <c r="AU233" s="228" t="s">
        <v>83</v>
      </c>
      <c r="AY233" s="14" t="s">
        <v>127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4" t="s">
        <v>81</v>
      </c>
      <c r="BK233" s="229">
        <f>ROUND(I233*H233,2)</f>
        <v>0</v>
      </c>
      <c r="BL233" s="14" t="s">
        <v>133</v>
      </c>
      <c r="BM233" s="228" t="s">
        <v>673</v>
      </c>
    </row>
    <row r="234" s="2" customFormat="1" ht="24.15" customHeight="1">
      <c r="A234" s="35"/>
      <c r="B234" s="36"/>
      <c r="C234" s="230" t="s">
        <v>674</v>
      </c>
      <c r="D234" s="230" t="s">
        <v>202</v>
      </c>
      <c r="E234" s="231" t="s">
        <v>343</v>
      </c>
      <c r="F234" s="232" t="s">
        <v>344</v>
      </c>
      <c r="G234" s="233" t="s">
        <v>230</v>
      </c>
      <c r="H234" s="234">
        <v>5</v>
      </c>
      <c r="I234" s="235"/>
      <c r="J234" s="236">
        <f>ROUND(I234*H234,2)</f>
        <v>0</v>
      </c>
      <c r="K234" s="237"/>
      <c r="L234" s="238"/>
      <c r="M234" s="239" t="s">
        <v>1</v>
      </c>
      <c r="N234" s="240" t="s">
        <v>38</v>
      </c>
      <c r="O234" s="88"/>
      <c r="P234" s="226">
        <f>O234*H234</f>
        <v>0</v>
      </c>
      <c r="Q234" s="226">
        <v>0.054600000000000003</v>
      </c>
      <c r="R234" s="226">
        <f>Q234*H234</f>
        <v>0.27300000000000002</v>
      </c>
      <c r="S234" s="226">
        <v>0</v>
      </c>
      <c r="T234" s="22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8" t="s">
        <v>160</v>
      </c>
      <c r="AT234" s="228" t="s">
        <v>202</v>
      </c>
      <c r="AU234" s="228" t="s">
        <v>83</v>
      </c>
      <c r="AY234" s="14" t="s">
        <v>127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4" t="s">
        <v>81</v>
      </c>
      <c r="BK234" s="229">
        <f>ROUND(I234*H234,2)</f>
        <v>0</v>
      </c>
      <c r="BL234" s="14" t="s">
        <v>133</v>
      </c>
      <c r="BM234" s="228" t="s">
        <v>675</v>
      </c>
    </row>
    <row r="235" s="2" customFormat="1" ht="24.15" customHeight="1">
      <c r="A235" s="35"/>
      <c r="B235" s="36"/>
      <c r="C235" s="230" t="s">
        <v>676</v>
      </c>
      <c r="D235" s="230" t="s">
        <v>202</v>
      </c>
      <c r="E235" s="231" t="s">
        <v>347</v>
      </c>
      <c r="F235" s="232" t="s">
        <v>348</v>
      </c>
      <c r="G235" s="233" t="s">
        <v>230</v>
      </c>
      <c r="H235" s="234">
        <v>16</v>
      </c>
      <c r="I235" s="235"/>
      <c r="J235" s="236">
        <f>ROUND(I235*H235,2)</f>
        <v>0</v>
      </c>
      <c r="K235" s="237"/>
      <c r="L235" s="238"/>
      <c r="M235" s="239" t="s">
        <v>1</v>
      </c>
      <c r="N235" s="240" t="s">
        <v>38</v>
      </c>
      <c r="O235" s="88"/>
      <c r="P235" s="226">
        <f>O235*H235</f>
        <v>0</v>
      </c>
      <c r="Q235" s="226">
        <v>0.002</v>
      </c>
      <c r="R235" s="226">
        <f>Q235*H235</f>
        <v>0.032000000000000001</v>
      </c>
      <c r="S235" s="226">
        <v>0</v>
      </c>
      <c r="T235" s="22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8" t="s">
        <v>160</v>
      </c>
      <c r="AT235" s="228" t="s">
        <v>202</v>
      </c>
      <c r="AU235" s="228" t="s">
        <v>83</v>
      </c>
      <c r="AY235" s="14" t="s">
        <v>127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4" t="s">
        <v>81</v>
      </c>
      <c r="BK235" s="229">
        <f>ROUND(I235*H235,2)</f>
        <v>0</v>
      </c>
      <c r="BL235" s="14" t="s">
        <v>133</v>
      </c>
      <c r="BM235" s="228" t="s">
        <v>677</v>
      </c>
    </row>
    <row r="236" s="2" customFormat="1" ht="24.15" customHeight="1">
      <c r="A236" s="35"/>
      <c r="B236" s="36"/>
      <c r="C236" s="216" t="s">
        <v>678</v>
      </c>
      <c r="D236" s="216" t="s">
        <v>129</v>
      </c>
      <c r="E236" s="217" t="s">
        <v>679</v>
      </c>
      <c r="F236" s="218" t="s">
        <v>680</v>
      </c>
      <c r="G236" s="219" t="s">
        <v>230</v>
      </c>
      <c r="H236" s="220">
        <v>2</v>
      </c>
      <c r="I236" s="221"/>
      <c r="J236" s="222">
        <f>ROUND(I236*H236,2)</f>
        <v>0</v>
      </c>
      <c r="K236" s="223"/>
      <c r="L236" s="41"/>
      <c r="M236" s="224" t="s">
        <v>1</v>
      </c>
      <c r="N236" s="225" t="s">
        <v>38</v>
      </c>
      <c r="O236" s="88"/>
      <c r="P236" s="226">
        <f>O236*H236</f>
        <v>0</v>
      </c>
      <c r="Q236" s="226">
        <v>0.21734000000000001</v>
      </c>
      <c r="R236" s="226">
        <f>Q236*H236</f>
        <v>0.43468000000000001</v>
      </c>
      <c r="S236" s="226">
        <v>0</v>
      </c>
      <c r="T236" s="22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8" t="s">
        <v>133</v>
      </c>
      <c r="AT236" s="228" t="s">
        <v>129</v>
      </c>
      <c r="AU236" s="228" t="s">
        <v>83</v>
      </c>
      <c r="AY236" s="14" t="s">
        <v>127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4" t="s">
        <v>81</v>
      </c>
      <c r="BK236" s="229">
        <f>ROUND(I236*H236,2)</f>
        <v>0</v>
      </c>
      <c r="BL236" s="14" t="s">
        <v>133</v>
      </c>
      <c r="BM236" s="228" t="s">
        <v>681</v>
      </c>
    </row>
    <row r="237" s="2" customFormat="1" ht="16.5" customHeight="1">
      <c r="A237" s="35"/>
      <c r="B237" s="36"/>
      <c r="C237" s="230" t="s">
        <v>682</v>
      </c>
      <c r="D237" s="230" t="s">
        <v>202</v>
      </c>
      <c r="E237" s="231" t="s">
        <v>683</v>
      </c>
      <c r="F237" s="232" t="s">
        <v>684</v>
      </c>
      <c r="G237" s="233" t="s">
        <v>230</v>
      </c>
      <c r="H237" s="234">
        <v>2</v>
      </c>
      <c r="I237" s="235"/>
      <c r="J237" s="236">
        <f>ROUND(I237*H237,2)</f>
        <v>0</v>
      </c>
      <c r="K237" s="237"/>
      <c r="L237" s="238"/>
      <c r="M237" s="239" t="s">
        <v>1</v>
      </c>
      <c r="N237" s="240" t="s">
        <v>38</v>
      </c>
      <c r="O237" s="88"/>
      <c r="P237" s="226">
        <f>O237*H237</f>
        <v>0</v>
      </c>
      <c r="Q237" s="226">
        <v>0.059999999999999998</v>
      </c>
      <c r="R237" s="226">
        <f>Q237*H237</f>
        <v>0.12</v>
      </c>
      <c r="S237" s="226">
        <v>0</v>
      </c>
      <c r="T237" s="22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8" t="s">
        <v>160</v>
      </c>
      <c r="AT237" s="228" t="s">
        <v>202</v>
      </c>
      <c r="AU237" s="228" t="s">
        <v>83</v>
      </c>
      <c r="AY237" s="14" t="s">
        <v>127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4" t="s">
        <v>81</v>
      </c>
      <c r="BK237" s="229">
        <f>ROUND(I237*H237,2)</f>
        <v>0</v>
      </c>
      <c r="BL237" s="14" t="s">
        <v>133</v>
      </c>
      <c r="BM237" s="228" t="s">
        <v>685</v>
      </c>
    </row>
    <row r="238" s="2" customFormat="1" ht="16.5" customHeight="1">
      <c r="A238" s="35"/>
      <c r="B238" s="36"/>
      <c r="C238" s="230" t="s">
        <v>686</v>
      </c>
      <c r="D238" s="230" t="s">
        <v>202</v>
      </c>
      <c r="E238" s="231" t="s">
        <v>687</v>
      </c>
      <c r="F238" s="232" t="s">
        <v>688</v>
      </c>
      <c r="G238" s="233" t="s">
        <v>230</v>
      </c>
      <c r="H238" s="234">
        <v>2</v>
      </c>
      <c r="I238" s="235"/>
      <c r="J238" s="236">
        <f>ROUND(I238*H238,2)</f>
        <v>0</v>
      </c>
      <c r="K238" s="237"/>
      <c r="L238" s="238"/>
      <c r="M238" s="239" t="s">
        <v>1</v>
      </c>
      <c r="N238" s="240" t="s">
        <v>38</v>
      </c>
      <c r="O238" s="88"/>
      <c r="P238" s="226">
        <f>O238*H238</f>
        <v>0</v>
      </c>
      <c r="Q238" s="226">
        <v>0.050599999999999999</v>
      </c>
      <c r="R238" s="226">
        <f>Q238*H238</f>
        <v>0.1012</v>
      </c>
      <c r="S238" s="226">
        <v>0</v>
      </c>
      <c r="T238" s="22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8" t="s">
        <v>160</v>
      </c>
      <c r="AT238" s="228" t="s">
        <v>202</v>
      </c>
      <c r="AU238" s="228" t="s">
        <v>83</v>
      </c>
      <c r="AY238" s="14" t="s">
        <v>127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4" t="s">
        <v>81</v>
      </c>
      <c r="BK238" s="229">
        <f>ROUND(I238*H238,2)</f>
        <v>0</v>
      </c>
      <c r="BL238" s="14" t="s">
        <v>133</v>
      </c>
      <c r="BM238" s="228" t="s">
        <v>689</v>
      </c>
    </row>
    <row r="239" s="2" customFormat="1" ht="24.15" customHeight="1">
      <c r="A239" s="35"/>
      <c r="B239" s="36"/>
      <c r="C239" s="216" t="s">
        <v>690</v>
      </c>
      <c r="D239" s="216" t="s">
        <v>129</v>
      </c>
      <c r="E239" s="217" t="s">
        <v>351</v>
      </c>
      <c r="F239" s="218" t="s">
        <v>352</v>
      </c>
      <c r="G239" s="219" t="s">
        <v>230</v>
      </c>
      <c r="H239" s="220">
        <v>2</v>
      </c>
      <c r="I239" s="221"/>
      <c r="J239" s="222">
        <f>ROUND(I239*H239,2)</f>
        <v>0</v>
      </c>
      <c r="K239" s="223"/>
      <c r="L239" s="41"/>
      <c r="M239" s="224" t="s">
        <v>1</v>
      </c>
      <c r="N239" s="225" t="s">
        <v>38</v>
      </c>
      <c r="O239" s="88"/>
      <c r="P239" s="226">
        <f>O239*H239</f>
        <v>0</v>
      </c>
      <c r="Q239" s="226">
        <v>0.42080000000000001</v>
      </c>
      <c r="R239" s="226">
        <f>Q239*H239</f>
        <v>0.84160000000000001</v>
      </c>
      <c r="S239" s="226">
        <v>0</v>
      </c>
      <c r="T239" s="22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8" t="s">
        <v>133</v>
      </c>
      <c r="AT239" s="228" t="s">
        <v>129</v>
      </c>
      <c r="AU239" s="228" t="s">
        <v>83</v>
      </c>
      <c r="AY239" s="14" t="s">
        <v>127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4" t="s">
        <v>81</v>
      </c>
      <c r="BK239" s="229">
        <f>ROUND(I239*H239,2)</f>
        <v>0</v>
      </c>
      <c r="BL239" s="14" t="s">
        <v>133</v>
      </c>
      <c r="BM239" s="228" t="s">
        <v>691</v>
      </c>
    </row>
    <row r="240" s="2" customFormat="1" ht="16.5" customHeight="1">
      <c r="A240" s="35"/>
      <c r="B240" s="36"/>
      <c r="C240" s="216" t="s">
        <v>692</v>
      </c>
      <c r="D240" s="216" t="s">
        <v>129</v>
      </c>
      <c r="E240" s="217" t="s">
        <v>693</v>
      </c>
      <c r="F240" s="218" t="s">
        <v>694</v>
      </c>
      <c r="G240" s="219" t="s">
        <v>230</v>
      </c>
      <c r="H240" s="220">
        <v>1</v>
      </c>
      <c r="I240" s="221"/>
      <c r="J240" s="222">
        <f>ROUND(I240*H240,2)</f>
        <v>0</v>
      </c>
      <c r="K240" s="223"/>
      <c r="L240" s="41"/>
      <c r="M240" s="224" t="s">
        <v>1</v>
      </c>
      <c r="N240" s="225" t="s">
        <v>38</v>
      </c>
      <c r="O240" s="88"/>
      <c r="P240" s="226">
        <f>O240*H240</f>
        <v>0</v>
      </c>
      <c r="Q240" s="226">
        <v>0.12303</v>
      </c>
      <c r="R240" s="226">
        <f>Q240*H240</f>
        <v>0.12303</v>
      </c>
      <c r="S240" s="226">
        <v>0</v>
      </c>
      <c r="T240" s="22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8" t="s">
        <v>133</v>
      </c>
      <c r="AT240" s="228" t="s">
        <v>129</v>
      </c>
      <c r="AU240" s="228" t="s">
        <v>83</v>
      </c>
      <c r="AY240" s="14" t="s">
        <v>127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4" t="s">
        <v>81</v>
      </c>
      <c r="BK240" s="229">
        <f>ROUND(I240*H240,2)</f>
        <v>0</v>
      </c>
      <c r="BL240" s="14" t="s">
        <v>133</v>
      </c>
      <c r="BM240" s="228" t="s">
        <v>695</v>
      </c>
    </row>
    <row r="241" s="2" customFormat="1" ht="16.5" customHeight="1">
      <c r="A241" s="35"/>
      <c r="B241" s="36"/>
      <c r="C241" s="230" t="s">
        <v>696</v>
      </c>
      <c r="D241" s="230" t="s">
        <v>202</v>
      </c>
      <c r="E241" s="231" t="s">
        <v>697</v>
      </c>
      <c r="F241" s="232" t="s">
        <v>698</v>
      </c>
      <c r="G241" s="233" t="s">
        <v>230</v>
      </c>
      <c r="H241" s="234">
        <v>1</v>
      </c>
      <c r="I241" s="235"/>
      <c r="J241" s="236">
        <f>ROUND(I241*H241,2)</f>
        <v>0</v>
      </c>
      <c r="K241" s="237"/>
      <c r="L241" s="238"/>
      <c r="M241" s="239" t="s">
        <v>1</v>
      </c>
      <c r="N241" s="240" t="s">
        <v>38</v>
      </c>
      <c r="O241" s="88"/>
      <c r="P241" s="226">
        <f>O241*H241</f>
        <v>0</v>
      </c>
      <c r="Q241" s="226">
        <v>0.013299999999999999</v>
      </c>
      <c r="R241" s="226">
        <f>Q241*H241</f>
        <v>0.013299999999999999</v>
      </c>
      <c r="S241" s="226">
        <v>0</v>
      </c>
      <c r="T241" s="22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8" t="s">
        <v>160</v>
      </c>
      <c r="AT241" s="228" t="s">
        <v>202</v>
      </c>
      <c r="AU241" s="228" t="s">
        <v>83</v>
      </c>
      <c r="AY241" s="14" t="s">
        <v>127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4" t="s">
        <v>81</v>
      </c>
      <c r="BK241" s="229">
        <f>ROUND(I241*H241,2)</f>
        <v>0</v>
      </c>
      <c r="BL241" s="14" t="s">
        <v>133</v>
      </c>
      <c r="BM241" s="228" t="s">
        <v>699</v>
      </c>
    </row>
    <row r="242" s="2" customFormat="1" ht="24.15" customHeight="1">
      <c r="A242" s="35"/>
      <c r="B242" s="36"/>
      <c r="C242" s="230" t="s">
        <v>700</v>
      </c>
      <c r="D242" s="230" t="s">
        <v>202</v>
      </c>
      <c r="E242" s="231" t="s">
        <v>701</v>
      </c>
      <c r="F242" s="232" t="s">
        <v>702</v>
      </c>
      <c r="G242" s="233" t="s">
        <v>230</v>
      </c>
      <c r="H242" s="234">
        <v>1</v>
      </c>
      <c r="I242" s="235"/>
      <c r="J242" s="236">
        <f>ROUND(I242*H242,2)</f>
        <v>0</v>
      </c>
      <c r="K242" s="237"/>
      <c r="L242" s="238"/>
      <c r="M242" s="239" t="s">
        <v>1</v>
      </c>
      <c r="N242" s="240" t="s">
        <v>38</v>
      </c>
      <c r="O242" s="88"/>
      <c r="P242" s="226">
        <f>O242*H242</f>
        <v>0</v>
      </c>
      <c r="Q242" s="226">
        <v>0.00089999999999999998</v>
      </c>
      <c r="R242" s="226">
        <f>Q242*H242</f>
        <v>0.00089999999999999998</v>
      </c>
      <c r="S242" s="226">
        <v>0</v>
      </c>
      <c r="T242" s="22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8" t="s">
        <v>160</v>
      </c>
      <c r="AT242" s="228" t="s">
        <v>202</v>
      </c>
      <c r="AU242" s="228" t="s">
        <v>83</v>
      </c>
      <c r="AY242" s="14" t="s">
        <v>127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4" t="s">
        <v>81</v>
      </c>
      <c r="BK242" s="229">
        <f>ROUND(I242*H242,2)</f>
        <v>0</v>
      </c>
      <c r="BL242" s="14" t="s">
        <v>133</v>
      </c>
      <c r="BM242" s="228" t="s">
        <v>703</v>
      </c>
    </row>
    <row r="243" s="2" customFormat="1" ht="16.5" customHeight="1">
      <c r="A243" s="35"/>
      <c r="B243" s="36"/>
      <c r="C243" s="216" t="s">
        <v>704</v>
      </c>
      <c r="D243" s="216" t="s">
        <v>129</v>
      </c>
      <c r="E243" s="217" t="s">
        <v>355</v>
      </c>
      <c r="F243" s="218" t="s">
        <v>356</v>
      </c>
      <c r="G243" s="219" t="s">
        <v>158</v>
      </c>
      <c r="H243" s="220">
        <v>15</v>
      </c>
      <c r="I243" s="221"/>
      <c r="J243" s="222">
        <f>ROUND(I243*H243,2)</f>
        <v>0</v>
      </c>
      <c r="K243" s="223"/>
      <c r="L243" s="41"/>
      <c r="M243" s="224" t="s">
        <v>1</v>
      </c>
      <c r="N243" s="225" t="s">
        <v>38</v>
      </c>
      <c r="O243" s="88"/>
      <c r="P243" s="226">
        <f>O243*H243</f>
        <v>0</v>
      </c>
      <c r="Q243" s="226">
        <v>0.00019000000000000001</v>
      </c>
      <c r="R243" s="226">
        <f>Q243*H243</f>
        <v>0.0028500000000000001</v>
      </c>
      <c r="S243" s="226">
        <v>0</v>
      </c>
      <c r="T243" s="22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8" t="s">
        <v>133</v>
      </c>
      <c r="AT243" s="228" t="s">
        <v>129</v>
      </c>
      <c r="AU243" s="228" t="s">
        <v>83</v>
      </c>
      <c r="AY243" s="14" t="s">
        <v>127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4" t="s">
        <v>81</v>
      </c>
      <c r="BK243" s="229">
        <f>ROUND(I243*H243,2)</f>
        <v>0</v>
      </c>
      <c r="BL243" s="14" t="s">
        <v>133</v>
      </c>
      <c r="BM243" s="228" t="s">
        <v>705</v>
      </c>
    </row>
    <row r="244" s="2" customFormat="1" ht="21.75" customHeight="1">
      <c r="A244" s="35"/>
      <c r="B244" s="36"/>
      <c r="C244" s="216" t="s">
        <v>706</v>
      </c>
      <c r="D244" s="216" t="s">
        <v>129</v>
      </c>
      <c r="E244" s="217" t="s">
        <v>359</v>
      </c>
      <c r="F244" s="218" t="s">
        <v>360</v>
      </c>
      <c r="G244" s="219" t="s">
        <v>158</v>
      </c>
      <c r="H244" s="220">
        <v>28.48</v>
      </c>
      <c r="I244" s="221"/>
      <c r="J244" s="222">
        <f>ROUND(I244*H244,2)</f>
        <v>0</v>
      </c>
      <c r="K244" s="223"/>
      <c r="L244" s="41"/>
      <c r="M244" s="224" t="s">
        <v>1</v>
      </c>
      <c r="N244" s="225" t="s">
        <v>38</v>
      </c>
      <c r="O244" s="88"/>
      <c r="P244" s="226">
        <f>O244*H244</f>
        <v>0</v>
      </c>
      <c r="Q244" s="226">
        <v>0.00012999999999999999</v>
      </c>
      <c r="R244" s="226">
        <f>Q244*H244</f>
        <v>0.0037023999999999998</v>
      </c>
      <c r="S244" s="226">
        <v>0</v>
      </c>
      <c r="T244" s="22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8" t="s">
        <v>133</v>
      </c>
      <c r="AT244" s="228" t="s">
        <v>129</v>
      </c>
      <c r="AU244" s="228" t="s">
        <v>83</v>
      </c>
      <c r="AY244" s="14" t="s">
        <v>127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4" t="s">
        <v>81</v>
      </c>
      <c r="BK244" s="229">
        <f>ROUND(I244*H244,2)</f>
        <v>0</v>
      </c>
      <c r="BL244" s="14" t="s">
        <v>133</v>
      </c>
      <c r="BM244" s="228" t="s">
        <v>707</v>
      </c>
    </row>
    <row r="245" s="12" customFormat="1" ht="22.8" customHeight="1">
      <c r="A245" s="12"/>
      <c r="B245" s="200"/>
      <c r="C245" s="201"/>
      <c r="D245" s="202" t="s">
        <v>72</v>
      </c>
      <c r="E245" s="214" t="s">
        <v>165</v>
      </c>
      <c r="F245" s="214" t="s">
        <v>708</v>
      </c>
      <c r="G245" s="201"/>
      <c r="H245" s="201"/>
      <c r="I245" s="204"/>
      <c r="J245" s="215">
        <f>BK245</f>
        <v>0</v>
      </c>
      <c r="K245" s="201"/>
      <c r="L245" s="206"/>
      <c r="M245" s="207"/>
      <c r="N245" s="208"/>
      <c r="O245" s="208"/>
      <c r="P245" s="209">
        <f>SUM(P246:P247)</f>
        <v>0</v>
      </c>
      <c r="Q245" s="208"/>
      <c r="R245" s="209">
        <f>SUM(R246:R247)</f>
        <v>0.0023289999999999999</v>
      </c>
      <c r="S245" s="208"/>
      <c r="T245" s="210">
        <f>SUM(T246:T247)</f>
        <v>0.087299999999999989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1" t="s">
        <v>81</v>
      </c>
      <c r="AT245" s="212" t="s">
        <v>72</v>
      </c>
      <c r="AU245" s="212" t="s">
        <v>81</v>
      </c>
      <c r="AY245" s="211" t="s">
        <v>127</v>
      </c>
      <c r="BK245" s="213">
        <f>SUM(BK246:BK247)</f>
        <v>0</v>
      </c>
    </row>
    <row r="246" s="2" customFormat="1" ht="24.15" customHeight="1">
      <c r="A246" s="35"/>
      <c r="B246" s="36"/>
      <c r="C246" s="216" t="s">
        <v>709</v>
      </c>
      <c r="D246" s="216" t="s">
        <v>129</v>
      </c>
      <c r="E246" s="217" t="s">
        <v>710</v>
      </c>
      <c r="F246" s="218" t="s">
        <v>711</v>
      </c>
      <c r="G246" s="219" t="s">
        <v>158</v>
      </c>
      <c r="H246" s="220">
        <v>20</v>
      </c>
      <c r="I246" s="221"/>
      <c r="J246" s="222">
        <f>ROUND(I246*H246,2)</f>
        <v>0</v>
      </c>
      <c r="K246" s="223"/>
      <c r="L246" s="41"/>
      <c r="M246" s="224" t="s">
        <v>1</v>
      </c>
      <c r="N246" s="225" t="s">
        <v>38</v>
      </c>
      <c r="O246" s="88"/>
      <c r="P246" s="226">
        <f>O246*H246</f>
        <v>0</v>
      </c>
      <c r="Q246" s="226">
        <v>8.0000000000000007E-05</v>
      </c>
      <c r="R246" s="226">
        <f>Q246*H246</f>
        <v>0.0016000000000000001</v>
      </c>
      <c r="S246" s="226">
        <v>0</v>
      </c>
      <c r="T246" s="22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8" t="s">
        <v>133</v>
      </c>
      <c r="AT246" s="228" t="s">
        <v>129</v>
      </c>
      <c r="AU246" s="228" t="s">
        <v>83</v>
      </c>
      <c r="AY246" s="14" t="s">
        <v>127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4" t="s">
        <v>81</v>
      </c>
      <c r="BK246" s="229">
        <f>ROUND(I246*H246,2)</f>
        <v>0</v>
      </c>
      <c r="BL246" s="14" t="s">
        <v>133</v>
      </c>
      <c r="BM246" s="228" t="s">
        <v>712</v>
      </c>
    </row>
    <row r="247" s="2" customFormat="1" ht="24.15" customHeight="1">
      <c r="A247" s="35"/>
      <c r="B247" s="36"/>
      <c r="C247" s="216" t="s">
        <v>713</v>
      </c>
      <c r="D247" s="216" t="s">
        <v>129</v>
      </c>
      <c r="E247" s="217" t="s">
        <v>714</v>
      </c>
      <c r="F247" s="218" t="s">
        <v>715</v>
      </c>
      <c r="G247" s="219" t="s">
        <v>158</v>
      </c>
      <c r="H247" s="220">
        <v>0.089999999999999997</v>
      </c>
      <c r="I247" s="221"/>
      <c r="J247" s="222">
        <f>ROUND(I247*H247,2)</f>
        <v>0</v>
      </c>
      <c r="K247" s="223"/>
      <c r="L247" s="41"/>
      <c r="M247" s="224" t="s">
        <v>1</v>
      </c>
      <c r="N247" s="225" t="s">
        <v>38</v>
      </c>
      <c r="O247" s="88"/>
      <c r="P247" s="226">
        <f>O247*H247</f>
        <v>0</v>
      </c>
      <c r="Q247" s="226">
        <v>0.0080999999999999996</v>
      </c>
      <c r="R247" s="226">
        <f>Q247*H247</f>
        <v>0.00072899999999999994</v>
      </c>
      <c r="S247" s="226">
        <v>0.96999999999999997</v>
      </c>
      <c r="T247" s="227">
        <f>S247*H247</f>
        <v>0.087299999999999989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8" t="s">
        <v>133</v>
      </c>
      <c r="AT247" s="228" t="s">
        <v>129</v>
      </c>
      <c r="AU247" s="228" t="s">
        <v>83</v>
      </c>
      <c r="AY247" s="14" t="s">
        <v>127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4" t="s">
        <v>81</v>
      </c>
      <c r="BK247" s="229">
        <f>ROUND(I247*H247,2)</f>
        <v>0</v>
      </c>
      <c r="BL247" s="14" t="s">
        <v>133</v>
      </c>
      <c r="BM247" s="228" t="s">
        <v>716</v>
      </c>
    </row>
    <row r="248" s="12" customFormat="1" ht="22.8" customHeight="1">
      <c r="A248" s="12"/>
      <c r="B248" s="200"/>
      <c r="C248" s="201"/>
      <c r="D248" s="202" t="s">
        <v>72</v>
      </c>
      <c r="E248" s="214" t="s">
        <v>362</v>
      </c>
      <c r="F248" s="214" t="s">
        <v>363</v>
      </c>
      <c r="G248" s="201"/>
      <c r="H248" s="201"/>
      <c r="I248" s="204"/>
      <c r="J248" s="215">
        <f>BK248</f>
        <v>0</v>
      </c>
      <c r="K248" s="201"/>
      <c r="L248" s="206"/>
      <c r="M248" s="207"/>
      <c r="N248" s="208"/>
      <c r="O248" s="208"/>
      <c r="P248" s="209">
        <f>SUM(P249:P256)</f>
        <v>0</v>
      </c>
      <c r="Q248" s="208"/>
      <c r="R248" s="209">
        <f>SUM(R249:R256)</f>
        <v>0</v>
      </c>
      <c r="S248" s="208"/>
      <c r="T248" s="210">
        <f>SUM(T249:T256)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1" t="s">
        <v>81</v>
      </c>
      <c r="AT248" s="212" t="s">
        <v>72</v>
      </c>
      <c r="AU248" s="212" t="s">
        <v>81</v>
      </c>
      <c r="AY248" s="211" t="s">
        <v>127</v>
      </c>
      <c r="BK248" s="213">
        <f>SUM(BK249:BK256)</f>
        <v>0</v>
      </c>
    </row>
    <row r="249" s="2" customFormat="1" ht="21.75" customHeight="1">
      <c r="A249" s="35"/>
      <c r="B249" s="36"/>
      <c r="C249" s="216" t="s">
        <v>717</v>
      </c>
      <c r="D249" s="216" t="s">
        <v>129</v>
      </c>
      <c r="E249" s="217" t="s">
        <v>365</v>
      </c>
      <c r="F249" s="218" t="s">
        <v>366</v>
      </c>
      <c r="G249" s="219" t="s">
        <v>195</v>
      </c>
      <c r="H249" s="220">
        <v>195.84</v>
      </c>
      <c r="I249" s="221"/>
      <c r="J249" s="222">
        <f>ROUND(I249*H249,2)</f>
        <v>0</v>
      </c>
      <c r="K249" s="223"/>
      <c r="L249" s="41"/>
      <c r="M249" s="224" t="s">
        <v>1</v>
      </c>
      <c r="N249" s="225" t="s">
        <v>38</v>
      </c>
      <c r="O249" s="88"/>
      <c r="P249" s="226">
        <f>O249*H249</f>
        <v>0</v>
      </c>
      <c r="Q249" s="226">
        <v>0</v>
      </c>
      <c r="R249" s="226">
        <f>Q249*H249</f>
        <v>0</v>
      </c>
      <c r="S249" s="226">
        <v>0</v>
      </c>
      <c r="T249" s="22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8" t="s">
        <v>133</v>
      </c>
      <c r="AT249" s="228" t="s">
        <v>129</v>
      </c>
      <c r="AU249" s="228" t="s">
        <v>83</v>
      </c>
      <c r="AY249" s="14" t="s">
        <v>127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4" t="s">
        <v>81</v>
      </c>
      <c r="BK249" s="229">
        <f>ROUND(I249*H249,2)</f>
        <v>0</v>
      </c>
      <c r="BL249" s="14" t="s">
        <v>133</v>
      </c>
      <c r="BM249" s="228" t="s">
        <v>718</v>
      </c>
    </row>
    <row r="250" s="2" customFormat="1" ht="24.15" customHeight="1">
      <c r="A250" s="35"/>
      <c r="B250" s="36"/>
      <c r="C250" s="216" t="s">
        <v>719</v>
      </c>
      <c r="D250" s="216" t="s">
        <v>129</v>
      </c>
      <c r="E250" s="217" t="s">
        <v>369</v>
      </c>
      <c r="F250" s="218" t="s">
        <v>370</v>
      </c>
      <c r="G250" s="219" t="s">
        <v>195</v>
      </c>
      <c r="H250" s="220">
        <v>5679.3599999999997</v>
      </c>
      <c r="I250" s="221"/>
      <c r="J250" s="222">
        <f>ROUND(I250*H250,2)</f>
        <v>0</v>
      </c>
      <c r="K250" s="223"/>
      <c r="L250" s="41"/>
      <c r="M250" s="224" t="s">
        <v>1</v>
      </c>
      <c r="N250" s="225" t="s">
        <v>38</v>
      </c>
      <c r="O250" s="88"/>
      <c r="P250" s="226">
        <f>O250*H250</f>
        <v>0</v>
      </c>
      <c r="Q250" s="226">
        <v>0</v>
      </c>
      <c r="R250" s="226">
        <f>Q250*H250</f>
        <v>0</v>
      </c>
      <c r="S250" s="226">
        <v>0</v>
      </c>
      <c r="T250" s="22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8" t="s">
        <v>133</v>
      </c>
      <c r="AT250" s="228" t="s">
        <v>129</v>
      </c>
      <c r="AU250" s="228" t="s">
        <v>83</v>
      </c>
      <c r="AY250" s="14" t="s">
        <v>127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4" t="s">
        <v>81</v>
      </c>
      <c r="BK250" s="229">
        <f>ROUND(I250*H250,2)</f>
        <v>0</v>
      </c>
      <c r="BL250" s="14" t="s">
        <v>133</v>
      </c>
      <c r="BM250" s="228" t="s">
        <v>720</v>
      </c>
    </row>
    <row r="251" s="2" customFormat="1" ht="16.5" customHeight="1">
      <c r="A251" s="35"/>
      <c r="B251" s="36"/>
      <c r="C251" s="216" t="s">
        <v>721</v>
      </c>
      <c r="D251" s="216" t="s">
        <v>129</v>
      </c>
      <c r="E251" s="217" t="s">
        <v>373</v>
      </c>
      <c r="F251" s="218" t="s">
        <v>374</v>
      </c>
      <c r="G251" s="219" t="s">
        <v>195</v>
      </c>
      <c r="H251" s="220">
        <v>177.721</v>
      </c>
      <c r="I251" s="221"/>
      <c r="J251" s="222">
        <f>ROUND(I251*H251,2)</f>
        <v>0</v>
      </c>
      <c r="K251" s="223"/>
      <c r="L251" s="41"/>
      <c r="M251" s="224" t="s">
        <v>1</v>
      </c>
      <c r="N251" s="225" t="s">
        <v>38</v>
      </c>
      <c r="O251" s="88"/>
      <c r="P251" s="226">
        <f>O251*H251</f>
        <v>0</v>
      </c>
      <c r="Q251" s="226">
        <v>0</v>
      </c>
      <c r="R251" s="226">
        <f>Q251*H251</f>
        <v>0</v>
      </c>
      <c r="S251" s="226">
        <v>0</v>
      </c>
      <c r="T251" s="22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8" t="s">
        <v>133</v>
      </c>
      <c r="AT251" s="228" t="s">
        <v>129</v>
      </c>
      <c r="AU251" s="228" t="s">
        <v>83</v>
      </c>
      <c r="AY251" s="14" t="s">
        <v>127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4" t="s">
        <v>81</v>
      </c>
      <c r="BK251" s="229">
        <f>ROUND(I251*H251,2)</f>
        <v>0</v>
      </c>
      <c r="BL251" s="14" t="s">
        <v>133</v>
      </c>
      <c r="BM251" s="228" t="s">
        <v>722</v>
      </c>
    </row>
    <row r="252" s="2" customFormat="1" ht="24.15" customHeight="1">
      <c r="A252" s="35"/>
      <c r="B252" s="36"/>
      <c r="C252" s="216" t="s">
        <v>723</v>
      </c>
      <c r="D252" s="216" t="s">
        <v>129</v>
      </c>
      <c r="E252" s="217" t="s">
        <v>377</v>
      </c>
      <c r="F252" s="218" t="s">
        <v>378</v>
      </c>
      <c r="G252" s="219" t="s">
        <v>195</v>
      </c>
      <c r="H252" s="220">
        <v>5153.9089999999997</v>
      </c>
      <c r="I252" s="221"/>
      <c r="J252" s="222">
        <f>ROUND(I252*H252,2)</f>
        <v>0</v>
      </c>
      <c r="K252" s="223"/>
      <c r="L252" s="41"/>
      <c r="M252" s="224" t="s">
        <v>1</v>
      </c>
      <c r="N252" s="225" t="s">
        <v>38</v>
      </c>
      <c r="O252" s="88"/>
      <c r="P252" s="226">
        <f>O252*H252</f>
        <v>0</v>
      </c>
      <c r="Q252" s="226">
        <v>0</v>
      </c>
      <c r="R252" s="226">
        <f>Q252*H252</f>
        <v>0</v>
      </c>
      <c r="S252" s="226">
        <v>0</v>
      </c>
      <c r="T252" s="22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8" t="s">
        <v>133</v>
      </c>
      <c r="AT252" s="228" t="s">
        <v>129</v>
      </c>
      <c r="AU252" s="228" t="s">
        <v>83</v>
      </c>
      <c r="AY252" s="14" t="s">
        <v>127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4" t="s">
        <v>81</v>
      </c>
      <c r="BK252" s="229">
        <f>ROUND(I252*H252,2)</f>
        <v>0</v>
      </c>
      <c r="BL252" s="14" t="s">
        <v>133</v>
      </c>
      <c r="BM252" s="228" t="s">
        <v>724</v>
      </c>
    </row>
    <row r="253" s="2" customFormat="1" ht="24.15" customHeight="1">
      <c r="A253" s="35"/>
      <c r="B253" s="36"/>
      <c r="C253" s="216" t="s">
        <v>725</v>
      </c>
      <c r="D253" s="216" t="s">
        <v>129</v>
      </c>
      <c r="E253" s="217" t="s">
        <v>381</v>
      </c>
      <c r="F253" s="218" t="s">
        <v>382</v>
      </c>
      <c r="G253" s="219" t="s">
        <v>195</v>
      </c>
      <c r="H253" s="220">
        <v>195.84</v>
      </c>
      <c r="I253" s="221"/>
      <c r="J253" s="222">
        <f>ROUND(I253*H253,2)</f>
        <v>0</v>
      </c>
      <c r="K253" s="223"/>
      <c r="L253" s="41"/>
      <c r="M253" s="224" t="s">
        <v>1</v>
      </c>
      <c r="N253" s="225" t="s">
        <v>38</v>
      </c>
      <c r="O253" s="88"/>
      <c r="P253" s="226">
        <f>O253*H253</f>
        <v>0</v>
      </c>
      <c r="Q253" s="226">
        <v>0</v>
      </c>
      <c r="R253" s="226">
        <f>Q253*H253</f>
        <v>0</v>
      </c>
      <c r="S253" s="226">
        <v>0</v>
      </c>
      <c r="T253" s="22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8" t="s">
        <v>133</v>
      </c>
      <c r="AT253" s="228" t="s">
        <v>129</v>
      </c>
      <c r="AU253" s="228" t="s">
        <v>83</v>
      </c>
      <c r="AY253" s="14" t="s">
        <v>127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4" t="s">
        <v>81</v>
      </c>
      <c r="BK253" s="229">
        <f>ROUND(I253*H253,2)</f>
        <v>0</v>
      </c>
      <c r="BL253" s="14" t="s">
        <v>133</v>
      </c>
      <c r="BM253" s="228" t="s">
        <v>726</v>
      </c>
    </row>
    <row r="254" s="2" customFormat="1" ht="24.15" customHeight="1">
      <c r="A254" s="35"/>
      <c r="B254" s="36"/>
      <c r="C254" s="216" t="s">
        <v>727</v>
      </c>
      <c r="D254" s="216" t="s">
        <v>129</v>
      </c>
      <c r="E254" s="217" t="s">
        <v>385</v>
      </c>
      <c r="F254" s="218" t="s">
        <v>386</v>
      </c>
      <c r="G254" s="219" t="s">
        <v>195</v>
      </c>
      <c r="H254" s="220">
        <v>177.721</v>
      </c>
      <c r="I254" s="221"/>
      <c r="J254" s="222">
        <f>ROUND(I254*H254,2)</f>
        <v>0</v>
      </c>
      <c r="K254" s="223"/>
      <c r="L254" s="41"/>
      <c r="M254" s="224" t="s">
        <v>1</v>
      </c>
      <c r="N254" s="225" t="s">
        <v>38</v>
      </c>
      <c r="O254" s="88"/>
      <c r="P254" s="226">
        <f>O254*H254</f>
        <v>0</v>
      </c>
      <c r="Q254" s="226">
        <v>0</v>
      </c>
      <c r="R254" s="226">
        <f>Q254*H254</f>
        <v>0</v>
      </c>
      <c r="S254" s="226">
        <v>0</v>
      </c>
      <c r="T254" s="22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8" t="s">
        <v>133</v>
      </c>
      <c r="AT254" s="228" t="s">
        <v>129</v>
      </c>
      <c r="AU254" s="228" t="s">
        <v>83</v>
      </c>
      <c r="AY254" s="14" t="s">
        <v>127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4" t="s">
        <v>81</v>
      </c>
      <c r="BK254" s="229">
        <f>ROUND(I254*H254,2)</f>
        <v>0</v>
      </c>
      <c r="BL254" s="14" t="s">
        <v>133</v>
      </c>
      <c r="BM254" s="228" t="s">
        <v>728</v>
      </c>
    </row>
    <row r="255" s="2" customFormat="1" ht="33" customHeight="1">
      <c r="A255" s="35"/>
      <c r="B255" s="36"/>
      <c r="C255" s="216" t="s">
        <v>729</v>
      </c>
      <c r="D255" s="216" t="s">
        <v>129</v>
      </c>
      <c r="E255" s="217" t="s">
        <v>389</v>
      </c>
      <c r="F255" s="218" t="s">
        <v>390</v>
      </c>
      <c r="G255" s="219" t="s">
        <v>195</v>
      </c>
      <c r="H255" s="220">
        <v>177.721</v>
      </c>
      <c r="I255" s="221"/>
      <c r="J255" s="222">
        <f>ROUND(I255*H255,2)</f>
        <v>0</v>
      </c>
      <c r="K255" s="223"/>
      <c r="L255" s="41"/>
      <c r="M255" s="224" t="s">
        <v>1</v>
      </c>
      <c r="N255" s="225" t="s">
        <v>38</v>
      </c>
      <c r="O255" s="88"/>
      <c r="P255" s="226">
        <f>O255*H255</f>
        <v>0</v>
      </c>
      <c r="Q255" s="226">
        <v>0</v>
      </c>
      <c r="R255" s="226">
        <f>Q255*H255</f>
        <v>0</v>
      </c>
      <c r="S255" s="226">
        <v>0</v>
      </c>
      <c r="T255" s="22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8" t="s">
        <v>133</v>
      </c>
      <c r="AT255" s="228" t="s">
        <v>129</v>
      </c>
      <c r="AU255" s="228" t="s">
        <v>83</v>
      </c>
      <c r="AY255" s="14" t="s">
        <v>127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4" t="s">
        <v>81</v>
      </c>
      <c r="BK255" s="229">
        <f>ROUND(I255*H255,2)</f>
        <v>0</v>
      </c>
      <c r="BL255" s="14" t="s">
        <v>133</v>
      </c>
      <c r="BM255" s="228" t="s">
        <v>730</v>
      </c>
    </row>
    <row r="256" s="2" customFormat="1" ht="24.15" customHeight="1">
      <c r="A256" s="35"/>
      <c r="B256" s="36"/>
      <c r="C256" s="216" t="s">
        <v>731</v>
      </c>
      <c r="D256" s="216" t="s">
        <v>129</v>
      </c>
      <c r="E256" s="217" t="s">
        <v>397</v>
      </c>
      <c r="F256" s="218" t="s">
        <v>398</v>
      </c>
      <c r="G256" s="219" t="s">
        <v>195</v>
      </c>
      <c r="H256" s="220">
        <v>195.84</v>
      </c>
      <c r="I256" s="221"/>
      <c r="J256" s="222">
        <f>ROUND(I256*H256,2)</f>
        <v>0</v>
      </c>
      <c r="K256" s="223"/>
      <c r="L256" s="41"/>
      <c r="M256" s="224" t="s">
        <v>1</v>
      </c>
      <c r="N256" s="225" t="s">
        <v>38</v>
      </c>
      <c r="O256" s="88"/>
      <c r="P256" s="226">
        <f>O256*H256</f>
        <v>0</v>
      </c>
      <c r="Q256" s="226">
        <v>0</v>
      </c>
      <c r="R256" s="226">
        <f>Q256*H256</f>
        <v>0</v>
      </c>
      <c r="S256" s="226">
        <v>0</v>
      </c>
      <c r="T256" s="22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8" t="s">
        <v>133</v>
      </c>
      <c r="AT256" s="228" t="s">
        <v>129</v>
      </c>
      <c r="AU256" s="228" t="s">
        <v>83</v>
      </c>
      <c r="AY256" s="14" t="s">
        <v>127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4" t="s">
        <v>81</v>
      </c>
      <c r="BK256" s="229">
        <f>ROUND(I256*H256,2)</f>
        <v>0</v>
      </c>
      <c r="BL256" s="14" t="s">
        <v>133</v>
      </c>
      <c r="BM256" s="228" t="s">
        <v>732</v>
      </c>
    </row>
    <row r="257" s="12" customFormat="1" ht="22.8" customHeight="1">
      <c r="A257" s="12"/>
      <c r="B257" s="200"/>
      <c r="C257" s="201"/>
      <c r="D257" s="202" t="s">
        <v>72</v>
      </c>
      <c r="E257" s="214" t="s">
        <v>400</v>
      </c>
      <c r="F257" s="214" t="s">
        <v>401</v>
      </c>
      <c r="G257" s="201"/>
      <c r="H257" s="201"/>
      <c r="I257" s="204"/>
      <c r="J257" s="215">
        <f>BK257</f>
        <v>0</v>
      </c>
      <c r="K257" s="201"/>
      <c r="L257" s="206"/>
      <c r="M257" s="207"/>
      <c r="N257" s="208"/>
      <c r="O257" s="208"/>
      <c r="P257" s="209">
        <f>P258</f>
        <v>0</v>
      </c>
      <c r="Q257" s="208"/>
      <c r="R257" s="209">
        <f>R258</f>
        <v>0</v>
      </c>
      <c r="S257" s="208"/>
      <c r="T257" s="210">
        <f>T258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1" t="s">
        <v>81</v>
      </c>
      <c r="AT257" s="212" t="s">
        <v>72</v>
      </c>
      <c r="AU257" s="212" t="s">
        <v>81</v>
      </c>
      <c r="AY257" s="211" t="s">
        <v>127</v>
      </c>
      <c r="BK257" s="213">
        <f>BK258</f>
        <v>0</v>
      </c>
    </row>
    <row r="258" s="2" customFormat="1" ht="24.15" customHeight="1">
      <c r="A258" s="35"/>
      <c r="B258" s="36"/>
      <c r="C258" s="216" t="s">
        <v>733</v>
      </c>
      <c r="D258" s="216" t="s">
        <v>129</v>
      </c>
      <c r="E258" s="217" t="s">
        <v>407</v>
      </c>
      <c r="F258" s="218" t="s">
        <v>408</v>
      </c>
      <c r="G258" s="219" t="s">
        <v>195</v>
      </c>
      <c r="H258" s="220">
        <v>1167.482</v>
      </c>
      <c r="I258" s="221"/>
      <c r="J258" s="222">
        <f>ROUND(I258*H258,2)</f>
        <v>0</v>
      </c>
      <c r="K258" s="223"/>
      <c r="L258" s="41"/>
      <c r="M258" s="246" t="s">
        <v>1</v>
      </c>
      <c r="N258" s="247" t="s">
        <v>38</v>
      </c>
      <c r="O258" s="248"/>
      <c r="P258" s="249">
        <f>O258*H258</f>
        <v>0</v>
      </c>
      <c r="Q258" s="249">
        <v>0</v>
      </c>
      <c r="R258" s="249">
        <f>Q258*H258</f>
        <v>0</v>
      </c>
      <c r="S258" s="249">
        <v>0</v>
      </c>
      <c r="T258" s="250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8" t="s">
        <v>133</v>
      </c>
      <c r="AT258" s="228" t="s">
        <v>129</v>
      </c>
      <c r="AU258" s="228" t="s">
        <v>83</v>
      </c>
      <c r="AY258" s="14" t="s">
        <v>127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4" t="s">
        <v>81</v>
      </c>
      <c r="BK258" s="229">
        <f>ROUND(I258*H258,2)</f>
        <v>0</v>
      </c>
      <c r="BL258" s="14" t="s">
        <v>133</v>
      </c>
      <c r="BM258" s="228" t="s">
        <v>734</v>
      </c>
    </row>
    <row r="259" s="2" customFormat="1" ht="6.96" customHeight="1">
      <c r="A259" s="35"/>
      <c r="B259" s="63"/>
      <c r="C259" s="64"/>
      <c r="D259" s="64"/>
      <c r="E259" s="64"/>
      <c r="F259" s="64"/>
      <c r="G259" s="64"/>
      <c r="H259" s="64"/>
      <c r="I259" s="64"/>
      <c r="J259" s="64"/>
      <c r="K259" s="64"/>
      <c r="L259" s="41"/>
      <c r="M259" s="35"/>
      <c r="O259" s="35"/>
      <c r="P259" s="35"/>
      <c r="Q259" s="35"/>
      <c r="R259" s="35"/>
      <c r="S259" s="35"/>
      <c r="T259" s="35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</row>
  </sheetData>
  <sheetProtection sheet="1" autoFilter="0" formatColumns="0" formatRows="0" objects="1" scenarios="1" spinCount="100000" saltValue="HeGJ21NiFZ3xmaICteExfiEsnmk0iM7VNGpVb7Bj49yGh/m2aVXrjZH7OYKV5fc15y1+HcmRzW8DCRLyEq4Hhw==" hashValue="LEmsTKTg79wzu8tdlGrNuzjfprtr0wQKC+yXKJ+EA8Xsm5QXSTI/NaFPcUrtjFeetzr4E5aaH5ikaBZbzbdu/A==" algorithmName="SHA-512" password="DEB6"/>
  <autoFilter ref="C125:K258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96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Přípojka splaškové a dešťové kanalizace, oplocení areálu na Ořechovské 35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735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15. 12. 2023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30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ROUND((SUM(BE124:BE162)),  2)</f>
        <v>0</v>
      </c>
      <c r="G33" s="35"/>
      <c r="H33" s="35"/>
      <c r="I33" s="152">
        <v>0.20999999999999999</v>
      </c>
      <c r="J33" s="151">
        <f>ROUND(((SUM(BE124:BE162))*I33),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ROUND((SUM(BF124:BF162)),  2)</f>
        <v>0</v>
      </c>
      <c r="G34" s="35"/>
      <c r="H34" s="35"/>
      <c r="I34" s="152">
        <v>0.12</v>
      </c>
      <c r="J34" s="151">
        <f>ROUND(((SUM(BF124:BF162))*I34),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ROUND((SUM(BG124:BG162)),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ROUND((SUM(BH124:BH162)),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ROUND((SUM(BI124:BI162)),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Přípojka splaškové a dešťové kanalizace, oplocení areálu na Ořechovské 35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23-564-2 - SO 03 Oplocení areálu vč. brány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15. 12. 2023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100</v>
      </c>
      <c r="D94" s="173"/>
      <c r="E94" s="173"/>
      <c r="F94" s="173"/>
      <c r="G94" s="173"/>
      <c r="H94" s="173"/>
      <c r="I94" s="173"/>
      <c r="J94" s="174" t="s">
        <v>101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102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103</v>
      </c>
    </row>
    <row r="97" s="9" customFormat="1" ht="24.96" customHeight="1">
      <c r="A97" s="9"/>
      <c r="B97" s="176"/>
      <c r="C97" s="177"/>
      <c r="D97" s="178" t="s">
        <v>104</v>
      </c>
      <c r="E97" s="179"/>
      <c r="F97" s="179"/>
      <c r="G97" s="179"/>
      <c r="H97" s="179"/>
      <c r="I97" s="179"/>
      <c r="J97" s="180">
        <f>J125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105</v>
      </c>
      <c r="E98" s="185"/>
      <c r="F98" s="185"/>
      <c r="G98" s="185"/>
      <c r="H98" s="185"/>
      <c r="I98" s="185"/>
      <c r="J98" s="186">
        <f>J126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411</v>
      </c>
      <c r="E99" s="185"/>
      <c r="F99" s="185"/>
      <c r="G99" s="185"/>
      <c r="H99" s="185"/>
      <c r="I99" s="185"/>
      <c r="J99" s="186">
        <f>J132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106</v>
      </c>
      <c r="E100" s="185"/>
      <c r="F100" s="185"/>
      <c r="G100" s="185"/>
      <c r="H100" s="185"/>
      <c r="I100" s="185"/>
      <c r="J100" s="186">
        <f>J134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412</v>
      </c>
      <c r="E101" s="185"/>
      <c r="F101" s="185"/>
      <c r="G101" s="185"/>
      <c r="H101" s="185"/>
      <c r="I101" s="185"/>
      <c r="J101" s="186">
        <f>J146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110</v>
      </c>
      <c r="E102" s="185"/>
      <c r="F102" s="185"/>
      <c r="G102" s="185"/>
      <c r="H102" s="185"/>
      <c r="I102" s="185"/>
      <c r="J102" s="186">
        <f>J154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111</v>
      </c>
      <c r="E103" s="185"/>
      <c r="F103" s="185"/>
      <c r="G103" s="185"/>
      <c r="H103" s="185"/>
      <c r="I103" s="185"/>
      <c r="J103" s="186">
        <f>J159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6"/>
      <c r="C104" s="177"/>
      <c r="D104" s="178" t="s">
        <v>736</v>
      </c>
      <c r="E104" s="179"/>
      <c r="F104" s="179"/>
      <c r="G104" s="179"/>
      <c r="H104" s="179"/>
      <c r="I104" s="179"/>
      <c r="J104" s="180">
        <f>J161</f>
        <v>0</v>
      </c>
      <c r="K104" s="177"/>
      <c r="L104" s="18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112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6.25" customHeight="1">
      <c r="A114" s="35"/>
      <c r="B114" s="36"/>
      <c r="C114" s="37"/>
      <c r="D114" s="37"/>
      <c r="E114" s="171" t="str">
        <f>E7</f>
        <v>Přípojka splaškové a dešťové kanalizace, oplocení areálu na Ořechovské 35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97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23-564-2 - SO 03 Oplocení areálu vč. brány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F12</f>
        <v xml:space="preserve"> </v>
      </c>
      <c r="G118" s="37"/>
      <c r="H118" s="37"/>
      <c r="I118" s="29" t="s">
        <v>22</v>
      </c>
      <c r="J118" s="76" t="str">
        <f>IF(J12="","",J12)</f>
        <v>15. 12. 2023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E15</f>
        <v xml:space="preserve"> </v>
      </c>
      <c r="G120" s="37"/>
      <c r="H120" s="37"/>
      <c r="I120" s="29" t="s">
        <v>29</v>
      </c>
      <c r="J120" s="33" t="str">
        <f>E21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IF(E18="","",E18)</f>
        <v>Vyplň údaj</v>
      </c>
      <c r="G121" s="37"/>
      <c r="H121" s="37"/>
      <c r="I121" s="29" t="s">
        <v>30</v>
      </c>
      <c r="J121" s="33" t="str">
        <f>E24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88"/>
      <c r="B123" s="189"/>
      <c r="C123" s="190" t="s">
        <v>113</v>
      </c>
      <c r="D123" s="191" t="s">
        <v>58</v>
      </c>
      <c r="E123" s="191" t="s">
        <v>54</v>
      </c>
      <c r="F123" s="191" t="s">
        <v>55</v>
      </c>
      <c r="G123" s="191" t="s">
        <v>114</v>
      </c>
      <c r="H123" s="191" t="s">
        <v>115</v>
      </c>
      <c r="I123" s="191" t="s">
        <v>116</v>
      </c>
      <c r="J123" s="192" t="s">
        <v>101</v>
      </c>
      <c r="K123" s="193" t="s">
        <v>117</v>
      </c>
      <c r="L123" s="194"/>
      <c r="M123" s="97" t="s">
        <v>1</v>
      </c>
      <c r="N123" s="98" t="s">
        <v>37</v>
      </c>
      <c r="O123" s="98" t="s">
        <v>118</v>
      </c>
      <c r="P123" s="98" t="s">
        <v>119</v>
      </c>
      <c r="Q123" s="98" t="s">
        <v>120</v>
      </c>
      <c r="R123" s="98" t="s">
        <v>121</v>
      </c>
      <c r="S123" s="98" t="s">
        <v>122</v>
      </c>
      <c r="T123" s="99" t="s">
        <v>123</v>
      </c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/>
    </row>
    <row r="124" s="2" customFormat="1" ht="22.8" customHeight="1">
      <c r="A124" s="35"/>
      <c r="B124" s="36"/>
      <c r="C124" s="104" t="s">
        <v>124</v>
      </c>
      <c r="D124" s="37"/>
      <c r="E124" s="37"/>
      <c r="F124" s="37"/>
      <c r="G124" s="37"/>
      <c r="H124" s="37"/>
      <c r="I124" s="37"/>
      <c r="J124" s="195">
        <f>BK124</f>
        <v>0</v>
      </c>
      <c r="K124" s="37"/>
      <c r="L124" s="41"/>
      <c r="M124" s="100"/>
      <c r="N124" s="196"/>
      <c r="O124" s="101"/>
      <c r="P124" s="197">
        <f>P125+P161</f>
        <v>0</v>
      </c>
      <c r="Q124" s="101"/>
      <c r="R124" s="197">
        <f>R125+R161</f>
        <v>48.553919999999998</v>
      </c>
      <c r="S124" s="101"/>
      <c r="T124" s="198">
        <f>T125+T161</f>
        <v>12.013200000000001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72</v>
      </c>
      <c r="AU124" s="14" t="s">
        <v>103</v>
      </c>
      <c r="BK124" s="199">
        <f>BK125+BK161</f>
        <v>0</v>
      </c>
    </row>
    <row r="125" s="12" customFormat="1" ht="25.92" customHeight="1">
      <c r="A125" s="12"/>
      <c r="B125" s="200"/>
      <c r="C125" s="201"/>
      <c r="D125" s="202" t="s">
        <v>72</v>
      </c>
      <c r="E125" s="203" t="s">
        <v>125</v>
      </c>
      <c r="F125" s="203" t="s">
        <v>126</v>
      </c>
      <c r="G125" s="201"/>
      <c r="H125" s="201"/>
      <c r="I125" s="204"/>
      <c r="J125" s="205">
        <f>BK125</f>
        <v>0</v>
      </c>
      <c r="K125" s="201"/>
      <c r="L125" s="206"/>
      <c r="M125" s="207"/>
      <c r="N125" s="208"/>
      <c r="O125" s="208"/>
      <c r="P125" s="209">
        <f>P126+P132+P134+P146+P154+P159</f>
        <v>0</v>
      </c>
      <c r="Q125" s="208"/>
      <c r="R125" s="209">
        <f>R126+R132+R134+R146+R154+R159</f>
        <v>48.553919999999998</v>
      </c>
      <c r="S125" s="208"/>
      <c r="T125" s="210">
        <f>T126+T132+T134+T146+T154+T159</f>
        <v>12.013200000000001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1" t="s">
        <v>81</v>
      </c>
      <c r="AT125" s="212" t="s">
        <v>72</v>
      </c>
      <c r="AU125" s="212" t="s">
        <v>73</v>
      </c>
      <c r="AY125" s="211" t="s">
        <v>127</v>
      </c>
      <c r="BK125" s="213">
        <f>BK126+BK132+BK134+BK146+BK154+BK159</f>
        <v>0</v>
      </c>
    </row>
    <row r="126" s="12" customFormat="1" ht="22.8" customHeight="1">
      <c r="A126" s="12"/>
      <c r="B126" s="200"/>
      <c r="C126" s="201"/>
      <c r="D126" s="202" t="s">
        <v>72</v>
      </c>
      <c r="E126" s="214" t="s">
        <v>81</v>
      </c>
      <c r="F126" s="214" t="s">
        <v>128</v>
      </c>
      <c r="G126" s="201"/>
      <c r="H126" s="201"/>
      <c r="I126" s="204"/>
      <c r="J126" s="215">
        <f>BK126</f>
        <v>0</v>
      </c>
      <c r="K126" s="201"/>
      <c r="L126" s="206"/>
      <c r="M126" s="207"/>
      <c r="N126" s="208"/>
      <c r="O126" s="208"/>
      <c r="P126" s="209">
        <f>SUM(P127:P131)</f>
        <v>0</v>
      </c>
      <c r="Q126" s="208"/>
      <c r="R126" s="209">
        <f>SUM(R127:R131)</f>
        <v>0</v>
      </c>
      <c r="S126" s="208"/>
      <c r="T126" s="210">
        <f>SUM(T127:T131)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81</v>
      </c>
      <c r="AT126" s="212" t="s">
        <v>72</v>
      </c>
      <c r="AU126" s="212" t="s">
        <v>81</v>
      </c>
      <c r="AY126" s="211" t="s">
        <v>127</v>
      </c>
      <c r="BK126" s="213">
        <f>SUM(BK127:BK131)</f>
        <v>0</v>
      </c>
    </row>
    <row r="127" s="2" customFormat="1" ht="24.15" customHeight="1">
      <c r="A127" s="35"/>
      <c r="B127" s="36"/>
      <c r="C127" s="216" t="s">
        <v>81</v>
      </c>
      <c r="D127" s="216" t="s">
        <v>129</v>
      </c>
      <c r="E127" s="217" t="s">
        <v>737</v>
      </c>
      <c r="F127" s="218" t="s">
        <v>738</v>
      </c>
      <c r="G127" s="219" t="s">
        <v>163</v>
      </c>
      <c r="H127" s="220">
        <v>2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38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133</v>
      </c>
      <c r="AT127" s="228" t="s">
        <v>129</v>
      </c>
      <c r="AU127" s="228" t="s">
        <v>83</v>
      </c>
      <c r="AY127" s="14" t="s">
        <v>127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81</v>
      </c>
      <c r="BK127" s="229">
        <f>ROUND(I127*H127,2)</f>
        <v>0</v>
      </c>
      <c r="BL127" s="14" t="s">
        <v>133</v>
      </c>
      <c r="BM127" s="228" t="s">
        <v>739</v>
      </c>
    </row>
    <row r="128" s="2" customFormat="1" ht="24.15" customHeight="1">
      <c r="A128" s="35"/>
      <c r="B128" s="36"/>
      <c r="C128" s="216" t="s">
        <v>83</v>
      </c>
      <c r="D128" s="216" t="s">
        <v>129</v>
      </c>
      <c r="E128" s="217" t="s">
        <v>740</v>
      </c>
      <c r="F128" s="218" t="s">
        <v>741</v>
      </c>
      <c r="G128" s="219" t="s">
        <v>158</v>
      </c>
      <c r="H128" s="220">
        <v>45.600000000000001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38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133</v>
      </c>
      <c r="AT128" s="228" t="s">
        <v>129</v>
      </c>
      <c r="AU128" s="228" t="s">
        <v>83</v>
      </c>
      <c r="AY128" s="14" t="s">
        <v>127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81</v>
      </c>
      <c r="BK128" s="229">
        <f>ROUND(I128*H128,2)</f>
        <v>0</v>
      </c>
      <c r="BL128" s="14" t="s">
        <v>133</v>
      </c>
      <c r="BM128" s="228" t="s">
        <v>742</v>
      </c>
    </row>
    <row r="129" s="2" customFormat="1" ht="24.15" customHeight="1">
      <c r="A129" s="35"/>
      <c r="B129" s="36"/>
      <c r="C129" s="216" t="s">
        <v>138</v>
      </c>
      <c r="D129" s="216" t="s">
        <v>129</v>
      </c>
      <c r="E129" s="217" t="s">
        <v>743</v>
      </c>
      <c r="F129" s="218" t="s">
        <v>744</v>
      </c>
      <c r="G129" s="219" t="s">
        <v>163</v>
      </c>
      <c r="H129" s="220">
        <v>0.070000000000000007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38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133</v>
      </c>
      <c r="AT129" s="228" t="s">
        <v>129</v>
      </c>
      <c r="AU129" s="228" t="s">
        <v>83</v>
      </c>
      <c r="AY129" s="14" t="s">
        <v>127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81</v>
      </c>
      <c r="BK129" s="229">
        <f>ROUND(I129*H129,2)</f>
        <v>0</v>
      </c>
      <c r="BL129" s="14" t="s">
        <v>133</v>
      </c>
      <c r="BM129" s="228" t="s">
        <v>745</v>
      </c>
    </row>
    <row r="130" s="2" customFormat="1" ht="37.8" customHeight="1">
      <c r="A130" s="35"/>
      <c r="B130" s="36"/>
      <c r="C130" s="216" t="s">
        <v>133</v>
      </c>
      <c r="D130" s="216" t="s">
        <v>129</v>
      </c>
      <c r="E130" s="217" t="s">
        <v>746</v>
      </c>
      <c r="F130" s="218" t="s">
        <v>747</v>
      </c>
      <c r="G130" s="219" t="s">
        <v>163</v>
      </c>
      <c r="H130" s="220">
        <v>5.2229999999999999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38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133</v>
      </c>
      <c r="AT130" s="228" t="s">
        <v>129</v>
      </c>
      <c r="AU130" s="228" t="s">
        <v>83</v>
      </c>
      <c r="AY130" s="14" t="s">
        <v>127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81</v>
      </c>
      <c r="BK130" s="229">
        <f>ROUND(I130*H130,2)</f>
        <v>0</v>
      </c>
      <c r="BL130" s="14" t="s">
        <v>133</v>
      </c>
      <c r="BM130" s="228" t="s">
        <v>748</v>
      </c>
    </row>
    <row r="131" s="2" customFormat="1" ht="37.8" customHeight="1">
      <c r="A131" s="35"/>
      <c r="B131" s="36"/>
      <c r="C131" s="216" t="s">
        <v>145</v>
      </c>
      <c r="D131" s="216" t="s">
        <v>129</v>
      </c>
      <c r="E131" s="217" t="s">
        <v>749</v>
      </c>
      <c r="F131" s="218" t="s">
        <v>750</v>
      </c>
      <c r="G131" s="219" t="s">
        <v>132</v>
      </c>
      <c r="H131" s="220">
        <v>200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38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133</v>
      </c>
      <c r="AT131" s="228" t="s">
        <v>129</v>
      </c>
      <c r="AU131" s="228" t="s">
        <v>83</v>
      </c>
      <c r="AY131" s="14" t="s">
        <v>127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81</v>
      </c>
      <c r="BK131" s="229">
        <f>ROUND(I131*H131,2)</f>
        <v>0</v>
      </c>
      <c r="BL131" s="14" t="s">
        <v>133</v>
      </c>
      <c r="BM131" s="228" t="s">
        <v>751</v>
      </c>
    </row>
    <row r="132" s="12" customFormat="1" ht="22.8" customHeight="1">
      <c r="A132" s="12"/>
      <c r="B132" s="200"/>
      <c r="C132" s="201"/>
      <c r="D132" s="202" t="s">
        <v>72</v>
      </c>
      <c r="E132" s="214" t="s">
        <v>83</v>
      </c>
      <c r="F132" s="214" t="s">
        <v>459</v>
      </c>
      <c r="G132" s="201"/>
      <c r="H132" s="201"/>
      <c r="I132" s="204"/>
      <c r="J132" s="215">
        <f>BK132</f>
        <v>0</v>
      </c>
      <c r="K132" s="201"/>
      <c r="L132" s="206"/>
      <c r="M132" s="207"/>
      <c r="N132" s="208"/>
      <c r="O132" s="208"/>
      <c r="P132" s="209">
        <f>P133</f>
        <v>0</v>
      </c>
      <c r="Q132" s="208"/>
      <c r="R132" s="209">
        <f>R133</f>
        <v>3.3300000000000001</v>
      </c>
      <c r="S132" s="208"/>
      <c r="T132" s="210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1" t="s">
        <v>81</v>
      </c>
      <c r="AT132" s="212" t="s">
        <v>72</v>
      </c>
      <c r="AU132" s="212" t="s">
        <v>81</v>
      </c>
      <c r="AY132" s="211" t="s">
        <v>127</v>
      </c>
      <c r="BK132" s="213">
        <f>BK133</f>
        <v>0</v>
      </c>
    </row>
    <row r="133" s="2" customFormat="1" ht="21.75" customHeight="1">
      <c r="A133" s="35"/>
      <c r="B133" s="36"/>
      <c r="C133" s="216" t="s">
        <v>150</v>
      </c>
      <c r="D133" s="216" t="s">
        <v>129</v>
      </c>
      <c r="E133" s="217" t="s">
        <v>752</v>
      </c>
      <c r="F133" s="218" t="s">
        <v>753</v>
      </c>
      <c r="G133" s="219" t="s">
        <v>163</v>
      </c>
      <c r="H133" s="220">
        <v>2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38</v>
      </c>
      <c r="O133" s="88"/>
      <c r="P133" s="226">
        <f>O133*H133</f>
        <v>0</v>
      </c>
      <c r="Q133" s="226">
        <v>1.665</v>
      </c>
      <c r="R133" s="226">
        <f>Q133*H133</f>
        <v>3.3300000000000001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133</v>
      </c>
      <c r="AT133" s="228" t="s">
        <v>129</v>
      </c>
      <c r="AU133" s="228" t="s">
        <v>83</v>
      </c>
      <c r="AY133" s="14" t="s">
        <v>127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81</v>
      </c>
      <c r="BK133" s="229">
        <f>ROUND(I133*H133,2)</f>
        <v>0</v>
      </c>
      <c r="BL133" s="14" t="s">
        <v>133</v>
      </c>
      <c r="BM133" s="228" t="s">
        <v>754</v>
      </c>
    </row>
    <row r="134" s="12" customFormat="1" ht="22.8" customHeight="1">
      <c r="A134" s="12"/>
      <c r="B134" s="200"/>
      <c r="C134" s="201"/>
      <c r="D134" s="202" t="s">
        <v>72</v>
      </c>
      <c r="E134" s="214" t="s">
        <v>138</v>
      </c>
      <c r="F134" s="214" t="s">
        <v>214</v>
      </c>
      <c r="G134" s="201"/>
      <c r="H134" s="201"/>
      <c r="I134" s="204"/>
      <c r="J134" s="215">
        <f>BK134</f>
        <v>0</v>
      </c>
      <c r="K134" s="201"/>
      <c r="L134" s="206"/>
      <c r="M134" s="207"/>
      <c r="N134" s="208"/>
      <c r="O134" s="208"/>
      <c r="P134" s="209">
        <f>SUM(P135:P145)</f>
        <v>0</v>
      </c>
      <c r="Q134" s="208"/>
      <c r="R134" s="209">
        <f>SUM(R135:R145)</f>
        <v>45.223750000000003</v>
      </c>
      <c r="S134" s="208"/>
      <c r="T134" s="210">
        <f>SUM(T135:T145)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1" t="s">
        <v>81</v>
      </c>
      <c r="AT134" s="212" t="s">
        <v>72</v>
      </c>
      <c r="AU134" s="212" t="s">
        <v>81</v>
      </c>
      <c r="AY134" s="211" t="s">
        <v>127</v>
      </c>
      <c r="BK134" s="213">
        <f>SUM(BK135:BK145)</f>
        <v>0</v>
      </c>
    </row>
    <row r="135" s="2" customFormat="1" ht="24.15" customHeight="1">
      <c r="A135" s="35"/>
      <c r="B135" s="36"/>
      <c r="C135" s="216" t="s">
        <v>155</v>
      </c>
      <c r="D135" s="216" t="s">
        <v>129</v>
      </c>
      <c r="E135" s="217" t="s">
        <v>755</v>
      </c>
      <c r="F135" s="218" t="s">
        <v>756</v>
      </c>
      <c r="G135" s="219" t="s">
        <v>230</v>
      </c>
      <c r="H135" s="220">
        <v>57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38</v>
      </c>
      <c r="O135" s="88"/>
      <c r="P135" s="226">
        <f>O135*H135</f>
        <v>0</v>
      </c>
      <c r="Q135" s="226">
        <v>0.36435000000000001</v>
      </c>
      <c r="R135" s="226">
        <f>Q135*H135</f>
        <v>20.767949999999999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133</v>
      </c>
      <c r="AT135" s="228" t="s">
        <v>129</v>
      </c>
      <c r="AU135" s="228" t="s">
        <v>83</v>
      </c>
      <c r="AY135" s="14" t="s">
        <v>127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81</v>
      </c>
      <c r="BK135" s="229">
        <f>ROUND(I135*H135,2)</f>
        <v>0</v>
      </c>
      <c r="BL135" s="14" t="s">
        <v>133</v>
      </c>
      <c r="BM135" s="228" t="s">
        <v>757</v>
      </c>
    </row>
    <row r="136" s="2" customFormat="1" ht="16.5" customHeight="1">
      <c r="A136" s="35"/>
      <c r="B136" s="36"/>
      <c r="C136" s="230" t="s">
        <v>160</v>
      </c>
      <c r="D136" s="230" t="s">
        <v>202</v>
      </c>
      <c r="E136" s="231" t="s">
        <v>758</v>
      </c>
      <c r="F136" s="232" t="s">
        <v>759</v>
      </c>
      <c r="G136" s="233" t="s">
        <v>230</v>
      </c>
      <c r="H136" s="234">
        <v>57</v>
      </c>
      <c r="I136" s="235"/>
      <c r="J136" s="236">
        <f>ROUND(I136*H136,2)</f>
        <v>0</v>
      </c>
      <c r="K136" s="237"/>
      <c r="L136" s="238"/>
      <c r="M136" s="239" t="s">
        <v>1</v>
      </c>
      <c r="N136" s="240" t="s">
        <v>38</v>
      </c>
      <c r="O136" s="88"/>
      <c r="P136" s="226">
        <f>O136*H136</f>
        <v>0</v>
      </c>
      <c r="Q136" s="226">
        <v>0.074999999999999997</v>
      </c>
      <c r="R136" s="226">
        <f>Q136*H136</f>
        <v>4.2749999999999995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160</v>
      </c>
      <c r="AT136" s="228" t="s">
        <v>202</v>
      </c>
      <c r="AU136" s="228" t="s">
        <v>83</v>
      </c>
      <c r="AY136" s="14" t="s">
        <v>127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81</v>
      </c>
      <c r="BK136" s="229">
        <f>ROUND(I136*H136,2)</f>
        <v>0</v>
      </c>
      <c r="BL136" s="14" t="s">
        <v>133</v>
      </c>
      <c r="BM136" s="228" t="s">
        <v>760</v>
      </c>
    </row>
    <row r="137" s="2" customFormat="1" ht="24.15" customHeight="1">
      <c r="A137" s="35"/>
      <c r="B137" s="36"/>
      <c r="C137" s="216" t="s">
        <v>165</v>
      </c>
      <c r="D137" s="216" t="s">
        <v>129</v>
      </c>
      <c r="E137" s="217" t="s">
        <v>761</v>
      </c>
      <c r="F137" s="218" t="s">
        <v>762</v>
      </c>
      <c r="G137" s="219" t="s">
        <v>230</v>
      </c>
      <c r="H137" s="220">
        <v>2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38</v>
      </c>
      <c r="O137" s="88"/>
      <c r="P137" s="226">
        <f>O137*H137</f>
        <v>0</v>
      </c>
      <c r="Q137" s="226">
        <v>0.0046800000000000001</v>
      </c>
      <c r="R137" s="226">
        <f>Q137*H137</f>
        <v>0.0093600000000000003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133</v>
      </c>
      <c r="AT137" s="228" t="s">
        <v>129</v>
      </c>
      <c r="AU137" s="228" t="s">
        <v>83</v>
      </c>
      <c r="AY137" s="14" t="s">
        <v>127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81</v>
      </c>
      <c r="BK137" s="229">
        <f>ROUND(I137*H137,2)</f>
        <v>0</v>
      </c>
      <c r="BL137" s="14" t="s">
        <v>133</v>
      </c>
      <c r="BM137" s="228" t="s">
        <v>763</v>
      </c>
    </row>
    <row r="138" s="2" customFormat="1" ht="24.15" customHeight="1">
      <c r="A138" s="35"/>
      <c r="B138" s="36"/>
      <c r="C138" s="230" t="s">
        <v>169</v>
      </c>
      <c r="D138" s="230" t="s">
        <v>202</v>
      </c>
      <c r="E138" s="231" t="s">
        <v>764</v>
      </c>
      <c r="F138" s="232" t="s">
        <v>765</v>
      </c>
      <c r="G138" s="233" t="s">
        <v>195</v>
      </c>
      <c r="H138" s="234">
        <v>0.028000000000000001</v>
      </c>
      <c r="I138" s="235"/>
      <c r="J138" s="236">
        <f>ROUND(I138*H138,2)</f>
        <v>0</v>
      </c>
      <c r="K138" s="237"/>
      <c r="L138" s="238"/>
      <c r="M138" s="239" t="s">
        <v>1</v>
      </c>
      <c r="N138" s="240" t="s">
        <v>38</v>
      </c>
      <c r="O138" s="88"/>
      <c r="P138" s="226">
        <f>O138*H138</f>
        <v>0</v>
      </c>
      <c r="Q138" s="226">
        <v>1</v>
      </c>
      <c r="R138" s="226">
        <f>Q138*H138</f>
        <v>0.028000000000000001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160</v>
      </c>
      <c r="AT138" s="228" t="s">
        <v>202</v>
      </c>
      <c r="AU138" s="228" t="s">
        <v>83</v>
      </c>
      <c r="AY138" s="14" t="s">
        <v>127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81</v>
      </c>
      <c r="BK138" s="229">
        <f>ROUND(I138*H138,2)</f>
        <v>0</v>
      </c>
      <c r="BL138" s="14" t="s">
        <v>133</v>
      </c>
      <c r="BM138" s="228" t="s">
        <v>766</v>
      </c>
    </row>
    <row r="139" s="2" customFormat="1">
      <c r="A139" s="35"/>
      <c r="B139" s="36"/>
      <c r="C139" s="37"/>
      <c r="D139" s="241" t="s">
        <v>236</v>
      </c>
      <c r="E139" s="37"/>
      <c r="F139" s="242" t="s">
        <v>767</v>
      </c>
      <c r="G139" s="37"/>
      <c r="H139" s="37"/>
      <c r="I139" s="243"/>
      <c r="J139" s="37"/>
      <c r="K139" s="37"/>
      <c r="L139" s="41"/>
      <c r="M139" s="244"/>
      <c r="N139" s="245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236</v>
      </c>
      <c r="AU139" s="14" t="s">
        <v>83</v>
      </c>
    </row>
    <row r="140" s="2" customFormat="1" ht="21.75" customHeight="1">
      <c r="A140" s="35"/>
      <c r="B140" s="36"/>
      <c r="C140" s="230" t="s">
        <v>173</v>
      </c>
      <c r="D140" s="230" t="s">
        <v>202</v>
      </c>
      <c r="E140" s="231" t="s">
        <v>768</v>
      </c>
      <c r="F140" s="232" t="s">
        <v>769</v>
      </c>
      <c r="G140" s="233" t="s">
        <v>195</v>
      </c>
      <c r="H140" s="234">
        <v>0.024</v>
      </c>
      <c r="I140" s="235"/>
      <c r="J140" s="236">
        <f>ROUND(I140*H140,2)</f>
        <v>0</v>
      </c>
      <c r="K140" s="237"/>
      <c r="L140" s="238"/>
      <c r="M140" s="239" t="s">
        <v>1</v>
      </c>
      <c r="N140" s="240" t="s">
        <v>38</v>
      </c>
      <c r="O140" s="88"/>
      <c r="P140" s="226">
        <f>O140*H140</f>
        <v>0</v>
      </c>
      <c r="Q140" s="226">
        <v>1</v>
      </c>
      <c r="R140" s="226">
        <f>Q140*H140</f>
        <v>0.024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160</v>
      </c>
      <c r="AT140" s="228" t="s">
        <v>202</v>
      </c>
      <c r="AU140" s="228" t="s">
        <v>83</v>
      </c>
      <c r="AY140" s="14" t="s">
        <v>127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81</v>
      </c>
      <c r="BK140" s="229">
        <f>ROUND(I140*H140,2)</f>
        <v>0</v>
      </c>
      <c r="BL140" s="14" t="s">
        <v>133</v>
      </c>
      <c r="BM140" s="228" t="s">
        <v>770</v>
      </c>
    </row>
    <row r="141" s="2" customFormat="1">
      <c r="A141" s="35"/>
      <c r="B141" s="36"/>
      <c r="C141" s="37"/>
      <c r="D141" s="241" t="s">
        <v>236</v>
      </c>
      <c r="E141" s="37"/>
      <c r="F141" s="242" t="s">
        <v>771</v>
      </c>
      <c r="G141" s="37"/>
      <c r="H141" s="37"/>
      <c r="I141" s="243"/>
      <c r="J141" s="37"/>
      <c r="K141" s="37"/>
      <c r="L141" s="41"/>
      <c r="M141" s="244"/>
      <c r="N141" s="245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236</v>
      </c>
      <c r="AU141" s="14" t="s">
        <v>83</v>
      </c>
    </row>
    <row r="142" s="2" customFormat="1" ht="24.15" customHeight="1">
      <c r="A142" s="35"/>
      <c r="B142" s="36"/>
      <c r="C142" s="216" t="s">
        <v>8</v>
      </c>
      <c r="D142" s="216" t="s">
        <v>129</v>
      </c>
      <c r="E142" s="217" t="s">
        <v>772</v>
      </c>
      <c r="F142" s="218" t="s">
        <v>773</v>
      </c>
      <c r="G142" s="219" t="s">
        <v>230</v>
      </c>
      <c r="H142" s="220">
        <v>245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38</v>
      </c>
      <c r="O142" s="88"/>
      <c r="P142" s="226">
        <f>O142*H142</f>
        <v>0</v>
      </c>
      <c r="Q142" s="226">
        <v>0.0070200000000000002</v>
      </c>
      <c r="R142" s="226">
        <f>Q142*H142</f>
        <v>1.7199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133</v>
      </c>
      <c r="AT142" s="228" t="s">
        <v>129</v>
      </c>
      <c r="AU142" s="228" t="s">
        <v>83</v>
      </c>
      <c r="AY142" s="14" t="s">
        <v>127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81</v>
      </c>
      <c r="BK142" s="229">
        <f>ROUND(I142*H142,2)</f>
        <v>0</v>
      </c>
      <c r="BL142" s="14" t="s">
        <v>133</v>
      </c>
      <c r="BM142" s="228" t="s">
        <v>774</v>
      </c>
    </row>
    <row r="143" s="2" customFormat="1" ht="24.15" customHeight="1">
      <c r="A143" s="35"/>
      <c r="B143" s="36"/>
      <c r="C143" s="230" t="s">
        <v>180</v>
      </c>
      <c r="D143" s="230" t="s">
        <v>202</v>
      </c>
      <c r="E143" s="231" t="s">
        <v>775</v>
      </c>
      <c r="F143" s="232" t="s">
        <v>776</v>
      </c>
      <c r="G143" s="233" t="s">
        <v>230</v>
      </c>
      <c r="H143" s="234">
        <v>245</v>
      </c>
      <c r="I143" s="235"/>
      <c r="J143" s="236">
        <f>ROUND(I143*H143,2)</f>
        <v>0</v>
      </c>
      <c r="K143" s="237"/>
      <c r="L143" s="238"/>
      <c r="M143" s="239" t="s">
        <v>1</v>
      </c>
      <c r="N143" s="240" t="s">
        <v>38</v>
      </c>
      <c r="O143" s="88"/>
      <c r="P143" s="226">
        <f>O143*H143</f>
        <v>0</v>
      </c>
      <c r="Q143" s="226">
        <v>0.074999999999999997</v>
      </c>
      <c r="R143" s="226">
        <f>Q143*H143</f>
        <v>18.375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160</v>
      </c>
      <c r="AT143" s="228" t="s">
        <v>202</v>
      </c>
      <c r="AU143" s="228" t="s">
        <v>83</v>
      </c>
      <c r="AY143" s="14" t="s">
        <v>127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81</v>
      </c>
      <c r="BK143" s="229">
        <f>ROUND(I143*H143,2)</f>
        <v>0</v>
      </c>
      <c r="BL143" s="14" t="s">
        <v>133</v>
      </c>
      <c r="BM143" s="228" t="s">
        <v>777</v>
      </c>
    </row>
    <row r="144" s="2" customFormat="1" ht="33" customHeight="1">
      <c r="A144" s="35"/>
      <c r="B144" s="36"/>
      <c r="C144" s="216" t="s">
        <v>184</v>
      </c>
      <c r="D144" s="216" t="s">
        <v>129</v>
      </c>
      <c r="E144" s="217" t="s">
        <v>778</v>
      </c>
      <c r="F144" s="218" t="s">
        <v>779</v>
      </c>
      <c r="G144" s="219" t="s">
        <v>230</v>
      </c>
      <c r="H144" s="220">
        <v>1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38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133</v>
      </c>
      <c r="AT144" s="228" t="s">
        <v>129</v>
      </c>
      <c r="AU144" s="228" t="s">
        <v>83</v>
      </c>
      <c r="AY144" s="14" t="s">
        <v>127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81</v>
      </c>
      <c r="BK144" s="229">
        <f>ROUND(I144*H144,2)</f>
        <v>0</v>
      </c>
      <c r="BL144" s="14" t="s">
        <v>133</v>
      </c>
      <c r="BM144" s="228" t="s">
        <v>780</v>
      </c>
    </row>
    <row r="145" s="2" customFormat="1" ht="55.5" customHeight="1">
      <c r="A145" s="35"/>
      <c r="B145" s="36"/>
      <c r="C145" s="230" t="s">
        <v>188</v>
      </c>
      <c r="D145" s="230" t="s">
        <v>202</v>
      </c>
      <c r="E145" s="231" t="s">
        <v>781</v>
      </c>
      <c r="F145" s="232" t="s">
        <v>782</v>
      </c>
      <c r="G145" s="233" t="s">
        <v>230</v>
      </c>
      <c r="H145" s="234">
        <v>1</v>
      </c>
      <c r="I145" s="235"/>
      <c r="J145" s="236">
        <f>ROUND(I145*H145,2)</f>
        <v>0</v>
      </c>
      <c r="K145" s="237"/>
      <c r="L145" s="238"/>
      <c r="M145" s="239" t="s">
        <v>1</v>
      </c>
      <c r="N145" s="240" t="s">
        <v>38</v>
      </c>
      <c r="O145" s="88"/>
      <c r="P145" s="226">
        <f>O145*H145</f>
        <v>0</v>
      </c>
      <c r="Q145" s="226">
        <v>0.024539999999999999</v>
      </c>
      <c r="R145" s="226">
        <f>Q145*H145</f>
        <v>0.024539999999999999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160</v>
      </c>
      <c r="AT145" s="228" t="s">
        <v>202</v>
      </c>
      <c r="AU145" s="228" t="s">
        <v>83</v>
      </c>
      <c r="AY145" s="14" t="s">
        <v>127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81</v>
      </c>
      <c r="BK145" s="229">
        <f>ROUND(I145*H145,2)</f>
        <v>0</v>
      </c>
      <c r="BL145" s="14" t="s">
        <v>133</v>
      </c>
      <c r="BM145" s="228" t="s">
        <v>783</v>
      </c>
    </row>
    <row r="146" s="12" customFormat="1" ht="22.8" customHeight="1">
      <c r="A146" s="12"/>
      <c r="B146" s="200"/>
      <c r="C146" s="201"/>
      <c r="D146" s="202" t="s">
        <v>72</v>
      </c>
      <c r="E146" s="214" t="s">
        <v>165</v>
      </c>
      <c r="F146" s="214" t="s">
        <v>708</v>
      </c>
      <c r="G146" s="201"/>
      <c r="H146" s="201"/>
      <c r="I146" s="204"/>
      <c r="J146" s="215">
        <f>BK146</f>
        <v>0</v>
      </c>
      <c r="K146" s="201"/>
      <c r="L146" s="206"/>
      <c r="M146" s="207"/>
      <c r="N146" s="208"/>
      <c r="O146" s="208"/>
      <c r="P146" s="209">
        <f>SUM(P147:P153)</f>
        <v>0</v>
      </c>
      <c r="Q146" s="208"/>
      <c r="R146" s="209">
        <f>SUM(R147:R153)</f>
        <v>0.00017000000000000001</v>
      </c>
      <c r="S146" s="208"/>
      <c r="T146" s="210">
        <f>SUM(T147:T153)</f>
        <v>12.013200000000001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1" t="s">
        <v>81</v>
      </c>
      <c r="AT146" s="212" t="s">
        <v>72</v>
      </c>
      <c r="AU146" s="212" t="s">
        <v>81</v>
      </c>
      <c r="AY146" s="211" t="s">
        <v>127</v>
      </c>
      <c r="BK146" s="213">
        <f>SUM(BK147:BK153)</f>
        <v>0</v>
      </c>
    </row>
    <row r="147" s="2" customFormat="1" ht="21.75" customHeight="1">
      <c r="A147" s="35"/>
      <c r="B147" s="36"/>
      <c r="C147" s="216" t="s">
        <v>192</v>
      </c>
      <c r="D147" s="216" t="s">
        <v>129</v>
      </c>
      <c r="E147" s="217" t="s">
        <v>784</v>
      </c>
      <c r="F147" s="218" t="s">
        <v>785</v>
      </c>
      <c r="G147" s="219" t="s">
        <v>271</v>
      </c>
      <c r="H147" s="220">
        <v>1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38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192</v>
      </c>
      <c r="AT147" s="228" t="s">
        <v>129</v>
      </c>
      <c r="AU147" s="228" t="s">
        <v>83</v>
      </c>
      <c r="AY147" s="14" t="s">
        <v>127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81</v>
      </c>
      <c r="BK147" s="229">
        <f>ROUND(I147*H147,2)</f>
        <v>0</v>
      </c>
      <c r="BL147" s="14" t="s">
        <v>192</v>
      </c>
      <c r="BM147" s="228" t="s">
        <v>786</v>
      </c>
    </row>
    <row r="148" s="2" customFormat="1" ht="37.8" customHeight="1">
      <c r="A148" s="35"/>
      <c r="B148" s="36"/>
      <c r="C148" s="216" t="s">
        <v>197</v>
      </c>
      <c r="D148" s="216" t="s">
        <v>129</v>
      </c>
      <c r="E148" s="217" t="s">
        <v>787</v>
      </c>
      <c r="F148" s="218" t="s">
        <v>788</v>
      </c>
      <c r="G148" s="219" t="s">
        <v>271</v>
      </c>
      <c r="H148" s="220">
        <v>1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38</v>
      </c>
      <c r="O148" s="88"/>
      <c r="P148" s="226">
        <f>O148*H148</f>
        <v>0</v>
      </c>
      <c r="Q148" s="226">
        <v>0.00017000000000000001</v>
      </c>
      <c r="R148" s="226">
        <f>Q148*H148</f>
        <v>0.00017000000000000001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192</v>
      </c>
      <c r="AT148" s="228" t="s">
        <v>129</v>
      </c>
      <c r="AU148" s="228" t="s">
        <v>83</v>
      </c>
      <c r="AY148" s="14" t="s">
        <v>127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81</v>
      </c>
      <c r="BK148" s="229">
        <f>ROUND(I148*H148,2)</f>
        <v>0</v>
      </c>
      <c r="BL148" s="14" t="s">
        <v>192</v>
      </c>
      <c r="BM148" s="228" t="s">
        <v>789</v>
      </c>
    </row>
    <row r="149" s="2" customFormat="1" ht="24.15" customHeight="1">
      <c r="A149" s="35"/>
      <c r="B149" s="36"/>
      <c r="C149" s="216" t="s">
        <v>201</v>
      </c>
      <c r="D149" s="216" t="s">
        <v>129</v>
      </c>
      <c r="E149" s="217" t="s">
        <v>790</v>
      </c>
      <c r="F149" s="218" t="s">
        <v>791</v>
      </c>
      <c r="G149" s="219" t="s">
        <v>230</v>
      </c>
      <c r="H149" s="220">
        <v>6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38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0.16800000000000001</v>
      </c>
      <c r="T149" s="227">
        <f>S149*H149</f>
        <v>1.008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133</v>
      </c>
      <c r="AT149" s="228" t="s">
        <v>129</v>
      </c>
      <c r="AU149" s="228" t="s">
        <v>83</v>
      </c>
      <c r="AY149" s="14" t="s">
        <v>127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81</v>
      </c>
      <c r="BK149" s="229">
        <f>ROUND(I149*H149,2)</f>
        <v>0</v>
      </c>
      <c r="BL149" s="14" t="s">
        <v>133</v>
      </c>
      <c r="BM149" s="228" t="s">
        <v>792</v>
      </c>
    </row>
    <row r="150" s="2" customFormat="1" ht="24.15" customHeight="1">
      <c r="A150" s="35"/>
      <c r="B150" s="36"/>
      <c r="C150" s="216" t="s">
        <v>206</v>
      </c>
      <c r="D150" s="216" t="s">
        <v>129</v>
      </c>
      <c r="E150" s="217" t="s">
        <v>793</v>
      </c>
      <c r="F150" s="218" t="s">
        <v>794</v>
      </c>
      <c r="G150" s="219" t="s">
        <v>230</v>
      </c>
      <c r="H150" s="220">
        <v>60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38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0.16500000000000001</v>
      </c>
      <c r="T150" s="227">
        <f>S150*H150</f>
        <v>9.9000000000000004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133</v>
      </c>
      <c r="AT150" s="228" t="s">
        <v>129</v>
      </c>
      <c r="AU150" s="228" t="s">
        <v>83</v>
      </c>
      <c r="AY150" s="14" t="s">
        <v>127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81</v>
      </c>
      <c r="BK150" s="229">
        <f>ROUND(I150*H150,2)</f>
        <v>0</v>
      </c>
      <c r="BL150" s="14" t="s">
        <v>133</v>
      </c>
      <c r="BM150" s="228" t="s">
        <v>795</v>
      </c>
    </row>
    <row r="151" s="2" customFormat="1" ht="24.15" customHeight="1">
      <c r="A151" s="35"/>
      <c r="B151" s="36"/>
      <c r="C151" s="216" t="s">
        <v>210</v>
      </c>
      <c r="D151" s="216" t="s">
        <v>129</v>
      </c>
      <c r="E151" s="217" t="s">
        <v>796</v>
      </c>
      <c r="F151" s="218" t="s">
        <v>797</v>
      </c>
      <c r="G151" s="219" t="s">
        <v>158</v>
      </c>
      <c r="H151" s="220">
        <v>100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38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0.00248</v>
      </c>
      <c r="T151" s="227">
        <f>S151*H151</f>
        <v>0.248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133</v>
      </c>
      <c r="AT151" s="228" t="s">
        <v>129</v>
      </c>
      <c r="AU151" s="228" t="s">
        <v>83</v>
      </c>
      <c r="AY151" s="14" t="s">
        <v>127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81</v>
      </c>
      <c r="BK151" s="229">
        <f>ROUND(I151*H151,2)</f>
        <v>0</v>
      </c>
      <c r="BL151" s="14" t="s">
        <v>133</v>
      </c>
      <c r="BM151" s="228" t="s">
        <v>798</v>
      </c>
    </row>
    <row r="152" s="2" customFormat="1" ht="24.15" customHeight="1">
      <c r="A152" s="35"/>
      <c r="B152" s="36"/>
      <c r="C152" s="216" t="s">
        <v>7</v>
      </c>
      <c r="D152" s="216" t="s">
        <v>129</v>
      </c>
      <c r="E152" s="217" t="s">
        <v>799</v>
      </c>
      <c r="F152" s="218" t="s">
        <v>800</v>
      </c>
      <c r="G152" s="219" t="s">
        <v>158</v>
      </c>
      <c r="H152" s="220">
        <v>18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38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0.025399999999999999</v>
      </c>
      <c r="T152" s="227">
        <f>S152*H152</f>
        <v>0.4572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133</v>
      </c>
      <c r="AT152" s="228" t="s">
        <v>129</v>
      </c>
      <c r="AU152" s="228" t="s">
        <v>83</v>
      </c>
      <c r="AY152" s="14" t="s">
        <v>127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81</v>
      </c>
      <c r="BK152" s="229">
        <f>ROUND(I152*H152,2)</f>
        <v>0</v>
      </c>
      <c r="BL152" s="14" t="s">
        <v>133</v>
      </c>
      <c r="BM152" s="228" t="s">
        <v>801</v>
      </c>
    </row>
    <row r="153" s="2" customFormat="1" ht="16.5" customHeight="1">
      <c r="A153" s="35"/>
      <c r="B153" s="36"/>
      <c r="C153" s="216" t="s">
        <v>219</v>
      </c>
      <c r="D153" s="216" t="s">
        <v>129</v>
      </c>
      <c r="E153" s="217" t="s">
        <v>802</v>
      </c>
      <c r="F153" s="218" t="s">
        <v>803</v>
      </c>
      <c r="G153" s="219" t="s">
        <v>230</v>
      </c>
      <c r="H153" s="220">
        <v>1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38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0.40000000000000002</v>
      </c>
      <c r="T153" s="227">
        <f>S153*H153</f>
        <v>0.40000000000000002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133</v>
      </c>
      <c r="AT153" s="228" t="s">
        <v>129</v>
      </c>
      <c r="AU153" s="228" t="s">
        <v>83</v>
      </c>
      <c r="AY153" s="14" t="s">
        <v>127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81</v>
      </c>
      <c r="BK153" s="229">
        <f>ROUND(I153*H153,2)</f>
        <v>0</v>
      </c>
      <c r="BL153" s="14" t="s">
        <v>133</v>
      </c>
      <c r="BM153" s="228" t="s">
        <v>804</v>
      </c>
    </row>
    <row r="154" s="12" customFormat="1" ht="22.8" customHeight="1">
      <c r="A154" s="12"/>
      <c r="B154" s="200"/>
      <c r="C154" s="201"/>
      <c r="D154" s="202" t="s">
        <v>72</v>
      </c>
      <c r="E154" s="214" t="s">
        <v>362</v>
      </c>
      <c r="F154" s="214" t="s">
        <v>363</v>
      </c>
      <c r="G154" s="201"/>
      <c r="H154" s="201"/>
      <c r="I154" s="204"/>
      <c r="J154" s="215">
        <f>BK154</f>
        <v>0</v>
      </c>
      <c r="K154" s="201"/>
      <c r="L154" s="206"/>
      <c r="M154" s="207"/>
      <c r="N154" s="208"/>
      <c r="O154" s="208"/>
      <c r="P154" s="209">
        <f>SUM(P155:P158)</f>
        <v>0</v>
      </c>
      <c r="Q154" s="208"/>
      <c r="R154" s="209">
        <f>SUM(R155:R158)</f>
        <v>0</v>
      </c>
      <c r="S154" s="208"/>
      <c r="T154" s="210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1" t="s">
        <v>81</v>
      </c>
      <c r="AT154" s="212" t="s">
        <v>72</v>
      </c>
      <c r="AU154" s="212" t="s">
        <v>81</v>
      </c>
      <c r="AY154" s="211" t="s">
        <v>127</v>
      </c>
      <c r="BK154" s="213">
        <f>SUM(BK155:BK158)</f>
        <v>0</v>
      </c>
    </row>
    <row r="155" s="2" customFormat="1" ht="16.5" customHeight="1">
      <c r="A155" s="35"/>
      <c r="B155" s="36"/>
      <c r="C155" s="216" t="s">
        <v>223</v>
      </c>
      <c r="D155" s="216" t="s">
        <v>129</v>
      </c>
      <c r="E155" s="217" t="s">
        <v>373</v>
      </c>
      <c r="F155" s="218" t="s">
        <v>374</v>
      </c>
      <c r="G155" s="219" t="s">
        <v>195</v>
      </c>
      <c r="H155" s="220">
        <v>12.013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38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133</v>
      </c>
      <c r="AT155" s="228" t="s">
        <v>129</v>
      </c>
      <c r="AU155" s="228" t="s">
        <v>83</v>
      </c>
      <c r="AY155" s="14" t="s">
        <v>127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81</v>
      </c>
      <c r="BK155" s="229">
        <f>ROUND(I155*H155,2)</f>
        <v>0</v>
      </c>
      <c r="BL155" s="14" t="s">
        <v>133</v>
      </c>
      <c r="BM155" s="228" t="s">
        <v>805</v>
      </c>
    </row>
    <row r="156" s="2" customFormat="1" ht="24.15" customHeight="1">
      <c r="A156" s="35"/>
      <c r="B156" s="36"/>
      <c r="C156" s="216" t="s">
        <v>227</v>
      </c>
      <c r="D156" s="216" t="s">
        <v>129</v>
      </c>
      <c r="E156" s="217" t="s">
        <v>377</v>
      </c>
      <c r="F156" s="218" t="s">
        <v>378</v>
      </c>
      <c r="G156" s="219" t="s">
        <v>195</v>
      </c>
      <c r="H156" s="220">
        <v>228.24700000000001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38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133</v>
      </c>
      <c r="AT156" s="228" t="s">
        <v>129</v>
      </c>
      <c r="AU156" s="228" t="s">
        <v>83</v>
      </c>
      <c r="AY156" s="14" t="s">
        <v>127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81</v>
      </c>
      <c r="BK156" s="229">
        <f>ROUND(I156*H156,2)</f>
        <v>0</v>
      </c>
      <c r="BL156" s="14" t="s">
        <v>133</v>
      </c>
      <c r="BM156" s="228" t="s">
        <v>806</v>
      </c>
    </row>
    <row r="157" s="2" customFormat="1" ht="24.15" customHeight="1">
      <c r="A157" s="35"/>
      <c r="B157" s="36"/>
      <c r="C157" s="216" t="s">
        <v>232</v>
      </c>
      <c r="D157" s="216" t="s">
        <v>129</v>
      </c>
      <c r="E157" s="217" t="s">
        <v>385</v>
      </c>
      <c r="F157" s="218" t="s">
        <v>386</v>
      </c>
      <c r="G157" s="219" t="s">
        <v>195</v>
      </c>
      <c r="H157" s="220">
        <v>12.013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38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133</v>
      </c>
      <c r="AT157" s="228" t="s">
        <v>129</v>
      </c>
      <c r="AU157" s="228" t="s">
        <v>83</v>
      </c>
      <c r="AY157" s="14" t="s">
        <v>127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81</v>
      </c>
      <c r="BK157" s="229">
        <f>ROUND(I157*H157,2)</f>
        <v>0</v>
      </c>
      <c r="BL157" s="14" t="s">
        <v>133</v>
      </c>
      <c r="BM157" s="228" t="s">
        <v>807</v>
      </c>
    </row>
    <row r="158" s="2" customFormat="1" ht="37.8" customHeight="1">
      <c r="A158" s="35"/>
      <c r="B158" s="36"/>
      <c r="C158" s="216" t="s">
        <v>238</v>
      </c>
      <c r="D158" s="216" t="s">
        <v>129</v>
      </c>
      <c r="E158" s="217" t="s">
        <v>808</v>
      </c>
      <c r="F158" s="218" t="s">
        <v>809</v>
      </c>
      <c r="G158" s="219" t="s">
        <v>195</v>
      </c>
      <c r="H158" s="220">
        <v>12.013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38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133</v>
      </c>
      <c r="AT158" s="228" t="s">
        <v>129</v>
      </c>
      <c r="AU158" s="228" t="s">
        <v>83</v>
      </c>
      <c r="AY158" s="14" t="s">
        <v>127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81</v>
      </c>
      <c r="BK158" s="229">
        <f>ROUND(I158*H158,2)</f>
        <v>0</v>
      </c>
      <c r="BL158" s="14" t="s">
        <v>133</v>
      </c>
      <c r="BM158" s="228" t="s">
        <v>810</v>
      </c>
    </row>
    <row r="159" s="12" customFormat="1" ht="22.8" customHeight="1">
      <c r="A159" s="12"/>
      <c r="B159" s="200"/>
      <c r="C159" s="201"/>
      <c r="D159" s="202" t="s">
        <v>72</v>
      </c>
      <c r="E159" s="214" t="s">
        <v>400</v>
      </c>
      <c r="F159" s="214" t="s">
        <v>401</v>
      </c>
      <c r="G159" s="201"/>
      <c r="H159" s="201"/>
      <c r="I159" s="204"/>
      <c r="J159" s="215">
        <f>BK159</f>
        <v>0</v>
      </c>
      <c r="K159" s="201"/>
      <c r="L159" s="206"/>
      <c r="M159" s="207"/>
      <c r="N159" s="208"/>
      <c r="O159" s="208"/>
      <c r="P159" s="209">
        <f>P160</f>
        <v>0</v>
      </c>
      <c r="Q159" s="208"/>
      <c r="R159" s="209">
        <f>R160</f>
        <v>0</v>
      </c>
      <c r="S159" s="208"/>
      <c r="T159" s="210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1" t="s">
        <v>81</v>
      </c>
      <c r="AT159" s="212" t="s">
        <v>72</v>
      </c>
      <c r="AU159" s="212" t="s">
        <v>81</v>
      </c>
      <c r="AY159" s="211" t="s">
        <v>127</v>
      </c>
      <c r="BK159" s="213">
        <f>BK160</f>
        <v>0</v>
      </c>
    </row>
    <row r="160" s="2" customFormat="1" ht="16.5" customHeight="1">
      <c r="A160" s="35"/>
      <c r="B160" s="36"/>
      <c r="C160" s="216" t="s">
        <v>243</v>
      </c>
      <c r="D160" s="216" t="s">
        <v>129</v>
      </c>
      <c r="E160" s="217" t="s">
        <v>811</v>
      </c>
      <c r="F160" s="218" t="s">
        <v>812</v>
      </c>
      <c r="G160" s="219" t="s">
        <v>195</v>
      </c>
      <c r="H160" s="220">
        <v>48.554000000000002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38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133</v>
      </c>
      <c r="AT160" s="228" t="s">
        <v>129</v>
      </c>
      <c r="AU160" s="228" t="s">
        <v>83</v>
      </c>
      <c r="AY160" s="14" t="s">
        <v>127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81</v>
      </c>
      <c r="BK160" s="229">
        <f>ROUND(I160*H160,2)</f>
        <v>0</v>
      </c>
      <c r="BL160" s="14" t="s">
        <v>133</v>
      </c>
      <c r="BM160" s="228" t="s">
        <v>813</v>
      </c>
    </row>
    <row r="161" s="12" customFormat="1" ht="25.92" customHeight="1">
      <c r="A161" s="12"/>
      <c r="B161" s="200"/>
      <c r="C161" s="201"/>
      <c r="D161" s="202" t="s">
        <v>72</v>
      </c>
      <c r="E161" s="203" t="s">
        <v>814</v>
      </c>
      <c r="F161" s="203" t="s">
        <v>815</v>
      </c>
      <c r="G161" s="201"/>
      <c r="H161" s="201"/>
      <c r="I161" s="204"/>
      <c r="J161" s="205">
        <f>BK161</f>
        <v>0</v>
      </c>
      <c r="K161" s="201"/>
      <c r="L161" s="206"/>
      <c r="M161" s="207"/>
      <c r="N161" s="208"/>
      <c r="O161" s="208"/>
      <c r="P161" s="209">
        <f>P162</f>
        <v>0</v>
      </c>
      <c r="Q161" s="208"/>
      <c r="R161" s="209">
        <f>R162</f>
        <v>0</v>
      </c>
      <c r="S161" s="208"/>
      <c r="T161" s="210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1" t="s">
        <v>133</v>
      </c>
      <c r="AT161" s="212" t="s">
        <v>72</v>
      </c>
      <c r="AU161" s="212" t="s">
        <v>73</v>
      </c>
      <c r="AY161" s="211" t="s">
        <v>127</v>
      </c>
      <c r="BK161" s="213">
        <f>BK162</f>
        <v>0</v>
      </c>
    </row>
    <row r="162" s="2" customFormat="1" ht="16.5" customHeight="1">
      <c r="A162" s="35"/>
      <c r="B162" s="36"/>
      <c r="C162" s="216" t="s">
        <v>247</v>
      </c>
      <c r="D162" s="216" t="s">
        <v>129</v>
      </c>
      <c r="E162" s="217" t="s">
        <v>816</v>
      </c>
      <c r="F162" s="218" t="s">
        <v>817</v>
      </c>
      <c r="G162" s="219" t="s">
        <v>148</v>
      </c>
      <c r="H162" s="220">
        <v>4</v>
      </c>
      <c r="I162" s="221"/>
      <c r="J162" s="222">
        <f>ROUND(I162*H162,2)</f>
        <v>0</v>
      </c>
      <c r="K162" s="223"/>
      <c r="L162" s="41"/>
      <c r="M162" s="246" t="s">
        <v>1</v>
      </c>
      <c r="N162" s="247" t="s">
        <v>38</v>
      </c>
      <c r="O162" s="248"/>
      <c r="P162" s="249">
        <f>O162*H162</f>
        <v>0</v>
      </c>
      <c r="Q162" s="249">
        <v>0</v>
      </c>
      <c r="R162" s="249">
        <f>Q162*H162</f>
        <v>0</v>
      </c>
      <c r="S162" s="249">
        <v>0</v>
      </c>
      <c r="T162" s="25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818</v>
      </c>
      <c r="AT162" s="228" t="s">
        <v>129</v>
      </c>
      <c r="AU162" s="228" t="s">
        <v>81</v>
      </c>
      <c r="AY162" s="14" t="s">
        <v>127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81</v>
      </c>
      <c r="BK162" s="229">
        <f>ROUND(I162*H162,2)</f>
        <v>0</v>
      </c>
      <c r="BL162" s="14" t="s">
        <v>818</v>
      </c>
      <c r="BM162" s="228" t="s">
        <v>819</v>
      </c>
    </row>
    <row r="163" s="2" customFormat="1" ht="6.96" customHeight="1">
      <c r="A163" s="35"/>
      <c r="B163" s="63"/>
      <c r="C163" s="64"/>
      <c r="D163" s="64"/>
      <c r="E163" s="64"/>
      <c r="F163" s="64"/>
      <c r="G163" s="64"/>
      <c r="H163" s="64"/>
      <c r="I163" s="64"/>
      <c r="J163" s="64"/>
      <c r="K163" s="64"/>
      <c r="L163" s="41"/>
      <c r="M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</row>
  </sheetData>
  <sheetProtection sheet="1" autoFilter="0" formatColumns="0" formatRows="0" objects="1" scenarios="1" spinCount="100000" saltValue="WGEUKgI6R6RzBnAu5gFSR4bXkid/2Rluge6yf0yizi/N+EWMF5MgJAkQHk+eBIhCsum/7LNdlcn2muHlNg5xyw==" hashValue="/j2FUZL1gyBLl89dd72fS6/gy0HfLnu4ofkpyoTLV9rQ10fErk/hNSQjppdhwYs1csc93jbeRQK4h+SA4vx/aw==" algorithmName="SHA-512" password="DEB6"/>
  <autoFilter ref="C123:K16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96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Přípojka splaškové a dešťové kanalizace, oplocení areálu na Ořechovské 35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820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15. 12. 2023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30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ROUND((SUM(BE122:BE157)),  2)</f>
        <v>0</v>
      </c>
      <c r="G33" s="35"/>
      <c r="H33" s="35"/>
      <c r="I33" s="152">
        <v>0.20999999999999999</v>
      </c>
      <c r="J33" s="151">
        <f>ROUND(((SUM(BE122:BE157))*I33),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ROUND((SUM(BF122:BF157)),  2)</f>
        <v>0</v>
      </c>
      <c r="G34" s="35"/>
      <c r="H34" s="35"/>
      <c r="I34" s="152">
        <v>0.12</v>
      </c>
      <c r="J34" s="151">
        <f>ROUND(((SUM(BF122:BF157))*I34),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ROUND((SUM(BG122:BG157)),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ROUND((SUM(BH122:BH157)),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ROUND((SUM(BI122:BI157)),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Přípojka splaškové a dešťové kanalizace, oplocení areálu na Ořechovské 35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23-564-3 - SO 04 Zrušení areálové ČOV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15. 12. 2023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100</v>
      </c>
      <c r="D94" s="173"/>
      <c r="E94" s="173"/>
      <c r="F94" s="173"/>
      <c r="G94" s="173"/>
      <c r="H94" s="173"/>
      <c r="I94" s="173"/>
      <c r="J94" s="174" t="s">
        <v>101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102</v>
      </c>
      <c r="D96" s="37"/>
      <c r="E96" s="37"/>
      <c r="F96" s="37"/>
      <c r="G96" s="37"/>
      <c r="H96" s="37"/>
      <c r="I96" s="37"/>
      <c r="J96" s="107">
        <f>J122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103</v>
      </c>
    </row>
    <row r="97" s="9" customFormat="1" ht="24.96" customHeight="1">
      <c r="A97" s="9"/>
      <c r="B97" s="176"/>
      <c r="C97" s="177"/>
      <c r="D97" s="178" t="s">
        <v>104</v>
      </c>
      <c r="E97" s="179"/>
      <c r="F97" s="179"/>
      <c r="G97" s="179"/>
      <c r="H97" s="179"/>
      <c r="I97" s="179"/>
      <c r="J97" s="180">
        <f>J123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105</v>
      </c>
      <c r="E98" s="185"/>
      <c r="F98" s="185"/>
      <c r="G98" s="185"/>
      <c r="H98" s="185"/>
      <c r="I98" s="185"/>
      <c r="J98" s="186">
        <f>J124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109</v>
      </c>
      <c r="E99" s="185"/>
      <c r="F99" s="185"/>
      <c r="G99" s="185"/>
      <c r="H99" s="185"/>
      <c r="I99" s="185"/>
      <c r="J99" s="186">
        <f>J141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412</v>
      </c>
      <c r="E100" s="185"/>
      <c r="F100" s="185"/>
      <c r="G100" s="185"/>
      <c r="H100" s="185"/>
      <c r="I100" s="185"/>
      <c r="J100" s="186">
        <f>J145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110</v>
      </c>
      <c r="E101" s="185"/>
      <c r="F101" s="185"/>
      <c r="G101" s="185"/>
      <c r="H101" s="185"/>
      <c r="I101" s="185"/>
      <c r="J101" s="186">
        <f>J147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111</v>
      </c>
      <c r="E102" s="185"/>
      <c r="F102" s="185"/>
      <c r="G102" s="185"/>
      <c r="H102" s="185"/>
      <c r="I102" s="185"/>
      <c r="J102" s="186">
        <f>J156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112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6.25" customHeight="1">
      <c r="A112" s="35"/>
      <c r="B112" s="36"/>
      <c r="C112" s="37"/>
      <c r="D112" s="37"/>
      <c r="E112" s="171" t="str">
        <f>E7</f>
        <v>Přípojka splaškové a dešťové kanalizace, oplocení areálu na Ořechovské 35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97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E9</f>
        <v>23-564-3 - SO 04 Zrušení areálové ČOV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F12</f>
        <v xml:space="preserve"> </v>
      </c>
      <c r="G116" s="37"/>
      <c r="H116" s="37"/>
      <c r="I116" s="29" t="s">
        <v>22</v>
      </c>
      <c r="J116" s="76" t="str">
        <f>IF(J12="","",J12)</f>
        <v>15. 12. 2023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E15</f>
        <v xml:space="preserve"> </v>
      </c>
      <c r="G118" s="37"/>
      <c r="H118" s="37"/>
      <c r="I118" s="29" t="s">
        <v>29</v>
      </c>
      <c r="J118" s="33" t="str">
        <f>E21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27</v>
      </c>
      <c r="D119" s="37"/>
      <c r="E119" s="37"/>
      <c r="F119" s="24" t="str">
        <f>IF(E18="","",E18)</f>
        <v>Vyplň údaj</v>
      </c>
      <c r="G119" s="37"/>
      <c r="H119" s="37"/>
      <c r="I119" s="29" t="s">
        <v>30</v>
      </c>
      <c r="J119" s="33" t="str">
        <f>E24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88"/>
      <c r="B121" s="189"/>
      <c r="C121" s="190" t="s">
        <v>113</v>
      </c>
      <c r="D121" s="191" t="s">
        <v>58</v>
      </c>
      <c r="E121" s="191" t="s">
        <v>54</v>
      </c>
      <c r="F121" s="191" t="s">
        <v>55</v>
      </c>
      <c r="G121" s="191" t="s">
        <v>114</v>
      </c>
      <c r="H121" s="191" t="s">
        <v>115</v>
      </c>
      <c r="I121" s="191" t="s">
        <v>116</v>
      </c>
      <c r="J121" s="192" t="s">
        <v>101</v>
      </c>
      <c r="K121" s="193" t="s">
        <v>117</v>
      </c>
      <c r="L121" s="194"/>
      <c r="M121" s="97" t="s">
        <v>1</v>
      </c>
      <c r="N121" s="98" t="s">
        <v>37</v>
      </c>
      <c r="O121" s="98" t="s">
        <v>118</v>
      </c>
      <c r="P121" s="98" t="s">
        <v>119</v>
      </c>
      <c r="Q121" s="98" t="s">
        <v>120</v>
      </c>
      <c r="R121" s="98" t="s">
        <v>121</v>
      </c>
      <c r="S121" s="98" t="s">
        <v>122</v>
      </c>
      <c r="T121" s="99" t="s">
        <v>123</v>
      </c>
      <c r="U121" s="188"/>
      <c r="V121" s="188"/>
      <c r="W121" s="188"/>
      <c r="X121" s="188"/>
      <c r="Y121" s="188"/>
      <c r="Z121" s="188"/>
      <c r="AA121" s="188"/>
      <c r="AB121" s="188"/>
      <c r="AC121" s="188"/>
      <c r="AD121" s="188"/>
      <c r="AE121" s="188"/>
    </row>
    <row r="122" s="2" customFormat="1" ht="22.8" customHeight="1">
      <c r="A122" s="35"/>
      <c r="B122" s="36"/>
      <c r="C122" s="104" t="s">
        <v>124</v>
      </c>
      <c r="D122" s="37"/>
      <c r="E122" s="37"/>
      <c r="F122" s="37"/>
      <c r="G122" s="37"/>
      <c r="H122" s="37"/>
      <c r="I122" s="37"/>
      <c r="J122" s="195">
        <f>BK122</f>
        <v>0</v>
      </c>
      <c r="K122" s="37"/>
      <c r="L122" s="41"/>
      <c r="M122" s="100"/>
      <c r="N122" s="196"/>
      <c r="O122" s="101"/>
      <c r="P122" s="197">
        <f>P123</f>
        <v>0</v>
      </c>
      <c r="Q122" s="101"/>
      <c r="R122" s="197">
        <f>R123</f>
        <v>0.1717284</v>
      </c>
      <c r="S122" s="101"/>
      <c r="T122" s="198">
        <f>T123</f>
        <v>53.028279999999995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72</v>
      </c>
      <c r="AU122" s="14" t="s">
        <v>103</v>
      </c>
      <c r="BK122" s="199">
        <f>BK123</f>
        <v>0</v>
      </c>
    </row>
    <row r="123" s="12" customFormat="1" ht="25.92" customHeight="1">
      <c r="A123" s="12"/>
      <c r="B123" s="200"/>
      <c r="C123" s="201"/>
      <c r="D123" s="202" t="s">
        <v>72</v>
      </c>
      <c r="E123" s="203" t="s">
        <v>125</v>
      </c>
      <c r="F123" s="203" t="s">
        <v>126</v>
      </c>
      <c r="G123" s="201"/>
      <c r="H123" s="201"/>
      <c r="I123" s="204"/>
      <c r="J123" s="205">
        <f>BK123</f>
        <v>0</v>
      </c>
      <c r="K123" s="201"/>
      <c r="L123" s="206"/>
      <c r="M123" s="207"/>
      <c r="N123" s="208"/>
      <c r="O123" s="208"/>
      <c r="P123" s="209">
        <f>P124+P141+P145+P147+P156</f>
        <v>0</v>
      </c>
      <c r="Q123" s="208"/>
      <c r="R123" s="209">
        <f>R124+R141+R145+R147+R156</f>
        <v>0.1717284</v>
      </c>
      <c r="S123" s="208"/>
      <c r="T123" s="210">
        <f>T124+T141+T145+T147+T156</f>
        <v>53.028279999999995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81</v>
      </c>
      <c r="AT123" s="212" t="s">
        <v>72</v>
      </c>
      <c r="AU123" s="212" t="s">
        <v>73</v>
      </c>
      <c r="AY123" s="211" t="s">
        <v>127</v>
      </c>
      <c r="BK123" s="213">
        <f>BK124+BK141+BK145+BK147+BK156</f>
        <v>0</v>
      </c>
    </row>
    <row r="124" s="12" customFormat="1" ht="22.8" customHeight="1">
      <c r="A124" s="12"/>
      <c r="B124" s="200"/>
      <c r="C124" s="201"/>
      <c r="D124" s="202" t="s">
        <v>72</v>
      </c>
      <c r="E124" s="214" t="s">
        <v>81</v>
      </c>
      <c r="F124" s="214" t="s">
        <v>128</v>
      </c>
      <c r="G124" s="201"/>
      <c r="H124" s="201"/>
      <c r="I124" s="204"/>
      <c r="J124" s="215">
        <f>BK124</f>
        <v>0</v>
      </c>
      <c r="K124" s="201"/>
      <c r="L124" s="206"/>
      <c r="M124" s="207"/>
      <c r="N124" s="208"/>
      <c r="O124" s="208"/>
      <c r="P124" s="209">
        <f>SUM(P125:P140)</f>
        <v>0</v>
      </c>
      <c r="Q124" s="208"/>
      <c r="R124" s="209">
        <f>SUM(R125:R140)</f>
        <v>0.1700304</v>
      </c>
      <c r="S124" s="208"/>
      <c r="T124" s="210">
        <f>SUM(T125:T140)</f>
        <v>21.692799999999998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81</v>
      </c>
      <c r="AT124" s="212" t="s">
        <v>72</v>
      </c>
      <c r="AU124" s="212" t="s">
        <v>81</v>
      </c>
      <c r="AY124" s="211" t="s">
        <v>127</v>
      </c>
      <c r="BK124" s="213">
        <f>SUM(BK125:BK140)</f>
        <v>0</v>
      </c>
    </row>
    <row r="125" s="2" customFormat="1" ht="24.15" customHeight="1">
      <c r="A125" s="35"/>
      <c r="B125" s="36"/>
      <c r="C125" s="216" t="s">
        <v>81</v>
      </c>
      <c r="D125" s="216" t="s">
        <v>129</v>
      </c>
      <c r="E125" s="217" t="s">
        <v>821</v>
      </c>
      <c r="F125" s="218" t="s">
        <v>822</v>
      </c>
      <c r="G125" s="219" t="s">
        <v>132</v>
      </c>
      <c r="H125" s="220">
        <v>25.800000000000001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38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0.28999999999999998</v>
      </c>
      <c r="T125" s="227">
        <f>S125*H125</f>
        <v>7.4819999999999993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133</v>
      </c>
      <c r="AT125" s="228" t="s">
        <v>129</v>
      </c>
      <c r="AU125" s="228" t="s">
        <v>83</v>
      </c>
      <c r="AY125" s="14" t="s">
        <v>127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81</v>
      </c>
      <c r="BK125" s="229">
        <f>ROUND(I125*H125,2)</f>
        <v>0</v>
      </c>
      <c r="BL125" s="14" t="s">
        <v>133</v>
      </c>
      <c r="BM125" s="228" t="s">
        <v>823</v>
      </c>
    </row>
    <row r="126" s="2" customFormat="1" ht="24.15" customHeight="1">
      <c r="A126" s="35"/>
      <c r="B126" s="36"/>
      <c r="C126" s="216" t="s">
        <v>83</v>
      </c>
      <c r="D126" s="216" t="s">
        <v>129</v>
      </c>
      <c r="E126" s="217" t="s">
        <v>824</v>
      </c>
      <c r="F126" s="218" t="s">
        <v>825</v>
      </c>
      <c r="G126" s="219" t="s">
        <v>132</v>
      </c>
      <c r="H126" s="220">
        <v>8.7100000000000009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38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0.57999999999999996</v>
      </c>
      <c r="T126" s="227">
        <f>S126*H126</f>
        <v>5.0518000000000001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133</v>
      </c>
      <c r="AT126" s="228" t="s">
        <v>129</v>
      </c>
      <c r="AU126" s="228" t="s">
        <v>83</v>
      </c>
      <c r="AY126" s="14" t="s">
        <v>127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81</v>
      </c>
      <c r="BK126" s="229">
        <f>ROUND(I126*H126,2)</f>
        <v>0</v>
      </c>
      <c r="BL126" s="14" t="s">
        <v>133</v>
      </c>
      <c r="BM126" s="228" t="s">
        <v>826</v>
      </c>
    </row>
    <row r="127" s="2" customFormat="1" ht="16.5" customHeight="1">
      <c r="A127" s="35"/>
      <c r="B127" s="36"/>
      <c r="C127" s="216" t="s">
        <v>138</v>
      </c>
      <c r="D127" s="216" t="s">
        <v>129</v>
      </c>
      <c r="E127" s="217" t="s">
        <v>416</v>
      </c>
      <c r="F127" s="218" t="s">
        <v>417</v>
      </c>
      <c r="G127" s="219" t="s">
        <v>132</v>
      </c>
      <c r="H127" s="220">
        <v>25.800000000000001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38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0.35499999999999998</v>
      </c>
      <c r="T127" s="227">
        <f>S127*H127</f>
        <v>9.1589999999999989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133</v>
      </c>
      <c r="AT127" s="228" t="s">
        <v>129</v>
      </c>
      <c r="AU127" s="228" t="s">
        <v>83</v>
      </c>
      <c r="AY127" s="14" t="s">
        <v>127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81</v>
      </c>
      <c r="BK127" s="229">
        <f>ROUND(I127*H127,2)</f>
        <v>0</v>
      </c>
      <c r="BL127" s="14" t="s">
        <v>133</v>
      </c>
      <c r="BM127" s="228" t="s">
        <v>827</v>
      </c>
    </row>
    <row r="128" s="2" customFormat="1" ht="24.15" customHeight="1">
      <c r="A128" s="35"/>
      <c r="B128" s="36"/>
      <c r="C128" s="216" t="s">
        <v>133</v>
      </c>
      <c r="D128" s="216" t="s">
        <v>129</v>
      </c>
      <c r="E128" s="217" t="s">
        <v>146</v>
      </c>
      <c r="F128" s="218" t="s">
        <v>147</v>
      </c>
      <c r="G128" s="219" t="s">
        <v>148</v>
      </c>
      <c r="H128" s="220">
        <v>40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38</v>
      </c>
      <c r="O128" s="88"/>
      <c r="P128" s="226">
        <f>O128*H128</f>
        <v>0</v>
      </c>
      <c r="Q128" s="226">
        <v>3.0000000000000001E-05</v>
      </c>
      <c r="R128" s="226">
        <f>Q128*H128</f>
        <v>0.0012000000000000001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133</v>
      </c>
      <c r="AT128" s="228" t="s">
        <v>129</v>
      </c>
      <c r="AU128" s="228" t="s">
        <v>83</v>
      </c>
      <c r="AY128" s="14" t="s">
        <v>127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81</v>
      </c>
      <c r="BK128" s="229">
        <f>ROUND(I128*H128,2)</f>
        <v>0</v>
      </c>
      <c r="BL128" s="14" t="s">
        <v>133</v>
      </c>
      <c r="BM128" s="228" t="s">
        <v>828</v>
      </c>
    </row>
    <row r="129" s="2" customFormat="1" ht="24.15" customHeight="1">
      <c r="A129" s="35"/>
      <c r="B129" s="36"/>
      <c r="C129" s="216" t="s">
        <v>145</v>
      </c>
      <c r="D129" s="216" t="s">
        <v>129</v>
      </c>
      <c r="E129" s="217" t="s">
        <v>151</v>
      </c>
      <c r="F129" s="218" t="s">
        <v>152</v>
      </c>
      <c r="G129" s="219" t="s">
        <v>153</v>
      </c>
      <c r="H129" s="220">
        <v>5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38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133</v>
      </c>
      <c r="AT129" s="228" t="s">
        <v>129</v>
      </c>
      <c r="AU129" s="228" t="s">
        <v>83</v>
      </c>
      <c r="AY129" s="14" t="s">
        <v>127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81</v>
      </c>
      <c r="BK129" s="229">
        <f>ROUND(I129*H129,2)</f>
        <v>0</v>
      </c>
      <c r="BL129" s="14" t="s">
        <v>133</v>
      </c>
      <c r="BM129" s="228" t="s">
        <v>829</v>
      </c>
    </row>
    <row r="130" s="2" customFormat="1" ht="33" customHeight="1">
      <c r="A130" s="35"/>
      <c r="B130" s="36"/>
      <c r="C130" s="216" t="s">
        <v>150</v>
      </c>
      <c r="D130" s="216" t="s">
        <v>129</v>
      </c>
      <c r="E130" s="217" t="s">
        <v>830</v>
      </c>
      <c r="F130" s="218" t="s">
        <v>831</v>
      </c>
      <c r="G130" s="219" t="s">
        <v>163</v>
      </c>
      <c r="H130" s="220">
        <v>65.415999999999997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38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133</v>
      </c>
      <c r="AT130" s="228" t="s">
        <v>129</v>
      </c>
      <c r="AU130" s="228" t="s">
        <v>83</v>
      </c>
      <c r="AY130" s="14" t="s">
        <v>127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81</v>
      </c>
      <c r="BK130" s="229">
        <f>ROUND(I130*H130,2)</f>
        <v>0</v>
      </c>
      <c r="BL130" s="14" t="s">
        <v>133</v>
      </c>
      <c r="BM130" s="228" t="s">
        <v>832</v>
      </c>
    </row>
    <row r="131" s="2" customFormat="1" ht="21.75" customHeight="1">
      <c r="A131" s="35"/>
      <c r="B131" s="36"/>
      <c r="C131" s="216" t="s">
        <v>155</v>
      </c>
      <c r="D131" s="216" t="s">
        <v>129</v>
      </c>
      <c r="E131" s="217" t="s">
        <v>170</v>
      </c>
      <c r="F131" s="218" t="s">
        <v>171</v>
      </c>
      <c r="G131" s="219" t="s">
        <v>132</v>
      </c>
      <c r="H131" s="220">
        <v>61.119999999999997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38</v>
      </c>
      <c r="O131" s="88"/>
      <c r="P131" s="226">
        <f>O131*H131</f>
        <v>0</v>
      </c>
      <c r="Q131" s="226">
        <v>0.00084000000000000003</v>
      </c>
      <c r="R131" s="226">
        <f>Q131*H131</f>
        <v>0.051340799999999999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133</v>
      </c>
      <c r="AT131" s="228" t="s">
        <v>129</v>
      </c>
      <c r="AU131" s="228" t="s">
        <v>83</v>
      </c>
      <c r="AY131" s="14" t="s">
        <v>127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81</v>
      </c>
      <c r="BK131" s="229">
        <f>ROUND(I131*H131,2)</f>
        <v>0</v>
      </c>
      <c r="BL131" s="14" t="s">
        <v>133</v>
      </c>
      <c r="BM131" s="228" t="s">
        <v>833</v>
      </c>
    </row>
    <row r="132" s="2" customFormat="1" ht="24.15" customHeight="1">
      <c r="A132" s="35"/>
      <c r="B132" s="36"/>
      <c r="C132" s="216" t="s">
        <v>160</v>
      </c>
      <c r="D132" s="216" t="s">
        <v>129</v>
      </c>
      <c r="E132" s="217" t="s">
        <v>174</v>
      </c>
      <c r="F132" s="218" t="s">
        <v>175</v>
      </c>
      <c r="G132" s="219" t="s">
        <v>132</v>
      </c>
      <c r="H132" s="220">
        <v>61.119999999999997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38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133</v>
      </c>
      <c r="AT132" s="228" t="s">
        <v>129</v>
      </c>
      <c r="AU132" s="228" t="s">
        <v>83</v>
      </c>
      <c r="AY132" s="14" t="s">
        <v>127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81</v>
      </c>
      <c r="BK132" s="229">
        <f>ROUND(I132*H132,2)</f>
        <v>0</v>
      </c>
      <c r="BL132" s="14" t="s">
        <v>133</v>
      </c>
      <c r="BM132" s="228" t="s">
        <v>834</v>
      </c>
    </row>
    <row r="133" s="2" customFormat="1" ht="21.75" customHeight="1">
      <c r="A133" s="35"/>
      <c r="B133" s="36"/>
      <c r="C133" s="216" t="s">
        <v>165</v>
      </c>
      <c r="D133" s="216" t="s">
        <v>129</v>
      </c>
      <c r="E133" s="217" t="s">
        <v>835</v>
      </c>
      <c r="F133" s="218" t="s">
        <v>836</v>
      </c>
      <c r="G133" s="219" t="s">
        <v>132</v>
      </c>
      <c r="H133" s="220">
        <v>59.039999999999999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38</v>
      </c>
      <c r="O133" s="88"/>
      <c r="P133" s="226">
        <f>O133*H133</f>
        <v>0</v>
      </c>
      <c r="Q133" s="226">
        <v>0.00199</v>
      </c>
      <c r="R133" s="226">
        <f>Q133*H133</f>
        <v>0.1174896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133</v>
      </c>
      <c r="AT133" s="228" t="s">
        <v>129</v>
      </c>
      <c r="AU133" s="228" t="s">
        <v>83</v>
      </c>
      <c r="AY133" s="14" t="s">
        <v>127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81</v>
      </c>
      <c r="BK133" s="229">
        <f>ROUND(I133*H133,2)</f>
        <v>0</v>
      </c>
      <c r="BL133" s="14" t="s">
        <v>133</v>
      </c>
      <c r="BM133" s="228" t="s">
        <v>837</v>
      </c>
    </row>
    <row r="134" s="2" customFormat="1" ht="24.15" customHeight="1">
      <c r="A134" s="35"/>
      <c r="B134" s="36"/>
      <c r="C134" s="216" t="s">
        <v>169</v>
      </c>
      <c r="D134" s="216" t="s">
        <v>129</v>
      </c>
      <c r="E134" s="217" t="s">
        <v>838</v>
      </c>
      <c r="F134" s="218" t="s">
        <v>839</v>
      </c>
      <c r="G134" s="219" t="s">
        <v>132</v>
      </c>
      <c r="H134" s="220">
        <v>59.039999999999999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38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133</v>
      </c>
      <c r="AT134" s="228" t="s">
        <v>129</v>
      </c>
      <c r="AU134" s="228" t="s">
        <v>83</v>
      </c>
      <c r="AY134" s="14" t="s">
        <v>127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81</v>
      </c>
      <c r="BK134" s="229">
        <f>ROUND(I134*H134,2)</f>
        <v>0</v>
      </c>
      <c r="BL134" s="14" t="s">
        <v>133</v>
      </c>
      <c r="BM134" s="228" t="s">
        <v>840</v>
      </c>
    </row>
    <row r="135" s="2" customFormat="1" ht="37.8" customHeight="1">
      <c r="A135" s="35"/>
      <c r="B135" s="36"/>
      <c r="C135" s="216" t="s">
        <v>173</v>
      </c>
      <c r="D135" s="216" t="s">
        <v>129</v>
      </c>
      <c r="E135" s="217" t="s">
        <v>841</v>
      </c>
      <c r="F135" s="218" t="s">
        <v>842</v>
      </c>
      <c r="G135" s="219" t="s">
        <v>163</v>
      </c>
      <c r="H135" s="220">
        <v>108.59999999999999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38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133</v>
      </c>
      <c r="AT135" s="228" t="s">
        <v>129</v>
      </c>
      <c r="AU135" s="228" t="s">
        <v>83</v>
      </c>
      <c r="AY135" s="14" t="s">
        <v>127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81</v>
      </c>
      <c r="BK135" s="229">
        <f>ROUND(I135*H135,2)</f>
        <v>0</v>
      </c>
      <c r="BL135" s="14" t="s">
        <v>133</v>
      </c>
      <c r="BM135" s="228" t="s">
        <v>843</v>
      </c>
    </row>
    <row r="136" s="2" customFormat="1" ht="37.8" customHeight="1">
      <c r="A136" s="35"/>
      <c r="B136" s="36"/>
      <c r="C136" s="216" t="s">
        <v>8</v>
      </c>
      <c r="D136" s="216" t="s">
        <v>129</v>
      </c>
      <c r="E136" s="217" t="s">
        <v>177</v>
      </c>
      <c r="F136" s="218" t="s">
        <v>844</v>
      </c>
      <c r="G136" s="219" t="s">
        <v>163</v>
      </c>
      <c r="H136" s="220">
        <v>5.1470000000000002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38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133</v>
      </c>
      <c r="AT136" s="228" t="s">
        <v>129</v>
      </c>
      <c r="AU136" s="228" t="s">
        <v>83</v>
      </c>
      <c r="AY136" s="14" t="s">
        <v>127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81</v>
      </c>
      <c r="BK136" s="229">
        <f>ROUND(I136*H136,2)</f>
        <v>0</v>
      </c>
      <c r="BL136" s="14" t="s">
        <v>133</v>
      </c>
      <c r="BM136" s="228" t="s">
        <v>845</v>
      </c>
    </row>
    <row r="137" s="2" customFormat="1" ht="37.8" customHeight="1">
      <c r="A137" s="35"/>
      <c r="B137" s="36"/>
      <c r="C137" s="216" t="s">
        <v>180</v>
      </c>
      <c r="D137" s="216" t="s">
        <v>129</v>
      </c>
      <c r="E137" s="217" t="s">
        <v>181</v>
      </c>
      <c r="F137" s="218" t="s">
        <v>846</v>
      </c>
      <c r="G137" s="219" t="s">
        <v>163</v>
      </c>
      <c r="H137" s="220">
        <v>25.734999999999999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38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133</v>
      </c>
      <c r="AT137" s="228" t="s">
        <v>129</v>
      </c>
      <c r="AU137" s="228" t="s">
        <v>83</v>
      </c>
      <c r="AY137" s="14" t="s">
        <v>127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81</v>
      </c>
      <c r="BK137" s="229">
        <f>ROUND(I137*H137,2)</f>
        <v>0</v>
      </c>
      <c r="BL137" s="14" t="s">
        <v>133</v>
      </c>
      <c r="BM137" s="228" t="s">
        <v>847</v>
      </c>
    </row>
    <row r="138" s="2" customFormat="1" ht="24.15" customHeight="1">
      <c r="A138" s="35"/>
      <c r="B138" s="36"/>
      <c r="C138" s="216" t="s">
        <v>184</v>
      </c>
      <c r="D138" s="216" t="s">
        <v>129</v>
      </c>
      <c r="E138" s="217" t="s">
        <v>185</v>
      </c>
      <c r="F138" s="218" t="s">
        <v>186</v>
      </c>
      <c r="G138" s="219" t="s">
        <v>163</v>
      </c>
      <c r="H138" s="220">
        <v>5.1470000000000002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38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133</v>
      </c>
      <c r="AT138" s="228" t="s">
        <v>129</v>
      </c>
      <c r="AU138" s="228" t="s">
        <v>83</v>
      </c>
      <c r="AY138" s="14" t="s">
        <v>127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81</v>
      </c>
      <c r="BK138" s="229">
        <f>ROUND(I138*H138,2)</f>
        <v>0</v>
      </c>
      <c r="BL138" s="14" t="s">
        <v>133</v>
      </c>
      <c r="BM138" s="228" t="s">
        <v>848</v>
      </c>
    </row>
    <row r="139" s="2" customFormat="1" ht="33" customHeight="1">
      <c r="A139" s="35"/>
      <c r="B139" s="36"/>
      <c r="C139" s="216" t="s">
        <v>188</v>
      </c>
      <c r="D139" s="216" t="s">
        <v>129</v>
      </c>
      <c r="E139" s="217" t="s">
        <v>193</v>
      </c>
      <c r="F139" s="218" t="s">
        <v>194</v>
      </c>
      <c r="G139" s="219" t="s">
        <v>195</v>
      </c>
      <c r="H139" s="220">
        <v>9.2650000000000006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38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133</v>
      </c>
      <c r="AT139" s="228" t="s">
        <v>129</v>
      </c>
      <c r="AU139" s="228" t="s">
        <v>83</v>
      </c>
      <c r="AY139" s="14" t="s">
        <v>127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81</v>
      </c>
      <c r="BK139" s="229">
        <f>ROUND(I139*H139,2)</f>
        <v>0</v>
      </c>
      <c r="BL139" s="14" t="s">
        <v>133</v>
      </c>
      <c r="BM139" s="228" t="s">
        <v>849</v>
      </c>
    </row>
    <row r="140" s="2" customFormat="1" ht="16.5" customHeight="1">
      <c r="A140" s="35"/>
      <c r="B140" s="36"/>
      <c r="C140" s="216" t="s">
        <v>192</v>
      </c>
      <c r="D140" s="216" t="s">
        <v>129</v>
      </c>
      <c r="E140" s="217" t="s">
        <v>850</v>
      </c>
      <c r="F140" s="218" t="s">
        <v>851</v>
      </c>
      <c r="G140" s="219" t="s">
        <v>163</v>
      </c>
      <c r="H140" s="220">
        <v>5.1470000000000002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38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133</v>
      </c>
      <c r="AT140" s="228" t="s">
        <v>129</v>
      </c>
      <c r="AU140" s="228" t="s">
        <v>83</v>
      </c>
      <c r="AY140" s="14" t="s">
        <v>127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81</v>
      </c>
      <c r="BK140" s="229">
        <f>ROUND(I140*H140,2)</f>
        <v>0</v>
      </c>
      <c r="BL140" s="14" t="s">
        <v>133</v>
      </c>
      <c r="BM140" s="228" t="s">
        <v>852</v>
      </c>
    </row>
    <row r="141" s="12" customFormat="1" ht="22.8" customHeight="1">
      <c r="A141" s="12"/>
      <c r="B141" s="200"/>
      <c r="C141" s="201"/>
      <c r="D141" s="202" t="s">
        <v>72</v>
      </c>
      <c r="E141" s="214" t="s">
        <v>160</v>
      </c>
      <c r="F141" s="214" t="s">
        <v>267</v>
      </c>
      <c r="G141" s="201"/>
      <c r="H141" s="201"/>
      <c r="I141" s="204"/>
      <c r="J141" s="215">
        <f>BK141</f>
        <v>0</v>
      </c>
      <c r="K141" s="201"/>
      <c r="L141" s="206"/>
      <c r="M141" s="207"/>
      <c r="N141" s="208"/>
      <c r="O141" s="208"/>
      <c r="P141" s="209">
        <f>SUM(P142:P144)</f>
        <v>0</v>
      </c>
      <c r="Q141" s="208"/>
      <c r="R141" s="209">
        <f>SUM(R142:R144)</f>
        <v>0</v>
      </c>
      <c r="S141" s="208"/>
      <c r="T141" s="210">
        <f>SUM(T142:T144)</f>
        <v>31.33548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1" t="s">
        <v>81</v>
      </c>
      <c r="AT141" s="212" t="s">
        <v>72</v>
      </c>
      <c r="AU141" s="212" t="s">
        <v>81</v>
      </c>
      <c r="AY141" s="211" t="s">
        <v>127</v>
      </c>
      <c r="BK141" s="213">
        <f>SUM(BK142:BK144)</f>
        <v>0</v>
      </c>
    </row>
    <row r="142" s="2" customFormat="1" ht="21.75" customHeight="1">
      <c r="A142" s="35"/>
      <c r="B142" s="36"/>
      <c r="C142" s="216" t="s">
        <v>197</v>
      </c>
      <c r="D142" s="216" t="s">
        <v>129</v>
      </c>
      <c r="E142" s="217" t="s">
        <v>853</v>
      </c>
      <c r="F142" s="218" t="s">
        <v>854</v>
      </c>
      <c r="G142" s="219" t="s">
        <v>158</v>
      </c>
      <c r="H142" s="220">
        <v>25.800000000000001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38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0.155</v>
      </c>
      <c r="T142" s="227">
        <f>S142*H142</f>
        <v>3.9990000000000001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133</v>
      </c>
      <c r="AT142" s="228" t="s">
        <v>129</v>
      </c>
      <c r="AU142" s="228" t="s">
        <v>83</v>
      </c>
      <c r="AY142" s="14" t="s">
        <v>127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81</v>
      </c>
      <c r="BK142" s="229">
        <f>ROUND(I142*H142,2)</f>
        <v>0</v>
      </c>
      <c r="BL142" s="14" t="s">
        <v>133</v>
      </c>
      <c r="BM142" s="228" t="s">
        <v>855</v>
      </c>
    </row>
    <row r="143" s="2" customFormat="1" ht="24.15" customHeight="1">
      <c r="A143" s="35"/>
      <c r="B143" s="36"/>
      <c r="C143" s="216" t="s">
        <v>201</v>
      </c>
      <c r="D143" s="216" t="s">
        <v>129</v>
      </c>
      <c r="E143" s="217" t="s">
        <v>856</v>
      </c>
      <c r="F143" s="218" t="s">
        <v>857</v>
      </c>
      <c r="G143" s="219" t="s">
        <v>163</v>
      </c>
      <c r="H143" s="220">
        <v>44.100000000000001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38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0.35999999999999999</v>
      </c>
      <c r="T143" s="227">
        <f>S143*H143</f>
        <v>15.875999999999999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133</v>
      </c>
      <c r="AT143" s="228" t="s">
        <v>129</v>
      </c>
      <c r="AU143" s="228" t="s">
        <v>83</v>
      </c>
      <c r="AY143" s="14" t="s">
        <v>127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81</v>
      </c>
      <c r="BK143" s="229">
        <f>ROUND(I143*H143,2)</f>
        <v>0</v>
      </c>
      <c r="BL143" s="14" t="s">
        <v>133</v>
      </c>
      <c r="BM143" s="228" t="s">
        <v>858</v>
      </c>
    </row>
    <row r="144" s="2" customFormat="1" ht="24.15" customHeight="1">
      <c r="A144" s="35"/>
      <c r="B144" s="36"/>
      <c r="C144" s="216" t="s">
        <v>206</v>
      </c>
      <c r="D144" s="216" t="s">
        <v>129</v>
      </c>
      <c r="E144" s="217" t="s">
        <v>859</v>
      </c>
      <c r="F144" s="218" t="s">
        <v>860</v>
      </c>
      <c r="G144" s="219" t="s">
        <v>163</v>
      </c>
      <c r="H144" s="220">
        <v>5.9690000000000003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38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1.9199999999999999</v>
      </c>
      <c r="T144" s="227">
        <f>S144*H144</f>
        <v>11.46048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133</v>
      </c>
      <c r="AT144" s="228" t="s">
        <v>129</v>
      </c>
      <c r="AU144" s="228" t="s">
        <v>83</v>
      </c>
      <c r="AY144" s="14" t="s">
        <v>127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81</v>
      </c>
      <c r="BK144" s="229">
        <f>ROUND(I144*H144,2)</f>
        <v>0</v>
      </c>
      <c r="BL144" s="14" t="s">
        <v>133</v>
      </c>
      <c r="BM144" s="228" t="s">
        <v>861</v>
      </c>
    </row>
    <row r="145" s="12" customFormat="1" ht="22.8" customHeight="1">
      <c r="A145" s="12"/>
      <c r="B145" s="200"/>
      <c r="C145" s="201"/>
      <c r="D145" s="202" t="s">
        <v>72</v>
      </c>
      <c r="E145" s="214" t="s">
        <v>165</v>
      </c>
      <c r="F145" s="214" t="s">
        <v>708</v>
      </c>
      <c r="G145" s="201"/>
      <c r="H145" s="201"/>
      <c r="I145" s="204"/>
      <c r="J145" s="215">
        <f>BK145</f>
        <v>0</v>
      </c>
      <c r="K145" s="201"/>
      <c r="L145" s="206"/>
      <c r="M145" s="207"/>
      <c r="N145" s="208"/>
      <c r="O145" s="208"/>
      <c r="P145" s="209">
        <f>P146</f>
        <v>0</v>
      </c>
      <c r="Q145" s="208"/>
      <c r="R145" s="209">
        <f>R146</f>
        <v>0.0016980000000000001</v>
      </c>
      <c r="S145" s="208"/>
      <c r="T145" s="210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1" t="s">
        <v>81</v>
      </c>
      <c r="AT145" s="212" t="s">
        <v>72</v>
      </c>
      <c r="AU145" s="212" t="s">
        <v>81</v>
      </c>
      <c r="AY145" s="211" t="s">
        <v>127</v>
      </c>
      <c r="BK145" s="213">
        <f>BK146</f>
        <v>0</v>
      </c>
    </row>
    <row r="146" s="2" customFormat="1" ht="24.15" customHeight="1">
      <c r="A146" s="35"/>
      <c r="B146" s="36"/>
      <c r="C146" s="216" t="s">
        <v>7</v>
      </c>
      <c r="D146" s="216" t="s">
        <v>129</v>
      </c>
      <c r="E146" s="217" t="s">
        <v>862</v>
      </c>
      <c r="F146" s="218" t="s">
        <v>863</v>
      </c>
      <c r="G146" s="219" t="s">
        <v>158</v>
      </c>
      <c r="H146" s="220">
        <v>56.600000000000001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38</v>
      </c>
      <c r="O146" s="88"/>
      <c r="P146" s="226">
        <f>O146*H146</f>
        <v>0</v>
      </c>
      <c r="Q146" s="226">
        <v>3.0000000000000001E-05</v>
      </c>
      <c r="R146" s="226">
        <f>Q146*H146</f>
        <v>0.0016980000000000001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133</v>
      </c>
      <c r="AT146" s="228" t="s">
        <v>129</v>
      </c>
      <c r="AU146" s="228" t="s">
        <v>83</v>
      </c>
      <c r="AY146" s="14" t="s">
        <v>127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81</v>
      </c>
      <c r="BK146" s="229">
        <f>ROUND(I146*H146,2)</f>
        <v>0</v>
      </c>
      <c r="BL146" s="14" t="s">
        <v>133</v>
      </c>
      <c r="BM146" s="228" t="s">
        <v>864</v>
      </c>
    </row>
    <row r="147" s="12" customFormat="1" ht="22.8" customHeight="1">
      <c r="A147" s="12"/>
      <c r="B147" s="200"/>
      <c r="C147" s="201"/>
      <c r="D147" s="202" t="s">
        <v>72</v>
      </c>
      <c r="E147" s="214" t="s">
        <v>362</v>
      </c>
      <c r="F147" s="214" t="s">
        <v>363</v>
      </c>
      <c r="G147" s="201"/>
      <c r="H147" s="201"/>
      <c r="I147" s="204"/>
      <c r="J147" s="215">
        <f>BK147</f>
        <v>0</v>
      </c>
      <c r="K147" s="201"/>
      <c r="L147" s="206"/>
      <c r="M147" s="207"/>
      <c r="N147" s="208"/>
      <c r="O147" s="208"/>
      <c r="P147" s="209">
        <f>SUM(P148:P155)</f>
        <v>0</v>
      </c>
      <c r="Q147" s="208"/>
      <c r="R147" s="209">
        <f>SUM(R148:R155)</f>
        <v>0</v>
      </c>
      <c r="S147" s="208"/>
      <c r="T147" s="210">
        <f>SUM(T148:T155)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1" t="s">
        <v>81</v>
      </c>
      <c r="AT147" s="212" t="s">
        <v>72</v>
      </c>
      <c r="AU147" s="212" t="s">
        <v>81</v>
      </c>
      <c r="AY147" s="211" t="s">
        <v>127</v>
      </c>
      <c r="BK147" s="213">
        <f>SUM(BK148:BK155)</f>
        <v>0</v>
      </c>
    </row>
    <row r="148" s="2" customFormat="1" ht="21.75" customHeight="1">
      <c r="A148" s="35"/>
      <c r="B148" s="36"/>
      <c r="C148" s="216" t="s">
        <v>219</v>
      </c>
      <c r="D148" s="216" t="s">
        <v>129</v>
      </c>
      <c r="E148" s="217" t="s">
        <v>365</v>
      </c>
      <c r="F148" s="218" t="s">
        <v>366</v>
      </c>
      <c r="G148" s="219" t="s">
        <v>195</v>
      </c>
      <c r="H148" s="220">
        <v>12.534000000000001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38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133</v>
      </c>
      <c r="AT148" s="228" t="s">
        <v>129</v>
      </c>
      <c r="AU148" s="228" t="s">
        <v>83</v>
      </c>
      <c r="AY148" s="14" t="s">
        <v>127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81</v>
      </c>
      <c r="BK148" s="229">
        <f>ROUND(I148*H148,2)</f>
        <v>0</v>
      </c>
      <c r="BL148" s="14" t="s">
        <v>133</v>
      </c>
      <c r="BM148" s="228" t="s">
        <v>865</v>
      </c>
    </row>
    <row r="149" s="2" customFormat="1" ht="24.15" customHeight="1">
      <c r="A149" s="35"/>
      <c r="B149" s="36"/>
      <c r="C149" s="216" t="s">
        <v>223</v>
      </c>
      <c r="D149" s="216" t="s">
        <v>129</v>
      </c>
      <c r="E149" s="217" t="s">
        <v>369</v>
      </c>
      <c r="F149" s="218" t="s">
        <v>370</v>
      </c>
      <c r="G149" s="219" t="s">
        <v>195</v>
      </c>
      <c r="H149" s="220">
        <v>238.14599999999999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38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133</v>
      </c>
      <c r="AT149" s="228" t="s">
        <v>129</v>
      </c>
      <c r="AU149" s="228" t="s">
        <v>83</v>
      </c>
      <c r="AY149" s="14" t="s">
        <v>127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81</v>
      </c>
      <c r="BK149" s="229">
        <f>ROUND(I149*H149,2)</f>
        <v>0</v>
      </c>
      <c r="BL149" s="14" t="s">
        <v>133</v>
      </c>
      <c r="BM149" s="228" t="s">
        <v>866</v>
      </c>
    </row>
    <row r="150" s="2" customFormat="1" ht="16.5" customHeight="1">
      <c r="A150" s="35"/>
      <c r="B150" s="36"/>
      <c r="C150" s="216" t="s">
        <v>227</v>
      </c>
      <c r="D150" s="216" t="s">
        <v>129</v>
      </c>
      <c r="E150" s="217" t="s">
        <v>373</v>
      </c>
      <c r="F150" s="218" t="s">
        <v>374</v>
      </c>
      <c r="G150" s="219" t="s">
        <v>195</v>
      </c>
      <c r="H150" s="220">
        <v>40.494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38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133</v>
      </c>
      <c r="AT150" s="228" t="s">
        <v>129</v>
      </c>
      <c r="AU150" s="228" t="s">
        <v>83</v>
      </c>
      <c r="AY150" s="14" t="s">
        <v>127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81</v>
      </c>
      <c r="BK150" s="229">
        <f>ROUND(I150*H150,2)</f>
        <v>0</v>
      </c>
      <c r="BL150" s="14" t="s">
        <v>133</v>
      </c>
      <c r="BM150" s="228" t="s">
        <v>867</v>
      </c>
    </row>
    <row r="151" s="2" customFormat="1" ht="24.15" customHeight="1">
      <c r="A151" s="35"/>
      <c r="B151" s="36"/>
      <c r="C151" s="216" t="s">
        <v>232</v>
      </c>
      <c r="D151" s="216" t="s">
        <v>129</v>
      </c>
      <c r="E151" s="217" t="s">
        <v>377</v>
      </c>
      <c r="F151" s="218" t="s">
        <v>378</v>
      </c>
      <c r="G151" s="219" t="s">
        <v>195</v>
      </c>
      <c r="H151" s="220">
        <v>769.38599999999997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38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133</v>
      </c>
      <c r="AT151" s="228" t="s">
        <v>129</v>
      </c>
      <c r="AU151" s="228" t="s">
        <v>83</v>
      </c>
      <c r="AY151" s="14" t="s">
        <v>127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81</v>
      </c>
      <c r="BK151" s="229">
        <f>ROUND(I151*H151,2)</f>
        <v>0</v>
      </c>
      <c r="BL151" s="14" t="s">
        <v>133</v>
      </c>
      <c r="BM151" s="228" t="s">
        <v>868</v>
      </c>
    </row>
    <row r="152" s="2" customFormat="1" ht="24.15" customHeight="1">
      <c r="A152" s="35"/>
      <c r="B152" s="36"/>
      <c r="C152" s="216" t="s">
        <v>238</v>
      </c>
      <c r="D152" s="216" t="s">
        <v>129</v>
      </c>
      <c r="E152" s="217" t="s">
        <v>381</v>
      </c>
      <c r="F152" s="218" t="s">
        <v>382</v>
      </c>
      <c r="G152" s="219" t="s">
        <v>195</v>
      </c>
      <c r="H152" s="220">
        <v>12.535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38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133</v>
      </c>
      <c r="AT152" s="228" t="s">
        <v>129</v>
      </c>
      <c r="AU152" s="228" t="s">
        <v>83</v>
      </c>
      <c r="AY152" s="14" t="s">
        <v>127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81</v>
      </c>
      <c r="BK152" s="229">
        <f>ROUND(I152*H152,2)</f>
        <v>0</v>
      </c>
      <c r="BL152" s="14" t="s">
        <v>133</v>
      </c>
      <c r="BM152" s="228" t="s">
        <v>869</v>
      </c>
    </row>
    <row r="153" s="2" customFormat="1" ht="24.15" customHeight="1">
      <c r="A153" s="35"/>
      <c r="B153" s="36"/>
      <c r="C153" s="216" t="s">
        <v>243</v>
      </c>
      <c r="D153" s="216" t="s">
        <v>129</v>
      </c>
      <c r="E153" s="217" t="s">
        <v>385</v>
      </c>
      <c r="F153" s="218" t="s">
        <v>386</v>
      </c>
      <c r="G153" s="219" t="s">
        <v>195</v>
      </c>
      <c r="H153" s="220">
        <v>40.494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38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133</v>
      </c>
      <c r="AT153" s="228" t="s">
        <v>129</v>
      </c>
      <c r="AU153" s="228" t="s">
        <v>83</v>
      </c>
      <c r="AY153" s="14" t="s">
        <v>127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81</v>
      </c>
      <c r="BK153" s="229">
        <f>ROUND(I153*H153,2)</f>
        <v>0</v>
      </c>
      <c r="BL153" s="14" t="s">
        <v>133</v>
      </c>
      <c r="BM153" s="228" t="s">
        <v>870</v>
      </c>
    </row>
    <row r="154" s="2" customFormat="1" ht="24.15" customHeight="1">
      <c r="A154" s="35"/>
      <c r="B154" s="36"/>
      <c r="C154" s="216" t="s">
        <v>247</v>
      </c>
      <c r="D154" s="216" t="s">
        <v>129</v>
      </c>
      <c r="E154" s="217" t="s">
        <v>397</v>
      </c>
      <c r="F154" s="218" t="s">
        <v>398</v>
      </c>
      <c r="G154" s="219" t="s">
        <v>195</v>
      </c>
      <c r="H154" s="220">
        <v>12.534000000000001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38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133</v>
      </c>
      <c r="AT154" s="228" t="s">
        <v>129</v>
      </c>
      <c r="AU154" s="228" t="s">
        <v>83</v>
      </c>
      <c r="AY154" s="14" t="s">
        <v>127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81</v>
      </c>
      <c r="BK154" s="229">
        <f>ROUND(I154*H154,2)</f>
        <v>0</v>
      </c>
      <c r="BL154" s="14" t="s">
        <v>133</v>
      </c>
      <c r="BM154" s="228" t="s">
        <v>871</v>
      </c>
    </row>
    <row r="155" s="2" customFormat="1" ht="37.8" customHeight="1">
      <c r="A155" s="35"/>
      <c r="B155" s="36"/>
      <c r="C155" s="216" t="s">
        <v>251</v>
      </c>
      <c r="D155" s="216" t="s">
        <v>129</v>
      </c>
      <c r="E155" s="217" t="s">
        <v>872</v>
      </c>
      <c r="F155" s="218" t="s">
        <v>873</v>
      </c>
      <c r="G155" s="219" t="s">
        <v>195</v>
      </c>
      <c r="H155" s="220">
        <v>40.494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38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133</v>
      </c>
      <c r="AT155" s="228" t="s">
        <v>129</v>
      </c>
      <c r="AU155" s="228" t="s">
        <v>83</v>
      </c>
      <c r="AY155" s="14" t="s">
        <v>127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81</v>
      </c>
      <c r="BK155" s="229">
        <f>ROUND(I155*H155,2)</f>
        <v>0</v>
      </c>
      <c r="BL155" s="14" t="s">
        <v>133</v>
      </c>
      <c r="BM155" s="228" t="s">
        <v>874</v>
      </c>
    </row>
    <row r="156" s="12" customFormat="1" ht="22.8" customHeight="1">
      <c r="A156" s="12"/>
      <c r="B156" s="200"/>
      <c r="C156" s="201"/>
      <c r="D156" s="202" t="s">
        <v>72</v>
      </c>
      <c r="E156" s="214" t="s">
        <v>400</v>
      </c>
      <c r="F156" s="214" t="s">
        <v>401</v>
      </c>
      <c r="G156" s="201"/>
      <c r="H156" s="201"/>
      <c r="I156" s="204"/>
      <c r="J156" s="215">
        <f>BK156</f>
        <v>0</v>
      </c>
      <c r="K156" s="201"/>
      <c r="L156" s="206"/>
      <c r="M156" s="207"/>
      <c r="N156" s="208"/>
      <c r="O156" s="208"/>
      <c r="P156" s="209">
        <f>P157</f>
        <v>0</v>
      </c>
      <c r="Q156" s="208"/>
      <c r="R156" s="209">
        <f>R157</f>
        <v>0</v>
      </c>
      <c r="S156" s="208"/>
      <c r="T156" s="210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1" t="s">
        <v>81</v>
      </c>
      <c r="AT156" s="212" t="s">
        <v>72</v>
      </c>
      <c r="AU156" s="212" t="s">
        <v>81</v>
      </c>
      <c r="AY156" s="211" t="s">
        <v>127</v>
      </c>
      <c r="BK156" s="213">
        <f>BK157</f>
        <v>0</v>
      </c>
    </row>
    <row r="157" s="2" customFormat="1" ht="24.15" customHeight="1">
      <c r="A157" s="35"/>
      <c r="B157" s="36"/>
      <c r="C157" s="216" t="s">
        <v>255</v>
      </c>
      <c r="D157" s="216" t="s">
        <v>129</v>
      </c>
      <c r="E157" s="217" t="s">
        <v>407</v>
      </c>
      <c r="F157" s="218" t="s">
        <v>408</v>
      </c>
      <c r="G157" s="219" t="s">
        <v>195</v>
      </c>
      <c r="H157" s="220">
        <v>0.17199999999999999</v>
      </c>
      <c r="I157" s="221"/>
      <c r="J157" s="222">
        <f>ROUND(I157*H157,2)</f>
        <v>0</v>
      </c>
      <c r="K157" s="223"/>
      <c r="L157" s="41"/>
      <c r="M157" s="246" t="s">
        <v>1</v>
      </c>
      <c r="N157" s="247" t="s">
        <v>38</v>
      </c>
      <c r="O157" s="248"/>
      <c r="P157" s="249">
        <f>O157*H157</f>
        <v>0</v>
      </c>
      <c r="Q157" s="249">
        <v>0</v>
      </c>
      <c r="R157" s="249">
        <f>Q157*H157</f>
        <v>0</v>
      </c>
      <c r="S157" s="249">
        <v>0</v>
      </c>
      <c r="T157" s="25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133</v>
      </c>
      <c r="AT157" s="228" t="s">
        <v>129</v>
      </c>
      <c r="AU157" s="228" t="s">
        <v>83</v>
      </c>
      <c r="AY157" s="14" t="s">
        <v>127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81</v>
      </c>
      <c r="BK157" s="229">
        <f>ROUND(I157*H157,2)</f>
        <v>0</v>
      </c>
      <c r="BL157" s="14" t="s">
        <v>133</v>
      </c>
      <c r="BM157" s="228" t="s">
        <v>875</v>
      </c>
    </row>
    <row r="158" s="2" customFormat="1" ht="6.96" customHeight="1">
      <c r="A158" s="35"/>
      <c r="B158" s="63"/>
      <c r="C158" s="64"/>
      <c r="D158" s="64"/>
      <c r="E158" s="64"/>
      <c r="F158" s="64"/>
      <c r="G158" s="64"/>
      <c r="H158" s="64"/>
      <c r="I158" s="64"/>
      <c r="J158" s="64"/>
      <c r="K158" s="64"/>
      <c r="L158" s="41"/>
      <c r="M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</row>
  </sheetData>
  <sheetProtection sheet="1" autoFilter="0" formatColumns="0" formatRows="0" objects="1" scenarios="1" spinCount="100000" saltValue="Auwk/5eYBe+FvZmOttfeWtItSgvWOn7n2hWWwKf71x3trwYkM4BAsLONVz+63/9YLsdFLJZyW4sIrIdmOa4rHA==" hashValue="csL5FtrpZ68kx3F1RNbtwa9vuB0udyif3f99g8NdYUojwf3cJuQ+p1dd2XGtyYMb4iH9zB0sOFQ4klHKddMD2A==" algorithmName="SHA-512" password="DEB6"/>
  <autoFilter ref="C121:K15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96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Přípojka splaškové a dešťové kanalizace, oplocení areálu na Ořechovské 35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876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15. 12. 2023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30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ROUND((SUM(BE118:BE126)),  2)</f>
        <v>0</v>
      </c>
      <c r="G33" s="35"/>
      <c r="H33" s="35"/>
      <c r="I33" s="152">
        <v>0.20999999999999999</v>
      </c>
      <c r="J33" s="151">
        <f>ROUND(((SUM(BE118:BE126))*I33),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ROUND((SUM(BF118:BF126)),  2)</f>
        <v>0</v>
      </c>
      <c r="G34" s="35"/>
      <c r="H34" s="35"/>
      <c r="I34" s="152">
        <v>0.12</v>
      </c>
      <c r="J34" s="151">
        <f>ROUND(((SUM(BF118:BF126))*I34),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ROUND((SUM(BG118:BG126)),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ROUND((SUM(BH118:BH126)),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ROUND((SUM(BI118:BI126)),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Přípojka splaškové a dešťové kanalizace, oplocení areálu na Ořechovské 35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23-564-4 - VRN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15. 12. 2023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100</v>
      </c>
      <c r="D94" s="173"/>
      <c r="E94" s="173"/>
      <c r="F94" s="173"/>
      <c r="G94" s="173"/>
      <c r="H94" s="173"/>
      <c r="I94" s="173"/>
      <c r="J94" s="174" t="s">
        <v>101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102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103</v>
      </c>
    </row>
    <row r="97" s="9" customFormat="1" ht="24.96" customHeight="1">
      <c r="A97" s="9"/>
      <c r="B97" s="176"/>
      <c r="C97" s="177"/>
      <c r="D97" s="178" t="s">
        <v>877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878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112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71" t="str">
        <f>E7</f>
        <v>Přípojka splaškové a dešťové kanalizace, oplocení areálu na Ořechovské 35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97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23-564-4 - VRN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 xml:space="preserve"> </v>
      </c>
      <c r="G112" s="37"/>
      <c r="H112" s="37"/>
      <c r="I112" s="29" t="s">
        <v>22</v>
      </c>
      <c r="J112" s="76" t="str">
        <f>IF(J12="","",J12)</f>
        <v>15. 12. 2023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7"/>
      <c r="E114" s="37"/>
      <c r="F114" s="24" t="str">
        <f>E15</f>
        <v xml:space="preserve"> </v>
      </c>
      <c r="G114" s="37"/>
      <c r="H114" s="37"/>
      <c r="I114" s="29" t="s">
        <v>29</v>
      </c>
      <c r="J114" s="33" t="str">
        <f>E21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27</v>
      </c>
      <c r="D115" s="37"/>
      <c r="E115" s="37"/>
      <c r="F115" s="24" t="str">
        <f>IF(E18="","",E18)</f>
        <v>Vyplň údaj</v>
      </c>
      <c r="G115" s="37"/>
      <c r="H115" s="37"/>
      <c r="I115" s="29" t="s">
        <v>30</v>
      </c>
      <c r="J115" s="33" t="str">
        <f>E24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113</v>
      </c>
      <c r="D117" s="191" t="s">
        <v>58</v>
      </c>
      <c r="E117" s="191" t="s">
        <v>54</v>
      </c>
      <c r="F117" s="191" t="s">
        <v>55</v>
      </c>
      <c r="G117" s="191" t="s">
        <v>114</v>
      </c>
      <c r="H117" s="191" t="s">
        <v>115</v>
      </c>
      <c r="I117" s="191" t="s">
        <v>116</v>
      </c>
      <c r="J117" s="192" t="s">
        <v>101</v>
      </c>
      <c r="K117" s="193" t="s">
        <v>117</v>
      </c>
      <c r="L117" s="194"/>
      <c r="M117" s="97" t="s">
        <v>1</v>
      </c>
      <c r="N117" s="98" t="s">
        <v>37</v>
      </c>
      <c r="O117" s="98" t="s">
        <v>118</v>
      </c>
      <c r="P117" s="98" t="s">
        <v>119</v>
      </c>
      <c r="Q117" s="98" t="s">
        <v>120</v>
      </c>
      <c r="R117" s="98" t="s">
        <v>121</v>
      </c>
      <c r="S117" s="98" t="s">
        <v>122</v>
      </c>
      <c r="T117" s="99" t="s">
        <v>123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124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0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72</v>
      </c>
      <c r="AU118" s="14" t="s">
        <v>103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72</v>
      </c>
      <c r="E119" s="203" t="s">
        <v>879</v>
      </c>
      <c r="F119" s="203" t="s">
        <v>880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133</v>
      </c>
      <c r="AT119" s="212" t="s">
        <v>72</v>
      </c>
      <c r="AU119" s="212" t="s">
        <v>73</v>
      </c>
      <c r="AY119" s="211" t="s">
        <v>127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72</v>
      </c>
      <c r="E120" s="214" t="s">
        <v>881</v>
      </c>
      <c r="F120" s="214" t="s">
        <v>94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SUM(P121:P126)</f>
        <v>0</v>
      </c>
      <c r="Q120" s="208"/>
      <c r="R120" s="209">
        <f>SUM(R121:R126)</f>
        <v>0</v>
      </c>
      <c r="S120" s="208"/>
      <c r="T120" s="210">
        <f>SUM(T121:T126)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133</v>
      </c>
      <c r="AT120" s="212" t="s">
        <v>72</v>
      </c>
      <c r="AU120" s="212" t="s">
        <v>81</v>
      </c>
      <c r="AY120" s="211" t="s">
        <v>127</v>
      </c>
      <c r="BK120" s="213">
        <f>SUM(BK121:BK126)</f>
        <v>0</v>
      </c>
    </row>
    <row r="121" s="2" customFormat="1" ht="16.5" customHeight="1">
      <c r="A121" s="35"/>
      <c r="B121" s="36"/>
      <c r="C121" s="216" t="s">
        <v>81</v>
      </c>
      <c r="D121" s="216" t="s">
        <v>129</v>
      </c>
      <c r="E121" s="217" t="s">
        <v>81</v>
      </c>
      <c r="F121" s="218" t="s">
        <v>882</v>
      </c>
      <c r="G121" s="219" t="s">
        <v>271</v>
      </c>
      <c r="H121" s="220">
        <v>1</v>
      </c>
      <c r="I121" s="221"/>
      <c r="J121" s="222">
        <f>ROUND(I121*H121,2)</f>
        <v>0</v>
      </c>
      <c r="K121" s="223"/>
      <c r="L121" s="41"/>
      <c r="M121" s="224" t="s">
        <v>1</v>
      </c>
      <c r="N121" s="225" t="s">
        <v>38</v>
      </c>
      <c r="O121" s="88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818</v>
      </c>
      <c r="AT121" s="228" t="s">
        <v>129</v>
      </c>
      <c r="AU121" s="228" t="s">
        <v>83</v>
      </c>
      <c r="AY121" s="14" t="s">
        <v>127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4" t="s">
        <v>81</v>
      </c>
      <c r="BK121" s="229">
        <f>ROUND(I121*H121,2)</f>
        <v>0</v>
      </c>
      <c r="BL121" s="14" t="s">
        <v>818</v>
      </c>
      <c r="BM121" s="228" t="s">
        <v>883</v>
      </c>
    </row>
    <row r="122" s="2" customFormat="1" ht="16.5" customHeight="1">
      <c r="A122" s="35"/>
      <c r="B122" s="36"/>
      <c r="C122" s="216" t="s">
        <v>83</v>
      </c>
      <c r="D122" s="216" t="s">
        <v>129</v>
      </c>
      <c r="E122" s="217" t="s">
        <v>83</v>
      </c>
      <c r="F122" s="218" t="s">
        <v>884</v>
      </c>
      <c r="G122" s="219" t="s">
        <v>271</v>
      </c>
      <c r="H122" s="220">
        <v>1</v>
      </c>
      <c r="I122" s="221"/>
      <c r="J122" s="222">
        <f>ROUND(I122*H122,2)</f>
        <v>0</v>
      </c>
      <c r="K122" s="223"/>
      <c r="L122" s="41"/>
      <c r="M122" s="224" t="s">
        <v>1</v>
      </c>
      <c r="N122" s="225" t="s">
        <v>38</v>
      </c>
      <c r="O122" s="88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8" t="s">
        <v>818</v>
      </c>
      <c r="AT122" s="228" t="s">
        <v>129</v>
      </c>
      <c r="AU122" s="228" t="s">
        <v>83</v>
      </c>
      <c r="AY122" s="14" t="s">
        <v>127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4" t="s">
        <v>81</v>
      </c>
      <c r="BK122" s="229">
        <f>ROUND(I122*H122,2)</f>
        <v>0</v>
      </c>
      <c r="BL122" s="14" t="s">
        <v>818</v>
      </c>
      <c r="BM122" s="228" t="s">
        <v>885</v>
      </c>
    </row>
    <row r="123" s="2" customFormat="1" ht="16.5" customHeight="1">
      <c r="A123" s="35"/>
      <c r="B123" s="36"/>
      <c r="C123" s="216" t="s">
        <v>138</v>
      </c>
      <c r="D123" s="216" t="s">
        <v>129</v>
      </c>
      <c r="E123" s="217" t="s">
        <v>138</v>
      </c>
      <c r="F123" s="218" t="s">
        <v>886</v>
      </c>
      <c r="G123" s="219" t="s">
        <v>271</v>
      </c>
      <c r="H123" s="220">
        <v>1</v>
      </c>
      <c r="I123" s="221"/>
      <c r="J123" s="222">
        <f>ROUND(I123*H123,2)</f>
        <v>0</v>
      </c>
      <c r="K123" s="223"/>
      <c r="L123" s="41"/>
      <c r="M123" s="224" t="s">
        <v>1</v>
      </c>
      <c r="N123" s="225" t="s">
        <v>38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818</v>
      </c>
      <c r="AT123" s="228" t="s">
        <v>129</v>
      </c>
      <c r="AU123" s="228" t="s">
        <v>83</v>
      </c>
      <c r="AY123" s="14" t="s">
        <v>127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81</v>
      </c>
      <c r="BK123" s="229">
        <f>ROUND(I123*H123,2)</f>
        <v>0</v>
      </c>
      <c r="BL123" s="14" t="s">
        <v>818</v>
      </c>
      <c r="BM123" s="228" t="s">
        <v>887</v>
      </c>
    </row>
    <row r="124" s="2" customFormat="1" ht="21.75" customHeight="1">
      <c r="A124" s="35"/>
      <c r="B124" s="36"/>
      <c r="C124" s="216" t="s">
        <v>133</v>
      </c>
      <c r="D124" s="216" t="s">
        <v>129</v>
      </c>
      <c r="E124" s="217" t="s">
        <v>133</v>
      </c>
      <c r="F124" s="218" t="s">
        <v>888</v>
      </c>
      <c r="G124" s="219" t="s">
        <v>271</v>
      </c>
      <c r="H124" s="220">
        <v>1</v>
      </c>
      <c r="I124" s="221"/>
      <c r="J124" s="222">
        <f>ROUND(I124*H124,2)</f>
        <v>0</v>
      </c>
      <c r="K124" s="223"/>
      <c r="L124" s="41"/>
      <c r="M124" s="224" t="s">
        <v>1</v>
      </c>
      <c r="N124" s="225" t="s">
        <v>38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818</v>
      </c>
      <c r="AT124" s="228" t="s">
        <v>129</v>
      </c>
      <c r="AU124" s="228" t="s">
        <v>83</v>
      </c>
      <c r="AY124" s="14" t="s">
        <v>127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81</v>
      </c>
      <c r="BK124" s="229">
        <f>ROUND(I124*H124,2)</f>
        <v>0</v>
      </c>
      <c r="BL124" s="14" t="s">
        <v>818</v>
      </c>
      <c r="BM124" s="228" t="s">
        <v>889</v>
      </c>
    </row>
    <row r="125" s="2" customFormat="1" ht="21.75" customHeight="1">
      <c r="A125" s="35"/>
      <c r="B125" s="36"/>
      <c r="C125" s="216" t="s">
        <v>145</v>
      </c>
      <c r="D125" s="216" t="s">
        <v>129</v>
      </c>
      <c r="E125" s="217" t="s">
        <v>145</v>
      </c>
      <c r="F125" s="218" t="s">
        <v>890</v>
      </c>
      <c r="G125" s="219" t="s">
        <v>271</v>
      </c>
      <c r="H125" s="220">
        <v>1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38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818</v>
      </c>
      <c r="AT125" s="228" t="s">
        <v>129</v>
      </c>
      <c r="AU125" s="228" t="s">
        <v>83</v>
      </c>
      <c r="AY125" s="14" t="s">
        <v>127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81</v>
      </c>
      <c r="BK125" s="229">
        <f>ROUND(I125*H125,2)</f>
        <v>0</v>
      </c>
      <c r="BL125" s="14" t="s">
        <v>818</v>
      </c>
      <c r="BM125" s="228" t="s">
        <v>891</v>
      </c>
    </row>
    <row r="126" s="2" customFormat="1" ht="16.5" customHeight="1">
      <c r="A126" s="35"/>
      <c r="B126" s="36"/>
      <c r="C126" s="216" t="s">
        <v>150</v>
      </c>
      <c r="D126" s="216" t="s">
        <v>129</v>
      </c>
      <c r="E126" s="217" t="s">
        <v>150</v>
      </c>
      <c r="F126" s="218" t="s">
        <v>892</v>
      </c>
      <c r="G126" s="219" t="s">
        <v>271</v>
      </c>
      <c r="H126" s="220">
        <v>1</v>
      </c>
      <c r="I126" s="221"/>
      <c r="J126" s="222">
        <f>ROUND(I126*H126,2)</f>
        <v>0</v>
      </c>
      <c r="K126" s="223"/>
      <c r="L126" s="41"/>
      <c r="M126" s="246" t="s">
        <v>1</v>
      </c>
      <c r="N126" s="247" t="s">
        <v>38</v>
      </c>
      <c r="O126" s="248"/>
      <c r="P126" s="249">
        <f>O126*H126</f>
        <v>0</v>
      </c>
      <c r="Q126" s="249">
        <v>0</v>
      </c>
      <c r="R126" s="249">
        <f>Q126*H126</f>
        <v>0</v>
      </c>
      <c r="S126" s="249">
        <v>0</v>
      </c>
      <c r="T126" s="25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818</v>
      </c>
      <c r="AT126" s="228" t="s">
        <v>129</v>
      </c>
      <c r="AU126" s="228" t="s">
        <v>83</v>
      </c>
      <c r="AY126" s="14" t="s">
        <v>127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81</v>
      </c>
      <c r="BK126" s="229">
        <f>ROUND(I126*H126,2)</f>
        <v>0</v>
      </c>
      <c r="BL126" s="14" t="s">
        <v>818</v>
      </c>
      <c r="BM126" s="228" t="s">
        <v>893</v>
      </c>
    </row>
    <row r="127" s="2" customFormat="1" ht="6.96" customHeight="1">
      <c r="A127" s="35"/>
      <c r="B127" s="63"/>
      <c r="C127" s="64"/>
      <c r="D127" s="64"/>
      <c r="E127" s="64"/>
      <c r="F127" s="64"/>
      <c r="G127" s="64"/>
      <c r="H127" s="64"/>
      <c r="I127" s="64"/>
      <c r="J127" s="64"/>
      <c r="K127" s="64"/>
      <c r="L127" s="41"/>
      <c r="M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</sheetData>
  <sheetProtection sheet="1" autoFilter="0" formatColumns="0" formatRows="0" objects="1" scenarios="1" spinCount="100000" saltValue="FWamFD2V7+Dtqjs19JEe6QwQa22fTgJRImBx6EQHs8amErDVD9uME6tCvBBuuVwfTFUnIcmRQ02fF7lAokypgw==" hashValue="ocD9PSOYOcH5TYoue3k8xeIBje6BOhkHxsYRpw6q638RqP/FzVFnftvCTzje+17rl8qzxtIykas4GWzZQUX5HQ==" algorithmName="SHA-512" password="DEB6"/>
  <autoFilter ref="C117:K12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Gottwald</dc:creator>
  <cp:lastModifiedBy>Petr Gottwald</cp:lastModifiedBy>
  <dcterms:created xsi:type="dcterms:W3CDTF">2024-04-08T05:30:40Z</dcterms:created>
  <dcterms:modified xsi:type="dcterms:W3CDTF">2024-04-08T05:30:47Z</dcterms:modified>
</cp:coreProperties>
</file>