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ÝBĚROVÁ ŘÍZENÍ\KAREL\VŘ 2024\31 VŘ Stavební úpravy učebny H12\PODKLADY\"/>
    </mc:Choice>
  </mc:AlternateContent>
  <xr:revisionPtr revIDLastSave="0" documentId="13_ncr:1_{7D54B863-6C64-4D6C-A596-C72694124EE1}" xr6:coauthVersionLast="47" xr6:coauthVersionMax="47" xr10:uidLastSave="{00000000-0000-0000-0000-000000000000}"/>
  <bookViews>
    <workbookView xWindow="-19320" yWindow="-120" windowWidth="19440" windowHeight="156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10167_03-1 Pol" sheetId="12" r:id="rId4"/>
    <sheet name="Elektro" sheetId="14" r:id="rId5"/>
    <sheet name="VZT" sheetId="13" r:id="rId6"/>
  </sheets>
  <externalReferences>
    <externalReference r:id="rId7"/>
    <externalReference r:id="rId8"/>
  </externalReferences>
  <definedNames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xlnm._FilterDatabase" localSheetId="5" hidden="1">VZT!$A$2:$I$105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5" hidden="1">{#N/A,#N/A,TRUE,"Krycí list"}</definedName>
    <definedName name="_SO16" hidden="1">{#N/A,#N/A,TRUE,"Krycí list"}</definedName>
    <definedName name="A" localSheetId="5" hidden="1">{#N/A,#N/A,TRUE,"Krycí list"}</definedName>
    <definedName name="A" hidden="1">{#N/A,#N/A,TRUE,"Krycí list"}</definedName>
    <definedName name="aaa" localSheetId="5" hidden="1">{#N/A,#N/A,TRUE,"Krycí list"}</definedName>
    <definedName name="aaa" hidden="1">{#N/A,#N/A,TRUE,"Krycí list"}</definedName>
    <definedName name="aaaaaaaa" localSheetId="5" hidden="1">{#N/A,#N/A,TRUE,"Krycí list"}</definedName>
    <definedName name="aaaaaaaa" hidden="1">{#N/A,#N/A,TRUE,"Krycí list"}</definedName>
    <definedName name="B" localSheetId="5" hidden="1">{#N/A,#N/A,TRUE,"Krycí list"}</definedName>
    <definedName name="B" hidden="1">{#N/A,#N/A,TRUE,"Krycí list"}</definedName>
    <definedName name="CDOK">#REF!</definedName>
    <definedName name="CDOK1">#REF!</definedName>
    <definedName name="CDOK2">#REF!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enik2017">[1]List1!$D$2:$D$515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FVCWREC" localSheetId="5" hidden="1">{#N/A,#N/A,TRUE,"Krycí list"}</definedName>
    <definedName name="FVCWREC" hidden="1">{#N/A,#N/A,TRUE,"Krycí list"}</definedName>
    <definedName name="CHVALIL1">#REF!</definedName>
    <definedName name="IČO" localSheetId="1">Stavba!$I$11</definedName>
    <definedName name="KONTROL1">#REF!</definedName>
    <definedName name="KONTROL2">#REF!</definedName>
    <definedName name="KONTROL3">#REF!</definedName>
    <definedName name="KONTROL4">#REF!</definedName>
    <definedName name="Mena">Stavba!$J$29</definedName>
    <definedName name="mila" localSheetId="5" hidden="1">{#N/A,#N/A,TRUE,"Krycí list"}</definedName>
    <definedName name="mila" hidden="1">{#N/A,#N/A,TRUE,"Krycí list"}</definedName>
    <definedName name="MistoStavby">Stavba!$D$4</definedName>
    <definedName name="NAZEV">#REF!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3">'03 10167_03-1 Pol'!$1:$7</definedName>
    <definedName name="_xlnm.Print_Titles" localSheetId="5">VZT!$1:$3</definedName>
    <definedName name="_xlnm.Print_Titles">#REF!</definedName>
    <definedName name="nový" localSheetId="5" hidden="1">{#N/A,#N/A,TRUE,"Krycí list"}</definedName>
    <definedName name="nový" hidden="1">{#N/A,#N/A,TRUE,"Krycí list"}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10167_03-1 Pol'!$A$1:$Y$142</definedName>
    <definedName name="_xlnm.Print_Area" localSheetId="4">Elektro!$A$1:$F$101</definedName>
    <definedName name="_xlnm.Print_Area" localSheetId="1">Stavba!$A$1:$J$61</definedName>
    <definedName name="_xlnm.Print_Area" localSheetId="5">VZT!$A$1:$I$105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1_Build_001">#REF!</definedName>
    <definedName name="P1_Build_003">#REF!</definedName>
    <definedName name="P2_Build_300">#REF!</definedName>
    <definedName name="P2_Build_302">#REF!</definedName>
    <definedName name="P2_Build_303">#REF!</definedName>
    <definedName name="P2_Build_601">#REF!</definedName>
    <definedName name="P2_Build_602">#REF!</definedName>
    <definedName name="P3_Build_1001">#REF!</definedName>
    <definedName name="P3_Build_1002">#REF!</definedName>
    <definedName name="P3_Build_1003">#REF!</definedName>
    <definedName name="P3_Build_1004">#REF!</definedName>
    <definedName name="P3_Build_1005">#REF!</definedName>
    <definedName name="P3_Build_1006">#REF!</definedName>
    <definedName name="P3_Build_1007">#REF!</definedName>
    <definedName name="P3_Build_1008">#REF!</definedName>
    <definedName name="P3_Build_2001">#REF!</definedName>
    <definedName name="P3_Build_2002">#REF!</definedName>
    <definedName name="P3_Build_2003">#REF!</definedName>
    <definedName name="P3_Build_2005">#REF!</definedName>
    <definedName name="P3_Build_2006">#REF!</definedName>
    <definedName name="P3_Build_2007">#REF!</definedName>
    <definedName name="P3_Build_2008">#REF!</definedName>
    <definedName name="P3_Build_502">#REF!</definedName>
    <definedName name="P3_Build_503">#REF!</definedName>
    <definedName name="P3_Build_504">#REF!</definedName>
    <definedName name="P4_Build_100">#REF!</definedName>
    <definedName name="P4_Build_501">#REF!</definedName>
    <definedName name="P4_Build_505">#REF!</definedName>
    <definedName name="PACKAGE_1">#REF!</definedName>
    <definedName name="PACKAGE_2">#REF!</definedName>
    <definedName name="PACKAGE_3">#REF!</definedName>
    <definedName name="PACKAGE_4">#REF!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">#REF!</definedName>
    <definedName name="Projektant">Stavba!$D$8</definedName>
    <definedName name="REV">#REF!</definedName>
    <definedName name="rozp" localSheetId="5" hidden="1">{#N/A,#N/A,TRUE,"Krycí list"}</definedName>
    <definedName name="rozp" hidden="1">{#N/A,#N/A,TRUE,"Krycí list"}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localSheetId="5" hidden="1">{#N/A,#N/A,TRUE,"Krycí list"}</definedName>
    <definedName name="smaz" hidden="1">{#N/A,#N/A,TRUE,"Krycí list"}</definedName>
    <definedName name="soupis" localSheetId="5" hidden="1">{#N/A,#N/A,TRUE,"Krycí list"}</definedName>
    <definedName name="soupis" hidden="1">{#N/A,#N/A,TRUE,"Krycí list"}</definedName>
    <definedName name="SPD">#REF!</definedName>
    <definedName name="SSSSSS" localSheetId="5" hidden="1">{#N/A,#N/A,TRUE,"Krycí list"}</definedName>
    <definedName name="SSSSSS" hidden="1">{#N/A,#N/A,TRUE,"Krycí list"}</definedName>
    <definedName name="summary" localSheetId="5" hidden="1">{#N/A,#N/A,TRUE,"Krycí list"}</definedName>
    <definedName name="summary" hidden="1">{#N/A,#N/A,TRUE,"Krycí list"}</definedName>
    <definedName name="tab">#REF!</definedName>
    <definedName name="UKOL">#REF!</definedName>
    <definedName name="VIZA" localSheetId="5" hidden="1">{#N/A,#N/A,TRUE,"Krycí list"}</definedName>
    <definedName name="VIZA" hidden="1">{#N/A,#N/A,TRUE,"Krycí list"}</definedName>
    <definedName name="VIZA12" localSheetId="5" hidden="1">{#N/A,#N/A,TRUE,"Krycí list"}</definedName>
    <definedName name="VIZA12" hidden="1">{#N/A,#N/A,TRUE,"Krycí list"}</definedName>
    <definedName name="viza2" localSheetId="5" hidden="1">{#N/A,#N/A,TRUE,"Krycí list"}</definedName>
    <definedName name="viza2" hidden="1">{#N/A,#N/A,TRUE,"Krycí list"}</definedName>
    <definedName name="VN" localSheetId="5" hidden="1">{#N/A,#N/A,TRUE,"Krycí list"}</definedName>
    <definedName name="VN" hidden="1">{#N/A,#N/A,TRUE,"Krycí list"}</definedName>
    <definedName name="Vypracoval">Stavba!$D$14</definedName>
    <definedName name="wrn.Kontrolní._.rozpočet." localSheetId="5" hidden="1">{#N/A,#N/A,TRUE,"Krycí list"}</definedName>
    <definedName name="wrn.Kontrolní._.rozpočet." hidden="1">{#N/A,#N/A,TRUE,"Krycí list"}</definedName>
    <definedName name="wrn.Kontrolní._.rozpoeet." localSheetId="5" hidden="1">{#N/A,#N/A,TRUE,"Krycí list"}</definedName>
    <definedName name="wrn.Kontrolní._.rozpoeet." hidden="1">{#N/A,#N/A,TRUE,"Krycí list"}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NIK">#REF!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  <definedName name="ZPRAC1">#REF!</definedName>
    <definedName name="ZPRAC2">#REF!</definedName>
    <definedName name="ZPRAC3">#REF!</definedName>
    <definedName name="ZPRAC4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2" l="1"/>
  <c r="G121" i="12" s="1"/>
  <c r="G124" i="12"/>
  <c r="G125" i="12"/>
  <c r="G9" i="12"/>
  <c r="G11" i="12"/>
  <c r="G13" i="12"/>
  <c r="G15" i="12"/>
  <c r="G17" i="12"/>
  <c r="G19" i="12"/>
  <c r="G21" i="12"/>
  <c r="G23" i="12"/>
  <c r="G25" i="12"/>
  <c r="G27" i="12"/>
  <c r="G29" i="12"/>
  <c r="G30" i="12"/>
  <c r="G32" i="12"/>
  <c r="G33" i="12"/>
  <c r="G28" i="12" s="1"/>
  <c r="G35" i="12"/>
  <c r="G36" i="12"/>
  <c r="G38" i="12"/>
  <c r="G40" i="12"/>
  <c r="G41" i="12"/>
  <c r="G43" i="12"/>
  <c r="G44" i="12"/>
  <c r="G45" i="12"/>
  <c r="G46" i="12"/>
  <c r="G50" i="12"/>
  <c r="G52" i="12"/>
  <c r="G56" i="12"/>
  <c r="G58" i="12"/>
  <c r="G60" i="12"/>
  <c r="G62" i="12"/>
  <c r="G63" i="12"/>
  <c r="G65" i="12"/>
  <c r="G67" i="12"/>
  <c r="G69" i="12"/>
  <c r="G70" i="12"/>
  <c r="G73" i="12"/>
  <c r="G74" i="12"/>
  <c r="G76" i="12"/>
  <c r="G78" i="12"/>
  <c r="G81" i="12"/>
  <c r="G83" i="12"/>
  <c r="G84" i="12"/>
  <c r="G86" i="12"/>
  <c r="G87" i="12"/>
  <c r="G88" i="12"/>
  <c r="G89" i="12"/>
  <c r="G90" i="12"/>
  <c r="G91" i="12"/>
  <c r="G92" i="12"/>
  <c r="G93" i="12"/>
  <c r="G95" i="12"/>
  <c r="G94" i="12" s="1"/>
  <c r="G97" i="12"/>
  <c r="G96" i="12" s="1"/>
  <c r="G99" i="12"/>
  <c r="G100" i="12"/>
  <c r="G102" i="12"/>
  <c r="G103" i="12"/>
  <c r="G104" i="12"/>
  <c r="G105" i="12"/>
  <c r="G106" i="12"/>
  <c r="G107" i="12"/>
  <c r="G110" i="12"/>
  <c r="G112" i="12"/>
  <c r="G116" i="12"/>
  <c r="G120" i="12"/>
  <c r="G119" i="12" s="1"/>
  <c r="G127" i="12"/>
  <c r="G128" i="12"/>
  <c r="G129" i="12"/>
  <c r="G123" i="12" s="1"/>
  <c r="G130" i="12"/>
  <c r="G98" i="12" l="1"/>
  <c r="G109" i="12"/>
  <c r="G61" i="12"/>
  <c r="F98" i="14"/>
  <c r="F97" i="14"/>
  <c r="F96" i="14"/>
  <c r="F95" i="14"/>
  <c r="F94" i="14"/>
  <c r="F93" i="14"/>
  <c r="C92" i="14"/>
  <c r="F92" i="14" s="1"/>
  <c r="F91" i="14"/>
  <c r="F90" i="14"/>
  <c r="F86" i="14"/>
  <c r="F85" i="14"/>
  <c r="F84" i="14"/>
  <c r="F87" i="14" s="1"/>
  <c r="F83" i="14"/>
  <c r="F79" i="14"/>
  <c r="F78" i="14"/>
  <c r="F77" i="14"/>
  <c r="F76" i="14"/>
  <c r="F75" i="14"/>
  <c r="F74" i="14"/>
  <c r="F73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70" i="14" s="1"/>
  <c r="F54" i="14"/>
  <c r="F52" i="14"/>
  <c r="F51" i="14"/>
  <c r="F50" i="14"/>
  <c r="F49" i="14"/>
  <c r="F48" i="14"/>
  <c r="C46" i="14"/>
  <c r="F46" i="14" s="1"/>
  <c r="F45" i="14"/>
  <c r="F44" i="14"/>
  <c r="F43" i="14"/>
  <c r="F41" i="14"/>
  <c r="F36" i="14"/>
  <c r="F35" i="14"/>
  <c r="F34" i="14"/>
  <c r="F33" i="14"/>
  <c r="F37" i="14" s="1"/>
  <c r="F29" i="14"/>
  <c r="F28" i="14"/>
  <c r="F27" i="14"/>
  <c r="F23" i="14"/>
  <c r="F22" i="14"/>
  <c r="F21" i="14"/>
  <c r="F20" i="14"/>
  <c r="F19" i="14"/>
  <c r="F18" i="14"/>
  <c r="F13" i="14"/>
  <c r="F11" i="14"/>
  <c r="F9" i="14"/>
  <c r="F7" i="14"/>
  <c r="I91" i="13"/>
  <c r="I90" i="13"/>
  <c r="I89" i="13"/>
  <c r="I88" i="13"/>
  <c r="I87" i="13"/>
  <c r="I86" i="13"/>
  <c r="I85" i="13"/>
  <c r="I84" i="13"/>
  <c r="I83" i="13"/>
  <c r="I79" i="13"/>
  <c r="I78" i="13"/>
  <c r="I77" i="13"/>
  <c r="I76" i="13"/>
  <c r="I75" i="13"/>
  <c r="I74" i="13"/>
  <c r="I73" i="13"/>
  <c r="I72" i="13"/>
  <c r="I71" i="13"/>
  <c r="I62" i="13"/>
  <c r="I61" i="13"/>
  <c r="I60" i="13"/>
  <c r="I59" i="13"/>
  <c r="I58" i="13"/>
  <c r="I57" i="13"/>
  <c r="I56" i="13"/>
  <c r="I55" i="13"/>
  <c r="I54" i="13"/>
  <c r="I53" i="13"/>
  <c r="I52" i="13"/>
  <c r="I49" i="13"/>
  <c r="I48" i="13"/>
  <c r="I47" i="13"/>
  <c r="I46" i="13"/>
  <c r="I45" i="13"/>
  <c r="I44" i="13"/>
  <c r="I42" i="13"/>
  <c r="I41" i="13"/>
  <c r="I40" i="13"/>
  <c r="I39" i="13"/>
  <c r="I38" i="13"/>
  <c r="I37" i="13"/>
  <c r="I36" i="13"/>
  <c r="I33" i="13"/>
  <c r="I32" i="13"/>
  <c r="I31" i="13"/>
  <c r="I30" i="13"/>
  <c r="I29" i="13"/>
  <c r="I28" i="13"/>
  <c r="I26" i="13"/>
  <c r="I25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0" i="13"/>
  <c r="I9" i="13"/>
  <c r="I8" i="13"/>
  <c r="I7" i="13"/>
  <c r="I6" i="13"/>
  <c r="I67" i="13" l="1"/>
  <c r="I95" i="13" s="1"/>
  <c r="F99" i="14"/>
  <c r="F80" i="14"/>
  <c r="F55" i="14"/>
  <c r="F30" i="14"/>
  <c r="F24" i="14"/>
  <c r="F15" i="14"/>
  <c r="F101" i="14"/>
  <c r="I60" i="1"/>
  <c r="I57" i="1"/>
  <c r="I56" i="1"/>
  <c r="I55" i="1"/>
  <c r="I54" i="1"/>
  <c r="I53" i="1"/>
  <c r="I52" i="1"/>
  <c r="I51" i="1"/>
  <c r="I50" i="1"/>
  <c r="M9" i="12"/>
  <c r="I9" i="12"/>
  <c r="K9" i="12"/>
  <c r="O9" i="12"/>
  <c r="Q9" i="12"/>
  <c r="V9" i="12"/>
  <c r="I11" i="12"/>
  <c r="K11" i="12"/>
  <c r="M11" i="12"/>
  <c r="O11" i="12"/>
  <c r="Q11" i="12"/>
  <c r="V11" i="12"/>
  <c r="I13" i="12"/>
  <c r="K13" i="12"/>
  <c r="M13" i="12"/>
  <c r="O13" i="12"/>
  <c r="Q13" i="12"/>
  <c r="V13" i="12"/>
  <c r="I15" i="12"/>
  <c r="K15" i="12"/>
  <c r="M15" i="12"/>
  <c r="O15" i="12"/>
  <c r="Q15" i="12"/>
  <c r="V15" i="12"/>
  <c r="I17" i="12"/>
  <c r="K17" i="12"/>
  <c r="M17" i="12"/>
  <c r="O17" i="12"/>
  <c r="Q17" i="12"/>
  <c r="V17" i="12"/>
  <c r="I19" i="12"/>
  <c r="K19" i="12"/>
  <c r="M19" i="12"/>
  <c r="O19" i="12"/>
  <c r="Q19" i="12"/>
  <c r="V19" i="12"/>
  <c r="M21" i="12"/>
  <c r="I21" i="12"/>
  <c r="K21" i="12"/>
  <c r="O21" i="12"/>
  <c r="Q21" i="12"/>
  <c r="V21" i="12"/>
  <c r="G8" i="12"/>
  <c r="I49" i="1" s="1"/>
  <c r="I23" i="12"/>
  <c r="K23" i="12"/>
  <c r="O23" i="12"/>
  <c r="Q23" i="12"/>
  <c r="V23" i="12"/>
  <c r="M25" i="12"/>
  <c r="I25" i="12"/>
  <c r="K25" i="12"/>
  <c r="O25" i="12"/>
  <c r="Q25" i="12"/>
  <c r="V25" i="12"/>
  <c r="M27" i="12"/>
  <c r="I27" i="12"/>
  <c r="K27" i="12"/>
  <c r="O27" i="12"/>
  <c r="Q27" i="12"/>
  <c r="V27" i="12"/>
  <c r="I29" i="12"/>
  <c r="K29" i="12"/>
  <c r="M29" i="12"/>
  <c r="O29" i="12"/>
  <c r="Q29" i="12"/>
  <c r="V29" i="12"/>
  <c r="M30" i="12"/>
  <c r="I30" i="12"/>
  <c r="K30" i="12"/>
  <c r="O30" i="12"/>
  <c r="Q30" i="12"/>
  <c r="V30" i="12"/>
  <c r="I32" i="12"/>
  <c r="K32" i="12"/>
  <c r="M32" i="12"/>
  <c r="O32" i="12"/>
  <c r="Q32" i="12"/>
  <c r="V32" i="12"/>
  <c r="M33" i="12"/>
  <c r="I33" i="12"/>
  <c r="K33" i="12"/>
  <c r="O33" i="12"/>
  <c r="Q33" i="12"/>
  <c r="V33" i="12"/>
  <c r="M35" i="12"/>
  <c r="I35" i="12"/>
  <c r="K35" i="12"/>
  <c r="O35" i="12"/>
  <c r="Q35" i="12"/>
  <c r="V35" i="12"/>
  <c r="M36" i="12"/>
  <c r="I36" i="12"/>
  <c r="K36" i="12"/>
  <c r="O36" i="12"/>
  <c r="Q36" i="12"/>
  <c r="V36" i="12"/>
  <c r="I38" i="12"/>
  <c r="K38" i="12"/>
  <c r="M38" i="12"/>
  <c r="O38" i="12"/>
  <c r="Q38" i="12"/>
  <c r="V38" i="12"/>
  <c r="I40" i="12"/>
  <c r="K40" i="12"/>
  <c r="M40" i="12"/>
  <c r="O40" i="12"/>
  <c r="Q40" i="12"/>
  <c r="V40" i="12"/>
  <c r="I41" i="12"/>
  <c r="K41" i="12"/>
  <c r="M41" i="12"/>
  <c r="O41" i="12"/>
  <c r="Q41" i="12"/>
  <c r="V41" i="12"/>
  <c r="I43" i="12"/>
  <c r="K43" i="12"/>
  <c r="M43" i="12"/>
  <c r="O43" i="12"/>
  <c r="Q43" i="12"/>
  <c r="V43" i="12"/>
  <c r="I44" i="12"/>
  <c r="K44" i="12"/>
  <c r="M44" i="12"/>
  <c r="O44" i="12"/>
  <c r="Q44" i="12"/>
  <c r="V44" i="12"/>
  <c r="I46" i="12"/>
  <c r="K46" i="12"/>
  <c r="O46" i="12"/>
  <c r="Q46" i="12"/>
  <c r="V46" i="12"/>
  <c r="M50" i="12"/>
  <c r="I50" i="12"/>
  <c r="K50" i="12"/>
  <c r="O50" i="12"/>
  <c r="Q50" i="12"/>
  <c r="V50" i="12"/>
  <c r="I52" i="12"/>
  <c r="K52" i="12"/>
  <c r="M52" i="12"/>
  <c r="O52" i="12"/>
  <c r="Q52" i="12"/>
  <c r="V52" i="12"/>
  <c r="I56" i="12"/>
  <c r="K56" i="12"/>
  <c r="M56" i="12"/>
  <c r="O56" i="12"/>
  <c r="Q56" i="12"/>
  <c r="V56" i="12"/>
  <c r="I58" i="12"/>
  <c r="K58" i="12"/>
  <c r="M58" i="12"/>
  <c r="O58" i="12"/>
  <c r="Q58" i="12"/>
  <c r="V58" i="12"/>
  <c r="M60" i="12"/>
  <c r="I60" i="12"/>
  <c r="K60" i="12"/>
  <c r="O60" i="12"/>
  <c r="Q60" i="12"/>
  <c r="V60" i="12"/>
  <c r="M62" i="12"/>
  <c r="I62" i="12"/>
  <c r="K62" i="12"/>
  <c r="O62" i="12"/>
  <c r="Q62" i="12"/>
  <c r="V62" i="12"/>
  <c r="I63" i="12"/>
  <c r="K63" i="12"/>
  <c r="O63" i="12"/>
  <c r="Q63" i="12"/>
  <c r="V63" i="12"/>
  <c r="I65" i="12"/>
  <c r="K65" i="12"/>
  <c r="M65" i="12"/>
  <c r="O65" i="12"/>
  <c r="Q65" i="12"/>
  <c r="V65" i="12"/>
  <c r="I67" i="12"/>
  <c r="K67" i="12"/>
  <c r="M67" i="12"/>
  <c r="O67" i="12"/>
  <c r="Q67" i="12"/>
  <c r="V67" i="12"/>
  <c r="I69" i="12"/>
  <c r="K69" i="12"/>
  <c r="M69" i="12"/>
  <c r="O69" i="12"/>
  <c r="Q69" i="12"/>
  <c r="V69" i="12"/>
  <c r="I70" i="12"/>
  <c r="K70" i="12"/>
  <c r="M70" i="12"/>
  <c r="O70" i="12"/>
  <c r="Q70" i="12"/>
  <c r="V70" i="12"/>
  <c r="M73" i="12"/>
  <c r="I73" i="12"/>
  <c r="K73" i="12"/>
  <c r="O73" i="12"/>
  <c r="Q73" i="12"/>
  <c r="V73" i="12"/>
  <c r="I74" i="12"/>
  <c r="K74" i="12"/>
  <c r="M74" i="12"/>
  <c r="O74" i="12"/>
  <c r="Q74" i="12"/>
  <c r="V74" i="12"/>
  <c r="M76" i="12"/>
  <c r="I76" i="12"/>
  <c r="K76" i="12"/>
  <c r="O76" i="12"/>
  <c r="Q76" i="12"/>
  <c r="V76" i="12"/>
  <c r="M78" i="12"/>
  <c r="I78" i="12"/>
  <c r="K78" i="12"/>
  <c r="O78" i="12"/>
  <c r="Q78" i="12"/>
  <c r="V78" i="12"/>
  <c r="I81" i="12"/>
  <c r="K81" i="12"/>
  <c r="M81" i="12"/>
  <c r="O81" i="12"/>
  <c r="Q81" i="12"/>
  <c r="V81" i="12"/>
  <c r="I83" i="12"/>
  <c r="K83" i="12"/>
  <c r="M83" i="12"/>
  <c r="O83" i="12"/>
  <c r="Q83" i="12"/>
  <c r="V83" i="12"/>
  <c r="I84" i="12"/>
  <c r="K84" i="12"/>
  <c r="M84" i="12"/>
  <c r="O84" i="12"/>
  <c r="Q84" i="12"/>
  <c r="V84" i="12"/>
  <c r="M86" i="12"/>
  <c r="I86" i="12"/>
  <c r="K86" i="12"/>
  <c r="O86" i="12"/>
  <c r="Q86" i="12"/>
  <c r="V86" i="12"/>
  <c r="I87" i="12"/>
  <c r="K87" i="12"/>
  <c r="M87" i="12"/>
  <c r="O87" i="12"/>
  <c r="Q87" i="12"/>
  <c r="V87" i="12"/>
  <c r="I88" i="12"/>
  <c r="K88" i="12"/>
  <c r="M88" i="12"/>
  <c r="O88" i="12"/>
  <c r="Q88" i="12"/>
  <c r="V88" i="12"/>
  <c r="M89" i="12"/>
  <c r="I89" i="12"/>
  <c r="K89" i="12"/>
  <c r="O89" i="12"/>
  <c r="Q89" i="12"/>
  <c r="V89" i="12"/>
  <c r="M90" i="12"/>
  <c r="I90" i="12"/>
  <c r="K90" i="12"/>
  <c r="O90" i="12"/>
  <c r="Q90" i="12"/>
  <c r="V90" i="12"/>
  <c r="I91" i="12"/>
  <c r="K91" i="12"/>
  <c r="M91" i="12"/>
  <c r="O91" i="12"/>
  <c r="Q91" i="12"/>
  <c r="V91" i="12"/>
  <c r="I92" i="12"/>
  <c r="K92" i="12"/>
  <c r="M92" i="12"/>
  <c r="O92" i="12"/>
  <c r="Q92" i="12"/>
  <c r="V92" i="12"/>
  <c r="I93" i="12"/>
  <c r="K93" i="12"/>
  <c r="M93" i="12"/>
  <c r="O93" i="12"/>
  <c r="Q93" i="12"/>
  <c r="V93" i="12"/>
  <c r="M95" i="12"/>
  <c r="M94" i="12" s="1"/>
  <c r="I95" i="12"/>
  <c r="I94" i="12" s="1"/>
  <c r="K95" i="12"/>
  <c r="K94" i="12" s="1"/>
  <c r="O95" i="12"/>
  <c r="O94" i="12" s="1"/>
  <c r="Q95" i="12"/>
  <c r="Q94" i="12" s="1"/>
  <c r="V95" i="12"/>
  <c r="V94" i="12" s="1"/>
  <c r="I97" i="12"/>
  <c r="I96" i="12" s="1"/>
  <c r="K97" i="12"/>
  <c r="K96" i="12" s="1"/>
  <c r="M97" i="12"/>
  <c r="M96" i="12" s="1"/>
  <c r="O97" i="12"/>
  <c r="O96" i="12" s="1"/>
  <c r="Q97" i="12"/>
  <c r="Q96" i="12" s="1"/>
  <c r="V97" i="12"/>
  <c r="V96" i="12" s="1"/>
  <c r="I99" i="12"/>
  <c r="K99" i="12"/>
  <c r="M99" i="12"/>
  <c r="O99" i="12"/>
  <c r="Q99" i="12"/>
  <c r="V99" i="12"/>
  <c r="I100" i="12"/>
  <c r="K100" i="12"/>
  <c r="M100" i="12"/>
  <c r="O100" i="12"/>
  <c r="Q100" i="12"/>
  <c r="V100" i="12"/>
  <c r="I102" i="12"/>
  <c r="K102" i="12"/>
  <c r="M102" i="12"/>
  <c r="O102" i="12"/>
  <c r="Q102" i="12"/>
  <c r="V102" i="12"/>
  <c r="M103" i="12"/>
  <c r="I103" i="12"/>
  <c r="K103" i="12"/>
  <c r="O103" i="12"/>
  <c r="Q103" i="12"/>
  <c r="V103" i="12"/>
  <c r="I104" i="12"/>
  <c r="K104" i="12"/>
  <c r="M104" i="12"/>
  <c r="O104" i="12"/>
  <c r="Q104" i="12"/>
  <c r="V104" i="12"/>
  <c r="M105" i="12"/>
  <c r="I105" i="12"/>
  <c r="K105" i="12"/>
  <c r="O105" i="12"/>
  <c r="Q105" i="12"/>
  <c r="V105" i="12"/>
  <c r="I107" i="12"/>
  <c r="I106" i="12" s="1"/>
  <c r="K107" i="12"/>
  <c r="K106" i="12" s="1"/>
  <c r="O107" i="12"/>
  <c r="O106" i="12" s="1"/>
  <c r="Q107" i="12"/>
  <c r="Q106" i="12" s="1"/>
  <c r="V107" i="12"/>
  <c r="V106" i="12" s="1"/>
  <c r="I110" i="12"/>
  <c r="K110" i="12"/>
  <c r="M110" i="12"/>
  <c r="O110" i="12"/>
  <c r="Q110" i="12"/>
  <c r="V110" i="12"/>
  <c r="I112" i="12"/>
  <c r="K112" i="12"/>
  <c r="M112" i="12"/>
  <c r="O112" i="12"/>
  <c r="Q112" i="12"/>
  <c r="Q109" i="12" s="1"/>
  <c r="V112" i="12"/>
  <c r="I116" i="12"/>
  <c r="K116" i="12"/>
  <c r="M116" i="12"/>
  <c r="O116" i="12"/>
  <c r="Q116" i="12"/>
  <c r="V116" i="12"/>
  <c r="Q119" i="12"/>
  <c r="I58" i="1"/>
  <c r="I120" i="12"/>
  <c r="I119" i="12" s="1"/>
  <c r="K120" i="12"/>
  <c r="K119" i="12" s="1"/>
  <c r="O120" i="12"/>
  <c r="O119" i="12" s="1"/>
  <c r="Q120" i="12"/>
  <c r="V120" i="12"/>
  <c r="V119" i="12" s="1"/>
  <c r="I59" i="1"/>
  <c r="I122" i="12"/>
  <c r="I121" i="12" s="1"/>
  <c r="K122" i="12"/>
  <c r="K121" i="12" s="1"/>
  <c r="O122" i="12"/>
  <c r="O121" i="12" s="1"/>
  <c r="Q122" i="12"/>
  <c r="Q121" i="12" s="1"/>
  <c r="V122" i="12"/>
  <c r="V121" i="12" s="1"/>
  <c r="I124" i="12"/>
  <c r="K124" i="12"/>
  <c r="M124" i="12"/>
  <c r="O124" i="12"/>
  <c r="Q124" i="12"/>
  <c r="V124" i="12"/>
  <c r="I125" i="12"/>
  <c r="K125" i="12"/>
  <c r="M125" i="12"/>
  <c r="O125" i="12"/>
  <c r="Q125" i="12"/>
  <c r="V125" i="12"/>
  <c r="I127" i="12"/>
  <c r="K127" i="12"/>
  <c r="M127" i="12"/>
  <c r="O127" i="12"/>
  <c r="Q127" i="12"/>
  <c r="V127" i="12"/>
  <c r="M128" i="12"/>
  <c r="I128" i="12"/>
  <c r="K128" i="12"/>
  <c r="O128" i="12"/>
  <c r="Q128" i="12"/>
  <c r="V128" i="12"/>
  <c r="M129" i="12"/>
  <c r="I129" i="12"/>
  <c r="K129" i="12"/>
  <c r="O129" i="12"/>
  <c r="Q129" i="12"/>
  <c r="V129" i="12"/>
  <c r="I130" i="12"/>
  <c r="K130" i="12"/>
  <c r="M130" i="12"/>
  <c r="O130" i="12"/>
  <c r="Q130" i="12"/>
  <c r="V130" i="12"/>
  <c r="AE132" i="12"/>
  <c r="F40" i="1" s="1"/>
  <c r="I20" i="1"/>
  <c r="I19" i="1"/>
  <c r="J28" i="1"/>
  <c r="J26" i="1"/>
  <c r="G38" i="1"/>
  <c r="F38" i="1"/>
  <c r="J23" i="1"/>
  <c r="J24" i="1"/>
  <c r="J25" i="1"/>
  <c r="J27" i="1"/>
  <c r="E24" i="1"/>
  <c r="E26" i="1"/>
  <c r="I109" i="12" l="1"/>
  <c r="I17" i="1"/>
  <c r="K45" i="12"/>
  <c r="I16" i="1"/>
  <c r="K98" i="12"/>
  <c r="I123" i="12"/>
  <c r="O109" i="12"/>
  <c r="Q123" i="12"/>
  <c r="V109" i="12"/>
  <c r="K109" i="12"/>
  <c r="O98" i="12"/>
  <c r="V98" i="12"/>
  <c r="Q61" i="12"/>
  <c r="Q45" i="12"/>
  <c r="V28" i="12"/>
  <c r="V8" i="12"/>
  <c r="I8" i="12"/>
  <c r="K61" i="12"/>
  <c r="O8" i="12"/>
  <c r="K123" i="12"/>
  <c r="I61" i="12"/>
  <c r="V45" i="12"/>
  <c r="I45" i="12"/>
  <c r="M28" i="12"/>
  <c r="K8" i="12"/>
  <c r="V61" i="12"/>
  <c r="O28" i="12"/>
  <c r="V123" i="12"/>
  <c r="O123" i="12"/>
  <c r="M109" i="12"/>
  <c r="Q98" i="12"/>
  <c r="I98" i="12"/>
  <c r="O61" i="12"/>
  <c r="O45" i="12"/>
  <c r="K28" i="12"/>
  <c r="Q28" i="12"/>
  <c r="I28" i="12"/>
  <c r="Q8" i="12"/>
  <c r="I61" i="1"/>
  <c r="J60" i="1" s="1"/>
  <c r="I18" i="1"/>
  <c r="I21" i="1" s="1"/>
  <c r="F41" i="1"/>
  <c r="G132" i="12"/>
  <c r="F39" i="1"/>
  <c r="AF132" i="12"/>
  <c r="M123" i="12"/>
  <c r="M98" i="12"/>
  <c r="M120" i="12"/>
  <c r="M119" i="12" s="1"/>
  <c r="M122" i="12"/>
  <c r="M121" i="12" s="1"/>
  <c r="M107" i="12"/>
  <c r="M106" i="12" s="1"/>
  <c r="M63" i="12"/>
  <c r="M61" i="12" s="1"/>
  <c r="M46" i="12"/>
  <c r="M45" i="12" s="1"/>
  <c r="M23" i="12"/>
  <c r="M8" i="12" s="1"/>
  <c r="J55" i="1" l="1"/>
  <c r="J56" i="1"/>
  <c r="J53" i="1"/>
  <c r="J50" i="1"/>
  <c r="J59" i="1"/>
  <c r="J57" i="1"/>
  <c r="J51" i="1"/>
  <c r="J52" i="1"/>
  <c r="J58" i="1"/>
  <c r="J54" i="1"/>
  <c r="J49" i="1"/>
  <c r="G40" i="1"/>
  <c r="H40" i="1" s="1"/>
  <c r="I40" i="1" s="1"/>
  <c r="G39" i="1"/>
  <c r="H39" i="1" s="1"/>
  <c r="H42" i="1" s="1"/>
  <c r="G41" i="1"/>
  <c r="H41" i="1" s="1"/>
  <c r="I41" i="1" s="1"/>
  <c r="F42" i="1"/>
  <c r="J61" i="1" l="1"/>
  <c r="G23" i="1"/>
  <c r="A23" i="1" s="1"/>
  <c r="G42" i="1"/>
  <c r="G25" i="1" s="1"/>
  <c r="A25" i="1" s="1"/>
  <c r="I39" i="1"/>
  <c r="I42" i="1" s="1"/>
  <c r="J39" i="1" l="1"/>
  <c r="J42" i="1" s="1"/>
  <c r="J40" i="1"/>
  <c r="J41" i="1"/>
  <c r="G28" i="1"/>
  <c r="G26" i="1"/>
  <c r="A26" i="1"/>
  <c r="G24" i="1"/>
  <c r="A24" i="1"/>
  <c r="A27" i="1" l="1"/>
  <c r="A29" i="1" s="1"/>
  <c r="G29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<sst xmlns="http://schemas.openxmlformats.org/spreadsheetml/2006/main" count="1235" uniqueCount="547">
  <si>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</si>
  <si>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</si>
  <si>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</si>
  <si>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</si>
  <si>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</si>
  <si>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</si>
  <si>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</si>
  <si>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</si>
  <si>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</si>
  <si>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</si>
  <si>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</si>
  <si>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</si>
  <si>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</si>
  <si>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</si>
  <si>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</si>
  <si>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</si>
  <si>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</si>
  <si>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</si>
  <si>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</si>
  <si>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</si>
  <si>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</si>
  <si>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</si>
  <si>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</si>
  <si>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</si>
  <si>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</si>
  <si>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</si>
  <si>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</si>
  <si>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</si>
  <si>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</si>
  <si>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</si>
  <si>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</si>
  <si>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</si>
  <si>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</si>
  <si>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</si>
  <si>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</si>
  <si>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</si>
  <si>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</si>
  <si>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</si>
  <si>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</si>
  <si>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</si>
  <si>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</si>
  <si>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</si>
  <si>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</si>
  <si>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10167/03-1</t>
  </si>
  <si>
    <t>Učebna odborného výcviku č.H12</t>
  </si>
  <si>
    <t>03</t>
  </si>
  <si>
    <t>Objekt:</t>
  </si>
  <si>
    <t>Rozpočet:</t>
  </si>
  <si>
    <t>10167</t>
  </si>
  <si>
    <t>SŠ technická a ekonomická Olomoucká 61, Brno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</si>
  <si>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</si>
  <si>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</si>
  <si>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</si>
  <si>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</si>
  <si>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</si>
  <si>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</si>
  <si>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</si>
  <si>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</si>
  <si>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</si>
  <si>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</si>
  <si>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</si>
  <si>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9</t>
  </si>
  <si>
    <t>Ostatní konstrukce, bourání</t>
  </si>
  <si>
    <t>99</t>
  </si>
  <si>
    <t>Staveništní přesun hmot</t>
  </si>
  <si>
    <t>766</t>
  </si>
  <si>
    <t>Konstrukce truhlářské</t>
  </si>
  <si>
    <t>771</t>
  </si>
  <si>
    <t>Podlahy z dlaždic a obklady</t>
  </si>
  <si>
    <t>776</t>
  </si>
  <si>
    <t>Podlahy povlakové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</si>
  <si>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</si>
  <si>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</si>
  <si>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</si>
  <si>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</si>
  <si>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</si>
  <si>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</si>
  <si>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</si>
  <si>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</si>
  <si>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</si>
  <si>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</si>
  <si>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</si>
  <si>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</si>
  <si>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</si>
  <si>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</si>
  <si>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</si>
  <si>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</si>
  <si>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</si>
  <si>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</si>
  <si>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</si>
  <si>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</si>
  <si>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</si>
  <si>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</si>
  <si>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</si>
  <si>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</si>
  <si>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</si>
  <si>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</si>
  <si>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</si>
  <si>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</si>
  <si>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</si>
  <si>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</si>
  <si>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</si>
  <si>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</si>
  <si>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</si>
  <si>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</si>
  <si>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</si>
  <si>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</si>
  <si>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</si>
  <si>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</si>
  <si>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</si>
  <si>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311112130RT3</t>
  </si>
  <si>
    <t>Stěna z tvárnic ztraceného bednění, tl. 300 mm zalití tvárnic betonem C 20/25</t>
  </si>
  <si>
    <t>m2</t>
  </si>
  <si>
    <t>RTS 24/ I</t>
  </si>
  <si>
    <t>Práce</t>
  </si>
  <si>
    <t>Běžná</t>
  </si>
  <si>
    <t>POL1_</t>
  </si>
  <si>
    <t>1,5*1</t>
  </si>
  <si>
    <t>VV</t>
  </si>
  <si>
    <t>311237422R00</t>
  </si>
  <si>
    <t>Zdivo z cihel keramických broušených P10, tl. 200 mm, na lepidlo</t>
  </si>
  <si>
    <t>(1,315+1,26)*3,495</t>
  </si>
  <si>
    <t>311361821R00</t>
  </si>
  <si>
    <t>Výztuž nadzákladových zdí z betonářské oceli B500B (10 505)</t>
  </si>
  <si>
    <t>t</t>
  </si>
  <si>
    <t>1,5*0,3*0,05</t>
  </si>
  <si>
    <t>317234410RT2</t>
  </si>
  <si>
    <t>Vyzdívka mezi nosníky cihlami pálenými na MC s použitím suché maltové směsi</t>
  </si>
  <si>
    <t>m3</t>
  </si>
  <si>
    <t>1,1*0,3*0,15*1,15</t>
  </si>
  <si>
    <t>317941121RT2</t>
  </si>
  <si>
    <t>Osazení ocelových válcovaných nosníků do č. 12 včetně dodávky profilu I č. 10</t>
  </si>
  <si>
    <t>1,62*2*8,34/1000</t>
  </si>
  <si>
    <t>317941123RT2</t>
  </si>
  <si>
    <t>Osazení ocelových válcovaných nosníků  č. 14 - 22 včetně dodávky profilu I č. 14</t>
  </si>
  <si>
    <t>1,1*2*14,3/1000</t>
  </si>
  <si>
    <t>340238212R00</t>
  </si>
  <si>
    <t>Zazdívka otvorů pl.1 m2,cihlami tl.zdi nad 10 cm</t>
  </si>
  <si>
    <t>1,22*0,78</t>
  </si>
  <si>
    <t>346244381RT2</t>
  </si>
  <si>
    <t>Plentování ocelových nosníků výšky do 20 cm s použitím suché maltové směsi</t>
  </si>
  <si>
    <t>1,1*0,6</t>
  </si>
  <si>
    <t>342266111RT5</t>
  </si>
  <si>
    <t>Obklad stěn sádrokartonem na ocelovou konstrukci desky standard tl. 12,5 mm, Isover tl. 8 cm</t>
  </si>
  <si>
    <t>7,68*3,36</t>
  </si>
  <si>
    <t>30001</t>
  </si>
  <si>
    <t>Kazetový podhled</t>
  </si>
  <si>
    <t>Vlastní</t>
  </si>
  <si>
    <t>Indiv</t>
  </si>
  <si>
    <t>411121232RT4</t>
  </si>
  <si>
    <t>Osazování stropních desek š. do 60, dl. do 180 cm včetně dodávky PZD 179x29x9</t>
  </si>
  <si>
    <t>kus</t>
  </si>
  <si>
    <t>411321414R00</t>
  </si>
  <si>
    <t>Stropy deskové ze železobetonu C 25/30</t>
  </si>
  <si>
    <t>7,795*1,822*0,15</t>
  </si>
  <si>
    <t>411354256R00</t>
  </si>
  <si>
    <t>Bednění stropů zabudované z ocelových trapézových plechů pozinkovaných vlna tl. 1,25 mm TR 150/280</t>
  </si>
  <si>
    <t>411362021R00</t>
  </si>
  <si>
    <t>Výztuž stropů svařovanou sítí z sítí Kari</t>
  </si>
  <si>
    <t>97,02/1000</t>
  </si>
  <si>
    <t>413232221R00</t>
  </si>
  <si>
    <t>Zazdívka zhlaví válcovaných nosníků výšky do 30cm</t>
  </si>
  <si>
    <t>417321414R00</t>
  </si>
  <si>
    <t>Ztužující pásy a věnce z betonu železového C 25/30</t>
  </si>
  <si>
    <t>POL1_1</t>
  </si>
  <si>
    <t>(1,315+1,26)*0,2*0,2</t>
  </si>
  <si>
    <t>417351115R00</t>
  </si>
  <si>
    <t>Bednění ztužujících pásů a věnců - zřízení</t>
  </si>
  <si>
    <t>(1,315+1,26)*0,2*2</t>
  </si>
  <si>
    <t>417351116R00</t>
  </si>
  <si>
    <t>Bednění ztužujících pásů a věnců - odstranění</t>
  </si>
  <si>
    <t>417361821R00</t>
  </si>
  <si>
    <t>Výztuž ztužujících pásů a věnců z oceli 10505</t>
  </si>
  <si>
    <t>0,103*0,15</t>
  </si>
  <si>
    <t>40001</t>
  </si>
  <si>
    <t>OK strop vč.požadované povrchové úpravy, D+M</t>
  </si>
  <si>
    <t>kg</t>
  </si>
  <si>
    <t>40002</t>
  </si>
  <si>
    <t>Ocel.rám pro VZT vč.požadované povrchové úpravy</t>
  </si>
  <si>
    <t>611421331RT2</t>
  </si>
  <si>
    <t>Oprava váp.omítek stropů do 30% plochy - štukových s použitím suché maltové směsi</t>
  </si>
  <si>
    <t>Včetně pomocného pracovního lešení o výšce podlahy do 1900 mm a pro zatížení do 1,5 kPa.</t>
  </si>
  <si>
    <t>POP</t>
  </si>
  <si>
    <t>100</t>
  </si>
  <si>
    <t>(8,095+15,275)*2*4</t>
  </si>
  <si>
    <t>612421637R00</t>
  </si>
  <si>
    <t>Omítka vnitřní zdiva, MVC, štuková</t>
  </si>
  <si>
    <t>(1,515+1,26+1,06+1,315)*3,5</t>
  </si>
  <si>
    <t>631312711R00</t>
  </si>
  <si>
    <t>Mazanina betonová tl. 5 - 8 cm C 25/30</t>
  </si>
  <si>
    <t>Včetně vytvoření dilatačních spár, bez zaplnění.</t>
  </si>
  <si>
    <t>8,12*1,79*0,06</t>
  </si>
  <si>
    <t>0,87209*0,15</t>
  </si>
  <si>
    <t>631362021R00</t>
  </si>
  <si>
    <t>Výztuž mazanin svařovanou sítí z drátů Kari</t>
  </si>
  <si>
    <t>631571004R00</t>
  </si>
  <si>
    <t>Násyp/zásyp ze štěrkopísku 0 - 32</t>
  </si>
  <si>
    <t>0,095*1,45*0,9</t>
  </si>
  <si>
    <t>632411110R00</t>
  </si>
  <si>
    <t>Samonivelační stěrka, ruční zpracování tl. 10 mm</t>
  </si>
  <si>
    <t>941955003R00</t>
  </si>
  <si>
    <t>Lešení lehké pomocné, výška podlahy do 2,5 m</t>
  </si>
  <si>
    <t>962031125R00</t>
  </si>
  <si>
    <t>Bourání příček z cihel pálených děrovan. tl.140 mm</t>
  </si>
  <si>
    <t>7,7*1,54</t>
  </si>
  <si>
    <t>962032231R00</t>
  </si>
  <si>
    <t>Bourání zdiva z cihel pálených na MVC</t>
  </si>
  <si>
    <t>7,7*3,485*0,239+1,3*3,485*0,3</t>
  </si>
  <si>
    <t>963051113R00</t>
  </si>
  <si>
    <t>Bourání ŽB stropů deskových tl. nad 8 cm</t>
  </si>
  <si>
    <t>7,7*1,9*0,15</t>
  </si>
  <si>
    <t>965048515R00</t>
  </si>
  <si>
    <t>Broušení betonových povrchů do tl. 5 mm</t>
  </si>
  <si>
    <t>971035641R00</t>
  </si>
  <si>
    <t>Vybourání otv. zeď cihel. pl. 4 m2, tl. 30 cm, MC</t>
  </si>
  <si>
    <t>Včetně pomocného lešení o výšce podlahy do 1900 mm a pro zatížení do 1,5 kPa  (150 kg/m2).</t>
  </si>
  <si>
    <t>0,8*2,1*0,3</t>
  </si>
  <si>
    <t>972054241R00</t>
  </si>
  <si>
    <t>Vybourání otv. stropy ŽB pl. 0,09 m2, tl. 15 cm</t>
  </si>
  <si>
    <t>972054491R00</t>
  </si>
  <si>
    <t>Vybourání otv. stropy ŽB pl. 1 m2, tl. nad 8 cm</t>
  </si>
  <si>
    <t>0,7*0,5*0,15*2</t>
  </si>
  <si>
    <t>973031325R00</t>
  </si>
  <si>
    <t>Vysekání kapes zeď cihel. MVC, pl. 0,1m2, hl. 30cm</t>
  </si>
  <si>
    <t>974031167R00</t>
  </si>
  <si>
    <t>Vysekání rýh ve zdi cihelné</t>
  </si>
  <si>
    <t>m</t>
  </si>
  <si>
    <t>1,1*2</t>
  </si>
  <si>
    <t>713103311R00</t>
  </si>
  <si>
    <t>Odstranění tepelné izolace stěn, lepené, z desek EPS, tl. do 100 mm</t>
  </si>
  <si>
    <t>7,8*3,46</t>
  </si>
  <si>
    <t>767581801R00</t>
  </si>
  <si>
    <t>Demontáž podhledů - kazet vč.roštu</t>
  </si>
  <si>
    <t>767996801R00</t>
  </si>
  <si>
    <t>Demontáž atypických ocelových konstr. do 50 kg</t>
  </si>
  <si>
    <t>2,075*8,34*2/1000</t>
  </si>
  <si>
    <t>776511810R00</t>
  </si>
  <si>
    <t>Odstranění PVC a koberců lepených bez podložky vč.soklu</t>
  </si>
  <si>
    <t>90001</t>
  </si>
  <si>
    <t>Odstranění opláštění VZT vč.likvidace hmot</t>
  </si>
  <si>
    <t>ks</t>
  </si>
  <si>
    <t>90002</t>
  </si>
  <si>
    <t>Demontáž ocel.plechů vč.likvidace hmot</t>
  </si>
  <si>
    <t>90003</t>
  </si>
  <si>
    <t>Demontáž a zpětná montáž hasícího přístroje</t>
  </si>
  <si>
    <t>90004</t>
  </si>
  <si>
    <t>Nátěr ocel.prvků pod stropem</t>
  </si>
  <si>
    <t>soub</t>
  </si>
  <si>
    <t>90005</t>
  </si>
  <si>
    <t>Zapravení stšechy prostup 700/500</t>
  </si>
  <si>
    <t>90006</t>
  </si>
  <si>
    <t>Zapravení stšechy prostup pr.300</t>
  </si>
  <si>
    <t>90007</t>
  </si>
  <si>
    <t>Přípomoce pro VZT</t>
  </si>
  <si>
    <t>999281108R00</t>
  </si>
  <si>
    <t>Přesun hmot pro opravy a údržbu do výšky 12 m</t>
  </si>
  <si>
    <t>Přesun hmot</t>
  </si>
  <si>
    <t>POL7_</t>
  </si>
  <si>
    <t>76601</t>
  </si>
  <si>
    <t>Vnitřní dveře, zárubeň, kování - D+M, 700/1970 bezpečnostní (trezorové)</t>
  </si>
  <si>
    <t>771101210R00</t>
  </si>
  <si>
    <t>Penetrace podkladu pod dlažby</t>
  </si>
  <si>
    <t>POL1_7</t>
  </si>
  <si>
    <t>771471011R00</t>
  </si>
  <si>
    <t>Obklad soklíků keram.rovných do MC,10x10 cm</t>
  </si>
  <si>
    <t>(7,68+,55)*2</t>
  </si>
  <si>
    <t>771479001R00</t>
  </si>
  <si>
    <t>Řezání dlaždic keramických pro soklíky</t>
  </si>
  <si>
    <t>771575118R00</t>
  </si>
  <si>
    <t>Montáž podlah keram.,hladké, tmel, 60x60 cm vč.silikonování</t>
  </si>
  <si>
    <t>77191</t>
  </si>
  <si>
    <t>Dodávka dlažby</t>
  </si>
  <si>
    <t>998771201R00</t>
  </si>
  <si>
    <t>Přesun hmot pro podlahy z dlaždic, výšky do 6 m</t>
  </si>
  <si>
    <t>776520010RA0</t>
  </si>
  <si>
    <t>Podlaha povlaková z PVC pásů, soklík</t>
  </si>
  <si>
    <t>Součtová</t>
  </si>
  <si>
    <t>Agregovaná položka</t>
  </si>
  <si>
    <t>POL2_</t>
  </si>
  <si>
    <t>bez vyrovnání podkladu</t>
  </si>
  <si>
    <t>784191101R00</t>
  </si>
  <si>
    <t>Penetrace podkladu univerzální 1x</t>
  </si>
  <si>
    <t>430,0465+271,2106</t>
  </si>
  <si>
    <t>784195212R00</t>
  </si>
  <si>
    <t>Malba tekutá Primalex Plus, bílá, 2 x</t>
  </si>
  <si>
    <t>250</t>
  </si>
  <si>
    <t>(8,095+15,275)*2*3,3</t>
  </si>
  <si>
    <t>25,8045</t>
  </si>
  <si>
    <t>784195222R00</t>
  </si>
  <si>
    <t>Malba Primalex Plus, barva, bez penetrace, 2 x</t>
  </si>
  <si>
    <t>(8,095+15,275)*2*0,69</t>
  </si>
  <si>
    <t>119,48*2</t>
  </si>
  <si>
    <t>21001</t>
  </si>
  <si>
    <t>Elektroinstalace</t>
  </si>
  <si>
    <t>24001</t>
  </si>
  <si>
    <t>Vzduchotechnika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</si>
  <si>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</si>
  <si>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</si>
  <si>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</si>
  <si>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</si>
  <si>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</si>
  <si>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</si>
  <si>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</si>
  <si>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</si>
  <si>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</si>
  <si>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</si>
  <si>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</si>
  <si>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</si>
  <si>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</si>
  <si>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</si>
  <si>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</si>
  <si>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</si>
  <si>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</si>
  <si>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</si>
  <si>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</si>
  <si>
    <t>Akce</t>
  </si>
  <si>
    <t>SŠTE Brno</t>
  </si>
  <si>
    <t>Položka</t>
  </si>
  <si>
    <t>Specifikace</t>
  </si>
  <si>
    <t>Parametry</t>
  </si>
  <si>
    <t>Příklad výrobku</t>
  </si>
  <si>
    <t>Výrobce</t>
  </si>
  <si>
    <t>Dodávka MJ</t>
  </si>
  <si>
    <t xml:space="preserve">Suma dodávka </t>
  </si>
  <si>
    <t>Zařízení číslo 1 Větrání učebny</t>
  </si>
  <si>
    <t>1.1</t>
  </si>
  <si>
    <t>VZT jednotka - venkovní provedení s komorami uspořádanými vedle sebe.
Přívodní část: pružná manžeta, koncový díl - vč.  uzavírací klapky  servopohon klapky LM 24A, 5Nm, AC/DC 24V, filtr s tř. filtrace F7, tlumič hluku, deskový rekuperátor  (účinnost min.77,8%) s obtokem (servopohon - 1x4Nm), ventilátor s EC motorem 0 - 10V DC, tlumič hluku, elektroohřívač, přímý chladič vč. eliminátoru kapek, tlumič hluku, koncový díl, pružná manžeta. 
Odvodní část: pružná manžeta, koncový díl, filtr s tř. filtrace M5, tlumič hluku, volná komora, ventilátor s EC motorem 0 - 10V DC, tlumič hluku, volná komora, klapková komora LM24A, 5Nm AC/DC 24V včetně příslušenství dle 24CD103.</t>
  </si>
  <si>
    <r>
      <t>P=3600m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</t>
    </r>
    <r>
      <rPr>
        <vertAlign val="subscript"/>
        <sz val="8"/>
        <rFont val="Arial"/>
        <family val="2"/>
        <charset val="238"/>
      </rPr>
      <t>ext</t>
    </r>
    <r>
      <rPr>
        <sz val="8"/>
        <rFont val="Arial"/>
        <family val="2"/>
        <charset val="238"/>
      </rPr>
      <t>=300Pa 
O=3600m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 xml:space="preserve"> P</t>
    </r>
    <r>
      <rPr>
        <vertAlign val="subscript"/>
        <sz val="8"/>
        <rFont val="Arial"/>
        <family val="2"/>
        <charset val="238"/>
      </rPr>
      <t>ext</t>
    </r>
    <r>
      <rPr>
        <sz val="8"/>
        <rFont val="Arial"/>
        <family val="2"/>
        <charset val="238"/>
      </rPr>
      <t>=300Pa
Q</t>
    </r>
    <r>
      <rPr>
        <vertAlign val="subscript"/>
        <sz val="8"/>
        <rFont val="Arial"/>
        <family val="2"/>
        <charset val="238"/>
      </rPr>
      <t>tel</t>
    </r>
    <r>
      <rPr>
        <sz val="8"/>
        <rFont val="Arial"/>
        <family val="2"/>
        <charset val="238"/>
      </rPr>
      <t>= 16,90 kW, Q</t>
    </r>
    <r>
      <rPr>
        <vertAlign val="subscript"/>
        <sz val="8"/>
        <rFont val="Arial"/>
        <family val="2"/>
        <charset val="238"/>
      </rPr>
      <t>ch</t>
    </r>
    <r>
      <rPr>
        <sz val="8"/>
        <rFont val="Arial"/>
        <family val="2"/>
        <charset val="238"/>
      </rPr>
      <t>= 18,90 kW</t>
    </r>
  </si>
  <si>
    <t>T W0696H0</t>
  </si>
  <si>
    <t>Mandík</t>
  </si>
  <si>
    <t>Příslušenství</t>
  </si>
  <si>
    <t>sada</t>
  </si>
  <si>
    <t>Měření a regulace včetně rozvaděče regulátoru a všeho příslušenství</t>
  </si>
  <si>
    <t>Zprovoznění zařízení autorizovaným technikem</t>
  </si>
  <si>
    <t>Koordinace prací s navazujícími profesemi. Koordinace s profesí EL, návaznosti při oživování</t>
  </si>
  <si>
    <t>Montážní rám VZT jednotky, ocelová konstrukce</t>
  </si>
  <si>
    <t>součást jednotky</t>
  </si>
  <si>
    <t>Rýhovaná guma pro uložení jednotky</t>
  </si>
  <si>
    <t>1.2</t>
  </si>
  <si>
    <t>Venkovní kondenzační jednotka R410A, 9,52/19,05 mm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</si>
  <si>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20,0/23,0 kW (R410a)</t>
    </r>
  </si>
  <si>
    <t>AC200KXAPNH/EU</t>
  </si>
  <si>
    <t>Samsung</t>
  </si>
  <si>
    <t>AHU kit pro CAC jednotky Qchl=2,6 - 25,0kW, krytí IP54</t>
  </si>
  <si>
    <t>MXD-K100XN</t>
  </si>
  <si>
    <t>kabelový ovladač dotykový</t>
  </si>
  <si>
    <t>MWR-SH11N</t>
  </si>
  <si>
    <t xml:space="preserve">Měděnné potrubí včetně izolace </t>
  </si>
  <si>
    <t>9,52 mm</t>
  </si>
  <si>
    <t>19,05 mm</t>
  </si>
  <si>
    <t>Propojení venkovní a vzt jednotky - komunikační kabeláž v součinnosti s MaR</t>
  </si>
  <si>
    <t>Propojení ovladače komunikační kabeláží</t>
  </si>
  <si>
    <t>Kotvení a uložení svazků Cu potrubí včetně rámečků a žlabů</t>
  </si>
  <si>
    <t>Doplnění chladiva R410a včetně obalového materiálu a ekologické likvidace 2,3kg</t>
  </si>
  <si>
    <t>Zkouška těsnosti potrubí, vstupní revize, vč. založení evidenční knihy chladícího zařízení</t>
  </si>
  <si>
    <t>1.3</t>
  </si>
  <si>
    <t>neobsazeno</t>
  </si>
  <si>
    <t>1.4</t>
  </si>
  <si>
    <t>Vyústka přívodní komfortní jednořadá, regulace R2</t>
  </si>
  <si>
    <t>625x325</t>
  </si>
  <si>
    <t>VNM 1A 625x325 R2 TPM015/01</t>
  </si>
  <si>
    <t>1.5</t>
  </si>
  <si>
    <t>Vyústka odvodní komfortní jednořadá, regulace R1</t>
  </si>
  <si>
    <t>VNM 1A 625x325 R1 TPM015/01</t>
  </si>
  <si>
    <t>1.6-14</t>
  </si>
  <si>
    <t>1.15</t>
  </si>
  <si>
    <t>Ocelové čtyřhranné potrubí sk.I - III, tl. (1+4), s těsností A - E - 20% tvarovek, do stany 1000</t>
  </si>
  <si>
    <r>
      <t>m</t>
    </r>
    <r>
      <rPr>
        <vertAlign val="superscript"/>
        <sz val="8"/>
        <rFont val="Arial"/>
        <family val="2"/>
        <charset val="238"/>
      </rPr>
      <t>2</t>
    </r>
  </si>
  <si>
    <t>Samolepící parotěsná kaučuková izolace s Al polepem</t>
  </si>
  <si>
    <t>20,5 mm</t>
  </si>
  <si>
    <t>Tepelná a hluková izolace z kamenné vlny tl. 40mm s Al polepem - plní funkci požární izolace s odolností dle PBŘ</t>
  </si>
  <si>
    <t>40 mm</t>
  </si>
  <si>
    <t>Rockwool</t>
  </si>
  <si>
    <t>Tepelná a hluková izolace z kamenné vlny tl. 60mm s Al polepem - plní funkci požární izolace s odolností dle PBŘ</t>
  </si>
  <si>
    <t>60 mm</t>
  </si>
  <si>
    <t>Tepelná a hluková izolace z kamenné vlny tl. 100mm s Al polepem - plní funkci požární izolace s odolností dle PBŘ a oplechování</t>
  </si>
  <si>
    <t>100 mm</t>
  </si>
  <si>
    <r>
      <t>Požární těsnění prostupů větší jak 400 cm</t>
    </r>
    <r>
      <rPr>
        <vertAlign val="superscript"/>
        <sz val="8"/>
        <rFont val="Arial"/>
        <family val="2"/>
        <charset val="238"/>
      </rPr>
      <t>2</t>
    </r>
  </si>
  <si>
    <t>2. Odtah podtlakové</t>
  </si>
  <si>
    <t>2.1</t>
  </si>
  <si>
    <t>Ventilátor diagonální do kruhového potrubí</t>
  </si>
  <si>
    <r>
      <t>1030m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hod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/0Pa</t>
    </r>
  </si>
  <si>
    <t>RM250NK</t>
  </si>
  <si>
    <t>Elektrodesign</t>
  </si>
  <si>
    <t>Teplotní čidlo prostorové</t>
  </si>
  <si>
    <t>Servisní vypínač</t>
  </si>
  <si>
    <t>Pružná manžeta</t>
  </si>
  <si>
    <t>DN 250</t>
  </si>
  <si>
    <t>KAA 250</t>
  </si>
  <si>
    <t>Spona</t>
  </si>
  <si>
    <t>DN 200</t>
  </si>
  <si>
    <t>VBM 200</t>
  </si>
  <si>
    <t>Ochranná mřížka</t>
  </si>
  <si>
    <t>DEF 200</t>
  </si>
  <si>
    <t>2.2</t>
  </si>
  <si>
    <t>Nerezová zákryt na zeď</t>
  </si>
  <si>
    <t>1000x1200x450</t>
  </si>
  <si>
    <t>atypická</t>
  </si>
  <si>
    <t>2.3-9</t>
  </si>
  <si>
    <t>2.10</t>
  </si>
  <si>
    <t>Kruhové potrubí SPIRO z poz. plechu sk. I v běžném provedení v třídě těsnosti A (I a II).  30% tvarovek</t>
  </si>
  <si>
    <t>DN250</t>
  </si>
  <si>
    <t>bm</t>
  </si>
  <si>
    <t xml:space="preserve">Výfuková hlavice </t>
  </si>
  <si>
    <t>VHO 250</t>
  </si>
  <si>
    <t>Ohebná Al hadice izolovaná</t>
  </si>
  <si>
    <t>Sonoflex MI 254</t>
  </si>
  <si>
    <t>Požární těsnění prostupů</t>
  </si>
  <si>
    <t>3. Klimatizace</t>
  </si>
  <si>
    <t>3.1</t>
  </si>
  <si>
    <t>Venkovní kondenzační jednotka SPLIT, 6,35/15,88 mm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</si>
  <si>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7,1/8,0 kW (R32)</t>
    </r>
  </si>
  <si>
    <t>AC071RXADKG/EU</t>
  </si>
  <si>
    <t>3.2</t>
  </si>
  <si>
    <t>Vnitřní nástěnná jednotka WindFree™</t>
  </si>
  <si>
    <t>AC071TNXDKG/EU</t>
  </si>
  <si>
    <t>Kabelový ovladač dotykový</t>
  </si>
  <si>
    <t>MWR-WG00KN</t>
  </si>
  <si>
    <t>3.3</t>
  </si>
  <si>
    <t>Měděnné potrubí kapalina včetně izolace a komunikační kabeláže</t>
  </si>
  <si>
    <t>6,35/15,88 mm</t>
  </si>
  <si>
    <t>Vrtání otvorů pro vedení potrubí a komunikační kabeláže pr. 100 mm</t>
  </si>
  <si>
    <t>DN 100</t>
  </si>
  <si>
    <t>Dodávka a propojení venkovní a vnitřní jednotek - komunikační kabeláž</t>
  </si>
  <si>
    <t>Dodávka a propojení ovladače komunikační kabeláží vč. kabelu a úchytného materiálu</t>
  </si>
  <si>
    <t>Doplnění chladiva R32 včetně obalového materiálu a ekologické likvidace</t>
  </si>
  <si>
    <t>Náklady na dopravu</t>
  </si>
  <si>
    <t>Vnitrostaveništní doprava</t>
  </si>
  <si>
    <t>Demomtáž krytí napojných míst na stávající vzduchotechniku</t>
  </si>
  <si>
    <t>Úprava na stávajích vzduchotechnických rozvodech</t>
  </si>
  <si>
    <t>Montážní, těsnící a spojovací materiál</t>
  </si>
  <si>
    <t>Komplexní vyzkoušení a zaregulování systému, zaškolení obsluhy</t>
  </si>
  <si>
    <t>Značení vzduchotechnického zařízení a potrubí dle platných ČSN</t>
  </si>
  <si>
    <t>Práce ZTI - odvod kondezátu od vnitřní klimatizační jednotky</t>
  </si>
  <si>
    <t>Možné vícenáklady náklady</t>
  </si>
  <si>
    <t>Nepředvídatelné práce a činnosti vyplývající z průběhu provádění prací budou vyčísleny, doloženy a uplatněny u investora jako vícepráce</t>
  </si>
  <si>
    <t>Zařízení staveniště</t>
  </si>
  <si>
    <t>Stavební přípomoce</t>
  </si>
  <si>
    <t>Ekologická likvidace odpadu</t>
  </si>
  <si>
    <t>Koordinace prací s navazujícími profesemi</t>
  </si>
  <si>
    <t>Montážní mechanismy, plošiny, lešení</t>
  </si>
  <si>
    <t>Měření hluku od VZT zařízení</t>
  </si>
  <si>
    <t>Výrobní dokumentace</t>
  </si>
  <si>
    <t>Předávací dokumentace</t>
  </si>
  <si>
    <t>Dokumentace skutečného stavu</t>
  </si>
  <si>
    <t>Stavební prostupy dle potřeby, prostupy budou zadány stavbě v prováděcím projektu a stavba provede jejich provedení</t>
  </si>
  <si>
    <t xml:space="preserve">CELKEM </t>
  </si>
  <si>
    <t>POZNÁMKA</t>
  </si>
  <si>
    <t xml:space="preserve"> - stavba zajistí provedení otvorů pro průchody vzduchovodů stěnami a stropy, vyjma vrtaných prostupů do DN200mm a pro prostupy Cu potrubí chladiva</t>
  </si>
  <si>
    <t xml:space="preserve"> - stavba zajistí zapravení a začištění všech otvorů po montáži vzduchovodů, vzduchovody v prostupech stěnami budou obaleny izolací zabraňující přenášení chvění </t>
  </si>
  <si>
    <t xml:space="preserve"> - stavba zajistí zapravení a začištění všech otvorů po montáži vzduchovodů, hydroizolace bude vytažena na sokl</t>
  </si>
  <si>
    <t xml:space="preserve"> - stavba zajistí dodávku a osazení revizních otvorů a dvířek </t>
  </si>
  <si>
    <t xml:space="preserve"> - stavba zajistí dodávku dveřních mřížek nebo podřezání dveří bez prahu</t>
  </si>
  <si>
    <t xml:space="preserve"> - stavba zajistí rámy pod vzduchotechnické a chladící jednotky dle statického výpočtu</t>
  </si>
  <si>
    <t xml:space="preserve"> - stavba zajistí ztužidla v rovině střechy pro prostupy střechou a pod zařízení na střeše dle statického výpočtu</t>
  </si>
  <si>
    <t>Rozpočet včetně montáže a zapojení bez DPH</t>
  </si>
  <si>
    <t>04/2024</t>
  </si>
  <si>
    <t>UČEBNA ODBORNÉHO VÝCVIKU č. H12 SŠTE Brno, Olomoucká 1140/61, 62700 Brno</t>
  </si>
  <si>
    <t xml:space="preserve">D.1.4 B  ELEKTROINSTALACE </t>
  </si>
  <si>
    <t>Dokumentace pro provedení stavby</t>
  </si>
  <si>
    <t>Č</t>
  </si>
  <si>
    <t>NÁZEV</t>
  </si>
  <si>
    <t>POČET</t>
  </si>
  <si>
    <t>JC</t>
  </si>
  <si>
    <t>CELKEM</t>
  </si>
  <si>
    <t>ROZVADĚČE S PŘEPĚŤOVÝMI OCHRANAMI  VČETNĚ MONTÁŽE, USAZENÍ, ZAPRAVENÍ A ZAPOJENÍ</t>
  </si>
  <si>
    <t>RM 34/1 - STÁVAJÍCÍ ROZVADĚČ pouze doplnění</t>
  </si>
  <si>
    <t>Do stávajícího rozvaděče osadit jistič C/3-80A</t>
  </si>
  <si>
    <t>RM 34 - STÁVAJÍCÍ ROZVADĚČ pouze doplnění</t>
  </si>
  <si>
    <t>Do stávajícího rozvaděče osadit jistič C/3-63A</t>
  </si>
  <si>
    <t>RM 12  - NOVÝ ROZVADĚČ PODRUŽNÝ pro napojení  H12</t>
  </si>
  <si>
    <t>Oceloplechový rozvaděč nástěný na povrch - viz výkres č. 06</t>
  </si>
  <si>
    <t>RVZT 12  - NOVÝ ROZVADĚČ PODRUŽNÝ pro napojení VZT H12</t>
  </si>
  <si>
    <t>Oceloplechový rozvaděč nástěný na povrch - viz výkres č. 07</t>
  </si>
  <si>
    <t>MEZISOUČET</t>
  </si>
  <si>
    <t xml:space="preserve">SPÍNAČE VČETNĚ MONTÁŽE A ZAPOJENÍ </t>
  </si>
  <si>
    <t>SPÍNAČ 250V 10A IP44 kompletní, řazení 5, na povrch, komletní přístroj</t>
  </si>
  <si>
    <t>SPÍNAČ 250V 10A IP44 kompletní, řazení 6, na povrch, komletní přístroj</t>
  </si>
  <si>
    <t>SPÍNAČ VAČKOVÝ 230V 25A IP65, kompletní, na povrch</t>
  </si>
  <si>
    <t>SPÍNAČ VAČKOVÝ 400V 25A IP65, kompletní, na povrch</t>
  </si>
  <si>
    <t>SPÍNAČ VAČKOVÝ 400V 63A IP65, kompletní, na povrch</t>
  </si>
  <si>
    <t>BEZPEČNOSTNÍ VYPNUTÍ, 1/1, TL. HŘÍBEK, IP44, na povrch</t>
  </si>
  <si>
    <t xml:space="preserve"> </t>
  </si>
  <si>
    <t xml:space="preserve">ZÁSUVKY VČETNĚ MONTÁŽE A ZAPOJENÍ </t>
  </si>
  <si>
    <t>ZÁSUVKA JEDNONÁSOBNÁ 250V, 16A IP44 kompletní, na povrch, bílá</t>
  </si>
  <si>
    <t>ZÁSUVKA JEDNONÁSOBNÁ S PŘEPĚTÍM "T3" 250V, 16A IP44 kompletní, na povrch, šedá</t>
  </si>
  <si>
    <t>ZÁSUVKA TROLPÓLOVÁ 400V, 16A IP44 kompletní, na povrch</t>
  </si>
  <si>
    <t>OSVĚTLENÍ VČETNĚ OSAZENÍ, MONTÁŽE A ZAPOJENÍ</t>
  </si>
  <si>
    <t>"A" LED PŘISAZENÉ IP66 1x54 W, 8100 lm, Ra 80, 4000 K</t>
  </si>
  <si>
    <t>"AN" LED PŘISAZENÉ IP66 1x54 W, 8100 lm, Ra 80, 4000 K S NOUZOVÝM MODULEM 1 hod.</t>
  </si>
  <si>
    <t>"B" PŘISAZENÉ IP66 DLE VÝBĚRU INVESTORA</t>
  </si>
  <si>
    <t>"N" LED NOUZOVÉ PŘISAZENÉ IP66 1x3 W, II. tř. S PIKTOGRAMEM 1 hod.</t>
  </si>
  <si>
    <t>INSTALAČNÍ MATERIÁL, LIŠTY, ŽLABY, KRABICE, VČETNĚ MONTÁŽE, OSAZENÍ, ZAPRAVENÍ A ZAPOJENÍ</t>
  </si>
  <si>
    <t>KRABICE V UZAVŘENÉM PROVEDENÍ - NA POVRCH</t>
  </si>
  <si>
    <t>KRABICE S VÍČKEM S WAGO SVORKAMI, PLASTOVÁ, IP54</t>
  </si>
  <si>
    <t>TRUBKY</t>
  </si>
  <si>
    <t xml:space="preserve">TRUBKA PVC ø16mm </t>
  </si>
  <si>
    <t xml:space="preserve">TRUBKA PVC ø36mm </t>
  </si>
  <si>
    <t xml:space="preserve">TRUBKA KOVOVÁ ø36mm </t>
  </si>
  <si>
    <t>ZATAHOVACÍ VODIČ</t>
  </si>
  <si>
    <t>LIŠTY ŽLABY</t>
  </si>
  <si>
    <t>LIŠTA LHD 25/15</t>
  </si>
  <si>
    <t>LIŠTA LHD 30/25</t>
  </si>
  <si>
    <t>LIŠTA LHD 50/20</t>
  </si>
  <si>
    <t>ŽLAB 125/50  VČETNĚ VÍKA, KONZOL A MONTÁŽNÍCH DÍLŮ</t>
  </si>
  <si>
    <t>ŽLAB 62/50  VČETNĚ VÍKA, KONZOL A MONTÁŽNÍCH DÍLŮ</t>
  </si>
  <si>
    <t>NOSNÝ MATERIÁL</t>
  </si>
  <si>
    <t>NOSNÝ MATERIÁL DO 5kg</t>
  </si>
  <si>
    <t xml:space="preserve">KABELY VČETNĚ MONTÁŽE, ZAPOJENÍ, A ULOŽENÍ </t>
  </si>
  <si>
    <t>KABEL CYKY 4Bx16mm</t>
  </si>
  <si>
    <t>KABEL CYKY 5Cx16mm</t>
  </si>
  <si>
    <t>KABEL CYKY 5Cx10mm</t>
  </si>
  <si>
    <t>KABEL CYKY 3Cx4mm</t>
  </si>
  <si>
    <t>KABEL CYKY 5Cx2,5mm</t>
  </si>
  <si>
    <t>KABEL CYKY 3Cx2,5mm</t>
  </si>
  <si>
    <t>KABEL CYKY 5Cx1,5mm</t>
  </si>
  <si>
    <t>KABEL CYKY 3Cx1,5mm</t>
  </si>
  <si>
    <t>KABEL CYKY 3Ax1,5mm</t>
  </si>
  <si>
    <t>KABEL CYKY 2Ax1,5mm</t>
  </si>
  <si>
    <t>Drát CYY 16mm</t>
  </si>
  <si>
    <t>Drát CYY 6mm</t>
  </si>
  <si>
    <t>BLESKOSVOD A UZEMNĚNÍ VČETNĚ MONTÁŽE A ZAPOJENÍ</t>
  </si>
  <si>
    <t>"SK" SVORKA KŘÍŽOVÁ</t>
  </si>
  <si>
    <t>"SS"SVORKA SPOJOVACÍ</t>
  </si>
  <si>
    <t>"SU"SVORKA UNIVERZÁLNÍ</t>
  </si>
  <si>
    <t>"SP1" SVORKA PRO PŘIPOJENÍ KOVOVÝCH ČÁSTÍ</t>
  </si>
  <si>
    <t>JÍMACÍ TYČ 2m, VČETNĚ DRŽÁKU S BETONOVÝMI KOSTKAMI</t>
  </si>
  <si>
    <t>EKVIPOTENCIONÁLNÍ PŘÍPOJNICECE BEZ KRYTU VYUŽÍVANÁ PRO POSPOJOVÁNÍ Cu 20-VÝVODŮ, NA ŽLABU EPS3</t>
  </si>
  <si>
    <t>DRÁT FeZn ø 8mm</t>
  </si>
  <si>
    <t xml:space="preserve">STAVEBNÍ PRÁCE VČETNĚ ZAPRAVENÍ </t>
  </si>
  <si>
    <t>PRŮRAZ DO 25mm</t>
  </si>
  <si>
    <t>PRŮRAZ DO 40mm</t>
  </si>
  <si>
    <t>PRŮRAZ DO 63mm</t>
  </si>
  <si>
    <t xml:space="preserve">DRÁŽKA V PODLAZE PRO CHRÁNIČKU 36mm </t>
  </si>
  <si>
    <t>OSTATNÍ VČETNĚ MONTÁŽE A ZAPOJENÍ</t>
  </si>
  <si>
    <t>KABELOVÝ VÝVOD PRO TECHNOLOGIE, ukončení a zapojení</t>
  </si>
  <si>
    <t>ZEMNÍCÍ SVORKA PRO PŘIPOJENÍ TECHNOLOGIE, KOVOVÝCH ROZVODŮ (VZT, ÚT, ZTI)</t>
  </si>
  <si>
    <t>ŠTÍTKY NA SPÍNAČE, ZÁSUVKY</t>
  </si>
  <si>
    <t>POMOCNÝ INSTALAČNÍ MATERIÁL</t>
  </si>
  <si>
    <t>kpl</t>
  </si>
  <si>
    <t>KOORDINACE PROFESÍ BĚHEM STAVBY</t>
  </si>
  <si>
    <t>hod</t>
  </si>
  <si>
    <t>DEMONTÁŽE V OBJEKTU VČETNĚ LIKVIDACE</t>
  </si>
  <si>
    <t>PPŘELOŽENÍ ROZVADĚČE RM11, VČETNĚ KABELÁŽE A STAVEBNÍCH ÚPRAV V POČTU 45 KABELŮ</t>
  </si>
  <si>
    <t>PPŘELOŽENÍ SLABOPROUDU OVLÁDÁNÍ SVĚTLÍKŮ, DEMONTÁŽ A ZPĚTNÁ MONTÁŽ</t>
  </si>
  <si>
    <t>REVIZE</t>
  </si>
  <si>
    <t>CELKEM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</si>
</sst>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"/>
    <numFmt numFmtId="165" formatCode="#,##0.00000"/>
    <numFmt numFmtId="166" formatCode="#,##0.\-;\-#,##0.\-\ "/>
    <numFmt numFmtId="167" formatCode="0.\-"/>
    <numFmt numFmtId="168" formatCode="#,##0.00\ &quot;Kč&quot;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Helv"/>
      <charset val="238"/>
    </font>
    <font>
      <sz val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돋움"/>
      <family val="3"/>
      <charset val="129"/>
    </font>
    <font>
      <sz val="10"/>
      <name val="Arial CE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9" fillId="0" borderId="0" applyFont="0" applyFill="0" applyBorder="0" applyAlignment="0" applyProtection="0"/>
    <xf numFmtId="0" fontId="20" fillId="0" borderId="0"/>
    <xf numFmtId="0" fontId="23" fillId="0" borderId="0"/>
    <xf numFmtId="0" fontId="31" fillId="0" borderId="0"/>
    <xf numFmtId="0" fontId="34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</cellStyleXfs>
  <cellXfs count="4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1" fillId="0" borderId="47" xfId="3" applyNumberFormat="1" applyFont="1" applyBorder="1" applyAlignment="1">
      <alignment readingOrder="1"/>
    </xf>
    <xf numFmtId="4" fontId="21" fillId="0" borderId="47" xfId="3" applyNumberFormat="1" applyFont="1" applyBorder="1"/>
    <xf numFmtId="4" fontId="21" fillId="0" borderId="47" xfId="3" applyNumberFormat="1" applyFont="1" applyBorder="1" applyAlignment="1">
      <alignment horizontal="center" vertical="top"/>
    </xf>
    <xf numFmtId="4" fontId="21" fillId="0" borderId="47" xfId="3" applyNumberFormat="1" applyFont="1" applyBorder="1" applyAlignment="1">
      <alignment horizontal="right" vertical="top"/>
    </xf>
    <xf numFmtId="4" fontId="21" fillId="0" borderId="47" xfId="3" applyNumberFormat="1" applyFont="1" applyBorder="1" applyAlignment="1">
      <alignment horizontal="left" vertical="top"/>
    </xf>
    <xf numFmtId="4" fontId="22" fillId="0" borderId="47" xfId="3" applyNumberFormat="1" applyFont="1" applyBorder="1" applyAlignment="1">
      <alignment vertical="top"/>
    </xf>
    <xf numFmtId="0" fontId="24" fillId="0" borderId="0" xfId="4" applyFont="1"/>
    <xf numFmtId="0" fontId="25" fillId="0" borderId="48" xfId="3" applyFont="1" applyBorder="1" applyAlignment="1">
      <alignment horizontal="right" vertical="center" readingOrder="1"/>
    </xf>
    <xf numFmtId="0" fontId="26" fillId="0" borderId="48" xfId="3" applyFont="1" applyBorder="1" applyAlignment="1">
      <alignment horizontal="left" vertical="center" wrapText="1"/>
    </xf>
    <xf numFmtId="0" fontId="26" fillId="0" borderId="48" xfId="3" applyFont="1" applyBorder="1" applyAlignment="1">
      <alignment horizontal="center" vertical="top" wrapText="1"/>
    </xf>
    <xf numFmtId="4" fontId="26" fillId="0" borderId="48" xfId="3" applyNumberFormat="1" applyFont="1" applyBorder="1" applyAlignment="1">
      <alignment horizontal="right" vertical="top"/>
    </xf>
    <xf numFmtId="0" fontId="21" fillId="0" borderId="48" xfId="3" applyFont="1" applyBorder="1" applyAlignment="1">
      <alignment horizontal="left" vertical="top"/>
    </xf>
    <xf numFmtId="164" fontId="27" fillId="0" borderId="48" xfId="3" applyNumberFormat="1" applyFont="1" applyBorder="1" applyAlignment="1">
      <alignment horizontal="center" vertical="top"/>
    </xf>
    <xf numFmtId="0" fontId="24" fillId="0" borderId="0" xfId="3" applyFont="1" applyAlignment="1">
      <alignment vertical="center"/>
    </xf>
    <xf numFmtId="0" fontId="21" fillId="0" borderId="49" xfId="3" applyFont="1" applyBorder="1" applyAlignment="1">
      <alignment horizontal="center" vertical="center" wrapText="1" readingOrder="1"/>
    </xf>
    <xf numFmtId="0" fontId="21" fillId="0" borderId="49" xfId="3" applyFont="1" applyBorder="1" applyAlignment="1">
      <alignment horizontal="center" vertical="center" wrapText="1"/>
    </xf>
    <xf numFmtId="0" fontId="21" fillId="0" borderId="49" xfId="3" applyFont="1" applyBorder="1" applyAlignment="1">
      <alignment horizontal="center" vertical="center" wrapText="1" shrinkToFit="1" readingOrder="1"/>
    </xf>
    <xf numFmtId="4" fontId="21" fillId="0" borderId="50" xfId="3" applyNumberFormat="1" applyFont="1" applyBorder="1" applyAlignment="1">
      <alignment horizontal="center" vertical="top"/>
    </xf>
    <xf numFmtId="4" fontId="21" fillId="0" borderId="49" xfId="3" applyNumberFormat="1" applyFont="1" applyBorder="1" applyAlignment="1">
      <alignment horizontal="center" vertical="top"/>
    </xf>
    <xf numFmtId="0" fontId="28" fillId="0" borderId="0" xfId="4" applyFont="1"/>
    <xf numFmtId="0" fontId="28" fillId="0" borderId="0" xfId="3" applyFont="1" applyAlignment="1">
      <alignment vertical="center"/>
    </xf>
    <xf numFmtId="166" fontId="21" fillId="0" borderId="50" xfId="3" applyNumberFormat="1" applyFont="1" applyBorder="1" applyAlignment="1">
      <alignment horizontal="right"/>
    </xf>
    <xf numFmtId="166" fontId="21" fillId="0" borderId="49" xfId="3" applyNumberFormat="1" applyFont="1" applyBorder="1" applyAlignment="1">
      <alignment horizontal="right"/>
    </xf>
    <xf numFmtId="49" fontId="20" fillId="0" borderId="0" xfId="3" applyNumberFormat="1"/>
    <xf numFmtId="0" fontId="1" fillId="0" borderId="0" xfId="3" applyFont="1" applyAlignment="1">
      <alignment horizontal="left"/>
    </xf>
    <xf numFmtId="0" fontId="20" fillId="0" borderId="0" xfId="3" applyAlignment="1">
      <alignment horizontal="center"/>
    </xf>
    <xf numFmtId="166" fontId="20" fillId="0" borderId="0" xfId="3" applyNumberFormat="1" applyAlignment="1">
      <alignment horizontal="right"/>
    </xf>
    <xf numFmtId="166" fontId="21" fillId="0" borderId="49" xfId="3" applyNumberFormat="1" applyFont="1" applyBorder="1" applyAlignment="1">
      <alignment horizontal="center"/>
    </xf>
    <xf numFmtId="167" fontId="21" fillId="0" borderId="54" xfId="5" applyNumberFormat="1" applyFont="1" applyBorder="1" applyAlignment="1">
      <alignment horizontal="right" vertical="top"/>
    </xf>
    <xf numFmtId="167" fontId="21" fillId="0" borderId="48" xfId="3" applyNumberFormat="1" applyFont="1" applyBorder="1" applyAlignment="1">
      <alignment horizontal="right" vertical="top"/>
    </xf>
    <xf numFmtId="0" fontId="21" fillId="0" borderId="0" xfId="3" applyFont="1" applyAlignment="1">
      <alignment vertical="center"/>
    </xf>
    <xf numFmtId="167" fontId="21" fillId="0" borderId="49" xfId="3" applyNumberFormat="1" applyFont="1" applyBorder="1" applyAlignment="1">
      <alignment horizontal="right" vertical="top"/>
    </xf>
    <xf numFmtId="49" fontId="21" fillId="0" borderId="49" xfId="3" applyNumberFormat="1" applyFont="1" applyBorder="1" applyAlignment="1">
      <alignment horizontal="center" readingOrder="1"/>
    </xf>
    <xf numFmtId="0" fontId="21" fillId="0" borderId="49" xfId="3" applyFont="1" applyBorder="1"/>
    <xf numFmtId="0" fontId="21" fillId="0" borderId="49" xfId="5" applyFont="1" applyBorder="1" applyAlignment="1">
      <alignment horizontal="center"/>
    </xf>
    <xf numFmtId="0" fontId="21" fillId="0" borderId="49" xfId="5" applyFont="1" applyBorder="1" applyAlignment="1">
      <alignment horizontal="left"/>
    </xf>
    <xf numFmtId="1" fontId="21" fillId="0" borderId="49" xfId="5" applyNumberFormat="1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top"/>
    </xf>
    <xf numFmtId="49" fontId="21" fillId="0" borderId="49" xfId="3" applyNumberFormat="1" applyFont="1" applyBorder="1" applyAlignment="1">
      <alignment horizontal="center" vertical="top" readingOrder="1"/>
    </xf>
    <xf numFmtId="0" fontId="21" fillId="0" borderId="49" xfId="3" applyFont="1" applyBorder="1" applyAlignment="1">
      <alignment wrapText="1"/>
    </xf>
    <xf numFmtId="0" fontId="21" fillId="0" borderId="53" xfId="3" applyFont="1" applyBorder="1" applyAlignment="1">
      <alignment horizontal="center" wrapText="1" shrinkToFit="1"/>
    </xf>
    <xf numFmtId="49" fontId="21" fillId="0" borderId="49" xfId="12" applyNumberFormat="1" applyFont="1" applyBorder="1" applyAlignment="1">
      <alignment horizontal="center"/>
    </xf>
    <xf numFmtId="0" fontId="21" fillId="0" borderId="50" xfId="3" applyFont="1" applyBorder="1" applyAlignment="1">
      <alignment horizontal="center"/>
    </xf>
    <xf numFmtId="1" fontId="21" fillId="0" borderId="49" xfId="3" applyNumberFormat="1" applyFont="1" applyBorder="1" applyAlignment="1">
      <alignment horizontal="center" vertical="top"/>
    </xf>
    <xf numFmtId="0" fontId="21" fillId="0" borderId="49" xfId="3" applyFont="1" applyBorder="1" applyAlignment="1">
      <alignment horizontal="left" vertical="top"/>
    </xf>
    <xf numFmtId="49" fontId="21" fillId="0" borderId="49" xfId="3" applyNumberFormat="1" applyFont="1" applyBorder="1" applyAlignment="1">
      <alignment horizontal="right" vertical="top" readingOrder="1"/>
    </xf>
    <xf numFmtId="0" fontId="21" fillId="0" borderId="49" xfId="3" applyFont="1" applyBorder="1" applyAlignment="1">
      <alignment horizontal="center" wrapText="1"/>
    </xf>
    <xf numFmtId="0" fontId="21" fillId="0" borderId="49" xfId="3" applyFont="1" applyBorder="1" applyAlignment="1">
      <alignment horizontal="center"/>
    </xf>
    <xf numFmtId="16" fontId="21" fillId="0" borderId="49" xfId="3" applyNumberFormat="1" applyFont="1" applyBorder="1" applyAlignment="1">
      <alignment horizontal="center" vertical="top" readingOrder="1"/>
    </xf>
    <xf numFmtId="0" fontId="28" fillId="0" borderId="49" xfId="3" applyFont="1" applyBorder="1" applyAlignment="1">
      <alignment horizontal="center" vertical="top"/>
    </xf>
    <xf numFmtId="0" fontId="28" fillId="0" borderId="49" xfId="3" applyFont="1" applyBorder="1" applyAlignment="1">
      <alignment wrapText="1"/>
    </xf>
    <xf numFmtId="0" fontId="21" fillId="0" borderId="49" xfId="3" applyFont="1" applyBorder="1" applyAlignment="1">
      <alignment horizontal="center" vertical="center" readingOrder="1"/>
    </xf>
    <xf numFmtId="49" fontId="21" fillId="0" borderId="49" xfId="3" applyNumberFormat="1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top" wrapText="1"/>
    </xf>
    <xf numFmtId="4" fontId="21" fillId="0" borderId="49" xfId="3" applyNumberFormat="1" applyFont="1" applyBorder="1" applyAlignment="1">
      <alignment horizontal="center"/>
    </xf>
    <xf numFmtId="0" fontId="21" fillId="0" borderId="49" xfId="3" applyFont="1" applyBorder="1" applyAlignment="1">
      <alignment horizontal="center" vertical="top" readingOrder="1"/>
    </xf>
    <xf numFmtId="0" fontId="21" fillId="0" borderId="49" xfId="3" applyFont="1" applyBorder="1" applyAlignment="1">
      <alignment vertical="top" wrapText="1" shrinkToFit="1"/>
    </xf>
    <xf numFmtId="49" fontId="21" fillId="0" borderId="49" xfId="3" applyNumberFormat="1" applyFont="1" applyBorder="1" applyAlignment="1">
      <alignment horizontal="center" vertical="top" wrapText="1"/>
    </xf>
    <xf numFmtId="3" fontId="21" fillId="0" borderId="49" xfId="3" applyNumberFormat="1" applyFont="1" applyBorder="1" applyAlignment="1">
      <alignment horizontal="center"/>
    </xf>
    <xf numFmtId="0" fontId="21" fillId="0" borderId="49" xfId="3" applyFont="1" applyBorder="1" applyAlignment="1">
      <alignment vertical="top" wrapText="1"/>
    </xf>
    <xf numFmtId="0" fontId="21" fillId="0" borderId="47" xfId="3" applyFont="1" applyBorder="1" applyAlignment="1">
      <alignment horizontal="center" vertical="top" readingOrder="1"/>
    </xf>
    <xf numFmtId="0" fontId="21" fillId="0" borderId="47" xfId="3" applyFont="1" applyBorder="1" applyAlignment="1">
      <alignment vertical="top" wrapText="1" shrinkToFit="1"/>
    </xf>
    <xf numFmtId="0" fontId="21" fillId="0" borderId="47" xfId="3" applyFont="1" applyBorder="1" applyAlignment="1">
      <alignment horizontal="center" vertical="top" wrapText="1" shrinkToFit="1"/>
    </xf>
    <xf numFmtId="4" fontId="21" fillId="0" borderId="47" xfId="3" applyNumberFormat="1" applyFont="1" applyBorder="1" applyAlignment="1">
      <alignment horizontal="center"/>
    </xf>
    <xf numFmtId="0" fontId="21" fillId="0" borderId="47" xfId="3" applyFont="1" applyBorder="1" applyAlignment="1">
      <alignment horizontal="left" vertical="top"/>
    </xf>
    <xf numFmtId="0" fontId="21" fillId="0" borderId="52" xfId="3" applyFont="1" applyBorder="1" applyAlignment="1">
      <alignment horizontal="center" vertical="top" readingOrder="1"/>
    </xf>
    <xf numFmtId="0" fontId="21" fillId="0" borderId="56" xfId="3" applyFont="1" applyBorder="1" applyAlignment="1">
      <alignment vertical="top" wrapText="1" shrinkToFit="1"/>
    </xf>
    <xf numFmtId="0" fontId="21" fillId="0" borderId="56" xfId="3" applyFont="1" applyBorder="1" applyAlignment="1">
      <alignment horizontal="center" vertical="top" wrapText="1" shrinkToFit="1"/>
    </xf>
    <xf numFmtId="4" fontId="21" fillId="0" borderId="56" xfId="3" applyNumberFormat="1" applyFont="1" applyBorder="1" applyAlignment="1">
      <alignment horizontal="right" vertical="top"/>
    </xf>
    <xf numFmtId="0" fontId="21" fillId="0" borderId="57" xfId="3" applyFont="1" applyBorder="1" applyAlignment="1">
      <alignment horizontal="left" vertical="top"/>
    </xf>
    <xf numFmtId="49" fontId="26" fillId="0" borderId="51" xfId="3" applyNumberFormat="1" applyFont="1" applyBorder="1" applyAlignment="1">
      <alignment horizontal="left" vertical="center"/>
    </xf>
    <xf numFmtId="0" fontId="26" fillId="0" borderId="53" xfId="3" applyFont="1" applyBorder="1" applyAlignment="1">
      <alignment horizontal="right" vertical="center" wrapText="1" readingOrder="1"/>
    </xf>
    <xf numFmtId="0" fontId="21" fillId="0" borderId="51" xfId="3" applyFont="1" applyBorder="1" applyAlignment="1">
      <alignment horizontal="center" vertical="top" wrapText="1"/>
    </xf>
    <xf numFmtId="4" fontId="21" fillId="0" borderId="51" xfId="3" applyNumberFormat="1" applyFont="1" applyBorder="1" applyAlignment="1">
      <alignment horizontal="right" vertical="top"/>
    </xf>
    <xf numFmtId="0" fontId="21" fillId="0" borderId="50" xfId="3" applyFont="1" applyBorder="1" applyAlignment="1">
      <alignment horizontal="left" vertical="top"/>
    </xf>
    <xf numFmtId="4" fontId="22" fillId="0" borderId="49" xfId="3" applyNumberFormat="1" applyFont="1" applyBorder="1" applyAlignment="1">
      <alignment horizontal="right"/>
    </xf>
    <xf numFmtId="168" fontId="22" fillId="0" borderId="49" xfId="3" applyNumberFormat="1" applyFont="1" applyBorder="1" applyAlignment="1">
      <alignment horizontal="right"/>
    </xf>
    <xf numFmtId="49" fontId="21" fillId="0" borderId="0" xfId="3" applyNumberFormat="1" applyFont="1" applyAlignment="1">
      <alignment horizontal="right" readingOrder="1"/>
    </xf>
    <xf numFmtId="4" fontId="21" fillId="0" borderId="0" xfId="3" applyNumberFormat="1" applyFont="1"/>
    <xf numFmtId="4" fontId="21" fillId="0" borderId="0" xfId="3" applyNumberFormat="1" applyFont="1" applyAlignment="1">
      <alignment horizontal="center" vertical="top"/>
    </xf>
    <xf numFmtId="4" fontId="21" fillId="0" borderId="0" xfId="3" applyNumberFormat="1" applyFont="1" applyAlignment="1">
      <alignment horizontal="right" vertical="top"/>
    </xf>
    <xf numFmtId="4" fontId="21" fillId="0" borderId="0" xfId="3" applyNumberFormat="1" applyFont="1" applyAlignment="1">
      <alignment horizontal="left" vertical="top"/>
    </xf>
    <xf numFmtId="4" fontId="22" fillId="0" borderId="0" xfId="3" applyNumberFormat="1" applyFont="1" applyAlignment="1">
      <alignment vertical="top"/>
    </xf>
    <xf numFmtId="49" fontId="37" fillId="0" borderId="0" xfId="3" applyNumberFormat="1" applyFont="1" applyAlignment="1">
      <alignment horizontal="right" readingOrder="1"/>
    </xf>
    <xf numFmtId="4" fontId="37" fillId="0" borderId="0" xfId="3" applyNumberFormat="1" applyFont="1"/>
    <xf numFmtId="4" fontId="37" fillId="0" borderId="0" xfId="3" applyNumberFormat="1" applyFont="1" applyAlignment="1">
      <alignment horizontal="center" vertical="top"/>
    </xf>
    <xf numFmtId="4" fontId="37" fillId="0" borderId="0" xfId="3" applyNumberFormat="1" applyFont="1" applyAlignment="1">
      <alignment horizontal="right" vertical="top"/>
    </xf>
    <xf numFmtId="4" fontId="37" fillId="0" borderId="0" xfId="3" applyNumberFormat="1" applyFont="1" applyAlignment="1">
      <alignment horizontal="left" vertical="top"/>
    </xf>
    <xf numFmtId="4" fontId="38" fillId="0" borderId="0" xfId="3" applyNumberFormat="1" applyFont="1" applyAlignment="1">
      <alignment vertical="top"/>
    </xf>
    <xf numFmtId="49" fontId="39" fillId="0" borderId="58" xfId="0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58" xfId="0" applyFont="1" applyBorder="1" applyAlignment="1" applyProtection="1">
      <alignment horizontal="center" vertical="center" wrapText="1"/>
      <protection locked="0"/>
    </xf>
    <xf numFmtId="0" fontId="41" fillId="0" borderId="58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31" fillId="0" borderId="60" xfId="0" applyFont="1" applyBorder="1" applyAlignment="1" applyProtection="1">
      <alignment horizontal="left" vertical="center" wrapText="1"/>
      <protection locked="0"/>
    </xf>
    <xf numFmtId="0" fontId="31" fillId="0" borderId="64" xfId="0" applyFont="1" applyBorder="1" applyAlignment="1">
      <alignment horizontal="justify"/>
    </xf>
    <xf numFmtId="0" fontId="43" fillId="0" borderId="58" xfId="0" applyFont="1" applyBorder="1" applyAlignment="1">
      <alignment vertical="center" wrapText="1"/>
    </xf>
    <xf numFmtId="44" fontId="43" fillId="0" borderId="70" xfId="2" applyFont="1" applyFill="1" applyBorder="1" applyAlignment="1">
      <alignment horizontal="right" vertical="center"/>
    </xf>
    <xf numFmtId="0" fontId="31" fillId="0" borderId="58" xfId="0" applyFont="1" applyBorder="1" applyAlignment="1">
      <alignment horizontal="center" vertical="center"/>
    </xf>
    <xf numFmtId="0" fontId="31" fillId="0" borderId="71" xfId="0" applyFont="1" applyBorder="1" applyAlignment="1">
      <alignment vertical="center" wrapText="1"/>
    </xf>
    <xf numFmtId="0" fontId="31" fillId="0" borderId="39" xfId="0" applyFont="1" applyBorder="1" applyAlignment="1">
      <alignment horizontal="center" vertical="center"/>
    </xf>
    <xf numFmtId="44" fontId="31" fillId="0" borderId="39" xfId="2" applyFont="1" applyFill="1" applyBorder="1" applyAlignment="1">
      <alignment horizontal="right" vertical="center"/>
    </xf>
    <xf numFmtId="44" fontId="31" fillId="0" borderId="72" xfId="2" applyFont="1" applyFill="1" applyBorder="1" applyAlignment="1">
      <alignment horizontal="right" vertical="center"/>
    </xf>
    <xf numFmtId="0" fontId="31" fillId="0" borderId="73" xfId="0" applyFont="1" applyBorder="1" applyAlignment="1" applyProtection="1">
      <alignment vertical="center" wrapText="1"/>
      <protection locked="0"/>
    </xf>
    <xf numFmtId="0" fontId="31" fillId="0" borderId="58" xfId="0" applyFont="1" applyBorder="1"/>
    <xf numFmtId="0" fontId="31" fillId="0" borderId="63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17" xfId="0" applyFont="1" applyBorder="1" applyAlignment="1">
      <alignment vertical="center" wrapText="1"/>
    </xf>
    <xf numFmtId="0" fontId="31" fillId="0" borderId="71" xfId="0" applyFont="1" applyBorder="1" applyAlignment="1" applyProtection="1">
      <alignment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44" fontId="31" fillId="0" borderId="39" xfId="2" applyFont="1" applyFill="1" applyBorder="1" applyAlignment="1">
      <alignment vertical="center"/>
    </xf>
    <xf numFmtId="44" fontId="31" fillId="0" borderId="72" xfId="2" applyFont="1" applyFill="1" applyBorder="1" applyAlignment="1">
      <alignment vertical="center"/>
    </xf>
    <xf numFmtId="0" fontId="31" fillId="0" borderId="1" xfId="0" applyFont="1" applyBorder="1"/>
    <xf numFmtId="44" fontId="31" fillId="0" borderId="16" xfId="2" applyFont="1" applyFill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44" fontId="31" fillId="0" borderId="39" xfId="2" applyFont="1" applyFill="1" applyBorder="1" applyAlignment="1">
      <alignment horizontal="center" vertical="center"/>
    </xf>
    <xf numFmtId="44" fontId="31" fillId="0" borderId="72" xfId="2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74" xfId="0" applyFont="1" applyBorder="1" applyAlignment="1" applyProtection="1">
      <alignment vertical="center" wrapText="1"/>
      <protection locked="0"/>
    </xf>
    <xf numFmtId="0" fontId="31" fillId="0" borderId="65" xfId="0" applyFont="1" applyBorder="1" applyAlignment="1" applyProtection="1">
      <alignment horizontal="centerContinuous" vertical="center"/>
      <protection locked="0"/>
    </xf>
    <xf numFmtId="44" fontId="31" fillId="0" borderId="65" xfId="2" applyFont="1" applyFill="1" applyBorder="1" applyAlignment="1">
      <alignment horizontal="centerContinuous" vertical="center"/>
    </xf>
    <xf numFmtId="44" fontId="31" fillId="0" borderId="66" xfId="2" applyFont="1" applyFill="1" applyBorder="1" applyAlignment="1">
      <alignment horizontal="centerContinuous" vertical="center"/>
    </xf>
    <xf numFmtId="0" fontId="31" fillId="0" borderId="39" xfId="0" applyFont="1" applyBorder="1" applyAlignment="1" applyProtection="1">
      <alignment horizontal="centerContinuous" vertical="center"/>
      <protection locked="0"/>
    </xf>
    <xf numFmtId="0" fontId="31" fillId="0" borderId="36" xfId="0" applyFont="1" applyBorder="1" applyAlignment="1" applyProtection="1">
      <alignment horizontal="centerContinuous" vertical="center"/>
      <protection locked="0"/>
    </xf>
    <xf numFmtId="44" fontId="31" fillId="0" borderId="39" xfId="2" applyFont="1" applyFill="1" applyBorder="1" applyAlignment="1">
      <alignment horizontal="centerContinuous" vertical="center"/>
    </xf>
    <xf numFmtId="44" fontId="31" fillId="0" borderId="72" xfId="2" applyFont="1" applyFill="1" applyBorder="1" applyAlignment="1">
      <alignment horizontal="centerContinuous" vertical="center"/>
    </xf>
    <xf numFmtId="3" fontId="31" fillId="0" borderId="39" xfId="0" applyNumberFormat="1" applyFont="1" applyBorder="1" applyAlignment="1" applyProtection="1">
      <alignment horizontal="centerContinuous" vertical="center"/>
      <protection locked="0"/>
    </xf>
    <xf numFmtId="168" fontId="31" fillId="0" borderId="39" xfId="0" applyNumberFormat="1" applyFont="1" applyBorder="1" applyAlignment="1">
      <alignment horizontal="right" vertical="center"/>
    </xf>
    <xf numFmtId="0" fontId="31" fillId="0" borderId="74" xfId="0" applyFont="1" applyBorder="1" applyAlignment="1">
      <alignment vertical="center" wrapText="1"/>
    </xf>
    <xf numFmtId="0" fontId="31" fillId="0" borderId="65" xfId="0" applyFont="1" applyBorder="1" applyAlignment="1" applyProtection="1">
      <alignment horizontal="center" vertical="center"/>
      <protection locked="0"/>
    </xf>
    <xf numFmtId="44" fontId="31" fillId="0" borderId="65" xfId="2" applyFont="1" applyFill="1" applyBorder="1" applyAlignment="1">
      <alignment horizontal="center" vertical="center"/>
    </xf>
    <xf numFmtId="44" fontId="31" fillId="0" borderId="66" xfId="2" applyFont="1" applyFill="1" applyBorder="1" applyAlignment="1">
      <alignment horizontal="center" vertical="center"/>
    </xf>
    <xf numFmtId="44" fontId="42" fillId="0" borderId="63" xfId="0" applyNumberFormat="1" applyFont="1" applyBorder="1" applyAlignment="1" applyProtection="1">
      <alignment vertical="center" wrapText="1"/>
      <protection locked="0"/>
    </xf>
    <xf numFmtId="0" fontId="45" fillId="0" borderId="0" xfId="0" applyFont="1"/>
    <xf numFmtId="0" fontId="46" fillId="0" borderId="0" xfId="0" applyFont="1"/>
    <xf numFmtId="0" fontId="31" fillId="0" borderId="10" xfId="0" applyFont="1" applyBorder="1" applyAlignment="1" applyProtection="1">
      <alignment horizontal="center" vertical="center"/>
      <protection locked="0"/>
    </xf>
    <xf numFmtId="49" fontId="21" fillId="0" borderId="49" xfId="3" applyNumberFormat="1" applyFont="1" applyBorder="1" applyAlignment="1">
      <alignment horizontal="center" vertical="center" readingOrder="1"/>
    </xf>
    <xf numFmtId="49" fontId="21" fillId="0" borderId="49" xfId="3" applyNumberFormat="1" applyFont="1" applyBorder="1"/>
    <xf numFmtId="4" fontId="21" fillId="0" borderId="49" xfId="3" applyNumberFormat="1" applyFont="1" applyBorder="1" applyAlignment="1">
      <alignment horizontal="right" vertical="top"/>
    </xf>
    <xf numFmtId="0" fontId="21" fillId="0" borderId="49" xfId="3" applyFont="1" applyBorder="1" applyAlignment="1">
      <alignment wrapText="1" shrinkToFit="1"/>
    </xf>
    <xf numFmtId="0" fontId="21" fillId="0" borderId="49" xfId="3" applyFont="1" applyBorder="1" applyAlignment="1">
      <alignment horizontal="left" wrapText="1" shrinkToFit="1"/>
    </xf>
    <xf numFmtId="0" fontId="21" fillId="0" borderId="49" xfId="3" applyFont="1" applyBorder="1" applyAlignment="1">
      <alignment horizontal="left"/>
    </xf>
    <xf numFmtId="1" fontId="21" fillId="0" borderId="49" xfId="3" applyNumberFormat="1" applyFont="1" applyBorder="1" applyAlignment="1">
      <alignment horizontal="center"/>
    </xf>
    <xf numFmtId="0" fontId="21" fillId="0" borderId="49" xfId="3" applyFont="1" applyBorder="1" applyAlignment="1">
      <alignment horizontal="center" wrapText="1" shrinkToFit="1"/>
    </xf>
    <xf numFmtId="0" fontId="21" fillId="0" borderId="49" xfId="3" applyFont="1" applyBorder="1" applyAlignment="1">
      <alignment horizontal="center" readingOrder="1"/>
    </xf>
    <xf numFmtId="0" fontId="21" fillId="0" borderId="49" xfId="5" applyFont="1" applyBorder="1" applyAlignment="1">
      <alignment horizontal="left" vertical="top"/>
    </xf>
    <xf numFmtId="1" fontId="21" fillId="0" borderId="49" xfId="5" applyNumberFormat="1" applyFont="1" applyBorder="1" applyAlignment="1">
      <alignment horizontal="center"/>
    </xf>
    <xf numFmtId="0" fontId="21" fillId="0" borderId="49" xfId="3" applyFont="1" applyBorder="1" applyAlignment="1">
      <alignment horizontal="center" vertical="top" wrapText="1" shrinkToFit="1"/>
    </xf>
    <xf numFmtId="0" fontId="21" fillId="0" borderId="49" xfId="3" applyFont="1" applyBorder="1" applyAlignment="1">
      <alignment horizontal="center" vertical="top"/>
    </xf>
    <xf numFmtId="0" fontId="21" fillId="0" borderId="47" xfId="3" applyFont="1" applyBorder="1" applyAlignment="1">
      <alignment wrapText="1" shrinkToFit="1"/>
    </xf>
    <xf numFmtId="0" fontId="21" fillId="0" borderId="51" xfId="3" applyFont="1" applyBorder="1" applyAlignment="1">
      <alignment horizontal="center" wrapText="1" shrinkToFit="1"/>
    </xf>
    <xf numFmtId="0" fontId="32" fillId="0" borderId="49" xfId="3" applyFont="1" applyBorder="1" applyAlignment="1">
      <alignment horizontal="center"/>
    </xf>
    <xf numFmtId="49" fontId="21" fillId="0" borderId="52" xfId="3" applyNumberFormat="1" applyFont="1" applyBorder="1" applyAlignment="1">
      <alignment horizontal="center" vertical="top" readingOrder="1"/>
    </xf>
    <xf numFmtId="0" fontId="21" fillId="0" borderId="49" xfId="3" applyFont="1" applyBorder="1" applyAlignment="1">
      <alignment vertical="center" wrapText="1"/>
    </xf>
    <xf numFmtId="0" fontId="33" fillId="0" borderId="49" xfId="3" applyFont="1" applyBorder="1" applyAlignment="1">
      <alignment horizontal="center"/>
    </xf>
    <xf numFmtId="0" fontId="21" fillId="0" borderId="49" xfId="3" applyFont="1" applyBorder="1" applyAlignment="1">
      <alignment horizontal="left" wrapText="1"/>
    </xf>
    <xf numFmtId="0" fontId="21" fillId="0" borderId="49" xfId="6" applyFont="1" applyBorder="1" applyAlignment="1">
      <alignment horizontal="center" vertical="center" shrinkToFit="1"/>
    </xf>
    <xf numFmtId="0" fontId="21" fillId="0" borderId="49" xfId="3" applyFont="1" applyBorder="1" applyAlignment="1">
      <alignment horizontal="center" vertical="center"/>
    </xf>
    <xf numFmtId="0" fontId="21" fillId="0" borderId="49" xfId="7" applyFont="1" applyBorder="1" applyAlignment="1">
      <alignment wrapText="1"/>
    </xf>
    <xf numFmtId="0" fontId="21" fillId="0" borderId="49" xfId="8" applyFont="1" applyBorder="1" applyAlignment="1">
      <alignment horizontal="center"/>
    </xf>
    <xf numFmtId="49" fontId="21" fillId="0" borderId="54" xfId="5" applyNumberFormat="1" applyFont="1" applyBorder="1" applyAlignment="1">
      <alignment horizontal="center" vertical="top" readingOrder="1"/>
    </xf>
    <xf numFmtId="4" fontId="21" fillId="0" borderId="54" xfId="5" applyNumberFormat="1" applyFont="1" applyBorder="1" applyAlignment="1">
      <alignment vertical="center"/>
    </xf>
    <xf numFmtId="0" fontId="21" fillId="0" borderId="54" xfId="5" applyFont="1" applyBorder="1" applyAlignment="1">
      <alignment horizontal="center" vertical="top"/>
    </xf>
    <xf numFmtId="0" fontId="21" fillId="0" borderId="48" xfId="5" applyFont="1" applyBorder="1" applyAlignment="1">
      <alignment horizontal="center" vertical="top"/>
    </xf>
    <xf numFmtId="0" fontId="21" fillId="0" borderId="50" xfId="5" applyFont="1" applyBorder="1" applyAlignment="1">
      <alignment horizontal="center"/>
    </xf>
    <xf numFmtId="0" fontId="21" fillId="0" borderId="49" xfId="9" applyFont="1" applyBorder="1" applyAlignment="1">
      <alignment wrapText="1"/>
    </xf>
    <xf numFmtId="49" fontId="21" fillId="0" borderId="48" xfId="3" applyNumberFormat="1" applyFont="1" applyBorder="1" applyAlignment="1">
      <alignment horizontal="right" vertical="top" readingOrder="1"/>
    </xf>
    <xf numFmtId="0" fontId="21" fillId="0" borderId="48" xfId="8" applyFont="1" applyBorder="1" applyAlignment="1">
      <alignment wrapText="1" shrinkToFit="1"/>
    </xf>
    <xf numFmtId="0" fontId="21" fillId="0" borderId="49" xfId="5" applyFont="1" applyBorder="1" applyAlignment="1">
      <alignment horizontal="center" wrapText="1"/>
    </xf>
    <xf numFmtId="0" fontId="28" fillId="0" borderId="49" xfId="8" applyFont="1" applyBorder="1" applyAlignment="1">
      <alignment horizontal="center" vertical="top" wrapText="1"/>
    </xf>
    <xf numFmtId="0" fontId="28" fillId="0" borderId="49" xfId="8" applyFont="1" applyBorder="1" applyAlignment="1">
      <alignment horizontal="center"/>
    </xf>
    <xf numFmtId="0" fontId="21" fillId="0" borderId="49" xfId="10" applyFont="1" applyBorder="1" applyAlignment="1">
      <alignment vertical="top" wrapText="1"/>
    </xf>
    <xf numFmtId="0" fontId="21" fillId="0" borderId="49" xfId="10" applyFont="1" applyBorder="1" applyAlignment="1">
      <alignment wrapText="1"/>
    </xf>
    <xf numFmtId="0" fontId="21" fillId="0" borderId="49" xfId="8" applyFont="1" applyBorder="1" applyAlignment="1">
      <alignment vertical="top" wrapText="1" shrinkToFit="1"/>
    </xf>
    <xf numFmtId="0" fontId="21" fillId="0" borderId="49" xfId="5" applyFont="1" applyBorder="1" applyAlignment="1">
      <alignment horizontal="center" vertical="top" wrapText="1" shrinkToFit="1"/>
    </xf>
    <xf numFmtId="0" fontId="21" fillId="0" borderId="49" xfId="8" applyFont="1" applyBorder="1" applyAlignment="1">
      <alignment horizontal="center" vertical="top" wrapText="1" shrinkToFit="1"/>
    </xf>
    <xf numFmtId="0" fontId="21" fillId="0" borderId="49" xfId="8" applyFont="1" applyBorder="1" applyAlignment="1">
      <alignment horizontal="center" vertical="top"/>
    </xf>
    <xf numFmtId="0" fontId="21" fillId="0" borderId="55" xfId="8" applyFont="1" applyBorder="1" applyAlignment="1">
      <alignment horizontal="center"/>
    </xf>
    <xf numFmtId="0" fontId="21" fillId="0" borderId="0" xfId="8" applyFont="1" applyAlignment="1">
      <alignment horizontal="center"/>
    </xf>
    <xf numFmtId="0" fontId="21" fillId="0" borderId="49" xfId="8" applyFont="1" applyBorder="1" applyAlignment="1">
      <alignment wrapText="1" shrinkToFit="1"/>
    </xf>
    <xf numFmtId="0" fontId="28" fillId="0" borderId="49" xfId="8" applyFont="1" applyBorder="1" applyAlignment="1">
      <alignment horizontal="center" vertical="top"/>
    </xf>
    <xf numFmtId="49" fontId="21" fillId="0" borderId="49" xfId="11" applyNumberFormat="1" applyFont="1" applyBorder="1" applyAlignment="1">
      <alignment horizontal="center" readingOrder="1"/>
    </xf>
    <xf numFmtId="0" fontId="21" fillId="0" borderId="49" xfId="11" applyFont="1" applyBorder="1" applyAlignment="1">
      <alignment wrapText="1"/>
    </xf>
    <xf numFmtId="0" fontId="21" fillId="0" borderId="49" xfId="11" applyFont="1" applyBorder="1" applyAlignment="1">
      <alignment horizontal="center"/>
    </xf>
    <xf numFmtId="0" fontId="21" fillId="0" borderId="53" xfId="3" applyFont="1" applyBorder="1" applyAlignment="1">
      <alignment horizontal="center"/>
    </xf>
    <xf numFmtId="0" fontId="21" fillId="0" borderId="50" xfId="3" applyFont="1" applyBorder="1" applyAlignment="1">
      <alignment horizontal="center" readingOrder="1"/>
    </xf>
    <xf numFmtId="0" fontId="36" fillId="0" borderId="53" xfId="6" applyFont="1" applyBorder="1" applyAlignment="1">
      <alignment horizontal="center" vertical="center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7" xfId="0" applyFont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 wrapText="1"/>
      <protection locked="0"/>
    </xf>
    <xf numFmtId="0" fontId="43" fillId="0" borderId="67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43" fillId="0" borderId="11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4" fillId="0" borderId="14" xfId="0" applyFont="1" applyBorder="1" applyAlignment="1">
      <alignment vertical="center" wrapText="1"/>
    </xf>
    <xf numFmtId="0" fontId="44" fillId="0" borderId="37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0" fontId="31" fillId="0" borderId="61" xfId="0" applyFont="1" applyBorder="1" applyAlignment="1" applyProtection="1">
      <alignment horizontal="center"/>
      <protection locked="0"/>
    </xf>
    <xf numFmtId="0" fontId="31" fillId="0" borderId="65" xfId="0" applyFont="1" applyBorder="1" applyAlignment="1" applyProtection="1">
      <alignment horizontal="center"/>
      <protection locked="0"/>
    </xf>
    <xf numFmtId="44" fontId="31" fillId="0" borderId="61" xfId="2" applyFont="1" applyFill="1" applyBorder="1" applyAlignment="1">
      <alignment horizontal="center"/>
    </xf>
    <xf numFmtId="44" fontId="31" fillId="0" borderId="65" xfId="2" applyFont="1" applyFill="1" applyBorder="1" applyAlignment="1">
      <alignment horizont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44" fontId="31" fillId="0" borderId="62" xfId="2" applyFont="1" applyFill="1" applyBorder="1" applyAlignment="1">
      <alignment horizontal="center"/>
    </xf>
    <xf numFmtId="44" fontId="31" fillId="0" borderId="66" xfId="2" applyFont="1" applyFill="1" applyBorder="1" applyAlignment="1">
      <alignment horizontal="center"/>
    </xf>
    <xf numFmtId="0" fontId="39" fillId="0" borderId="11" xfId="0" applyFont="1" applyBorder="1" applyAlignment="1" applyProtection="1">
      <alignment horizontal="left"/>
      <protection locked="0"/>
    </xf>
    <xf numFmtId="0" fontId="39" fillId="0" borderId="7" xfId="0" applyFont="1" applyBorder="1" applyAlignment="1" applyProtection="1">
      <alignment horizontal="left"/>
      <protection locked="0"/>
    </xf>
    <xf numFmtId="0" fontId="39" fillId="0" borderId="13" xfId="0" applyFont="1" applyBorder="1" applyAlignment="1" applyProtection="1">
      <alignment horizontal="left"/>
      <protection locked="0"/>
    </xf>
  </cellXfs>
  <cellStyles count="13">
    <cellStyle name="Měna" xfId="2" builtinId="4"/>
    <cellStyle name="Normální" xfId="0" builtinId="0"/>
    <cellStyle name="Normální 10 2" xfId="5" xr:uid="{00000000-0005-0000-0000-000002000000}"/>
    <cellStyle name="Normální 13" xfId="12" xr:uid="{00000000-0005-0000-0000-000003000000}"/>
    <cellStyle name="normální 2" xfId="1" xr:uid="{00000000-0005-0000-0000-000004000000}"/>
    <cellStyle name="Normální 3" xfId="3" xr:uid="{00000000-0005-0000-0000-000005000000}"/>
    <cellStyle name="Normální 82" xfId="9" xr:uid="{00000000-0005-0000-0000-000006000000}"/>
    <cellStyle name="Normální 83" xfId="10" xr:uid="{00000000-0005-0000-0000-000007000000}"/>
    <cellStyle name="Normální 88" xfId="11" xr:uid="{00000000-0005-0000-0000-000008000000}"/>
    <cellStyle name="normální_GB_TB6A_SANITARY_BQ_071601_Vorac" xfId="4" xr:uid="{00000000-0005-0000-0000-000009000000}"/>
    <cellStyle name="normální_POL.XLS" xfId="7" xr:uid="{00000000-0005-0000-0000-00000A000000}"/>
    <cellStyle name="normální_SO 01_P4-Extension-Phase 4_SO01-MI-AC_Netto_with price(NEODESÍLAT)_r02 2" xfId="8" xr:uid="{00000000-0005-0000-0000-00000B000000}"/>
    <cellStyle name="표준 2" xfId="6" xr:uid="{00000000-0005-0000-0000-00000C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&#225;ce\kristen\&#353;umavsk&#225;\a\dsp\vzt\lg\3\MH0777_20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 2020"/>
      <sheetName val="List1"/>
    </sheetNames>
    <sheetDataSet>
      <sheetData sheetId="0"/>
      <sheetData sheetId="1">
        <row r="2">
          <cell r="D2" t="str">
            <v>A09FT.NSF / UL2</v>
          </cell>
        </row>
        <row r="3">
          <cell r="D3" t="str">
            <v>A12FT.NSF / UL2</v>
          </cell>
        </row>
        <row r="4">
          <cell r="D4" t="str">
            <v>ABDPG</v>
          </cell>
        </row>
        <row r="5">
          <cell r="D5" t="str">
            <v>ABZCA</v>
          </cell>
        </row>
        <row r="6">
          <cell r="D6" t="str">
            <v>AC09BQ.NSJ</v>
          </cell>
        </row>
        <row r="7">
          <cell r="D7" t="str">
            <v>AC09BQ.NSJ / UA3</v>
          </cell>
        </row>
        <row r="8">
          <cell r="D8" t="str">
            <v>AC09SQ.NSJ</v>
          </cell>
        </row>
        <row r="9">
          <cell r="D9" t="str">
            <v>AC09SQ.NSJ / UA3</v>
          </cell>
        </row>
        <row r="10">
          <cell r="D10" t="str">
            <v>AC12BQ.NSJ</v>
          </cell>
        </row>
        <row r="11">
          <cell r="D11" t="str">
            <v>AC12BQ.NSJ / UA3</v>
          </cell>
        </row>
        <row r="12">
          <cell r="D12" t="str">
            <v>AC12SQ.NSJ</v>
          </cell>
        </row>
        <row r="13">
          <cell r="D13" t="str">
            <v>AC12SQ.NSJ / UA3</v>
          </cell>
        </row>
        <row r="14">
          <cell r="D14" t="str">
            <v>AC18BQ.NSK</v>
          </cell>
        </row>
        <row r="15">
          <cell r="D15" t="str">
            <v>AC18BQ.NSK / UL2</v>
          </cell>
        </row>
        <row r="16">
          <cell r="D16" t="str">
            <v>AC18SQ.NSK</v>
          </cell>
        </row>
        <row r="17">
          <cell r="D17" t="str">
            <v>AC18SQ.NSK / UL2</v>
          </cell>
        </row>
        <row r="18">
          <cell r="D18" t="str">
            <v>AC24BQ.NSK</v>
          </cell>
        </row>
        <row r="19">
          <cell r="D19" t="str">
            <v>AC24BQ.NSK / U24</v>
          </cell>
        </row>
        <row r="20">
          <cell r="D20" t="str">
            <v>AHCS100H0</v>
          </cell>
        </row>
        <row r="21">
          <cell r="D21" t="str">
            <v>AHFT035H0</v>
          </cell>
        </row>
        <row r="22">
          <cell r="D22" t="str">
            <v>AHFT050H0</v>
          </cell>
        </row>
        <row r="23">
          <cell r="D23" t="str">
            <v>AHFT100H0</v>
          </cell>
        </row>
        <row r="24">
          <cell r="D24" t="str">
            <v>ACHH020LBAB</v>
          </cell>
        </row>
        <row r="25">
          <cell r="D25" t="str">
            <v>ACHH023LBAB</v>
          </cell>
        </row>
        <row r="26">
          <cell r="D26" t="str">
            <v>ACHH033LBAB</v>
          </cell>
        </row>
        <row r="27">
          <cell r="D27" t="str">
            <v>ACHH040LBAB</v>
          </cell>
        </row>
        <row r="28">
          <cell r="D28" t="str">
            <v>ACHH045LBAB</v>
          </cell>
        </row>
        <row r="29">
          <cell r="D29" t="str">
            <v>ACHH050LBAB</v>
          </cell>
        </row>
        <row r="30">
          <cell r="D30" t="str">
            <v>ACHH060LBAB</v>
          </cell>
        </row>
        <row r="31">
          <cell r="D31" t="str">
            <v>ACHH067LBAB</v>
          </cell>
        </row>
        <row r="32">
          <cell r="D32" t="str">
            <v>AM07BP.NSJ</v>
          </cell>
        </row>
        <row r="33">
          <cell r="D33" t="str">
            <v>AP09RT.NSJ</v>
          </cell>
        </row>
        <row r="34">
          <cell r="D34" t="str">
            <v>AP09RT.NSJ / UA3</v>
          </cell>
        </row>
        <row r="35">
          <cell r="D35" t="str">
            <v>AP12RT.NSJ / UA3</v>
          </cell>
        </row>
        <row r="36">
          <cell r="D36" t="str">
            <v>AP12RT.NSJ</v>
          </cell>
        </row>
        <row r="37">
          <cell r="D37" t="str">
            <v>ARBL054</v>
          </cell>
        </row>
        <row r="38">
          <cell r="D38" t="str">
            <v>ARBL057</v>
          </cell>
        </row>
        <row r="39">
          <cell r="D39" t="str">
            <v>ARBL1010</v>
          </cell>
        </row>
        <row r="40">
          <cell r="D40" t="str">
            <v>ARBL104</v>
          </cell>
        </row>
        <row r="41">
          <cell r="D41" t="str">
            <v>ARBL107</v>
          </cell>
        </row>
        <row r="42">
          <cell r="D42" t="str">
            <v>ARBL2010</v>
          </cell>
        </row>
        <row r="43">
          <cell r="D43" t="str">
            <v>ARBLB01621</v>
          </cell>
        </row>
        <row r="44">
          <cell r="D44" t="str">
            <v>ARBLB03321</v>
          </cell>
        </row>
        <row r="45">
          <cell r="D45" t="str">
            <v>ARBLB07121</v>
          </cell>
        </row>
        <row r="46">
          <cell r="D46" t="str">
            <v>ARBLB14521</v>
          </cell>
        </row>
        <row r="47">
          <cell r="D47" t="str">
            <v>ARBLB23220</v>
          </cell>
        </row>
        <row r="48">
          <cell r="D48" t="str">
            <v>ARBLN01621</v>
          </cell>
        </row>
        <row r="49">
          <cell r="D49" t="str">
            <v>ARBLN03321</v>
          </cell>
        </row>
        <row r="50">
          <cell r="D50" t="str">
            <v>ARBLN07121</v>
          </cell>
        </row>
        <row r="51">
          <cell r="D51" t="str">
            <v>ARBLN14521</v>
          </cell>
        </row>
        <row r="52">
          <cell r="D52" t="str">
            <v>ARBLN23220</v>
          </cell>
        </row>
        <row r="53">
          <cell r="D53" t="str">
            <v>ARCNB21</v>
          </cell>
        </row>
        <row r="54">
          <cell r="D54" t="str">
            <v>ARCNB31</v>
          </cell>
        </row>
        <row r="55">
          <cell r="D55" t="str">
            <v>ARCNB41</v>
          </cell>
        </row>
        <row r="56">
          <cell r="D56" t="str">
            <v>ARCNN21</v>
          </cell>
        </row>
        <row r="57">
          <cell r="D57" t="str">
            <v>ARCNN31</v>
          </cell>
        </row>
        <row r="58">
          <cell r="D58" t="str">
            <v>ARCNN41</v>
          </cell>
        </row>
        <row r="59">
          <cell r="D59" t="str">
            <v>ARNH04GK2A4</v>
          </cell>
        </row>
        <row r="60">
          <cell r="D60" t="str">
            <v>ARNH04GK3A4</v>
          </cell>
        </row>
        <row r="61">
          <cell r="D61" t="str">
            <v>ARNH08GK3A4</v>
          </cell>
        </row>
        <row r="62">
          <cell r="D62" t="str">
            <v>ARNH10GK2A4</v>
          </cell>
        </row>
        <row r="63">
          <cell r="D63" t="str">
            <v>ARNH18GK1A4</v>
          </cell>
        </row>
        <row r="64">
          <cell r="D64" t="str">
            <v>ARNH24GK1A4</v>
          </cell>
        </row>
        <row r="65">
          <cell r="D65" t="str">
            <v>ARNH30GK1A4</v>
          </cell>
        </row>
        <row r="66">
          <cell r="D66" t="str">
            <v>ARNU05GL1G4</v>
          </cell>
        </row>
        <row r="67">
          <cell r="D67" t="str">
            <v>ARNU05GSJC4</v>
          </cell>
        </row>
        <row r="68">
          <cell r="D68" t="str">
            <v>ARNU05GSJR4</v>
          </cell>
        </row>
        <row r="69">
          <cell r="D69" t="str">
            <v>ARNU05GTRB4</v>
          </cell>
        </row>
        <row r="70">
          <cell r="D70" t="str">
            <v>ARNU07GCEA4</v>
          </cell>
        </row>
        <row r="71">
          <cell r="D71" t="str">
            <v>ARNU07GCEU4</v>
          </cell>
        </row>
        <row r="72">
          <cell r="D72" t="str">
            <v>ARNU07GL1G4</v>
          </cell>
        </row>
        <row r="73">
          <cell r="D73" t="str">
            <v>ARNU07GM1A4</v>
          </cell>
        </row>
        <row r="74">
          <cell r="D74" t="str">
            <v>ARNU07GQAA4</v>
          </cell>
        </row>
        <row r="75">
          <cell r="D75" t="str">
            <v>ARNU07GSF14</v>
          </cell>
        </row>
        <row r="76">
          <cell r="D76" t="str">
            <v>ARNU07GSJC4</v>
          </cell>
        </row>
        <row r="77">
          <cell r="D77" t="str">
            <v>ARNU07GSJR4</v>
          </cell>
        </row>
        <row r="78">
          <cell r="D78" t="str">
            <v>ARNU07GTRB4</v>
          </cell>
        </row>
        <row r="79">
          <cell r="D79" t="str">
            <v>ARNU07GTUB4</v>
          </cell>
        </row>
        <row r="80">
          <cell r="D80" t="str">
            <v>ARNU09GCEA4</v>
          </cell>
        </row>
        <row r="81">
          <cell r="D81" t="str">
            <v>ARNU09GCEU4</v>
          </cell>
        </row>
        <row r="82">
          <cell r="D82" t="str">
            <v>ARNU09GL1G4</v>
          </cell>
        </row>
        <row r="83">
          <cell r="D83" t="str">
            <v>ARNU09GM1A4</v>
          </cell>
        </row>
        <row r="84">
          <cell r="D84" t="str">
            <v>ARNU09GQAA4</v>
          </cell>
        </row>
        <row r="85">
          <cell r="D85" t="str">
            <v>ARNU09GSF14</v>
          </cell>
        </row>
        <row r="86">
          <cell r="D86" t="str">
            <v>ARNU09GSJC4</v>
          </cell>
        </row>
        <row r="87">
          <cell r="D87" t="str">
            <v>ARNU09GSJR4</v>
          </cell>
        </row>
        <row r="88">
          <cell r="D88" t="str">
            <v>ARNU09GTRB4</v>
          </cell>
        </row>
        <row r="89">
          <cell r="D89" t="str">
            <v>ARNU09GTSC4</v>
          </cell>
        </row>
        <row r="90">
          <cell r="D90" t="str">
            <v>ARNU09GTUB4</v>
          </cell>
        </row>
        <row r="91">
          <cell r="D91" t="str">
            <v>ARNU09GVEA4</v>
          </cell>
        </row>
        <row r="92">
          <cell r="D92" t="str">
            <v>ARNU12GCEA4</v>
          </cell>
        </row>
        <row r="93">
          <cell r="D93" t="str">
            <v>ARNU12GCEU4</v>
          </cell>
        </row>
        <row r="94">
          <cell r="D94" t="str">
            <v>ARNU12GL2G4</v>
          </cell>
        </row>
        <row r="95">
          <cell r="D95" t="str">
            <v>ARNU12GM1A4</v>
          </cell>
        </row>
        <row r="96">
          <cell r="D96" t="str">
            <v>ARNU12GQAA4</v>
          </cell>
        </row>
        <row r="97">
          <cell r="D97" t="str">
            <v>ARNU12GSF14</v>
          </cell>
        </row>
        <row r="98">
          <cell r="D98" t="str">
            <v>ARNU12GSJC4</v>
          </cell>
        </row>
        <row r="99">
          <cell r="D99" t="str">
            <v>ARNU12GSJR4</v>
          </cell>
        </row>
        <row r="100">
          <cell r="D100" t="str">
            <v>ARNU12GTRB4</v>
          </cell>
        </row>
        <row r="101">
          <cell r="D101" t="str">
            <v>ARNU12GTSC4</v>
          </cell>
        </row>
        <row r="102">
          <cell r="D102" t="str">
            <v>ARNU12GTUB4</v>
          </cell>
        </row>
        <row r="103">
          <cell r="D103" t="str">
            <v>ARNU12GVEA4</v>
          </cell>
        </row>
        <row r="104">
          <cell r="D104" t="str">
            <v>ARNU15GCEA4</v>
          </cell>
        </row>
        <row r="105">
          <cell r="D105" t="str">
            <v>ARNU15GCEU4</v>
          </cell>
        </row>
        <row r="106">
          <cell r="D106" t="str">
            <v>ARNU15GL2G4</v>
          </cell>
        </row>
        <row r="107">
          <cell r="D107" t="str">
            <v>ARNU15GM1A4</v>
          </cell>
        </row>
        <row r="108">
          <cell r="D108" t="str">
            <v>ARNU15GQAA4</v>
          </cell>
        </row>
        <row r="109">
          <cell r="D109" t="str">
            <v>ARNU15GSJC4</v>
          </cell>
        </row>
        <row r="110">
          <cell r="D110" t="str">
            <v>ARNU15GSJR4</v>
          </cell>
        </row>
        <row r="111">
          <cell r="D111" t="str">
            <v>ARNU15GTQB4</v>
          </cell>
        </row>
        <row r="112">
          <cell r="D112" t="str">
            <v>ARNU18GCFA4</v>
          </cell>
        </row>
        <row r="113">
          <cell r="D113" t="str">
            <v>ARNU18GCFU4</v>
          </cell>
        </row>
        <row r="114">
          <cell r="D114" t="str">
            <v>ARNU18GL2G4</v>
          </cell>
        </row>
        <row r="115">
          <cell r="D115" t="str">
            <v>ARNU18GM1A4</v>
          </cell>
        </row>
        <row r="116">
          <cell r="D116" t="str">
            <v>ARNU18GSKC4</v>
          </cell>
        </row>
        <row r="117">
          <cell r="D117" t="str">
            <v>ARNU18GSKR4</v>
          </cell>
        </row>
        <row r="118">
          <cell r="D118" t="str">
            <v>ARNU18GTQB4</v>
          </cell>
        </row>
        <row r="119">
          <cell r="D119" t="str">
            <v>ARNU18GTSC4</v>
          </cell>
        </row>
        <row r="120">
          <cell r="D120" t="str">
            <v>ARNU18GTTB4</v>
          </cell>
        </row>
        <row r="121">
          <cell r="D121" t="str">
            <v>ARNU18GV1A4</v>
          </cell>
        </row>
        <row r="122">
          <cell r="D122" t="str">
            <v>ARNU21GL3G4</v>
          </cell>
        </row>
        <row r="123">
          <cell r="D123" t="str">
            <v>ARNU21GTQB4</v>
          </cell>
        </row>
        <row r="124">
          <cell r="D124" t="str">
            <v>ARNU24GCFA4</v>
          </cell>
        </row>
        <row r="125">
          <cell r="D125" t="str">
            <v>ARNU24GCFU4</v>
          </cell>
        </row>
        <row r="126">
          <cell r="D126" t="str">
            <v>ARNU24GL3G4</v>
          </cell>
        </row>
        <row r="127">
          <cell r="D127" t="str">
            <v>ARNU24GM1A4</v>
          </cell>
        </row>
        <row r="128">
          <cell r="D128" t="str">
            <v>ARNU24GSKC4</v>
          </cell>
        </row>
        <row r="129">
          <cell r="D129" t="str">
            <v>ARNU24GSKR4</v>
          </cell>
        </row>
        <row r="130">
          <cell r="D130" t="str">
            <v>ARNU24GTBB4</v>
          </cell>
        </row>
        <row r="131">
          <cell r="D131" t="str">
            <v>ARNU24GTPC4</v>
          </cell>
        </row>
        <row r="132">
          <cell r="D132" t="str">
            <v>ARNU24GTSC4</v>
          </cell>
        </row>
        <row r="133">
          <cell r="D133" t="str">
            <v>ARNU24GTTB4</v>
          </cell>
        </row>
        <row r="134">
          <cell r="D134" t="str">
            <v>ARNU24GTYA4</v>
          </cell>
        </row>
        <row r="135">
          <cell r="D135" t="str">
            <v>ARNU24GV1A4</v>
          </cell>
        </row>
        <row r="136">
          <cell r="D136" t="str">
            <v>ARNU28GM2A4</v>
          </cell>
        </row>
        <row r="137">
          <cell r="D137" t="str">
            <v>ARNU28GTBB4</v>
          </cell>
        </row>
        <row r="138">
          <cell r="D138" t="str">
            <v>ARNU28GTPC4</v>
          </cell>
        </row>
        <row r="139">
          <cell r="D139" t="str">
            <v>ARNU30GSVA4</v>
          </cell>
        </row>
        <row r="140">
          <cell r="D140" t="str">
            <v>ARNU30GTBB4</v>
          </cell>
        </row>
        <row r="141">
          <cell r="D141" t="str">
            <v>ARNU30GTPC4</v>
          </cell>
        </row>
        <row r="142">
          <cell r="D142" t="str">
            <v>ARNU36GM2A4</v>
          </cell>
        </row>
        <row r="143">
          <cell r="D143" t="str">
            <v>ARNU36GSVA4</v>
          </cell>
        </row>
        <row r="144">
          <cell r="D144" t="str">
            <v>ARNU36GTAB4</v>
          </cell>
        </row>
        <row r="145">
          <cell r="D145" t="str">
            <v>ARNU36GTNC4</v>
          </cell>
        </row>
        <row r="146">
          <cell r="D146" t="str">
            <v>ARNU36GTYA4</v>
          </cell>
        </row>
        <row r="147">
          <cell r="D147" t="str">
            <v>ARNU36GV2A4</v>
          </cell>
        </row>
        <row r="148">
          <cell r="D148" t="str">
            <v>ARNU42GM2A4</v>
          </cell>
        </row>
        <row r="149">
          <cell r="D149" t="str">
            <v>ARNU42GTAB4</v>
          </cell>
        </row>
        <row r="150">
          <cell r="D150" t="str">
            <v>ARNU42GTMC4</v>
          </cell>
        </row>
        <row r="151">
          <cell r="D151" t="str">
            <v>ARNU48GM3A4</v>
          </cell>
        </row>
        <row r="152">
          <cell r="D152" t="str">
            <v>ARNU48GTAB4</v>
          </cell>
        </row>
        <row r="153">
          <cell r="D153" t="str">
            <v>ARNU48GTMC4</v>
          </cell>
        </row>
        <row r="154">
          <cell r="D154" t="str">
            <v>ARNU48GTYA4</v>
          </cell>
        </row>
        <row r="155">
          <cell r="D155" t="str">
            <v>ARNU48GV2A4</v>
          </cell>
        </row>
        <row r="156">
          <cell r="D156" t="str">
            <v>ARNU54GM3A4</v>
          </cell>
        </row>
        <row r="157">
          <cell r="D157" t="str">
            <v>ARNU54GTMC4</v>
          </cell>
        </row>
        <row r="158">
          <cell r="D158" t="str">
            <v>ARNU76GB8A4</v>
          </cell>
        </row>
        <row r="159">
          <cell r="D159" t="str">
            <v>ARNU76GB8Z4</v>
          </cell>
        </row>
        <row r="160">
          <cell r="D160" t="str">
            <v>ARNU96GB8A4</v>
          </cell>
        </row>
        <row r="161">
          <cell r="D161" t="str">
            <v>ARNU96GB8Z4</v>
          </cell>
        </row>
        <row r="162">
          <cell r="D162" t="str">
            <v>ARUB060GSS4</v>
          </cell>
        </row>
        <row r="163">
          <cell r="D163" t="str">
            <v>ARUM080LTE5</v>
          </cell>
        </row>
        <row r="164">
          <cell r="D164" t="str">
            <v>ARUM100LTE5</v>
          </cell>
        </row>
        <row r="165">
          <cell r="D165" t="str">
            <v>ARUM120LTE5</v>
          </cell>
        </row>
        <row r="166">
          <cell r="D166" t="str">
            <v>ARUM140LTE5</v>
          </cell>
        </row>
        <row r="167">
          <cell r="D167" t="str">
            <v>ARUM160LTE5</v>
          </cell>
        </row>
        <row r="168">
          <cell r="D168" t="str">
            <v>ARUM180LTE5</v>
          </cell>
        </row>
        <row r="169">
          <cell r="D169" t="str">
            <v>ARUM200LTE5</v>
          </cell>
        </row>
        <row r="170">
          <cell r="D170" t="str">
            <v>ARUM220LTE5</v>
          </cell>
        </row>
        <row r="171">
          <cell r="D171" t="str">
            <v>ARUM240LTE5</v>
          </cell>
        </row>
        <row r="172">
          <cell r="D172" t="str">
            <v>ARUM260LTE5</v>
          </cell>
        </row>
        <row r="173">
          <cell r="D173" t="str">
            <v>ARUN040GSS0</v>
          </cell>
        </row>
        <row r="174">
          <cell r="D174" t="str">
            <v>ARUN040LSS0</v>
          </cell>
        </row>
        <row r="175">
          <cell r="D175" t="str">
            <v>ARUN050GME0</v>
          </cell>
        </row>
        <row r="176">
          <cell r="D176" t="str">
            <v>ARUN050GSL0</v>
          </cell>
        </row>
        <row r="177">
          <cell r="D177" t="str">
            <v>ARUN050GSS0</v>
          </cell>
        </row>
        <row r="178">
          <cell r="D178" t="str">
            <v>ARUN050LMC0</v>
          </cell>
        </row>
        <row r="179">
          <cell r="D179" t="str">
            <v>ARUN050LSS0</v>
          </cell>
        </row>
        <row r="180">
          <cell r="D180" t="str">
            <v>ARUN060GSS0</v>
          </cell>
        </row>
        <row r="181">
          <cell r="D181" t="str">
            <v>ARUN060LSS0</v>
          </cell>
        </row>
        <row r="182">
          <cell r="D182" t="str">
            <v>ARUN080LSS0</v>
          </cell>
        </row>
        <row r="183">
          <cell r="D183" t="str">
            <v>ARUN100LSS0</v>
          </cell>
        </row>
        <row r="184">
          <cell r="D184" t="str">
            <v>ARUN120LSS0</v>
          </cell>
        </row>
        <row r="185">
          <cell r="D185" t="str">
            <v>ARWB080LAS4</v>
          </cell>
        </row>
        <row r="186">
          <cell r="D186" t="str">
            <v>ARWB100LAS4</v>
          </cell>
        </row>
        <row r="187">
          <cell r="D187" t="str">
            <v>ARWB140LAS4</v>
          </cell>
        </row>
        <row r="188">
          <cell r="D188" t="str">
            <v>ARWB200LAS4</v>
          </cell>
        </row>
        <row r="189">
          <cell r="D189" t="str">
            <v>ARWN080LAS4</v>
          </cell>
        </row>
        <row r="190">
          <cell r="D190" t="str">
            <v>ARWN100LAS4</v>
          </cell>
        </row>
        <row r="191">
          <cell r="D191" t="str">
            <v>ARWN140LAS4</v>
          </cell>
        </row>
        <row r="192">
          <cell r="D192" t="str">
            <v>ARWN200LAS4</v>
          </cell>
        </row>
        <row r="193">
          <cell r="D193" t="str">
            <v>CL09F.N50</v>
          </cell>
        </row>
        <row r="194">
          <cell r="D194" t="str">
            <v>CL12F.N50</v>
          </cell>
        </row>
        <row r="195">
          <cell r="D195" t="str">
            <v>CL18F.N60</v>
          </cell>
        </row>
        <row r="196">
          <cell r="D196" t="str">
            <v>CL24F.N30</v>
          </cell>
        </row>
        <row r="197">
          <cell r="D197" t="str">
            <v>CM18F.N10</v>
          </cell>
        </row>
        <row r="198">
          <cell r="D198" t="str">
            <v>CM24F.N10</v>
          </cell>
        </row>
        <row r="199">
          <cell r="D199" t="str">
            <v>CT09F.NR0</v>
          </cell>
        </row>
        <row r="200">
          <cell r="D200" t="str">
            <v>CT12F.NR0</v>
          </cell>
        </row>
        <row r="201">
          <cell r="D201" t="str">
            <v>CT18F.NQ0</v>
          </cell>
        </row>
        <row r="202">
          <cell r="D202" t="str">
            <v>CT24F.NB0</v>
          </cell>
        </row>
        <row r="203">
          <cell r="D203" t="str">
            <v>DC09RQ.NSJ</v>
          </cell>
        </row>
        <row r="204">
          <cell r="D204" t="str">
            <v>DC09RQ.NSJ / UL2</v>
          </cell>
        </row>
        <row r="205">
          <cell r="D205" t="str">
            <v>DC12RQ.NSJ</v>
          </cell>
        </row>
        <row r="206">
          <cell r="D206" t="str">
            <v>DC12RQ.NSJ / UL2</v>
          </cell>
        </row>
        <row r="207">
          <cell r="D207" t="str">
            <v>DC18RQ.NSK</v>
          </cell>
        </row>
        <row r="208">
          <cell r="D208" t="str">
            <v>DC18RQ.NSK / UL2</v>
          </cell>
        </row>
        <row r="209">
          <cell r="D209" t="str">
            <v>DC24RQ.NSK</v>
          </cell>
        </row>
        <row r="210">
          <cell r="D210" t="str">
            <v>DC24RQ.NSK / U24</v>
          </cell>
        </row>
        <row r="211">
          <cell r="D211" t="str">
            <v>DM07RP.NSJ</v>
          </cell>
        </row>
        <row r="212">
          <cell r="D212" t="str">
            <v>EX4</v>
          </cell>
        </row>
        <row r="213">
          <cell r="D213" t="str">
            <v>EX5-U21</v>
          </cell>
        </row>
        <row r="214">
          <cell r="D214" t="str">
            <v>EX6-M21</v>
          </cell>
        </row>
        <row r="215">
          <cell r="D215" t="str">
            <v>EX7-M21</v>
          </cell>
        </row>
        <row r="216">
          <cell r="D216" t="str">
            <v>EXV-M30</v>
          </cell>
        </row>
        <row r="217">
          <cell r="D217" t="str">
            <v>F09MT.NSM / U24</v>
          </cell>
        </row>
        <row r="218">
          <cell r="D218" t="str">
            <v>F12MT.NSM /  U24</v>
          </cell>
        </row>
        <row r="219">
          <cell r="D219" t="str">
            <v>FM40AH.U34</v>
          </cell>
        </row>
        <row r="220">
          <cell r="D220" t="str">
            <v>FM41AH.U34</v>
          </cell>
        </row>
        <row r="221">
          <cell r="D221" t="str">
            <v>FM48AH.U34</v>
          </cell>
        </row>
        <row r="222">
          <cell r="D222" t="str">
            <v>FM49AH.U34</v>
          </cell>
        </row>
        <row r="223">
          <cell r="D223" t="str">
            <v>FM56AH.U34</v>
          </cell>
        </row>
        <row r="224">
          <cell r="D224" t="str">
            <v>FM57AH.U34</v>
          </cell>
        </row>
        <row r="225">
          <cell r="D225" t="str">
            <v>HA031M.E1</v>
          </cell>
        </row>
        <row r="226">
          <cell r="D226" t="str">
            <v>HA061M.E1</v>
          </cell>
        </row>
        <row r="227">
          <cell r="D227" t="str">
            <v>HA063M.E1</v>
          </cell>
        </row>
        <row r="228">
          <cell r="D228" t="str">
            <v>HM051M.U43</v>
          </cell>
        </row>
        <row r="229">
          <cell r="D229" t="str">
            <v>HM071M.U43</v>
          </cell>
        </row>
        <row r="230">
          <cell r="D230" t="str">
            <v>HM091M.U43</v>
          </cell>
        </row>
        <row r="231">
          <cell r="D231" t="str">
            <v>HM091MRS.U33</v>
          </cell>
        </row>
        <row r="232">
          <cell r="D232" t="str">
            <v>HM121M.U33</v>
          </cell>
        </row>
        <row r="233">
          <cell r="D233" t="str">
            <v>HM123M.U33</v>
          </cell>
        </row>
        <row r="234">
          <cell r="D234" t="str">
            <v>HM141M.U33</v>
          </cell>
        </row>
        <row r="235">
          <cell r="D235" t="str">
            <v>HM143M.U33</v>
          </cell>
        </row>
        <row r="236">
          <cell r="D236" t="str">
            <v>HM161M.U33</v>
          </cell>
        </row>
        <row r="237">
          <cell r="D237" t="str">
            <v>HM163M.U33</v>
          </cell>
        </row>
        <row r="238">
          <cell r="D238" t="str">
            <v>HN0916M.NK4</v>
          </cell>
        </row>
        <row r="239">
          <cell r="D239" t="str">
            <v>HN1610H.NK3</v>
          </cell>
        </row>
        <row r="240">
          <cell r="D240" t="str">
            <v>HN1616.NK3</v>
          </cell>
        </row>
        <row r="241">
          <cell r="D241" t="str">
            <v>HN1616T.NB0</v>
          </cell>
        </row>
        <row r="242">
          <cell r="D242" t="str">
            <v>HN1639.NK3</v>
          </cell>
        </row>
        <row r="243">
          <cell r="D243" t="str">
            <v>HU051MR.U44</v>
          </cell>
        </row>
        <row r="244">
          <cell r="D244" t="str">
            <v>HU071MR.U44</v>
          </cell>
        </row>
        <row r="245">
          <cell r="D245" t="str">
            <v>HU091MR.U44</v>
          </cell>
        </row>
        <row r="246">
          <cell r="D246" t="str">
            <v>HU121.U33</v>
          </cell>
        </row>
        <row r="247">
          <cell r="D247" t="str">
            <v>HU123.U33</v>
          </cell>
        </row>
        <row r="248">
          <cell r="D248" t="str">
            <v>HU141.U33</v>
          </cell>
        </row>
        <row r="249">
          <cell r="D249" t="str">
            <v>HU143.U33</v>
          </cell>
        </row>
        <row r="250">
          <cell r="D250" t="str">
            <v>HU161.U33</v>
          </cell>
        </row>
        <row r="251">
          <cell r="D251" t="str">
            <v>HU161HA.U33</v>
          </cell>
        </row>
        <row r="252">
          <cell r="D252" t="str">
            <v>HU163.U33</v>
          </cell>
        </row>
        <row r="253">
          <cell r="D253" t="str">
            <v>KM113.07UU</v>
          </cell>
        </row>
        <row r="254">
          <cell r="D254" t="str">
            <v>KM113.21MV1</v>
          </cell>
        </row>
        <row r="255">
          <cell r="D255" t="str">
            <v>KM113.22MV2</v>
          </cell>
        </row>
        <row r="256">
          <cell r="D256" t="str">
            <v>KM113.27UU</v>
          </cell>
        </row>
        <row r="257">
          <cell r="D257" t="str">
            <v>KM113.32MV2</v>
          </cell>
        </row>
        <row r="258">
          <cell r="D258" t="str">
            <v>KOMCNV10</v>
          </cell>
        </row>
        <row r="259">
          <cell r="D259" t="str">
            <v>KOMVC</v>
          </cell>
        </row>
        <row r="260">
          <cell r="D260" t="str">
            <v>LG-AC-KNX16.AEU</v>
          </cell>
        </row>
        <row r="261">
          <cell r="D261" t="str">
            <v>LG-AC-KNX4.AEU</v>
          </cell>
        </row>
        <row r="262">
          <cell r="D262" t="str">
            <v>LG-AC-KNX64.AEU</v>
          </cell>
        </row>
        <row r="263">
          <cell r="D263" t="str">
            <v>LG-AC-KNX8.AEU</v>
          </cell>
        </row>
        <row r="264">
          <cell r="D264" t="str">
            <v>LG-IR-WF-1.AEU</v>
          </cell>
        </row>
        <row r="265">
          <cell r="D265" t="str">
            <v>LZ-H025GBA4</v>
          </cell>
        </row>
        <row r="266">
          <cell r="D266" t="str">
            <v>LZ-H035GBA5</v>
          </cell>
        </row>
        <row r="267">
          <cell r="D267" t="str">
            <v>LZ-H050GBA5</v>
          </cell>
        </row>
        <row r="268">
          <cell r="D268" t="str">
            <v>LZ-H050GXH4</v>
          </cell>
        </row>
        <row r="269">
          <cell r="D269" t="str">
            <v>LZ-H050GXN4</v>
          </cell>
        </row>
        <row r="270">
          <cell r="D270" t="str">
            <v>LZ-H080GBA5</v>
          </cell>
        </row>
        <row r="271">
          <cell r="D271" t="str">
            <v>LZ-H080GXH4</v>
          </cell>
        </row>
        <row r="272">
          <cell r="D272" t="str">
            <v>LZ-H080GXN4</v>
          </cell>
        </row>
        <row r="273">
          <cell r="D273" t="str">
            <v>LZ-H100GBA5</v>
          </cell>
        </row>
        <row r="274">
          <cell r="D274" t="str">
            <v>LZ-H100GXH4</v>
          </cell>
        </row>
        <row r="275">
          <cell r="D275" t="str">
            <v>LZ-H100GXN4</v>
          </cell>
        </row>
        <row r="276">
          <cell r="D276" t="str">
            <v>LZ-H150GBA5</v>
          </cell>
        </row>
        <row r="277">
          <cell r="D277" t="str">
            <v>LZ-H200GBA5</v>
          </cell>
        </row>
        <row r="278">
          <cell r="D278" t="str">
            <v>MA09R.NF1</v>
          </cell>
        </row>
        <row r="279">
          <cell r="D279" t="str">
            <v>MA12R.NF1</v>
          </cell>
        </row>
        <row r="280">
          <cell r="D280" t="str">
            <v>MOV-MV</v>
          </cell>
        </row>
        <row r="281">
          <cell r="D281" t="str">
            <v>MOV-UU</v>
          </cell>
        </row>
        <row r="282">
          <cell r="D282" t="str">
            <v>MT06R.NR0</v>
          </cell>
        </row>
        <row r="283">
          <cell r="D283" t="str">
            <v>MT08R.NR0</v>
          </cell>
        </row>
        <row r="284">
          <cell r="D284" t="str">
            <v>MT09R.NU1</v>
          </cell>
        </row>
        <row r="285">
          <cell r="D285" t="str">
            <v>MT11R.NU1</v>
          </cell>
        </row>
        <row r="286">
          <cell r="D286" t="str">
            <v>MU2R15.UL0</v>
          </cell>
        </row>
        <row r="287">
          <cell r="D287" t="str">
            <v>MU2R17.UL0</v>
          </cell>
        </row>
        <row r="288">
          <cell r="D288" t="str">
            <v>MU3R19.U21</v>
          </cell>
        </row>
        <row r="289">
          <cell r="D289" t="str">
            <v>MU3R21.U21</v>
          </cell>
        </row>
        <row r="290">
          <cell r="D290" t="str">
            <v>MU4R25.U21</v>
          </cell>
        </row>
        <row r="291">
          <cell r="D291" t="str">
            <v>MU4R27.U40</v>
          </cell>
        </row>
        <row r="292">
          <cell r="D292" t="str">
            <v>MU5M40.U44</v>
          </cell>
        </row>
        <row r="293">
          <cell r="D293" t="str">
            <v>MU5R30.U40</v>
          </cell>
        </row>
        <row r="294">
          <cell r="D294" t="str">
            <v>OSHA-3V.AEU</v>
          </cell>
        </row>
        <row r="295">
          <cell r="D295" t="str">
            <v>OSHA-MV.AEU</v>
          </cell>
        </row>
        <row r="296">
          <cell r="D296" t="str">
            <v>OSHA-MV1.AEU</v>
          </cell>
        </row>
        <row r="297">
          <cell r="D297" t="str">
            <v>OSHW-100D.AEU</v>
          </cell>
        </row>
        <row r="298">
          <cell r="D298" t="str">
            <v>OSHW-100F.AEU</v>
          </cell>
        </row>
        <row r="299">
          <cell r="D299" t="str">
            <v>OSHW-200D.AEU</v>
          </cell>
        </row>
        <row r="300">
          <cell r="D300" t="str">
            <v>OSHW-200F.AEU</v>
          </cell>
        </row>
        <row r="301">
          <cell r="D301" t="str">
            <v>OSHW-300D.AEU</v>
          </cell>
        </row>
        <row r="302">
          <cell r="D302" t="str">
            <v>OSHW-300DD.AEU</v>
          </cell>
        </row>
        <row r="303">
          <cell r="D303" t="str">
            <v>OSHW-300F.AEU</v>
          </cell>
        </row>
        <row r="304">
          <cell r="D304" t="str">
            <v>OSHW-300FD.AEU</v>
          </cell>
        </row>
        <row r="305">
          <cell r="D305" t="str">
            <v>OSHW-500D.AEU</v>
          </cell>
        </row>
        <row r="306">
          <cell r="D306" t="str">
            <v>OSHW-500F.AEU</v>
          </cell>
        </row>
        <row r="307">
          <cell r="D307" t="str">
            <v>PACEZA000</v>
          </cell>
        </row>
        <row r="308">
          <cell r="D308" t="str">
            <v>PACM5A000</v>
          </cell>
        </row>
        <row r="309">
          <cell r="D309" t="str">
            <v>PACP5A000</v>
          </cell>
        </row>
        <row r="310">
          <cell r="D310" t="str">
            <v>PACS5A000</v>
          </cell>
        </row>
        <row r="311">
          <cell r="D311" t="str">
            <v>PAEEVC000</v>
          </cell>
        </row>
        <row r="312">
          <cell r="D312" t="str">
            <v>PAHCMC000</v>
          </cell>
        </row>
        <row r="313">
          <cell r="D313" t="str">
            <v>PAHCMM000</v>
          </cell>
        </row>
        <row r="314">
          <cell r="D314" t="str">
            <v>PAHCMR000</v>
          </cell>
        </row>
        <row r="315">
          <cell r="D315" t="str">
            <v>PAHCMS000</v>
          </cell>
        </row>
        <row r="316">
          <cell r="D316" t="str">
            <v>PAHCMW000</v>
          </cell>
        </row>
        <row r="317">
          <cell r="D317" t="str">
            <v>PAHCNM000</v>
          </cell>
        </row>
        <row r="318">
          <cell r="D318" t="str">
            <v>PATX13A0E</v>
          </cell>
        </row>
        <row r="319">
          <cell r="D319" t="str">
            <v>PATX20A0E</v>
          </cell>
        </row>
        <row r="320">
          <cell r="D320" t="str">
            <v>PATX25A0E</v>
          </cell>
        </row>
        <row r="321">
          <cell r="D321" t="str">
            <v>PATX35A0E</v>
          </cell>
        </row>
        <row r="322">
          <cell r="D322" t="str">
            <v>PATX50A0E</v>
          </cell>
        </row>
        <row r="323">
          <cell r="D323" t="str">
            <v>PBDP9</v>
          </cell>
        </row>
        <row r="324">
          <cell r="D324" t="str">
            <v>PBSC30</v>
          </cell>
        </row>
        <row r="325">
          <cell r="D325" t="str">
            <v>PBSC40</v>
          </cell>
        </row>
        <row r="326">
          <cell r="D326" t="str">
            <v>PBSGB30</v>
          </cell>
        </row>
        <row r="327">
          <cell r="D327" t="str">
            <v>PBSGB40</v>
          </cell>
        </row>
        <row r="328">
          <cell r="D328" t="str">
            <v>PC09SQ.NSJ</v>
          </cell>
        </row>
        <row r="329">
          <cell r="D329" t="str">
            <v>PC09SQ.NSJ / UA3</v>
          </cell>
        </row>
        <row r="330">
          <cell r="D330" t="str">
            <v>PC12SQ.NSJ</v>
          </cell>
        </row>
        <row r="331">
          <cell r="D331" t="str">
            <v>PC12SQ.NSJ / UA3</v>
          </cell>
        </row>
        <row r="332">
          <cell r="D332" t="str">
            <v>PC18SQ.NSK</v>
          </cell>
        </row>
        <row r="333">
          <cell r="D333" t="str">
            <v>PC18SQ.NSK / UL2</v>
          </cell>
        </row>
        <row r="334">
          <cell r="D334" t="str">
            <v>PC24SQ.NSK</v>
          </cell>
        </row>
        <row r="335">
          <cell r="D335" t="str">
            <v>PC24SQ.NSK / U24</v>
          </cell>
        </row>
        <row r="336">
          <cell r="D336" t="str">
            <v>PDRYCB000</v>
          </cell>
        </row>
        <row r="337">
          <cell r="D337" t="str">
            <v>PDRYCB300</v>
          </cell>
        </row>
        <row r="338">
          <cell r="D338" t="str">
            <v>PDRYCB400</v>
          </cell>
        </row>
        <row r="339">
          <cell r="D339" t="str">
            <v>PDRYCB500</v>
          </cell>
        </row>
        <row r="340">
          <cell r="D340" t="str">
            <v>PES-C0RV0</v>
          </cell>
        </row>
        <row r="341">
          <cell r="D341" t="str">
            <v>PEXPMB000</v>
          </cell>
        </row>
        <row r="342">
          <cell r="D342" t="str">
            <v>PEXPMB100</v>
          </cell>
        </row>
        <row r="343">
          <cell r="D343" t="str">
            <v>PEXPMB200</v>
          </cell>
        </row>
        <row r="344">
          <cell r="D344" t="str">
            <v>PEXPMB300</v>
          </cell>
        </row>
        <row r="345">
          <cell r="D345" t="str">
            <v>PHDHA05B</v>
          </cell>
        </row>
        <row r="346">
          <cell r="D346" t="str">
            <v>PHDHA05T</v>
          </cell>
        </row>
        <row r="347">
          <cell r="D347" t="str">
            <v>PHDHA07B</v>
          </cell>
        </row>
        <row r="348">
          <cell r="D348" t="str">
            <v>PHDHA07T</v>
          </cell>
        </row>
        <row r="349">
          <cell r="D349" t="str">
            <v>PHDPB</v>
          </cell>
        </row>
        <row r="350">
          <cell r="D350" t="str">
            <v>PHLLA</v>
          </cell>
        </row>
        <row r="351">
          <cell r="D351" t="str">
            <v>PHLTA</v>
          </cell>
        </row>
        <row r="352">
          <cell r="D352" t="str">
            <v>PHLTB</v>
          </cell>
        </row>
        <row r="353">
          <cell r="D353" t="str">
            <v>PHLTC</v>
          </cell>
        </row>
        <row r="354">
          <cell r="D354" t="str">
            <v>PHNFP14A0</v>
          </cell>
        </row>
        <row r="355">
          <cell r="D355" t="str">
            <v>PHRSTA0</v>
          </cell>
        </row>
        <row r="356">
          <cell r="D356" t="str">
            <v>PCHLLN000</v>
          </cell>
        </row>
        <row r="357">
          <cell r="D357" t="str">
            <v>PLGMVW100</v>
          </cell>
        </row>
        <row r="358">
          <cell r="D358" t="str">
            <v>PLNWKB000</v>
          </cell>
        </row>
        <row r="359">
          <cell r="D359" t="str">
            <v>PM05SP.NSJ</v>
          </cell>
        </row>
        <row r="360">
          <cell r="D360" t="str">
            <v>PM07SP.NSJ</v>
          </cell>
        </row>
        <row r="361">
          <cell r="D361" t="str">
            <v>PM15SP.NSJ</v>
          </cell>
        </row>
        <row r="362">
          <cell r="D362" t="str">
            <v>PMBD3620</v>
          </cell>
        </row>
        <row r="363">
          <cell r="D363" t="str">
            <v>PMBD3630</v>
          </cell>
        </row>
        <row r="364">
          <cell r="D364" t="str">
            <v>PMBD3640</v>
          </cell>
        </row>
        <row r="365">
          <cell r="D365" t="str">
            <v>PMBL1203F0</v>
          </cell>
        </row>
        <row r="366">
          <cell r="D366" t="str">
            <v>PMBL3620</v>
          </cell>
        </row>
        <row r="367">
          <cell r="D367" t="str">
            <v>PMBL5620</v>
          </cell>
        </row>
        <row r="368">
          <cell r="D368" t="str">
            <v>PMBUSB00A</v>
          </cell>
        </row>
        <row r="369">
          <cell r="D369" t="str">
            <v>PMNFP14A1</v>
          </cell>
        </row>
        <row r="370">
          <cell r="D370" t="str">
            <v>PMUB1111A</v>
          </cell>
        </row>
        <row r="371">
          <cell r="D371" t="str">
            <v>PMUB111A</v>
          </cell>
        </row>
        <row r="372">
          <cell r="D372" t="str">
            <v>PMUB11A</v>
          </cell>
        </row>
        <row r="373">
          <cell r="D373" t="str">
            <v>PP485B00K</v>
          </cell>
        </row>
        <row r="374">
          <cell r="D374" t="str">
            <v>PPWRDB000</v>
          </cell>
        </row>
        <row r="375">
          <cell r="D375" t="str">
            <v>PQCSZ250S0</v>
          </cell>
        </row>
        <row r="376">
          <cell r="D376" t="str">
            <v>PQDSBCDVM0</v>
          </cell>
        </row>
        <row r="377">
          <cell r="D377" t="str">
            <v>PQNUD1S40</v>
          </cell>
        </row>
        <row r="378">
          <cell r="D378" t="str">
            <v>PQRCVCL0Q</v>
          </cell>
        </row>
        <row r="379">
          <cell r="D379" t="str">
            <v>PQRCVCL0QW</v>
          </cell>
        </row>
        <row r="380">
          <cell r="D380" t="str">
            <v>PQRCHCA0Q</v>
          </cell>
        </row>
        <row r="381">
          <cell r="D381" t="str">
            <v>PQRCHCA0QW</v>
          </cell>
        </row>
        <row r="382">
          <cell r="D382" t="str">
            <v>PQRSTA0</v>
          </cell>
        </row>
        <row r="383">
          <cell r="D383" t="str">
            <v>PQWRHQ0FDB</v>
          </cell>
        </row>
        <row r="384">
          <cell r="D384" t="str">
            <v>PRAC1</v>
          </cell>
        </row>
        <row r="385">
          <cell r="D385" t="str">
            <v>PRARH1</v>
          </cell>
        </row>
        <row r="386">
          <cell r="D386" t="str">
            <v>PRARS1</v>
          </cell>
        </row>
        <row r="387">
          <cell r="D387" t="str">
            <v>PRCTIL0</v>
          </cell>
        </row>
        <row r="388">
          <cell r="D388" t="str">
            <v>PRDSBM</v>
          </cell>
        </row>
        <row r="389">
          <cell r="D389" t="str">
            <v>PREMTA000</v>
          </cell>
        </row>
        <row r="390">
          <cell r="D390" t="str">
            <v>PREMTA000A</v>
          </cell>
        </row>
        <row r="391">
          <cell r="D391" t="str">
            <v>PREMTA000B</v>
          </cell>
        </row>
        <row r="392">
          <cell r="D392" t="str">
            <v>PREMTB001</v>
          </cell>
        </row>
        <row r="393">
          <cell r="D393" t="str">
            <v>PREMTB100</v>
          </cell>
        </row>
        <row r="394">
          <cell r="D394" t="str">
            <v>PREMTBB01</v>
          </cell>
        </row>
        <row r="395">
          <cell r="D395" t="str">
            <v>PREMTBB10</v>
          </cell>
        </row>
        <row r="396">
          <cell r="D396" t="str">
            <v>PRGK024A0</v>
          </cell>
        </row>
        <row r="397">
          <cell r="D397" t="str">
            <v>PRHR023</v>
          </cell>
        </row>
        <row r="398">
          <cell r="D398" t="str">
            <v>PRHR033</v>
          </cell>
        </row>
        <row r="399">
          <cell r="D399" t="str">
            <v>PRHR043</v>
          </cell>
        </row>
        <row r="400">
          <cell r="D400" t="str">
            <v>PRHR063</v>
          </cell>
        </row>
        <row r="401">
          <cell r="D401" t="str">
            <v>PRHR083</v>
          </cell>
        </row>
        <row r="402">
          <cell r="D402" t="str">
            <v>PRIP0</v>
          </cell>
        </row>
        <row r="403">
          <cell r="D403" t="str">
            <v>PRLDNVS0</v>
          </cell>
        </row>
        <row r="404">
          <cell r="D404" t="str">
            <v>PRLK048A0</v>
          </cell>
        </row>
        <row r="405">
          <cell r="D405" t="str">
            <v>PRLK096A0</v>
          </cell>
        </row>
        <row r="406">
          <cell r="D406" t="str">
            <v>PRLK396A0</v>
          </cell>
        </row>
        <row r="407">
          <cell r="D407" t="str">
            <v>PRLK594A0</v>
          </cell>
        </row>
        <row r="408">
          <cell r="D408" t="str">
            <v>PRODX20</v>
          </cell>
        </row>
        <row r="409">
          <cell r="D409" t="str">
            <v>PRODX30</v>
          </cell>
        </row>
        <row r="410">
          <cell r="D410" t="str">
            <v>PRSTAT5K10</v>
          </cell>
        </row>
        <row r="411">
          <cell r="D411" t="str">
            <v>PRVC2</v>
          </cell>
        </row>
        <row r="412">
          <cell r="D412" t="str">
            <v>PRVT120</v>
          </cell>
        </row>
        <row r="413">
          <cell r="D413" t="str">
            <v>PRVT780</v>
          </cell>
        </row>
        <row r="414">
          <cell r="D414" t="str">
            <v>PRVT980</v>
          </cell>
        </row>
        <row r="415">
          <cell r="D415" t="str">
            <v>PT-AAGW0</v>
          </cell>
        </row>
        <row r="416">
          <cell r="D416" t="str">
            <v>PT-AEGW0</v>
          </cell>
        </row>
        <row r="417">
          <cell r="D417" t="str">
            <v>PT-AFGW0</v>
          </cell>
        </row>
        <row r="418">
          <cell r="D418" t="str">
            <v>PTAFMP0</v>
          </cell>
        </row>
        <row r="419">
          <cell r="D419" t="str">
            <v>PTDCA</v>
          </cell>
        </row>
        <row r="420">
          <cell r="D420" t="str">
            <v>PTDCM</v>
          </cell>
        </row>
        <row r="421">
          <cell r="D421" t="str">
            <v>PTDCQ</v>
          </cell>
        </row>
        <row r="422">
          <cell r="D422" t="str">
            <v>PTEGM0</v>
          </cell>
        </row>
        <row r="423">
          <cell r="D423" t="str">
            <v>PT-MCHW0</v>
          </cell>
        </row>
        <row r="424">
          <cell r="D424" t="str">
            <v>PTPKM0</v>
          </cell>
        </row>
        <row r="425">
          <cell r="D425" t="str">
            <v>PTPKQ0</v>
          </cell>
        </row>
        <row r="426">
          <cell r="D426" t="str">
            <v>PT-QAGW0</v>
          </cell>
        </row>
        <row r="427">
          <cell r="D427" t="str">
            <v>PT-QCHW0</v>
          </cell>
        </row>
        <row r="428">
          <cell r="D428" t="str">
            <v>PT-UMC1</v>
          </cell>
        </row>
        <row r="429">
          <cell r="D429" t="str">
            <v>PT-UQC</v>
          </cell>
        </row>
        <row r="430">
          <cell r="D430" t="str">
            <v>PT-USC</v>
          </cell>
        </row>
        <row r="431">
          <cell r="D431" t="str">
            <v>PT-UTC</v>
          </cell>
        </row>
        <row r="432">
          <cell r="D432" t="str">
            <v>PT-UTD</v>
          </cell>
        </row>
        <row r="433">
          <cell r="D433" t="str">
            <v>PT-UUC</v>
          </cell>
        </row>
        <row r="434">
          <cell r="D434" t="str">
            <v>PT-UUC1</v>
          </cell>
        </row>
        <row r="435">
          <cell r="D435" t="str">
            <v>PT-UUD</v>
          </cell>
        </row>
        <row r="436">
          <cell r="D436" t="str">
            <v>PTVSAA0</v>
          </cell>
        </row>
        <row r="437">
          <cell r="D437" t="str">
            <v>PTVSMA0</v>
          </cell>
        </row>
        <row r="438">
          <cell r="D438" t="str">
            <v>PVDATN000</v>
          </cell>
        </row>
        <row r="439">
          <cell r="D439" t="str">
            <v>PVDSMN000</v>
          </cell>
        </row>
        <row r="440">
          <cell r="D440" t="str">
            <v>PWFCKN000</v>
          </cell>
        </row>
        <row r="441">
          <cell r="D441" t="str">
            <v>PWFMDD200</v>
          </cell>
        </row>
        <row r="442">
          <cell r="D442" t="str">
            <v>PWLRVN000</v>
          </cell>
        </row>
        <row r="443">
          <cell r="D443" t="str">
            <v>PWLSSB21H</v>
          </cell>
        </row>
        <row r="444">
          <cell r="D444" t="str">
            <v>PWYREW000</v>
          </cell>
        </row>
        <row r="445">
          <cell r="D445" t="str">
            <v>PZCWRCG3</v>
          </cell>
        </row>
        <row r="446">
          <cell r="D446" t="str">
            <v>PZNVVB200</v>
          </cell>
        </row>
        <row r="447">
          <cell r="D447" t="str">
            <v>S09EQ.NSJ / UA3</v>
          </cell>
        </row>
        <row r="448">
          <cell r="D448" t="str">
            <v>S12EQ.NSJ / UA3</v>
          </cell>
        </row>
        <row r="449">
          <cell r="D449" t="str">
            <v>S18EQ.NSK / UL2</v>
          </cell>
        </row>
        <row r="450">
          <cell r="D450" t="str">
            <v>S24EQ.NSK / U24</v>
          </cell>
        </row>
        <row r="451">
          <cell r="D451" t="str">
            <v>SIMKLIMA</v>
          </cell>
        </row>
        <row r="452">
          <cell r="D452" t="str">
            <v>UB70.N94</v>
          </cell>
        </row>
        <row r="453">
          <cell r="D453" t="str">
            <v>UB85.N94</v>
          </cell>
        </row>
        <row r="454">
          <cell r="D454" t="str">
            <v>UM30F.N10</v>
          </cell>
        </row>
        <row r="455">
          <cell r="D455" t="str">
            <v>UM36F.N20</v>
          </cell>
        </row>
        <row r="456">
          <cell r="D456" t="str">
            <v>UM42F.N20</v>
          </cell>
        </row>
        <row r="457">
          <cell r="D457" t="str">
            <v>UM48F.N30</v>
          </cell>
        </row>
        <row r="458">
          <cell r="D458" t="str">
            <v>UM60F.N30</v>
          </cell>
        </row>
        <row r="459">
          <cell r="D459" t="str">
            <v>UP48.NT2</v>
          </cell>
        </row>
        <row r="460">
          <cell r="D460" t="str">
            <v>UQ09F.NA0</v>
          </cell>
        </row>
        <row r="461">
          <cell r="D461" t="str">
            <v>UQ12F.NA0</v>
          </cell>
        </row>
        <row r="462">
          <cell r="D462" t="str">
            <v>UQ18F.NA0</v>
          </cell>
        </row>
        <row r="463">
          <cell r="D463" t="str">
            <v>US30F.NR0</v>
          </cell>
        </row>
        <row r="464">
          <cell r="D464" t="str">
            <v>US36F.NR0</v>
          </cell>
        </row>
        <row r="465">
          <cell r="D465" t="str">
            <v>UT30F.NB0</v>
          </cell>
        </row>
        <row r="466">
          <cell r="D466" t="str">
            <v>UT36F.NA0</v>
          </cell>
        </row>
        <row r="467">
          <cell r="D467" t="str">
            <v>UT42F.NA0</v>
          </cell>
        </row>
        <row r="468">
          <cell r="D468" t="str">
            <v>UT48F.NA0</v>
          </cell>
        </row>
        <row r="469">
          <cell r="D469" t="str">
            <v>UT60F.NA0</v>
          </cell>
        </row>
        <row r="470">
          <cell r="D470" t="str">
            <v>UU48W.U32</v>
          </cell>
        </row>
        <row r="471">
          <cell r="D471" t="str">
            <v>UU49W.U33</v>
          </cell>
        </row>
        <row r="472">
          <cell r="D472" t="str">
            <v>UU70W.U34</v>
          </cell>
        </row>
        <row r="473">
          <cell r="D473" t="str">
            <v>UU85W.U74</v>
          </cell>
        </row>
        <row r="474">
          <cell r="D474" t="str">
            <v>UUA1.UL0</v>
          </cell>
        </row>
        <row r="475">
          <cell r="D475" t="str">
            <v>UUA1.UL0</v>
          </cell>
        </row>
        <row r="476">
          <cell r="D476" t="str">
            <v>UUB1.U20</v>
          </cell>
        </row>
        <row r="477">
          <cell r="D477" t="str">
            <v>UUC1.U40</v>
          </cell>
        </row>
        <row r="478">
          <cell r="D478" t="str">
            <v>UUC1.U40</v>
          </cell>
        </row>
        <row r="479">
          <cell r="D479" t="str">
            <v>UUD1.U30</v>
          </cell>
        </row>
        <row r="480">
          <cell r="D480" t="str">
            <v>UUD1.U30</v>
          </cell>
        </row>
        <row r="481">
          <cell r="D481" t="str">
            <v>UUD1.U30</v>
          </cell>
        </row>
        <row r="482">
          <cell r="D482" t="str">
            <v>UUD1.U30</v>
          </cell>
        </row>
        <row r="483">
          <cell r="D483" t="str">
            <v>UUD3.U30</v>
          </cell>
        </row>
        <row r="484">
          <cell r="D484" t="str">
            <v>UUD3.U30</v>
          </cell>
        </row>
        <row r="485">
          <cell r="D485" t="str">
            <v>UUD3.U30</v>
          </cell>
        </row>
        <row r="486">
          <cell r="D486" t="str">
            <v>UUD3.U30</v>
          </cell>
        </row>
        <row r="487">
          <cell r="D487" t="str">
            <v>UV18F.N10</v>
          </cell>
        </row>
        <row r="488">
          <cell r="D488" t="str">
            <v>UV24F.N10</v>
          </cell>
        </row>
        <row r="489">
          <cell r="D489" t="str">
            <v>UV30F.N10</v>
          </cell>
        </row>
        <row r="490">
          <cell r="D490" t="str">
            <v>UV36F.N20</v>
          </cell>
        </row>
        <row r="491">
          <cell r="D491" t="str">
            <v>UV42F.N20</v>
          </cell>
        </row>
        <row r="492">
          <cell r="D492" t="str">
            <v>UV48F.N20</v>
          </cell>
        </row>
        <row r="493">
          <cell r="D493" t="str">
            <v>UV60F.N20</v>
          </cell>
        </row>
        <row r="494">
          <cell r="D494" t="str">
            <v>WF4A018CG0A</v>
          </cell>
        </row>
        <row r="495">
          <cell r="D495" t="str">
            <v>WF4A027CG0A</v>
          </cell>
        </row>
        <row r="496">
          <cell r="D496" t="str">
            <v>WF4A032CG0A</v>
          </cell>
        </row>
        <row r="497">
          <cell r="D497" t="str">
            <v>WF4A041CG0A</v>
          </cell>
        </row>
        <row r="498">
          <cell r="D498" t="str">
            <v>WF4A060CG0A</v>
          </cell>
        </row>
        <row r="499">
          <cell r="D499" t="str">
            <v>WF4A072CG0A</v>
          </cell>
        </row>
        <row r="500">
          <cell r="D500" t="str">
            <v>WF4A090CG0A</v>
          </cell>
        </row>
        <row r="501">
          <cell r="D501" t="str">
            <v>WF4A105CG0A</v>
          </cell>
        </row>
        <row r="502">
          <cell r="D502" t="str">
            <v>WF4A130CG0A</v>
          </cell>
        </row>
        <row r="503">
          <cell r="D503" t="str">
            <v>WFCA012RG0A</v>
          </cell>
        </row>
        <row r="504">
          <cell r="D504" t="str">
            <v>WFCA018RG0A</v>
          </cell>
        </row>
        <row r="505">
          <cell r="D505" t="str">
            <v>WFCA025RG0A</v>
          </cell>
        </row>
        <row r="506">
          <cell r="D506" t="str">
            <v>WFCA032RG0A</v>
          </cell>
        </row>
        <row r="507">
          <cell r="D507" t="str">
            <v>WFCA039RG0A</v>
          </cell>
        </row>
        <row r="508">
          <cell r="D508" t="str">
            <v>WFCA055RG0A</v>
          </cell>
        </row>
        <row r="509">
          <cell r="D509" t="str">
            <v>WFCA066RG0A</v>
          </cell>
        </row>
        <row r="510">
          <cell r="D510" t="str">
            <v>ZRUN040GSS0</v>
          </cell>
        </row>
        <row r="511">
          <cell r="D511" t="str">
            <v>ZRUN050GSS0</v>
          </cell>
        </row>
        <row r="512">
          <cell r="D512" t="str">
            <v>ZRUN060GSS0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380" t="s">
        <v>41</v>
      </c>
      <c r="B2" s="380"/>
      <c r="C2" s="380"/>
      <c r="D2" s="380"/>
      <c r="E2" s="380"/>
      <c r="F2" s="380"/>
      <c r="G2" s="3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81" t="s">
        <v>4</v>
      </c>
      <c r="C1" s="382"/>
      <c r="D1" s="382"/>
      <c r="E1" s="382"/>
      <c r="F1" s="382"/>
      <c r="G1" s="382"/>
      <c r="H1" s="382"/>
      <c r="I1" s="382"/>
      <c r="J1" s="383"/>
    </row>
    <row r="2" spans="1:15" ht="36" customHeight="1" x14ac:dyDescent="0.2">
      <c r="A2" s="2"/>
      <c r="B2" s="77" t="s">
        <v>24</v>
      </c>
      <c r="C2" s="78"/>
      <c r="D2" s="79" t="s">
        <v>48</v>
      </c>
      <c r="E2" s="390" t="s">
        <v>49</v>
      </c>
      <c r="F2" s="391"/>
      <c r="G2" s="391"/>
      <c r="H2" s="391"/>
      <c r="I2" s="391"/>
      <c r="J2" s="392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393" t="s">
        <v>44</v>
      </c>
      <c r="F3" s="394"/>
      <c r="G3" s="394"/>
      <c r="H3" s="394"/>
      <c r="I3" s="394"/>
      <c r="J3" s="395"/>
    </row>
    <row r="4" spans="1:15" ht="23.25" customHeight="1" x14ac:dyDescent="0.2">
      <c r="A4" s="76">
        <v>4555</v>
      </c>
      <c r="B4" s="82" t="s">
        <v>47</v>
      </c>
      <c r="C4" s="83"/>
      <c r="D4" s="84" t="s">
        <v>43</v>
      </c>
      <c r="E4" s="403" t="s">
        <v>44</v>
      </c>
      <c r="F4" s="404"/>
      <c r="G4" s="404"/>
      <c r="H4" s="404"/>
      <c r="I4" s="404"/>
      <c r="J4" s="405"/>
    </row>
    <row r="5" spans="1:15" ht="24" customHeight="1" x14ac:dyDescent="0.2">
      <c r="A5" s="2"/>
      <c r="B5" s="31" t="s">
        <v>23</v>
      </c>
      <c r="D5" s="408"/>
      <c r="E5" s="409"/>
      <c r="F5" s="409"/>
      <c r="G5" s="40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410"/>
      <c r="E6" s="411"/>
      <c r="F6" s="411"/>
      <c r="G6" s="41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412"/>
      <c r="F7" s="413"/>
      <c r="G7" s="41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97"/>
      <c r="E11" s="397"/>
      <c r="F11" s="397"/>
      <c r="G11" s="397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402"/>
      <c r="E12" s="402"/>
      <c r="F12" s="402"/>
      <c r="G12" s="402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406"/>
      <c r="F13" s="407"/>
      <c r="G13" s="40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96"/>
      <c r="F15" s="396"/>
      <c r="G15" s="398"/>
      <c r="H15" s="398"/>
      <c r="I15" s="398" t="s">
        <v>31</v>
      </c>
      <c r="J15" s="39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387"/>
      <c r="F16" s="388"/>
      <c r="G16" s="387"/>
      <c r="H16" s="388"/>
      <c r="I16" s="387">
        <f>SUMIF(F49:F60,A16,I49:I60)+SUMIF(F49:F60,"PSU",I49:I60)</f>
        <v>0</v>
      </c>
      <c r="J16" s="389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387"/>
      <c r="F17" s="388"/>
      <c r="G17" s="387"/>
      <c r="H17" s="388"/>
      <c r="I17" s="387">
        <f>SUMIF(F49:F60,A17,I49:I60)</f>
        <v>0</v>
      </c>
      <c r="J17" s="389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387"/>
      <c r="F18" s="388"/>
      <c r="G18" s="387"/>
      <c r="H18" s="388"/>
      <c r="I18" s="387">
        <f>SUMIF(F49:F60,A18,I49:I60)</f>
        <v>0</v>
      </c>
      <c r="J18" s="389"/>
    </row>
    <row r="19" spans="1:10" ht="23.25" customHeight="1" x14ac:dyDescent="0.2">
      <c r="A19" s="139" t="s">
        <v>80</v>
      </c>
      <c r="B19" s="38" t="s">
        <v>29</v>
      </c>
      <c r="C19" s="62"/>
      <c r="D19" s="63"/>
      <c r="E19" s="387"/>
      <c r="F19" s="388"/>
      <c r="G19" s="387"/>
      <c r="H19" s="388"/>
      <c r="I19" s="387">
        <f>SUMIF(F49:F60,A19,I49:I60)</f>
        <v>0</v>
      </c>
      <c r="J19" s="389"/>
    </row>
    <row r="20" spans="1:10" ht="23.25" customHeight="1" x14ac:dyDescent="0.2">
      <c r="A20" s="139" t="s">
        <v>81</v>
      </c>
      <c r="B20" s="38" t="s">
        <v>30</v>
      </c>
      <c r="C20" s="62"/>
      <c r="D20" s="63"/>
      <c r="E20" s="387"/>
      <c r="F20" s="388"/>
      <c r="G20" s="387"/>
      <c r="H20" s="388"/>
      <c r="I20" s="387">
        <f>SUMIF(F49:F60,A20,I49:I60)</f>
        <v>0</v>
      </c>
      <c r="J20" s="389"/>
    </row>
    <row r="21" spans="1:10" ht="23.25" customHeight="1" x14ac:dyDescent="0.2">
      <c r="A21" s="2"/>
      <c r="B21" s="48" t="s">
        <v>31</v>
      </c>
      <c r="C21" s="64"/>
      <c r="D21" s="65"/>
      <c r="E21" s="400"/>
      <c r="F21" s="401"/>
      <c r="G21" s="400"/>
      <c r="H21" s="401"/>
      <c r="I21" s="400">
        <f>SUM(I16:J20)</f>
        <v>0</v>
      </c>
      <c r="J21" s="41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417">
        <f>ZakladDPHSniVypocet</f>
        <v>0</v>
      </c>
      <c r="H23" s="418"/>
      <c r="I23" s="41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415">
        <f>A23</f>
        <v>0</v>
      </c>
      <c r="H24" s="416"/>
      <c r="I24" s="41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417">
        <f>ZakladDPHZaklVypocet</f>
        <v>0</v>
      </c>
      <c r="H25" s="418"/>
      <c r="I25" s="41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84">
        <f>A25</f>
        <v>0</v>
      </c>
      <c r="H26" s="385"/>
      <c r="I26" s="38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86">
        <f>CenaCelkem-(ZakladDPHSni+DPHSni+ZakladDPHZakl+DPHZakl)</f>
        <v>0</v>
      </c>
      <c r="H27" s="386"/>
      <c r="I27" s="38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420">
        <f>ZakladDPHSniVypocet+ZakladDPHZaklVypocet</f>
        <v>0</v>
      </c>
      <c r="H28" s="421"/>
      <c r="I28" s="42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420">
        <f>A27</f>
        <v>0</v>
      </c>
      <c r="H29" s="420"/>
      <c r="I29" s="420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422"/>
      <c r="E34" s="423"/>
      <c r="G34" s="424"/>
      <c r="H34" s="425"/>
      <c r="I34" s="425"/>
      <c r="J34" s="25"/>
    </row>
    <row r="35" spans="1:10" ht="12.75" customHeight="1" x14ac:dyDescent="0.2">
      <c r="A35" s="2"/>
      <c r="B35" s="2"/>
      <c r="D35" s="414" t="s">
        <v>2</v>
      </c>
      <c r="E35" s="41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426"/>
      <c r="D39" s="426"/>
      <c r="E39" s="426"/>
      <c r="F39" s="99">
        <f>'03 10167_03-1 Pol'!AE132</f>
        <v>0</v>
      </c>
      <c r="G39" s="100">
        <f>'03 10167_03-1 Pol'!AF132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427" t="s">
        <v>44</v>
      </c>
      <c r="D40" s="427"/>
      <c r="E40" s="427"/>
      <c r="F40" s="104">
        <f>'03 10167_03-1 Pol'!AE132</f>
        <v>0</v>
      </c>
      <c r="G40" s="105">
        <f>'03 10167_03-1 Pol'!AF132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426" t="s">
        <v>44</v>
      </c>
      <c r="D41" s="426"/>
      <c r="E41" s="426"/>
      <c r="F41" s="108">
        <f>'03 10167_03-1 Pol'!AE132</f>
        <v>0</v>
      </c>
      <c r="G41" s="101">
        <f>'03 10167_03-1 Pol'!AF132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428" t="s">
        <v>51</v>
      </c>
      <c r="C42" s="429"/>
      <c r="D42" s="429"/>
      <c r="E42" s="43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53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54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55</v>
      </c>
      <c r="C49" s="431" t="s">
        <v>56</v>
      </c>
      <c r="D49" s="432"/>
      <c r="E49" s="432"/>
      <c r="F49" s="137" t="s">
        <v>26</v>
      </c>
      <c r="G49" s="129"/>
      <c r="H49" s="129"/>
      <c r="I49" s="129">
        <f>'03 10167_03-1 Pol'!G8</f>
        <v>0</v>
      </c>
      <c r="J49" s="134" t="str">
        <f>IF(I61=0,"",I49/I61*100)</f>
        <v/>
      </c>
    </row>
    <row r="50" spans="1:10" ht="36.75" customHeight="1" x14ac:dyDescent="0.2">
      <c r="A50" s="123"/>
      <c r="B50" s="128" t="s">
        <v>57</v>
      </c>
      <c r="C50" s="431" t="s">
        <v>58</v>
      </c>
      <c r="D50" s="432"/>
      <c r="E50" s="432"/>
      <c r="F50" s="137" t="s">
        <v>26</v>
      </c>
      <c r="G50" s="129"/>
      <c r="H50" s="129"/>
      <c r="I50" s="129">
        <f>'03 10167_03-1 Pol'!G28</f>
        <v>0</v>
      </c>
      <c r="J50" s="134" t="str">
        <f>IF(I61=0,"",I50/I61*100)</f>
        <v/>
      </c>
    </row>
    <row r="51" spans="1:10" ht="36.75" customHeight="1" x14ac:dyDescent="0.2">
      <c r="A51" s="123"/>
      <c r="B51" s="128" t="s">
        <v>59</v>
      </c>
      <c r="C51" s="431" t="s">
        <v>60</v>
      </c>
      <c r="D51" s="432"/>
      <c r="E51" s="432"/>
      <c r="F51" s="137" t="s">
        <v>26</v>
      </c>
      <c r="G51" s="129"/>
      <c r="H51" s="129"/>
      <c r="I51" s="129">
        <f>'03 10167_03-1 Pol'!G45</f>
        <v>0</v>
      </c>
      <c r="J51" s="134" t="str">
        <f>IF(I61=0,"",I51/I61*100)</f>
        <v/>
      </c>
    </row>
    <row r="52" spans="1:10" ht="36.75" customHeight="1" x14ac:dyDescent="0.2">
      <c r="A52" s="123"/>
      <c r="B52" s="128" t="s">
        <v>61</v>
      </c>
      <c r="C52" s="431" t="s">
        <v>62</v>
      </c>
      <c r="D52" s="432"/>
      <c r="E52" s="432"/>
      <c r="F52" s="137" t="s">
        <v>26</v>
      </c>
      <c r="G52" s="129"/>
      <c r="H52" s="129"/>
      <c r="I52" s="129">
        <f>'03 10167_03-1 Pol'!G61</f>
        <v>0</v>
      </c>
      <c r="J52" s="134" t="str">
        <f>IF(I61=0,"",I52/I61*100)</f>
        <v/>
      </c>
    </row>
    <row r="53" spans="1:10" ht="36.75" customHeight="1" x14ac:dyDescent="0.2">
      <c r="A53" s="123"/>
      <c r="B53" s="128" t="s">
        <v>63</v>
      </c>
      <c r="C53" s="431" t="s">
        <v>64</v>
      </c>
      <c r="D53" s="432"/>
      <c r="E53" s="432"/>
      <c r="F53" s="137" t="s">
        <v>26</v>
      </c>
      <c r="G53" s="129"/>
      <c r="H53" s="129"/>
      <c r="I53" s="129">
        <f>'03 10167_03-1 Pol'!G94</f>
        <v>0</v>
      </c>
      <c r="J53" s="134" t="str">
        <f>IF(I61=0,"",I53/I61*100)</f>
        <v/>
      </c>
    </row>
    <row r="54" spans="1:10" ht="36.75" customHeight="1" x14ac:dyDescent="0.2">
      <c r="A54" s="123"/>
      <c r="B54" s="128" t="s">
        <v>65</v>
      </c>
      <c r="C54" s="431" t="s">
        <v>66</v>
      </c>
      <c r="D54" s="432"/>
      <c r="E54" s="432"/>
      <c r="F54" s="137" t="s">
        <v>27</v>
      </c>
      <c r="G54" s="129"/>
      <c r="H54" s="129"/>
      <c r="I54" s="129">
        <f>'03 10167_03-1 Pol'!G96</f>
        <v>0</v>
      </c>
      <c r="J54" s="134" t="str">
        <f>IF(I61=0,"",I54/I61*100)</f>
        <v/>
      </c>
    </row>
    <row r="55" spans="1:10" ht="36.75" customHeight="1" x14ac:dyDescent="0.2">
      <c r="A55" s="123"/>
      <c r="B55" s="128" t="s">
        <v>67</v>
      </c>
      <c r="C55" s="431" t="s">
        <v>68</v>
      </c>
      <c r="D55" s="432"/>
      <c r="E55" s="432"/>
      <c r="F55" s="137" t="s">
        <v>27</v>
      </c>
      <c r="G55" s="129"/>
      <c r="H55" s="129"/>
      <c r="I55" s="129">
        <f>'03 10167_03-1 Pol'!G98</f>
        <v>0</v>
      </c>
      <c r="J55" s="134" t="str">
        <f>IF(I61=0,"",I55/I61*100)</f>
        <v/>
      </c>
    </row>
    <row r="56" spans="1:10" ht="36.75" customHeight="1" x14ac:dyDescent="0.2">
      <c r="A56" s="123"/>
      <c r="B56" s="128" t="s">
        <v>69</v>
      </c>
      <c r="C56" s="431" t="s">
        <v>70</v>
      </c>
      <c r="D56" s="432"/>
      <c r="E56" s="432"/>
      <c r="F56" s="137" t="s">
        <v>27</v>
      </c>
      <c r="G56" s="129"/>
      <c r="H56" s="129"/>
      <c r="I56" s="129">
        <f>'03 10167_03-1 Pol'!G106</f>
        <v>0</v>
      </c>
      <c r="J56" s="134" t="str">
        <f>IF(I61=0,"",I56/I61*100)</f>
        <v/>
      </c>
    </row>
    <row r="57" spans="1:10" ht="36.75" customHeight="1" x14ac:dyDescent="0.2">
      <c r="A57" s="123"/>
      <c r="B57" s="128" t="s">
        <v>71</v>
      </c>
      <c r="C57" s="431" t="s">
        <v>72</v>
      </c>
      <c r="D57" s="432"/>
      <c r="E57" s="432"/>
      <c r="F57" s="137" t="s">
        <v>27</v>
      </c>
      <c r="G57" s="129"/>
      <c r="H57" s="129"/>
      <c r="I57" s="129">
        <f>'03 10167_03-1 Pol'!G109</f>
        <v>0</v>
      </c>
      <c r="J57" s="134" t="str">
        <f>IF(I61=0,"",I57/I61*100)</f>
        <v/>
      </c>
    </row>
    <row r="58" spans="1:10" ht="36.75" customHeight="1" x14ac:dyDescent="0.2">
      <c r="A58" s="123"/>
      <c r="B58" s="128" t="s">
        <v>73</v>
      </c>
      <c r="C58" s="431" t="s">
        <v>74</v>
      </c>
      <c r="D58" s="432"/>
      <c r="E58" s="432"/>
      <c r="F58" s="137" t="s">
        <v>28</v>
      </c>
      <c r="G58" s="129"/>
      <c r="H58" s="129"/>
      <c r="I58" s="129">
        <f>'03 10167_03-1 Pol'!G119</f>
        <v>0</v>
      </c>
      <c r="J58" s="134" t="str">
        <f>IF(I61=0,"",I58/I61*100)</f>
        <v/>
      </c>
    </row>
    <row r="59" spans="1:10" ht="36.75" customHeight="1" x14ac:dyDescent="0.2">
      <c r="A59" s="123"/>
      <c r="B59" s="128" t="s">
        <v>75</v>
      </c>
      <c r="C59" s="431" t="s">
        <v>76</v>
      </c>
      <c r="D59" s="432"/>
      <c r="E59" s="432"/>
      <c r="F59" s="137" t="s">
        <v>28</v>
      </c>
      <c r="G59" s="129"/>
      <c r="H59" s="129"/>
      <c r="I59" s="129">
        <f>'03 10167_03-1 Pol'!G121</f>
        <v>0</v>
      </c>
      <c r="J59" s="134" t="str">
        <f>IF(I61=0,"",I59/I61*100)</f>
        <v/>
      </c>
    </row>
    <row r="60" spans="1:10" ht="36.75" customHeight="1" x14ac:dyDescent="0.2">
      <c r="A60" s="123"/>
      <c r="B60" s="128" t="s">
        <v>77</v>
      </c>
      <c r="C60" s="431" t="s">
        <v>78</v>
      </c>
      <c r="D60" s="432"/>
      <c r="E60" s="432"/>
      <c r="F60" s="137" t="s">
        <v>79</v>
      </c>
      <c r="G60" s="129"/>
      <c r="H60" s="129"/>
      <c r="I60" s="129">
        <f>'03 10167_03-1 Pol'!G123</f>
        <v>0</v>
      </c>
      <c r="J60" s="134" t="str">
        <f>IF(I61=0,"",I60/I61*100)</f>
        <v/>
      </c>
    </row>
    <row r="61" spans="1:10" ht="25.5" customHeight="1" x14ac:dyDescent="0.2">
      <c r="A61" s="124"/>
      <c r="B61" s="130" t="s">
        <v>1</v>
      </c>
      <c r="C61" s="131"/>
      <c r="D61" s="132"/>
      <c r="E61" s="132"/>
      <c r="F61" s="138"/>
      <c r="G61" s="133"/>
      <c r="H61" s="133"/>
      <c r="I61" s="133">
        <f>SUM(I49:I60)</f>
        <v>0</v>
      </c>
      <c r="J61" s="135">
        <f>SUM(J49:J60)</f>
        <v>0</v>
      </c>
    </row>
    <row r="62" spans="1:10" x14ac:dyDescent="0.2">
      <c r="F62" s="87"/>
      <c r="G62" s="87"/>
      <c r="H62" s="87"/>
      <c r="I62" s="87"/>
      <c r="J62" s="136"/>
    </row>
    <row r="63" spans="1:10" x14ac:dyDescent="0.2">
      <c r="F63" s="87"/>
      <c r="G63" s="87"/>
      <c r="H63" s="87"/>
      <c r="I63" s="87"/>
      <c r="J63" s="136"/>
    </row>
    <row r="64" spans="1:10" x14ac:dyDescent="0.2">
      <c r="F64" s="87"/>
      <c r="G64" s="87"/>
      <c r="H64" s="87"/>
      <c r="I64" s="87"/>
      <c r="J64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33" t="s">
        <v>7</v>
      </c>
      <c r="B1" s="433"/>
      <c r="C1" s="434"/>
      <c r="D1" s="433"/>
      <c r="E1" s="433"/>
      <c r="F1" s="433"/>
      <c r="G1" s="433"/>
    </row>
    <row r="2" spans="1:7" ht="24.95" customHeight="1" x14ac:dyDescent="0.2">
      <c r="A2" s="50" t="s">
        <v>8</v>
      </c>
      <c r="B2" s="49"/>
      <c r="C2" s="435"/>
      <c r="D2" s="435"/>
      <c r="E2" s="435"/>
      <c r="F2" s="435"/>
      <c r="G2" s="436"/>
    </row>
    <row r="3" spans="1:7" ht="24.95" customHeight="1" x14ac:dyDescent="0.2">
      <c r="A3" s="50" t="s">
        <v>9</v>
      </c>
      <c r="B3" s="49"/>
      <c r="C3" s="435"/>
      <c r="D3" s="435"/>
      <c r="E3" s="435"/>
      <c r="F3" s="435"/>
      <c r="G3" s="436"/>
    </row>
    <row r="4" spans="1:7" ht="24.95" customHeight="1" x14ac:dyDescent="0.2">
      <c r="A4" s="50" t="s">
        <v>10</v>
      </c>
      <c r="B4" s="49"/>
      <c r="C4" s="435"/>
      <c r="D4" s="435"/>
      <c r="E4" s="435"/>
      <c r="F4" s="435"/>
      <c r="G4" s="4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18" activePane="bottomLeft" state="frozen"/>
      <selection pane="bottomLeft" activeCell="F127" sqref="F127:F130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51" t="s">
        <v>7</v>
      </c>
      <c r="B1" s="451"/>
      <c r="C1" s="451"/>
      <c r="D1" s="451"/>
      <c r="E1" s="451"/>
      <c r="F1" s="451"/>
      <c r="G1" s="451"/>
      <c r="AG1" t="s">
        <v>82</v>
      </c>
    </row>
    <row r="2" spans="1:60" ht="24.95" customHeight="1" x14ac:dyDescent="0.2">
      <c r="A2" s="50" t="s">
        <v>8</v>
      </c>
      <c r="B2" s="49" t="s">
        <v>48</v>
      </c>
      <c r="C2" s="452" t="s">
        <v>49</v>
      </c>
      <c r="D2" s="453"/>
      <c r="E2" s="453"/>
      <c r="F2" s="453"/>
      <c r="G2" s="454"/>
      <c r="AG2" t="s">
        <v>83</v>
      </c>
    </row>
    <row r="3" spans="1:60" ht="24.95" customHeight="1" x14ac:dyDescent="0.2">
      <c r="A3" s="50" t="s">
        <v>9</v>
      </c>
      <c r="B3" s="49" t="s">
        <v>45</v>
      </c>
      <c r="C3" s="452" t="s">
        <v>44</v>
      </c>
      <c r="D3" s="453"/>
      <c r="E3" s="453"/>
      <c r="F3" s="453"/>
      <c r="G3" s="454"/>
      <c r="AC3" s="121" t="s">
        <v>83</v>
      </c>
      <c r="AG3" t="s">
        <v>84</v>
      </c>
    </row>
    <row r="4" spans="1:60" ht="24.95" customHeight="1" x14ac:dyDescent="0.2">
      <c r="A4" s="140" t="s">
        <v>10</v>
      </c>
      <c r="B4" s="141" t="s">
        <v>43</v>
      </c>
      <c r="C4" s="455" t="s">
        <v>44</v>
      </c>
      <c r="D4" s="456"/>
      <c r="E4" s="456"/>
      <c r="F4" s="456"/>
      <c r="G4" s="457"/>
      <c r="AG4" t="s">
        <v>85</v>
      </c>
    </row>
    <row r="5" spans="1:60" x14ac:dyDescent="0.2">
      <c r="D5" s="10"/>
    </row>
    <row r="6" spans="1:60" ht="38.25" x14ac:dyDescent="0.2">
      <c r="A6" s="143" t="s">
        <v>86</v>
      </c>
      <c r="B6" s="145" t="s">
        <v>87</v>
      </c>
      <c r="C6" s="145" t="s">
        <v>88</v>
      </c>
      <c r="D6" s="144" t="s">
        <v>89</v>
      </c>
      <c r="E6" s="143" t="s">
        <v>90</v>
      </c>
      <c r="F6" s="142" t="s">
        <v>91</v>
      </c>
      <c r="G6" s="143" t="s">
        <v>31</v>
      </c>
      <c r="H6" s="146" t="s">
        <v>32</v>
      </c>
      <c r="I6" s="146" t="s">
        <v>92</v>
      </c>
      <c r="J6" s="146" t="s">
        <v>33</v>
      </c>
      <c r="K6" s="146" t="s">
        <v>93</v>
      </c>
      <c r="L6" s="146" t="s">
        <v>94</v>
      </c>
      <c r="M6" s="146" t="s">
        <v>95</v>
      </c>
      <c r="N6" s="146" t="s">
        <v>96</v>
      </c>
      <c r="O6" s="146" t="s">
        <v>97</v>
      </c>
      <c r="P6" s="146" t="s">
        <v>98</v>
      </c>
      <c r="Q6" s="146" t="s">
        <v>99</v>
      </c>
      <c r="R6" s="146" t="s">
        <v>100</v>
      </c>
      <c r="S6" s="146" t="s">
        <v>101</v>
      </c>
      <c r="T6" s="146" t="s">
        <v>102</v>
      </c>
      <c r="U6" s="146" t="s">
        <v>103</v>
      </c>
      <c r="V6" s="146" t="s">
        <v>104</v>
      </c>
      <c r="W6" s="146" t="s">
        <v>105</v>
      </c>
      <c r="X6" s="146" t="s">
        <v>106</v>
      </c>
      <c r="Y6" s="146" t="s">
        <v>107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108</v>
      </c>
      <c r="B8" s="164" t="s">
        <v>55</v>
      </c>
      <c r="C8" s="182" t="s">
        <v>56</v>
      </c>
      <c r="D8" s="165"/>
      <c r="E8" s="166"/>
      <c r="F8" s="167"/>
      <c r="G8" s="168">
        <f>SUMIF(AG9:AG27,"&lt;&gt;NOR",G9:G27)</f>
        <v>0</v>
      </c>
      <c r="H8" s="162"/>
      <c r="I8" s="162">
        <f>SUM(I9:I27)</f>
        <v>33687.069999999992</v>
      </c>
      <c r="J8" s="162"/>
      <c r="K8" s="162">
        <f>SUM(K9:K27)</f>
        <v>33692.22</v>
      </c>
      <c r="L8" s="162"/>
      <c r="M8" s="162">
        <f>SUM(M9:M27)</f>
        <v>0</v>
      </c>
      <c r="N8" s="161"/>
      <c r="O8" s="161">
        <f>SUM(O9:O27)</f>
        <v>3.4699999999999998</v>
      </c>
      <c r="P8" s="161"/>
      <c r="Q8" s="161">
        <f>SUM(Q9:Q27)</f>
        <v>0</v>
      </c>
      <c r="R8" s="162"/>
      <c r="S8" s="162"/>
      <c r="T8" s="162"/>
      <c r="U8" s="162"/>
      <c r="V8" s="162">
        <f>SUM(V9:V27)</f>
        <v>34.120000000000005</v>
      </c>
      <c r="W8" s="162"/>
      <c r="X8" s="162"/>
      <c r="Y8" s="162"/>
      <c r="AG8" t="s">
        <v>109</v>
      </c>
    </row>
    <row r="9" spans="1:60" ht="22.5" outlineLevel="1" x14ac:dyDescent="0.2">
      <c r="A9" s="170">
        <v>1</v>
      </c>
      <c r="B9" s="171" t="s">
        <v>110</v>
      </c>
      <c r="C9" s="183" t="s">
        <v>111</v>
      </c>
      <c r="D9" s="172" t="s">
        <v>112</v>
      </c>
      <c r="E9" s="173">
        <v>1.5</v>
      </c>
      <c r="F9" s="174"/>
      <c r="G9" s="175">
        <f>ROUND(E9*F9,2)</f>
        <v>0</v>
      </c>
      <c r="H9" s="158">
        <v>1318.74</v>
      </c>
      <c r="I9" s="157">
        <f>ROUND(E9*H9,2)</f>
        <v>1978.11</v>
      </c>
      <c r="J9" s="158">
        <v>529.26</v>
      </c>
      <c r="K9" s="157">
        <f>ROUND(E9*J9,2)</f>
        <v>793.89</v>
      </c>
      <c r="L9" s="157">
        <v>21</v>
      </c>
      <c r="M9" s="157">
        <f>G9*(1+L9/100)</f>
        <v>0</v>
      </c>
      <c r="N9" s="156">
        <v>0.77122999999999997</v>
      </c>
      <c r="O9" s="156">
        <f>ROUND(E9*N9,2)</f>
        <v>1.1599999999999999</v>
      </c>
      <c r="P9" s="156">
        <v>0</v>
      </c>
      <c r="Q9" s="156">
        <f>ROUND(E9*P9,2)</f>
        <v>0</v>
      </c>
      <c r="R9" s="157"/>
      <c r="S9" s="157" t="s">
        <v>113</v>
      </c>
      <c r="T9" s="157" t="s">
        <v>113</v>
      </c>
      <c r="U9" s="157">
        <v>0.93400000000000005</v>
      </c>
      <c r="V9" s="157">
        <f>ROUND(E9*U9,2)</f>
        <v>1.4</v>
      </c>
      <c r="W9" s="157"/>
      <c r="X9" s="157" t="s">
        <v>114</v>
      </c>
      <c r="Y9" s="157" t="s">
        <v>115</v>
      </c>
      <c r="Z9" s="147"/>
      <c r="AA9" s="147"/>
      <c r="AB9" s="147"/>
      <c r="AC9" s="147"/>
      <c r="AD9" s="147"/>
      <c r="AE9" s="147"/>
      <c r="AF9" s="147"/>
      <c r="AG9" s="147" t="s">
        <v>116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117</v>
      </c>
      <c r="D10" s="159"/>
      <c r="E10" s="160">
        <v>1.5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0">
        <v>2</v>
      </c>
      <c r="B11" s="171" t="s">
        <v>119</v>
      </c>
      <c r="C11" s="183" t="s">
        <v>120</v>
      </c>
      <c r="D11" s="172" t="s">
        <v>112</v>
      </c>
      <c r="E11" s="173">
        <v>8.9996299999999998</v>
      </c>
      <c r="F11" s="174"/>
      <c r="G11" s="175">
        <f>ROUND(E11*F11,2)</f>
        <v>0</v>
      </c>
      <c r="H11" s="158">
        <v>1233.8699999999999</v>
      </c>
      <c r="I11" s="157">
        <f>ROUND(E11*H11,2)</f>
        <v>11104.37</v>
      </c>
      <c r="J11" s="158">
        <v>310.13</v>
      </c>
      <c r="K11" s="157">
        <f>ROUND(E11*J11,2)</f>
        <v>2791.06</v>
      </c>
      <c r="L11" s="157">
        <v>21</v>
      </c>
      <c r="M11" s="157">
        <f>G11*(1+L11/100)</f>
        <v>0</v>
      </c>
      <c r="N11" s="156">
        <v>0.14863000000000001</v>
      </c>
      <c r="O11" s="156">
        <f>ROUND(E11*N11,2)</f>
        <v>1.34</v>
      </c>
      <c r="P11" s="156">
        <v>0</v>
      </c>
      <c r="Q11" s="156">
        <f>ROUND(E11*P11,2)</f>
        <v>0</v>
      </c>
      <c r="R11" s="157"/>
      <c r="S11" s="157" t="s">
        <v>113</v>
      </c>
      <c r="T11" s="157" t="s">
        <v>113</v>
      </c>
      <c r="U11" s="157">
        <v>0.56100000000000005</v>
      </c>
      <c r="V11" s="157">
        <f>ROUND(E11*U11,2)</f>
        <v>5.05</v>
      </c>
      <c r="W11" s="157"/>
      <c r="X11" s="157" t="s">
        <v>114</v>
      </c>
      <c r="Y11" s="157" t="s">
        <v>115</v>
      </c>
      <c r="Z11" s="147"/>
      <c r="AA11" s="147"/>
      <c r="AB11" s="147"/>
      <c r="AC11" s="147"/>
      <c r="AD11" s="147"/>
      <c r="AE11" s="147"/>
      <c r="AF11" s="147"/>
      <c r="AG11" s="147" t="s">
        <v>116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4" t="s">
        <v>121</v>
      </c>
      <c r="D12" s="159"/>
      <c r="E12" s="160">
        <v>8.9996299999999998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0">
        <v>3</v>
      </c>
      <c r="B13" s="171" t="s">
        <v>122</v>
      </c>
      <c r="C13" s="183" t="s">
        <v>123</v>
      </c>
      <c r="D13" s="172" t="s">
        <v>124</v>
      </c>
      <c r="E13" s="173">
        <v>2.2499999999999999E-2</v>
      </c>
      <c r="F13" s="174"/>
      <c r="G13" s="175">
        <f>ROUND(E13*F13,2)</f>
        <v>0</v>
      </c>
      <c r="H13" s="158">
        <v>39518.14</v>
      </c>
      <c r="I13" s="157">
        <f>ROUND(E13*H13,2)</f>
        <v>889.16</v>
      </c>
      <c r="J13" s="158">
        <v>15281.86</v>
      </c>
      <c r="K13" s="157">
        <f>ROUND(E13*J13,2)</f>
        <v>343.84</v>
      </c>
      <c r="L13" s="157">
        <v>21</v>
      </c>
      <c r="M13" s="157">
        <f>G13*(1+L13/100)</f>
        <v>0</v>
      </c>
      <c r="N13" s="156">
        <v>1.0210999999999999</v>
      </c>
      <c r="O13" s="156">
        <f>ROUND(E13*N13,2)</f>
        <v>0.02</v>
      </c>
      <c r="P13" s="156">
        <v>0</v>
      </c>
      <c r="Q13" s="156">
        <f>ROUND(E13*P13,2)</f>
        <v>0</v>
      </c>
      <c r="R13" s="157"/>
      <c r="S13" s="157" t="s">
        <v>113</v>
      </c>
      <c r="T13" s="157" t="s">
        <v>113</v>
      </c>
      <c r="U13" s="157">
        <v>25.271000000000001</v>
      </c>
      <c r="V13" s="157">
        <f>ROUND(E13*U13,2)</f>
        <v>0.56999999999999995</v>
      </c>
      <c r="W13" s="157"/>
      <c r="X13" s="157" t="s">
        <v>114</v>
      </c>
      <c r="Y13" s="157" t="s">
        <v>115</v>
      </c>
      <c r="Z13" s="147"/>
      <c r="AA13" s="147"/>
      <c r="AB13" s="147"/>
      <c r="AC13" s="147"/>
      <c r="AD13" s="147"/>
      <c r="AE13" s="147"/>
      <c r="AF13" s="147"/>
      <c r="AG13" s="147" t="s">
        <v>116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125</v>
      </c>
      <c r="D14" s="159"/>
      <c r="E14" s="160">
        <v>2.2499999999999999E-2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4</v>
      </c>
      <c r="B15" s="171" t="s">
        <v>126</v>
      </c>
      <c r="C15" s="183" t="s">
        <v>127</v>
      </c>
      <c r="D15" s="172" t="s">
        <v>128</v>
      </c>
      <c r="E15" s="173">
        <v>5.6930000000000001E-2</v>
      </c>
      <c r="F15" s="174"/>
      <c r="G15" s="175">
        <f>ROUND(E15*F15,2)</f>
        <v>0</v>
      </c>
      <c r="H15" s="158">
        <v>6664.87</v>
      </c>
      <c r="I15" s="157">
        <f>ROUND(E15*H15,2)</f>
        <v>379.43</v>
      </c>
      <c r="J15" s="158">
        <v>3735.13</v>
      </c>
      <c r="K15" s="157">
        <f>ROUND(E15*J15,2)</f>
        <v>212.64</v>
      </c>
      <c r="L15" s="157">
        <v>21</v>
      </c>
      <c r="M15" s="157">
        <f>G15*(1+L15/100)</f>
        <v>0</v>
      </c>
      <c r="N15" s="156">
        <v>1.6823999999999999</v>
      </c>
      <c r="O15" s="156">
        <f>ROUND(E15*N15,2)</f>
        <v>0.1</v>
      </c>
      <c r="P15" s="156">
        <v>0</v>
      </c>
      <c r="Q15" s="156">
        <f>ROUND(E15*P15,2)</f>
        <v>0</v>
      </c>
      <c r="R15" s="157"/>
      <c r="S15" s="157" t="s">
        <v>113</v>
      </c>
      <c r="T15" s="157" t="s">
        <v>113</v>
      </c>
      <c r="U15" s="157">
        <v>6.8680000000000003</v>
      </c>
      <c r="V15" s="157">
        <f>ROUND(E15*U15,2)</f>
        <v>0.39</v>
      </c>
      <c r="W15" s="157"/>
      <c r="X15" s="157" t="s">
        <v>114</v>
      </c>
      <c r="Y15" s="157" t="s">
        <v>115</v>
      </c>
      <c r="Z15" s="147"/>
      <c r="AA15" s="147"/>
      <c r="AB15" s="147"/>
      <c r="AC15" s="147"/>
      <c r="AD15" s="147"/>
      <c r="AE15" s="147"/>
      <c r="AF15" s="147"/>
      <c r="AG15" s="147" t="s">
        <v>116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4" t="s">
        <v>129</v>
      </c>
      <c r="D16" s="159"/>
      <c r="E16" s="160">
        <v>5.6930000000000001E-2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0">
        <v>5</v>
      </c>
      <c r="B17" s="171" t="s">
        <v>130</v>
      </c>
      <c r="C17" s="183" t="s">
        <v>131</v>
      </c>
      <c r="D17" s="172" t="s">
        <v>124</v>
      </c>
      <c r="E17" s="173">
        <v>2.7019999999999999E-2</v>
      </c>
      <c r="F17" s="174"/>
      <c r="G17" s="175">
        <f>ROUND(E17*F17,2)</f>
        <v>0</v>
      </c>
      <c r="H17" s="158">
        <v>37215.03</v>
      </c>
      <c r="I17" s="157">
        <f>ROUND(E17*H17,2)</f>
        <v>1005.55</v>
      </c>
      <c r="J17" s="158">
        <v>12904.97</v>
      </c>
      <c r="K17" s="157">
        <f>ROUND(E17*J17,2)</f>
        <v>348.69</v>
      </c>
      <c r="L17" s="157">
        <v>21</v>
      </c>
      <c r="M17" s="157">
        <f>G17*(1+L17/100)</f>
        <v>0</v>
      </c>
      <c r="N17" s="156">
        <v>1.09954</v>
      </c>
      <c r="O17" s="156">
        <f>ROUND(E17*N17,2)</f>
        <v>0.03</v>
      </c>
      <c r="P17" s="156">
        <v>0</v>
      </c>
      <c r="Q17" s="156">
        <f>ROUND(E17*P17,2)</f>
        <v>0</v>
      </c>
      <c r="R17" s="157"/>
      <c r="S17" s="157" t="s">
        <v>113</v>
      </c>
      <c r="T17" s="157" t="s">
        <v>113</v>
      </c>
      <c r="U17" s="157">
        <v>18.175000000000001</v>
      </c>
      <c r="V17" s="157">
        <f>ROUND(E17*U17,2)</f>
        <v>0.49</v>
      </c>
      <c r="W17" s="157"/>
      <c r="X17" s="157" t="s">
        <v>114</v>
      </c>
      <c r="Y17" s="157" t="s">
        <v>115</v>
      </c>
      <c r="Z17" s="147"/>
      <c r="AA17" s="147"/>
      <c r="AB17" s="147"/>
      <c r="AC17" s="147"/>
      <c r="AD17" s="147"/>
      <c r="AE17" s="147"/>
      <c r="AF17" s="147"/>
      <c r="AG17" s="147" t="s">
        <v>116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4" t="s">
        <v>132</v>
      </c>
      <c r="D18" s="159"/>
      <c r="E18" s="160">
        <v>2.7019999999999999E-2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0">
        <v>6</v>
      </c>
      <c r="B19" s="171" t="s">
        <v>133</v>
      </c>
      <c r="C19" s="183" t="s">
        <v>134</v>
      </c>
      <c r="D19" s="172" t="s">
        <v>124</v>
      </c>
      <c r="E19" s="173">
        <v>3.1460000000000002E-2</v>
      </c>
      <c r="F19" s="174"/>
      <c r="G19" s="175">
        <f>ROUND(E19*F19,2)</f>
        <v>0</v>
      </c>
      <c r="H19" s="158">
        <v>37214.47</v>
      </c>
      <c r="I19" s="157">
        <f>ROUND(E19*H19,2)</f>
        <v>1170.77</v>
      </c>
      <c r="J19" s="158">
        <v>11825.53</v>
      </c>
      <c r="K19" s="157">
        <f>ROUND(E19*J19,2)</f>
        <v>372.03</v>
      </c>
      <c r="L19" s="157">
        <v>21</v>
      </c>
      <c r="M19" s="157">
        <f>G19*(1+L19/100)</f>
        <v>0</v>
      </c>
      <c r="N19" s="156">
        <v>1.0970899999999999</v>
      </c>
      <c r="O19" s="156">
        <f>ROUND(E19*N19,2)</f>
        <v>0.03</v>
      </c>
      <c r="P19" s="156">
        <v>0</v>
      </c>
      <c r="Q19" s="156">
        <f>ROUND(E19*P19,2)</f>
        <v>0</v>
      </c>
      <c r="R19" s="157"/>
      <c r="S19" s="157" t="s">
        <v>113</v>
      </c>
      <c r="T19" s="157" t="s">
        <v>113</v>
      </c>
      <c r="U19" s="157">
        <v>16.582999999999998</v>
      </c>
      <c r="V19" s="157">
        <f>ROUND(E19*U19,2)</f>
        <v>0.52</v>
      </c>
      <c r="W19" s="157"/>
      <c r="X19" s="157" t="s">
        <v>114</v>
      </c>
      <c r="Y19" s="157" t="s">
        <v>115</v>
      </c>
      <c r="Z19" s="147"/>
      <c r="AA19" s="147"/>
      <c r="AB19" s="147"/>
      <c r="AC19" s="147"/>
      <c r="AD19" s="147"/>
      <c r="AE19" s="147"/>
      <c r="AF19" s="147"/>
      <c r="AG19" s="147" t="s">
        <v>116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135</v>
      </c>
      <c r="D20" s="159"/>
      <c r="E20" s="160">
        <v>3.1460000000000002E-2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7</v>
      </c>
      <c r="B21" s="171" t="s">
        <v>136</v>
      </c>
      <c r="C21" s="183" t="s">
        <v>137</v>
      </c>
      <c r="D21" s="172" t="s">
        <v>112</v>
      </c>
      <c r="E21" s="173">
        <v>0.9516</v>
      </c>
      <c r="F21" s="174"/>
      <c r="G21" s="175">
        <f>ROUND(E21*F21,2)</f>
        <v>0</v>
      </c>
      <c r="H21" s="158">
        <v>692.27</v>
      </c>
      <c r="I21" s="157">
        <f>ROUND(E21*H21,2)</f>
        <v>658.76</v>
      </c>
      <c r="J21" s="158">
        <v>547.73</v>
      </c>
      <c r="K21" s="157">
        <f>ROUND(E21*J21,2)</f>
        <v>521.22</v>
      </c>
      <c r="L21" s="157">
        <v>21</v>
      </c>
      <c r="M21" s="157">
        <f>G21*(1+L21/100)</f>
        <v>0</v>
      </c>
      <c r="N21" s="156">
        <v>0.27929999999999999</v>
      </c>
      <c r="O21" s="156">
        <f>ROUND(E21*N21,2)</f>
        <v>0.27</v>
      </c>
      <c r="P21" s="156">
        <v>0</v>
      </c>
      <c r="Q21" s="156">
        <f>ROUND(E21*P21,2)</f>
        <v>0</v>
      </c>
      <c r="R21" s="157"/>
      <c r="S21" s="157" t="s">
        <v>113</v>
      </c>
      <c r="T21" s="157" t="s">
        <v>113</v>
      </c>
      <c r="U21" s="157">
        <v>1.0209999999999999</v>
      </c>
      <c r="V21" s="157">
        <f>ROUND(E21*U21,2)</f>
        <v>0.97</v>
      </c>
      <c r="W21" s="157"/>
      <c r="X21" s="157" t="s">
        <v>114</v>
      </c>
      <c r="Y21" s="157" t="s">
        <v>115</v>
      </c>
      <c r="Z21" s="147"/>
      <c r="AA21" s="147"/>
      <c r="AB21" s="147"/>
      <c r="AC21" s="147"/>
      <c r="AD21" s="147"/>
      <c r="AE21" s="147"/>
      <c r="AF21" s="147"/>
      <c r="AG21" s="147" t="s">
        <v>116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138</v>
      </c>
      <c r="D22" s="159"/>
      <c r="E22" s="160">
        <v>0.9516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0">
        <v>8</v>
      </c>
      <c r="B23" s="171" t="s">
        <v>139</v>
      </c>
      <c r="C23" s="183" t="s">
        <v>140</v>
      </c>
      <c r="D23" s="172" t="s">
        <v>112</v>
      </c>
      <c r="E23" s="173">
        <v>0.66</v>
      </c>
      <c r="F23" s="174"/>
      <c r="G23" s="175">
        <f>ROUND(E23*F23,2)</f>
        <v>0</v>
      </c>
      <c r="H23" s="158">
        <v>678.8</v>
      </c>
      <c r="I23" s="157">
        <f>ROUND(E23*H23,2)</f>
        <v>448.01</v>
      </c>
      <c r="J23" s="158">
        <v>670.2</v>
      </c>
      <c r="K23" s="157">
        <f>ROUND(E23*J23,2)</f>
        <v>442.33</v>
      </c>
      <c r="L23" s="157">
        <v>21</v>
      </c>
      <c r="M23" s="157">
        <f>G23*(1+L23/100)</f>
        <v>0</v>
      </c>
      <c r="N23" s="156">
        <v>0.15679999999999999</v>
      </c>
      <c r="O23" s="156">
        <f>ROUND(E23*N23,2)</f>
        <v>0.1</v>
      </c>
      <c r="P23" s="156">
        <v>0</v>
      </c>
      <c r="Q23" s="156">
        <f>ROUND(E23*P23,2)</f>
        <v>0</v>
      </c>
      <c r="R23" s="157"/>
      <c r="S23" s="157" t="s">
        <v>113</v>
      </c>
      <c r="T23" s="157" t="s">
        <v>113</v>
      </c>
      <c r="U23" s="157">
        <v>1.2225999999999999</v>
      </c>
      <c r="V23" s="157">
        <f>ROUND(E23*U23,2)</f>
        <v>0.81</v>
      </c>
      <c r="W23" s="157"/>
      <c r="X23" s="157" t="s">
        <v>114</v>
      </c>
      <c r="Y23" s="157" t="s">
        <v>115</v>
      </c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4" t="s">
        <v>141</v>
      </c>
      <c r="D24" s="159"/>
      <c r="E24" s="160">
        <v>0.66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0">
        <v>9</v>
      </c>
      <c r="B25" s="171" t="s">
        <v>142</v>
      </c>
      <c r="C25" s="183" t="s">
        <v>143</v>
      </c>
      <c r="D25" s="172" t="s">
        <v>112</v>
      </c>
      <c r="E25" s="173">
        <v>25.8048</v>
      </c>
      <c r="F25" s="174"/>
      <c r="G25" s="175">
        <f>ROUND(E25*F25,2)</f>
        <v>0</v>
      </c>
      <c r="H25" s="158">
        <v>622.09</v>
      </c>
      <c r="I25" s="157">
        <f>ROUND(E25*H25,2)</f>
        <v>16052.91</v>
      </c>
      <c r="J25" s="158">
        <v>507.91</v>
      </c>
      <c r="K25" s="157">
        <f>ROUND(E25*J25,2)</f>
        <v>13106.52</v>
      </c>
      <c r="L25" s="157">
        <v>21</v>
      </c>
      <c r="M25" s="157">
        <f>G25*(1+L25/100)</f>
        <v>0</v>
      </c>
      <c r="N25" s="156">
        <v>1.6389999999999998E-2</v>
      </c>
      <c r="O25" s="156">
        <f>ROUND(E25*N25,2)</f>
        <v>0.42</v>
      </c>
      <c r="P25" s="156">
        <v>0</v>
      </c>
      <c r="Q25" s="156">
        <f>ROUND(E25*P25,2)</f>
        <v>0</v>
      </c>
      <c r="R25" s="157"/>
      <c r="S25" s="157" t="s">
        <v>113</v>
      </c>
      <c r="T25" s="157" t="s">
        <v>113</v>
      </c>
      <c r="U25" s="157">
        <v>0.92700000000000005</v>
      </c>
      <c r="V25" s="157">
        <f>ROUND(E25*U25,2)</f>
        <v>23.92</v>
      </c>
      <c r="W25" s="157"/>
      <c r="X25" s="157" t="s">
        <v>114</v>
      </c>
      <c r="Y25" s="157" t="s">
        <v>115</v>
      </c>
      <c r="Z25" s="147"/>
      <c r="AA25" s="147"/>
      <c r="AB25" s="147"/>
      <c r="AC25" s="147"/>
      <c r="AD25" s="147"/>
      <c r="AE25" s="147"/>
      <c r="AF25" s="147"/>
      <c r="AG25" s="147" t="s">
        <v>116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4" t="s">
        <v>144</v>
      </c>
      <c r="D26" s="159"/>
      <c r="E26" s="160">
        <v>25.8048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118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10</v>
      </c>
      <c r="B27" s="177" t="s">
        <v>145</v>
      </c>
      <c r="C27" s="185" t="s">
        <v>146</v>
      </c>
      <c r="D27" s="178" t="s">
        <v>112</v>
      </c>
      <c r="E27" s="179">
        <v>12.3</v>
      </c>
      <c r="F27" s="180"/>
      <c r="G27" s="181">
        <f>ROUND(E27*F27,2)</f>
        <v>0</v>
      </c>
      <c r="H27" s="158">
        <v>0</v>
      </c>
      <c r="I27" s="157">
        <f>ROUND(E27*H27,2)</f>
        <v>0</v>
      </c>
      <c r="J27" s="158">
        <v>1200</v>
      </c>
      <c r="K27" s="157">
        <f>ROUND(E27*J27,2)</f>
        <v>14760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147</v>
      </c>
      <c r="T27" s="157" t="s">
        <v>148</v>
      </c>
      <c r="U27" s="157">
        <v>0</v>
      </c>
      <c r="V27" s="157">
        <f>ROUND(E27*U27,2)</f>
        <v>0</v>
      </c>
      <c r="W27" s="157"/>
      <c r="X27" s="157" t="s">
        <v>114</v>
      </c>
      <c r="Y27" s="157" t="s">
        <v>115</v>
      </c>
      <c r="Z27" s="147"/>
      <c r="AA27" s="147"/>
      <c r="AB27" s="147"/>
      <c r="AC27" s="147"/>
      <c r="AD27" s="147"/>
      <c r="AE27" s="147"/>
      <c r="AF27" s="147"/>
      <c r="AG27" s="147" t="s">
        <v>116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108</v>
      </c>
      <c r="B28" s="164" t="s">
        <v>57</v>
      </c>
      <c r="C28" s="182" t="s">
        <v>58</v>
      </c>
      <c r="D28" s="165"/>
      <c r="E28" s="166"/>
      <c r="F28" s="167"/>
      <c r="G28" s="168">
        <f>SUMIF(AG29:AG44,"&lt;&gt;NOR",G29:G44)</f>
        <v>0</v>
      </c>
      <c r="H28" s="162"/>
      <c r="I28" s="162">
        <f>SUM(I29:I44)</f>
        <v>48574.529999999984</v>
      </c>
      <c r="J28" s="162"/>
      <c r="K28" s="162">
        <f>SUM(K29:K44)</f>
        <v>516720.74</v>
      </c>
      <c r="L28" s="162"/>
      <c r="M28" s="162">
        <f>SUM(M29:M44)</f>
        <v>0</v>
      </c>
      <c r="N28" s="161"/>
      <c r="O28" s="161">
        <f>SUM(O29:O44)</f>
        <v>8.879999999999999</v>
      </c>
      <c r="P28" s="161"/>
      <c r="Q28" s="161">
        <f>SUM(Q29:Q44)</f>
        <v>0</v>
      </c>
      <c r="R28" s="162"/>
      <c r="S28" s="162"/>
      <c r="T28" s="162"/>
      <c r="U28" s="162"/>
      <c r="V28" s="162">
        <f>SUM(V29:V44)</f>
        <v>18.579999999999998</v>
      </c>
      <c r="W28" s="162"/>
      <c r="X28" s="162"/>
      <c r="Y28" s="162"/>
      <c r="AG28" t="s">
        <v>109</v>
      </c>
    </row>
    <row r="29" spans="1:60" ht="22.5" outlineLevel="1" x14ac:dyDescent="0.2">
      <c r="A29" s="176">
        <v>11</v>
      </c>
      <c r="B29" s="177" t="s">
        <v>149</v>
      </c>
      <c r="C29" s="185" t="s">
        <v>150</v>
      </c>
      <c r="D29" s="178" t="s">
        <v>151</v>
      </c>
      <c r="E29" s="179">
        <v>28</v>
      </c>
      <c r="F29" s="180"/>
      <c r="G29" s="181">
        <f>ROUND(E29*F29,2)</f>
        <v>0</v>
      </c>
      <c r="H29" s="158">
        <v>651.57000000000005</v>
      </c>
      <c r="I29" s="157">
        <f>ROUND(E29*H29,2)</f>
        <v>18243.96</v>
      </c>
      <c r="J29" s="158">
        <v>272.43</v>
      </c>
      <c r="K29" s="157">
        <f>ROUND(E29*J29,2)</f>
        <v>7628.04</v>
      </c>
      <c r="L29" s="157">
        <v>21</v>
      </c>
      <c r="M29" s="157">
        <f>G29*(1+L29/100)</f>
        <v>0</v>
      </c>
      <c r="N29" s="156">
        <v>9.6659999999999996E-2</v>
      </c>
      <c r="O29" s="156">
        <f>ROUND(E29*N29,2)</f>
        <v>2.71</v>
      </c>
      <c r="P29" s="156">
        <v>0</v>
      </c>
      <c r="Q29" s="156">
        <f>ROUND(E29*P29,2)</f>
        <v>0</v>
      </c>
      <c r="R29" s="157"/>
      <c r="S29" s="157" t="s">
        <v>113</v>
      </c>
      <c r="T29" s="157" t="s">
        <v>113</v>
      </c>
      <c r="U29" s="157">
        <v>0.35299999999999998</v>
      </c>
      <c r="V29" s="157">
        <f>ROUND(E29*U29,2)</f>
        <v>9.8800000000000008</v>
      </c>
      <c r="W29" s="157"/>
      <c r="X29" s="157" t="s">
        <v>114</v>
      </c>
      <c r="Y29" s="157" t="s">
        <v>115</v>
      </c>
      <c r="Z29" s="147"/>
      <c r="AA29" s="147"/>
      <c r="AB29" s="147"/>
      <c r="AC29" s="147"/>
      <c r="AD29" s="147"/>
      <c r="AE29" s="147"/>
      <c r="AF29" s="147"/>
      <c r="AG29" s="147" t="s">
        <v>116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12</v>
      </c>
      <c r="B30" s="171" t="s">
        <v>152</v>
      </c>
      <c r="C30" s="183" t="s">
        <v>153</v>
      </c>
      <c r="D30" s="172" t="s">
        <v>128</v>
      </c>
      <c r="E30" s="173">
        <v>2.1303700000000001</v>
      </c>
      <c r="F30" s="174"/>
      <c r="G30" s="175">
        <f>ROUND(E30*F30,2)</f>
        <v>0</v>
      </c>
      <c r="H30" s="158">
        <v>3802.12</v>
      </c>
      <c r="I30" s="157">
        <f>ROUND(E30*H30,2)</f>
        <v>8099.92</v>
      </c>
      <c r="J30" s="158">
        <v>582.88</v>
      </c>
      <c r="K30" s="157">
        <f>ROUND(E30*J30,2)</f>
        <v>1241.75</v>
      </c>
      <c r="L30" s="157">
        <v>21</v>
      </c>
      <c r="M30" s="157">
        <f>G30*(1+L30/100)</f>
        <v>0</v>
      </c>
      <c r="N30" s="156">
        <v>2.5251399999999999</v>
      </c>
      <c r="O30" s="156">
        <f>ROUND(E30*N30,2)</f>
        <v>5.38</v>
      </c>
      <c r="P30" s="156">
        <v>0</v>
      </c>
      <c r="Q30" s="156">
        <f>ROUND(E30*P30,2)</f>
        <v>0</v>
      </c>
      <c r="R30" s="157"/>
      <c r="S30" s="157" t="s">
        <v>113</v>
      </c>
      <c r="T30" s="157" t="s">
        <v>113</v>
      </c>
      <c r="U30" s="157">
        <v>0.98699999999999999</v>
      </c>
      <c r="V30" s="157">
        <f>ROUND(E30*U30,2)</f>
        <v>2.1</v>
      </c>
      <c r="W30" s="157"/>
      <c r="X30" s="157" t="s">
        <v>114</v>
      </c>
      <c r="Y30" s="157" t="s">
        <v>115</v>
      </c>
      <c r="Z30" s="147"/>
      <c r="AA30" s="147"/>
      <c r="AB30" s="147"/>
      <c r="AC30" s="147"/>
      <c r="AD30" s="147"/>
      <c r="AE30" s="147"/>
      <c r="AF30" s="147"/>
      <c r="AG30" s="147" t="s">
        <v>116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154</v>
      </c>
      <c r="D31" s="159"/>
      <c r="E31" s="160">
        <v>2.1303700000000001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118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76">
        <v>13</v>
      </c>
      <c r="B32" s="177" t="s">
        <v>155</v>
      </c>
      <c r="C32" s="185" t="s">
        <v>156</v>
      </c>
      <c r="D32" s="178" t="s">
        <v>112</v>
      </c>
      <c r="E32" s="179">
        <v>16</v>
      </c>
      <c r="F32" s="180"/>
      <c r="G32" s="181">
        <f>ROUND(E32*F32,2)</f>
        <v>0</v>
      </c>
      <c r="H32" s="158">
        <v>1089.8399999999999</v>
      </c>
      <c r="I32" s="157">
        <f>ROUND(E32*H32,2)</f>
        <v>17437.439999999999</v>
      </c>
      <c r="J32" s="158">
        <v>82.16</v>
      </c>
      <c r="K32" s="157">
        <f>ROUND(E32*J32,2)</f>
        <v>1314.56</v>
      </c>
      <c r="L32" s="157">
        <v>21</v>
      </c>
      <c r="M32" s="157">
        <f>G32*(1+L32/100)</f>
        <v>0</v>
      </c>
      <c r="N32" s="156">
        <v>1.3169999999999999E-2</v>
      </c>
      <c r="O32" s="156">
        <f>ROUND(E32*N32,2)</f>
        <v>0.21</v>
      </c>
      <c r="P32" s="156">
        <v>0</v>
      </c>
      <c r="Q32" s="156">
        <f>ROUND(E32*P32,2)</f>
        <v>0</v>
      </c>
      <c r="R32" s="157"/>
      <c r="S32" s="157" t="s">
        <v>113</v>
      </c>
      <c r="T32" s="157" t="s">
        <v>113</v>
      </c>
      <c r="U32" s="157">
        <v>0.16300000000000001</v>
      </c>
      <c r="V32" s="157">
        <f>ROUND(E32*U32,2)</f>
        <v>2.61</v>
      </c>
      <c r="W32" s="157"/>
      <c r="X32" s="157" t="s">
        <v>114</v>
      </c>
      <c r="Y32" s="157" t="s">
        <v>115</v>
      </c>
      <c r="Z32" s="147"/>
      <c r="AA32" s="147"/>
      <c r="AB32" s="147"/>
      <c r="AC32" s="147"/>
      <c r="AD32" s="147"/>
      <c r="AE32" s="147"/>
      <c r="AF32" s="147"/>
      <c r="AG32" s="147" t="s">
        <v>116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14</v>
      </c>
      <c r="B33" s="171" t="s">
        <v>157</v>
      </c>
      <c r="C33" s="183" t="s">
        <v>158</v>
      </c>
      <c r="D33" s="172" t="s">
        <v>124</v>
      </c>
      <c r="E33" s="173">
        <v>9.7019999999999995E-2</v>
      </c>
      <c r="F33" s="174"/>
      <c r="G33" s="175">
        <f>ROUND(E33*F33,2)</f>
        <v>0</v>
      </c>
      <c r="H33" s="158">
        <v>33723.589999999997</v>
      </c>
      <c r="I33" s="157">
        <f>ROUND(E33*H33,2)</f>
        <v>3271.86</v>
      </c>
      <c r="J33" s="158">
        <v>8366.41</v>
      </c>
      <c r="K33" s="157">
        <f>ROUND(E33*J33,2)</f>
        <v>811.71</v>
      </c>
      <c r="L33" s="157">
        <v>21</v>
      </c>
      <c r="M33" s="157">
        <f>G33*(1+L33/100)</f>
        <v>0</v>
      </c>
      <c r="N33" s="156">
        <v>1.1047400000000001</v>
      </c>
      <c r="O33" s="156">
        <f>ROUND(E33*N33,2)</f>
        <v>0.11</v>
      </c>
      <c r="P33" s="156">
        <v>0</v>
      </c>
      <c r="Q33" s="156">
        <f>ROUND(E33*P33,2)</f>
        <v>0</v>
      </c>
      <c r="R33" s="157"/>
      <c r="S33" s="157" t="s">
        <v>113</v>
      </c>
      <c r="T33" s="157" t="s">
        <v>113</v>
      </c>
      <c r="U33" s="157">
        <v>15.211</v>
      </c>
      <c r="V33" s="157">
        <f>ROUND(E33*U33,2)</f>
        <v>1.48</v>
      </c>
      <c r="W33" s="157"/>
      <c r="X33" s="157" t="s">
        <v>114</v>
      </c>
      <c r="Y33" s="157" t="s">
        <v>115</v>
      </c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4" t="s">
        <v>159</v>
      </c>
      <c r="D34" s="159"/>
      <c r="E34" s="160">
        <v>9.7019999999999995E-2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15</v>
      </c>
      <c r="B35" s="177" t="s">
        <v>160</v>
      </c>
      <c r="C35" s="185" t="s">
        <v>161</v>
      </c>
      <c r="D35" s="178" t="s">
        <v>151</v>
      </c>
      <c r="E35" s="179">
        <v>3</v>
      </c>
      <c r="F35" s="180"/>
      <c r="G35" s="181">
        <f>ROUND(E35*F35,2)</f>
        <v>0</v>
      </c>
      <c r="H35" s="158">
        <v>139.13</v>
      </c>
      <c r="I35" s="157">
        <f>ROUND(E35*H35,2)</f>
        <v>417.39</v>
      </c>
      <c r="J35" s="158">
        <v>157.37</v>
      </c>
      <c r="K35" s="157">
        <f>ROUND(E35*J35,2)</f>
        <v>472.11</v>
      </c>
      <c r="L35" s="157">
        <v>21</v>
      </c>
      <c r="M35" s="157">
        <f>G35*(1+L35/100)</f>
        <v>0</v>
      </c>
      <c r="N35" s="156">
        <v>6.4710000000000004E-2</v>
      </c>
      <c r="O35" s="156">
        <f>ROUND(E35*N35,2)</f>
        <v>0.19</v>
      </c>
      <c r="P35" s="156">
        <v>0</v>
      </c>
      <c r="Q35" s="156">
        <f>ROUND(E35*P35,2)</f>
        <v>0</v>
      </c>
      <c r="R35" s="157"/>
      <c r="S35" s="157" t="s">
        <v>113</v>
      </c>
      <c r="T35" s="157" t="s">
        <v>113</v>
      </c>
      <c r="U35" s="157">
        <v>0.28999999999999998</v>
      </c>
      <c r="V35" s="157">
        <f>ROUND(E35*U35,2)</f>
        <v>0.87</v>
      </c>
      <c r="W35" s="157"/>
      <c r="X35" s="157" t="s">
        <v>114</v>
      </c>
      <c r="Y35" s="157" t="s">
        <v>115</v>
      </c>
      <c r="Z35" s="147"/>
      <c r="AA35" s="147"/>
      <c r="AB35" s="147"/>
      <c r="AC35" s="147"/>
      <c r="AD35" s="147"/>
      <c r="AE35" s="147"/>
      <c r="AF35" s="147"/>
      <c r="AG35" s="147" t="s">
        <v>116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16</v>
      </c>
      <c r="B36" s="171" t="s">
        <v>162</v>
      </c>
      <c r="C36" s="183" t="s">
        <v>163</v>
      </c>
      <c r="D36" s="172" t="s">
        <v>128</v>
      </c>
      <c r="E36" s="173">
        <v>0.10299999999999999</v>
      </c>
      <c r="F36" s="174"/>
      <c r="G36" s="175">
        <f>ROUND(E36*F36,2)</f>
        <v>0</v>
      </c>
      <c r="H36" s="158">
        <v>3971.1</v>
      </c>
      <c r="I36" s="157">
        <f>ROUND(E36*H36,2)</f>
        <v>409.02</v>
      </c>
      <c r="J36" s="158">
        <v>763.9</v>
      </c>
      <c r="K36" s="157">
        <f>ROUND(E36*J36,2)</f>
        <v>78.680000000000007</v>
      </c>
      <c r="L36" s="157">
        <v>21</v>
      </c>
      <c r="M36" s="157">
        <f>G36*(1+L36/100)</f>
        <v>0</v>
      </c>
      <c r="N36" s="156">
        <v>2.5251100000000002</v>
      </c>
      <c r="O36" s="156">
        <f>ROUND(E36*N36,2)</f>
        <v>0.26</v>
      </c>
      <c r="P36" s="156">
        <v>0</v>
      </c>
      <c r="Q36" s="156">
        <f>ROUND(E36*P36,2)</f>
        <v>0</v>
      </c>
      <c r="R36" s="157"/>
      <c r="S36" s="157" t="s">
        <v>113</v>
      </c>
      <c r="T36" s="157" t="s">
        <v>113</v>
      </c>
      <c r="U36" s="157">
        <v>1.448</v>
      </c>
      <c r="V36" s="157">
        <f>ROUND(E36*U36,2)</f>
        <v>0.15</v>
      </c>
      <c r="W36" s="157"/>
      <c r="X36" s="157" t="s">
        <v>114</v>
      </c>
      <c r="Y36" s="157" t="s">
        <v>115</v>
      </c>
      <c r="Z36" s="147"/>
      <c r="AA36" s="147"/>
      <c r="AB36" s="147"/>
      <c r="AC36" s="147"/>
      <c r="AD36" s="147"/>
      <c r="AE36" s="147"/>
      <c r="AF36" s="147"/>
      <c r="AG36" s="147" t="s">
        <v>164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4" t="s">
        <v>165</v>
      </c>
      <c r="D37" s="159"/>
      <c r="E37" s="160">
        <v>0.10299999999999999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118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17</v>
      </c>
      <c r="B38" s="171" t="s">
        <v>166</v>
      </c>
      <c r="C38" s="183" t="s">
        <v>167</v>
      </c>
      <c r="D38" s="172" t="s">
        <v>112</v>
      </c>
      <c r="E38" s="173">
        <v>1.03</v>
      </c>
      <c r="F38" s="174"/>
      <c r="G38" s="175">
        <f>ROUND(E38*F38,2)</f>
        <v>0</v>
      </c>
      <c r="H38" s="158">
        <v>96.46</v>
      </c>
      <c r="I38" s="157">
        <f>ROUND(E38*H38,2)</f>
        <v>99.35</v>
      </c>
      <c r="J38" s="158">
        <v>384.54</v>
      </c>
      <c r="K38" s="157">
        <f>ROUND(E38*J38,2)</f>
        <v>396.08</v>
      </c>
      <c r="L38" s="157">
        <v>21</v>
      </c>
      <c r="M38" s="157">
        <f>G38*(1+L38/100)</f>
        <v>0</v>
      </c>
      <c r="N38" s="156">
        <v>3.4099999999999998E-3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113</v>
      </c>
      <c r="T38" s="157" t="s">
        <v>113</v>
      </c>
      <c r="U38" s="157">
        <v>0.79</v>
      </c>
      <c r="V38" s="157">
        <f>ROUND(E38*U38,2)</f>
        <v>0.81</v>
      </c>
      <c r="W38" s="157"/>
      <c r="X38" s="157" t="s">
        <v>114</v>
      </c>
      <c r="Y38" s="157" t="s">
        <v>115</v>
      </c>
      <c r="Z38" s="147"/>
      <c r="AA38" s="147"/>
      <c r="AB38" s="147"/>
      <c r="AC38" s="147"/>
      <c r="AD38" s="147"/>
      <c r="AE38" s="147"/>
      <c r="AF38" s="147"/>
      <c r="AG38" s="147" t="s">
        <v>164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168</v>
      </c>
      <c r="D39" s="159"/>
      <c r="E39" s="160">
        <v>1.03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118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18</v>
      </c>
      <c r="B40" s="177" t="s">
        <v>169</v>
      </c>
      <c r="C40" s="185" t="s">
        <v>170</v>
      </c>
      <c r="D40" s="178" t="s">
        <v>112</v>
      </c>
      <c r="E40" s="179">
        <v>1.03</v>
      </c>
      <c r="F40" s="180"/>
      <c r="G40" s="181">
        <f>ROUND(E40*F40,2)</f>
        <v>0</v>
      </c>
      <c r="H40" s="158">
        <v>0</v>
      </c>
      <c r="I40" s="157">
        <f>ROUND(E40*H40,2)</f>
        <v>0</v>
      </c>
      <c r="J40" s="158">
        <v>117.5</v>
      </c>
      <c r="K40" s="157">
        <f>ROUND(E40*J40,2)</f>
        <v>121.03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113</v>
      </c>
      <c r="T40" s="157" t="s">
        <v>113</v>
      </c>
      <c r="U40" s="157">
        <v>0.24</v>
      </c>
      <c r="V40" s="157">
        <f>ROUND(E40*U40,2)</f>
        <v>0.25</v>
      </c>
      <c r="W40" s="157"/>
      <c r="X40" s="157" t="s">
        <v>114</v>
      </c>
      <c r="Y40" s="157" t="s">
        <v>115</v>
      </c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19</v>
      </c>
      <c r="B41" s="171" t="s">
        <v>171</v>
      </c>
      <c r="C41" s="183" t="s">
        <v>172</v>
      </c>
      <c r="D41" s="172" t="s">
        <v>124</v>
      </c>
      <c r="E41" s="173">
        <v>1.545E-2</v>
      </c>
      <c r="F41" s="174"/>
      <c r="G41" s="175">
        <f>ROUND(E41*F41,2)</f>
        <v>0</v>
      </c>
      <c r="H41" s="158">
        <v>38549.67</v>
      </c>
      <c r="I41" s="157">
        <f>ROUND(E41*H41,2)</f>
        <v>595.59</v>
      </c>
      <c r="J41" s="158">
        <v>16620.330000000002</v>
      </c>
      <c r="K41" s="157">
        <f>ROUND(E41*J41,2)</f>
        <v>256.77999999999997</v>
      </c>
      <c r="L41" s="157">
        <v>21</v>
      </c>
      <c r="M41" s="157">
        <f>G41*(1+L41/100)</f>
        <v>0</v>
      </c>
      <c r="N41" s="156">
        <v>1.0166500000000001</v>
      </c>
      <c r="O41" s="156">
        <f>ROUND(E41*N41,2)</f>
        <v>0.02</v>
      </c>
      <c r="P41" s="156">
        <v>0</v>
      </c>
      <c r="Q41" s="156">
        <f>ROUND(E41*P41,2)</f>
        <v>0</v>
      </c>
      <c r="R41" s="157"/>
      <c r="S41" s="157" t="s">
        <v>113</v>
      </c>
      <c r="T41" s="157" t="s">
        <v>113</v>
      </c>
      <c r="U41" s="157">
        <v>27.672999999999998</v>
      </c>
      <c r="V41" s="157">
        <f>ROUND(E41*U41,2)</f>
        <v>0.43</v>
      </c>
      <c r="W41" s="157"/>
      <c r="X41" s="157" t="s">
        <v>114</v>
      </c>
      <c r="Y41" s="157" t="s">
        <v>115</v>
      </c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173</v>
      </c>
      <c r="D42" s="159"/>
      <c r="E42" s="160">
        <v>1.545E-2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118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20</v>
      </c>
      <c r="B43" s="177" t="s">
        <v>174</v>
      </c>
      <c r="C43" s="185" t="s">
        <v>175</v>
      </c>
      <c r="D43" s="178" t="s">
        <v>176</v>
      </c>
      <c r="E43" s="179">
        <v>1600</v>
      </c>
      <c r="F43" s="180"/>
      <c r="G43" s="181">
        <f>ROUND(E43*F43,2)</f>
        <v>0</v>
      </c>
      <c r="H43" s="158">
        <v>0</v>
      </c>
      <c r="I43" s="157">
        <f>ROUND(E43*H43,2)</f>
        <v>0</v>
      </c>
      <c r="J43" s="158">
        <v>129</v>
      </c>
      <c r="K43" s="157">
        <f>ROUND(E43*J43,2)</f>
        <v>206400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147</v>
      </c>
      <c r="T43" s="157" t="s">
        <v>148</v>
      </c>
      <c r="U43" s="157">
        <v>0</v>
      </c>
      <c r="V43" s="157">
        <f>ROUND(E43*U43,2)</f>
        <v>0</v>
      </c>
      <c r="W43" s="157"/>
      <c r="X43" s="157" t="s">
        <v>114</v>
      </c>
      <c r="Y43" s="157" t="s">
        <v>115</v>
      </c>
      <c r="Z43" s="147"/>
      <c r="AA43" s="147"/>
      <c r="AB43" s="147"/>
      <c r="AC43" s="147"/>
      <c r="AD43" s="147"/>
      <c r="AE43" s="147"/>
      <c r="AF43" s="147"/>
      <c r="AG43" s="147" t="s">
        <v>116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6">
        <v>21</v>
      </c>
      <c r="B44" s="177" t="s">
        <v>177</v>
      </c>
      <c r="C44" s="185" t="s">
        <v>178</v>
      </c>
      <c r="D44" s="178" t="s">
        <v>176</v>
      </c>
      <c r="E44" s="179">
        <v>2000</v>
      </c>
      <c r="F44" s="180"/>
      <c r="G44" s="181">
        <f>ROUND(E44*F44,2)</f>
        <v>0</v>
      </c>
      <c r="H44" s="158">
        <v>0</v>
      </c>
      <c r="I44" s="157">
        <f>ROUND(E44*H44,2)</f>
        <v>0</v>
      </c>
      <c r="J44" s="158">
        <v>149</v>
      </c>
      <c r="K44" s="157">
        <f>ROUND(E44*J44,2)</f>
        <v>298000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147</v>
      </c>
      <c r="T44" s="157" t="s">
        <v>148</v>
      </c>
      <c r="U44" s="157">
        <v>0</v>
      </c>
      <c r="V44" s="157">
        <f>ROUND(E44*U44,2)</f>
        <v>0</v>
      </c>
      <c r="W44" s="157"/>
      <c r="X44" s="157" t="s">
        <v>114</v>
      </c>
      <c r="Y44" s="157" t="s">
        <v>115</v>
      </c>
      <c r="Z44" s="147"/>
      <c r="AA44" s="147"/>
      <c r="AB44" s="147"/>
      <c r="AC44" s="147"/>
      <c r="AD44" s="147"/>
      <c r="AE44" s="147"/>
      <c r="AF44" s="147"/>
      <c r="AG44" s="147" t="s">
        <v>116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3" t="s">
        <v>108</v>
      </c>
      <c r="B45" s="164" t="s">
        <v>59</v>
      </c>
      <c r="C45" s="182" t="s">
        <v>60</v>
      </c>
      <c r="D45" s="165"/>
      <c r="E45" s="166"/>
      <c r="F45" s="167"/>
      <c r="G45" s="168">
        <f>SUMIF(AG46:AG60,"&lt;&gt;NOR",G46:G60)</f>
        <v>0</v>
      </c>
      <c r="H45" s="162"/>
      <c r="I45" s="162">
        <f>SUM(I46:I60)</f>
        <v>94957.48000000001</v>
      </c>
      <c r="J45" s="162"/>
      <c r="K45" s="162">
        <f>SUM(K46:K60)</f>
        <v>93352.319999999992</v>
      </c>
      <c r="L45" s="162"/>
      <c r="M45" s="162">
        <f>SUM(M46:M60)</f>
        <v>0</v>
      </c>
      <c r="N45" s="161"/>
      <c r="O45" s="161">
        <f>SUM(O46:O60)</f>
        <v>9.32</v>
      </c>
      <c r="P45" s="161"/>
      <c r="Q45" s="161">
        <f>SUM(Q46:Q60)</f>
        <v>0</v>
      </c>
      <c r="R45" s="162"/>
      <c r="S45" s="162"/>
      <c r="T45" s="162"/>
      <c r="U45" s="162"/>
      <c r="V45" s="162">
        <f>SUM(V46:V60)</f>
        <v>165.52999999999997</v>
      </c>
      <c r="W45" s="162"/>
      <c r="X45" s="162"/>
      <c r="Y45" s="162"/>
      <c r="AG45" t="s">
        <v>109</v>
      </c>
    </row>
    <row r="46" spans="1:60" ht="22.5" outlineLevel="1" x14ac:dyDescent="0.2">
      <c r="A46" s="170">
        <v>22</v>
      </c>
      <c r="B46" s="171" t="s">
        <v>179</v>
      </c>
      <c r="C46" s="183" t="s">
        <v>180</v>
      </c>
      <c r="D46" s="172" t="s">
        <v>112</v>
      </c>
      <c r="E46" s="173">
        <v>286.95999999999998</v>
      </c>
      <c r="F46" s="174"/>
      <c r="G46" s="175">
        <f>ROUND(E46*F46,2)</f>
        <v>0</v>
      </c>
      <c r="H46" s="158">
        <v>113.61</v>
      </c>
      <c r="I46" s="157">
        <f>ROUND(E46*H46,2)</f>
        <v>32601.53</v>
      </c>
      <c r="J46" s="158">
        <v>223.39</v>
      </c>
      <c r="K46" s="157">
        <f>ROUND(E46*J46,2)</f>
        <v>64103.99</v>
      </c>
      <c r="L46" s="157">
        <v>21</v>
      </c>
      <c r="M46" s="157">
        <f>G46*(1+L46/100)</f>
        <v>0</v>
      </c>
      <c r="N46" s="156">
        <v>1.209E-2</v>
      </c>
      <c r="O46" s="156">
        <f>ROUND(E46*N46,2)</f>
        <v>3.47</v>
      </c>
      <c r="P46" s="156">
        <v>0</v>
      </c>
      <c r="Q46" s="156">
        <f>ROUND(E46*P46,2)</f>
        <v>0</v>
      </c>
      <c r="R46" s="157"/>
      <c r="S46" s="157" t="s">
        <v>113</v>
      </c>
      <c r="T46" s="157" t="s">
        <v>113</v>
      </c>
      <c r="U46" s="157">
        <v>0.38947999999999999</v>
      </c>
      <c r="V46" s="157">
        <f>ROUND(E46*U46,2)</f>
        <v>111.77</v>
      </c>
      <c r="W46" s="157"/>
      <c r="X46" s="157" t="s">
        <v>114</v>
      </c>
      <c r="Y46" s="157" t="s">
        <v>115</v>
      </c>
      <c r="Z46" s="147"/>
      <c r="AA46" s="147"/>
      <c r="AB46" s="147"/>
      <c r="AC46" s="147"/>
      <c r="AD46" s="147"/>
      <c r="AE46" s="147"/>
      <c r="AF46" s="147"/>
      <c r="AG46" s="147" t="s">
        <v>116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449" t="s">
        <v>181</v>
      </c>
      <c r="D47" s="450"/>
      <c r="E47" s="450"/>
      <c r="F47" s="450"/>
      <c r="G47" s="45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4" t="s">
        <v>183</v>
      </c>
      <c r="D48" s="159"/>
      <c r="E48" s="160">
        <v>100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118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4" t="s">
        <v>184</v>
      </c>
      <c r="D49" s="159"/>
      <c r="E49" s="160">
        <v>186.96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118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0">
        <v>23</v>
      </c>
      <c r="B50" s="171" t="s">
        <v>185</v>
      </c>
      <c r="C50" s="183" t="s">
        <v>186</v>
      </c>
      <c r="D50" s="172" t="s">
        <v>112</v>
      </c>
      <c r="E50" s="173">
        <v>18.024999999999999</v>
      </c>
      <c r="F50" s="174"/>
      <c r="G50" s="175">
        <f>ROUND(E50*F50,2)</f>
        <v>0</v>
      </c>
      <c r="H50" s="158">
        <v>62.43</v>
      </c>
      <c r="I50" s="157">
        <f>ROUND(E50*H50,2)</f>
        <v>1125.3</v>
      </c>
      <c r="J50" s="158">
        <v>462.57</v>
      </c>
      <c r="K50" s="157">
        <f>ROUND(E50*J50,2)</f>
        <v>8337.82</v>
      </c>
      <c r="L50" s="157">
        <v>21</v>
      </c>
      <c r="M50" s="157">
        <f>G50*(1+L50/100)</f>
        <v>0</v>
      </c>
      <c r="N50" s="156">
        <v>4.7660000000000001E-2</v>
      </c>
      <c r="O50" s="156">
        <f>ROUND(E50*N50,2)</f>
        <v>0.86</v>
      </c>
      <c r="P50" s="156">
        <v>0</v>
      </c>
      <c r="Q50" s="156">
        <f>ROUND(E50*P50,2)</f>
        <v>0</v>
      </c>
      <c r="R50" s="157"/>
      <c r="S50" s="157" t="s">
        <v>113</v>
      </c>
      <c r="T50" s="157" t="s">
        <v>113</v>
      </c>
      <c r="U50" s="157">
        <v>0.84</v>
      </c>
      <c r="V50" s="157">
        <f>ROUND(E50*U50,2)</f>
        <v>15.14</v>
      </c>
      <c r="W50" s="157"/>
      <c r="X50" s="157" t="s">
        <v>114</v>
      </c>
      <c r="Y50" s="157" t="s">
        <v>115</v>
      </c>
      <c r="Z50" s="147"/>
      <c r="AA50" s="147"/>
      <c r="AB50" s="147"/>
      <c r="AC50" s="147"/>
      <c r="AD50" s="147"/>
      <c r="AE50" s="147"/>
      <c r="AF50" s="147"/>
      <c r="AG50" s="147" t="s">
        <v>116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4" t="s">
        <v>187</v>
      </c>
      <c r="D51" s="159"/>
      <c r="E51" s="160">
        <v>18.024999999999999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118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24</v>
      </c>
      <c r="B52" s="171" t="s">
        <v>188</v>
      </c>
      <c r="C52" s="183" t="s">
        <v>189</v>
      </c>
      <c r="D52" s="172" t="s">
        <v>128</v>
      </c>
      <c r="E52" s="173">
        <v>1.0028999999999999</v>
      </c>
      <c r="F52" s="174"/>
      <c r="G52" s="175">
        <f>ROUND(E52*F52,2)</f>
        <v>0</v>
      </c>
      <c r="H52" s="158">
        <v>3751.18</v>
      </c>
      <c r="I52" s="157">
        <f>ROUND(E52*H52,2)</f>
        <v>3762.06</v>
      </c>
      <c r="J52" s="158">
        <v>1533.82</v>
      </c>
      <c r="K52" s="157">
        <f>ROUND(E52*J52,2)</f>
        <v>1538.27</v>
      </c>
      <c r="L52" s="157">
        <v>21</v>
      </c>
      <c r="M52" s="157">
        <f>G52*(1+L52/100)</f>
        <v>0</v>
      </c>
      <c r="N52" s="156">
        <v>2.5249999999999999</v>
      </c>
      <c r="O52" s="156">
        <f>ROUND(E52*N52,2)</f>
        <v>2.5299999999999998</v>
      </c>
      <c r="P52" s="156">
        <v>0</v>
      </c>
      <c r="Q52" s="156">
        <f>ROUND(E52*P52,2)</f>
        <v>0</v>
      </c>
      <c r="R52" s="157"/>
      <c r="S52" s="157" t="s">
        <v>113</v>
      </c>
      <c r="T52" s="157" t="s">
        <v>113</v>
      </c>
      <c r="U52" s="157">
        <v>3.2130000000000001</v>
      </c>
      <c r="V52" s="157">
        <f>ROUND(E52*U52,2)</f>
        <v>3.22</v>
      </c>
      <c r="W52" s="157"/>
      <c r="X52" s="157" t="s">
        <v>114</v>
      </c>
      <c r="Y52" s="157" t="s">
        <v>115</v>
      </c>
      <c r="Z52" s="147"/>
      <c r="AA52" s="147"/>
      <c r="AB52" s="147"/>
      <c r="AC52" s="147"/>
      <c r="AD52" s="147"/>
      <c r="AE52" s="147"/>
      <c r="AF52" s="147"/>
      <c r="AG52" s="147" t="s">
        <v>116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449" t="s">
        <v>190</v>
      </c>
      <c r="D53" s="450"/>
      <c r="E53" s="450"/>
      <c r="F53" s="450"/>
      <c r="G53" s="45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4" t="s">
        <v>191</v>
      </c>
      <c r="D54" s="159"/>
      <c r="E54" s="160">
        <v>0.87209000000000003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118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4" t="s">
        <v>192</v>
      </c>
      <c r="D55" s="159"/>
      <c r="E55" s="160">
        <v>0.13081000000000001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118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0">
        <v>25</v>
      </c>
      <c r="B56" s="171" t="s">
        <v>193</v>
      </c>
      <c r="C56" s="183" t="s">
        <v>194</v>
      </c>
      <c r="D56" s="172" t="s">
        <v>124</v>
      </c>
      <c r="E56" s="173">
        <v>9.7019999999999995E-2</v>
      </c>
      <c r="F56" s="174"/>
      <c r="G56" s="175">
        <f>ROUND(E56*F56,2)</f>
        <v>0</v>
      </c>
      <c r="H56" s="158">
        <v>30482.49</v>
      </c>
      <c r="I56" s="157">
        <f>ROUND(E56*H56,2)</f>
        <v>2957.41</v>
      </c>
      <c r="J56" s="158">
        <v>8377.51</v>
      </c>
      <c r="K56" s="157">
        <f>ROUND(E56*J56,2)</f>
        <v>812.79</v>
      </c>
      <c r="L56" s="157">
        <v>21</v>
      </c>
      <c r="M56" s="157">
        <f>G56*(1+L56/100)</f>
        <v>0</v>
      </c>
      <c r="N56" s="156">
        <v>1.0800399999999999</v>
      </c>
      <c r="O56" s="156">
        <f>ROUND(E56*N56,2)</f>
        <v>0.1</v>
      </c>
      <c r="P56" s="156">
        <v>0</v>
      </c>
      <c r="Q56" s="156">
        <f>ROUND(E56*P56,2)</f>
        <v>0</v>
      </c>
      <c r="R56" s="157"/>
      <c r="S56" s="157" t="s">
        <v>113</v>
      </c>
      <c r="T56" s="157" t="s">
        <v>113</v>
      </c>
      <c r="U56" s="157">
        <v>15.231</v>
      </c>
      <c r="V56" s="157">
        <f>ROUND(E56*U56,2)</f>
        <v>1.48</v>
      </c>
      <c r="W56" s="157"/>
      <c r="X56" s="157" t="s">
        <v>114</v>
      </c>
      <c r="Y56" s="157" t="s">
        <v>115</v>
      </c>
      <c r="Z56" s="147"/>
      <c r="AA56" s="147"/>
      <c r="AB56" s="147"/>
      <c r="AC56" s="147"/>
      <c r="AD56" s="147"/>
      <c r="AE56" s="147"/>
      <c r="AF56" s="147"/>
      <c r="AG56" s="147" t="s">
        <v>116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4" t="s">
        <v>159</v>
      </c>
      <c r="D57" s="159"/>
      <c r="E57" s="160">
        <v>9.7019999999999995E-2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118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26</v>
      </c>
      <c r="B58" s="171" t="s">
        <v>195</v>
      </c>
      <c r="C58" s="183" t="s">
        <v>196</v>
      </c>
      <c r="D58" s="172" t="s">
        <v>128</v>
      </c>
      <c r="E58" s="173">
        <v>0.12398000000000001</v>
      </c>
      <c r="F58" s="174"/>
      <c r="G58" s="175">
        <f>ROUND(E58*F58,2)</f>
        <v>0</v>
      </c>
      <c r="H58" s="158">
        <v>661.97</v>
      </c>
      <c r="I58" s="157">
        <f>ROUND(E58*H58,2)</f>
        <v>82.07</v>
      </c>
      <c r="J58" s="158">
        <v>853.03</v>
      </c>
      <c r="K58" s="157">
        <f>ROUND(E58*J58,2)</f>
        <v>105.76</v>
      </c>
      <c r="L58" s="157">
        <v>21</v>
      </c>
      <c r="M58" s="157">
        <f>G58*(1+L58/100)</f>
        <v>0</v>
      </c>
      <c r="N58" s="156">
        <v>1.837</v>
      </c>
      <c r="O58" s="156">
        <f>ROUND(E58*N58,2)</f>
        <v>0.23</v>
      </c>
      <c r="P58" s="156">
        <v>0</v>
      </c>
      <c r="Q58" s="156">
        <f>ROUND(E58*P58,2)</f>
        <v>0</v>
      </c>
      <c r="R58" s="157"/>
      <c r="S58" s="157" t="s">
        <v>113</v>
      </c>
      <c r="T58" s="157" t="s">
        <v>113</v>
      </c>
      <c r="U58" s="157">
        <v>1.8360000000000001</v>
      </c>
      <c r="V58" s="157">
        <f>ROUND(E58*U58,2)</f>
        <v>0.23</v>
      </c>
      <c r="W58" s="157"/>
      <c r="X58" s="157" t="s">
        <v>114</v>
      </c>
      <c r="Y58" s="157" t="s">
        <v>115</v>
      </c>
      <c r="Z58" s="147"/>
      <c r="AA58" s="147"/>
      <c r="AB58" s="147"/>
      <c r="AC58" s="147"/>
      <c r="AD58" s="147"/>
      <c r="AE58" s="147"/>
      <c r="AF58" s="147"/>
      <c r="AG58" s="147" t="s">
        <v>116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4" t="s">
        <v>197</v>
      </c>
      <c r="D59" s="159"/>
      <c r="E59" s="160">
        <v>0.12398000000000001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118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27</v>
      </c>
      <c r="B60" s="177" t="s">
        <v>198</v>
      </c>
      <c r="C60" s="185" t="s">
        <v>199</v>
      </c>
      <c r="D60" s="178" t="s">
        <v>112</v>
      </c>
      <c r="E60" s="179">
        <v>119.48</v>
      </c>
      <c r="F60" s="180"/>
      <c r="G60" s="181">
        <f>ROUND(E60*F60,2)</f>
        <v>0</v>
      </c>
      <c r="H60" s="158">
        <v>455.55</v>
      </c>
      <c r="I60" s="157">
        <f>ROUND(E60*H60,2)</f>
        <v>54429.11</v>
      </c>
      <c r="J60" s="158">
        <v>154.44999999999999</v>
      </c>
      <c r="K60" s="157">
        <f>ROUND(E60*J60,2)</f>
        <v>18453.689999999999</v>
      </c>
      <c r="L60" s="157">
        <v>21</v>
      </c>
      <c r="M60" s="157">
        <f>G60*(1+L60/100)</f>
        <v>0</v>
      </c>
      <c r="N60" s="156">
        <v>1.7850000000000001E-2</v>
      </c>
      <c r="O60" s="156">
        <f>ROUND(E60*N60,2)</f>
        <v>2.13</v>
      </c>
      <c r="P60" s="156">
        <v>0</v>
      </c>
      <c r="Q60" s="156">
        <f>ROUND(E60*P60,2)</f>
        <v>0</v>
      </c>
      <c r="R60" s="157"/>
      <c r="S60" s="157" t="s">
        <v>113</v>
      </c>
      <c r="T60" s="157" t="s">
        <v>113</v>
      </c>
      <c r="U60" s="157">
        <v>0.28199999999999997</v>
      </c>
      <c r="V60" s="157">
        <f>ROUND(E60*U60,2)</f>
        <v>33.69</v>
      </c>
      <c r="W60" s="157"/>
      <c r="X60" s="157" t="s">
        <v>114</v>
      </c>
      <c r="Y60" s="157" t="s">
        <v>115</v>
      </c>
      <c r="Z60" s="147"/>
      <c r="AA60" s="147"/>
      <c r="AB60" s="147"/>
      <c r="AC60" s="147"/>
      <c r="AD60" s="147"/>
      <c r="AE60" s="147"/>
      <c r="AF60" s="147"/>
      <c r="AG60" s="147" t="s">
        <v>116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3" t="s">
        <v>108</v>
      </c>
      <c r="B61" s="164" t="s">
        <v>61</v>
      </c>
      <c r="C61" s="182" t="s">
        <v>62</v>
      </c>
      <c r="D61" s="165"/>
      <c r="E61" s="166"/>
      <c r="F61" s="167"/>
      <c r="G61" s="168">
        <f>SUMIF(AG62:AG93,"&lt;&gt;NOR",G62:G93)</f>
        <v>0</v>
      </c>
      <c r="H61" s="162"/>
      <c r="I61" s="162">
        <f>SUM(I62:I93)</f>
        <v>10640.039999999999</v>
      </c>
      <c r="J61" s="162"/>
      <c r="K61" s="162">
        <f>SUM(K62:K93)</f>
        <v>170840.19999999998</v>
      </c>
      <c r="L61" s="162"/>
      <c r="M61" s="162">
        <f>SUM(M62:M93)</f>
        <v>0</v>
      </c>
      <c r="N61" s="161"/>
      <c r="O61" s="161">
        <f>SUM(O62:O93)</f>
        <v>0.74</v>
      </c>
      <c r="P61" s="161"/>
      <c r="Q61" s="161">
        <f>SUM(Q62:Q93)</f>
        <v>25.269999999999996</v>
      </c>
      <c r="R61" s="162"/>
      <c r="S61" s="162"/>
      <c r="T61" s="162"/>
      <c r="U61" s="162"/>
      <c r="V61" s="162">
        <f>SUM(V62:V93)</f>
        <v>161.69</v>
      </c>
      <c r="W61" s="162"/>
      <c r="X61" s="162"/>
      <c r="Y61" s="162"/>
      <c r="AG61" t="s">
        <v>109</v>
      </c>
    </row>
    <row r="62" spans="1:60" outlineLevel="1" x14ac:dyDescent="0.2">
      <c r="A62" s="176">
        <v>28</v>
      </c>
      <c r="B62" s="177" t="s">
        <v>200</v>
      </c>
      <c r="C62" s="185" t="s">
        <v>201</v>
      </c>
      <c r="D62" s="178" t="s">
        <v>112</v>
      </c>
      <c r="E62" s="179">
        <v>120</v>
      </c>
      <c r="F62" s="180"/>
      <c r="G62" s="181">
        <f>ROUND(E62*F62,2)</f>
        <v>0</v>
      </c>
      <c r="H62" s="158">
        <v>79.930000000000007</v>
      </c>
      <c r="I62" s="157">
        <f>ROUND(E62*H62,2)</f>
        <v>9591.6</v>
      </c>
      <c r="J62" s="158">
        <v>131.07</v>
      </c>
      <c r="K62" s="157">
        <f>ROUND(E62*J62,2)</f>
        <v>15728.4</v>
      </c>
      <c r="L62" s="157">
        <v>21</v>
      </c>
      <c r="M62" s="157">
        <f>G62*(1+L62/100)</f>
        <v>0</v>
      </c>
      <c r="N62" s="156">
        <v>5.9100000000000003E-3</v>
      </c>
      <c r="O62" s="156">
        <f>ROUND(E62*N62,2)</f>
        <v>0.71</v>
      </c>
      <c r="P62" s="156">
        <v>0</v>
      </c>
      <c r="Q62" s="156">
        <f>ROUND(E62*P62,2)</f>
        <v>0</v>
      </c>
      <c r="R62" s="157"/>
      <c r="S62" s="157" t="s">
        <v>113</v>
      </c>
      <c r="T62" s="157" t="s">
        <v>113</v>
      </c>
      <c r="U62" s="157">
        <v>0.26</v>
      </c>
      <c r="V62" s="157">
        <f>ROUND(E62*U62,2)</f>
        <v>31.2</v>
      </c>
      <c r="W62" s="157"/>
      <c r="X62" s="157" t="s">
        <v>114</v>
      </c>
      <c r="Y62" s="157" t="s">
        <v>115</v>
      </c>
      <c r="Z62" s="147"/>
      <c r="AA62" s="147"/>
      <c r="AB62" s="147"/>
      <c r="AC62" s="147"/>
      <c r="AD62" s="147"/>
      <c r="AE62" s="147"/>
      <c r="AF62" s="147"/>
      <c r="AG62" s="147" t="s">
        <v>116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0">
        <v>29</v>
      </c>
      <c r="B63" s="171" t="s">
        <v>202</v>
      </c>
      <c r="C63" s="183" t="s">
        <v>203</v>
      </c>
      <c r="D63" s="172" t="s">
        <v>112</v>
      </c>
      <c r="E63" s="173">
        <v>11.858000000000001</v>
      </c>
      <c r="F63" s="174"/>
      <c r="G63" s="175">
        <f>ROUND(E63*F63,2)</f>
        <v>0</v>
      </c>
      <c r="H63" s="158">
        <v>19.43</v>
      </c>
      <c r="I63" s="157">
        <f>ROUND(E63*H63,2)</f>
        <v>230.4</v>
      </c>
      <c r="J63" s="158">
        <v>142.07</v>
      </c>
      <c r="K63" s="157">
        <f>ROUND(E63*J63,2)</f>
        <v>1684.67</v>
      </c>
      <c r="L63" s="157">
        <v>21</v>
      </c>
      <c r="M63" s="157">
        <f>G63*(1+L63/100)</f>
        <v>0</v>
      </c>
      <c r="N63" s="156">
        <v>6.7000000000000002E-4</v>
      </c>
      <c r="O63" s="156">
        <f>ROUND(E63*N63,2)</f>
        <v>0.01</v>
      </c>
      <c r="P63" s="156">
        <v>0.20399999999999999</v>
      </c>
      <c r="Q63" s="156">
        <f>ROUND(E63*P63,2)</f>
        <v>2.42</v>
      </c>
      <c r="R63" s="157"/>
      <c r="S63" s="157" t="s">
        <v>113</v>
      </c>
      <c r="T63" s="157" t="s">
        <v>113</v>
      </c>
      <c r="U63" s="157">
        <v>0.254</v>
      </c>
      <c r="V63" s="157">
        <f>ROUND(E63*U63,2)</f>
        <v>3.01</v>
      </c>
      <c r="W63" s="157"/>
      <c r="X63" s="157" t="s">
        <v>114</v>
      </c>
      <c r="Y63" s="157" t="s">
        <v>115</v>
      </c>
      <c r="Z63" s="147"/>
      <c r="AA63" s="147"/>
      <c r="AB63" s="147"/>
      <c r="AC63" s="147"/>
      <c r="AD63" s="147"/>
      <c r="AE63" s="147"/>
      <c r="AF63" s="147"/>
      <c r="AG63" s="147" t="s">
        <v>116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4" t="s">
        <v>204</v>
      </c>
      <c r="D64" s="159"/>
      <c r="E64" s="160">
        <v>11.858000000000001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118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30</v>
      </c>
      <c r="B65" s="171" t="s">
        <v>205</v>
      </c>
      <c r="C65" s="183" t="s">
        <v>206</v>
      </c>
      <c r="D65" s="172" t="s">
        <v>128</v>
      </c>
      <c r="E65" s="173">
        <v>7.7725999999999997</v>
      </c>
      <c r="F65" s="174"/>
      <c r="G65" s="175">
        <f>ROUND(E65*F65,2)</f>
        <v>0</v>
      </c>
      <c r="H65" s="158">
        <v>37.29</v>
      </c>
      <c r="I65" s="157">
        <f>ROUND(E65*H65,2)</f>
        <v>289.83999999999997</v>
      </c>
      <c r="J65" s="158">
        <v>928.71</v>
      </c>
      <c r="K65" s="157">
        <f>ROUND(E65*J65,2)</f>
        <v>7218.49</v>
      </c>
      <c r="L65" s="157">
        <v>21</v>
      </c>
      <c r="M65" s="157">
        <f>G65*(1+L65/100)</f>
        <v>0</v>
      </c>
      <c r="N65" s="156">
        <v>1.2800000000000001E-3</v>
      </c>
      <c r="O65" s="156">
        <f>ROUND(E65*N65,2)</f>
        <v>0.01</v>
      </c>
      <c r="P65" s="156">
        <v>1.8</v>
      </c>
      <c r="Q65" s="156">
        <f>ROUND(E65*P65,2)</f>
        <v>13.99</v>
      </c>
      <c r="R65" s="157"/>
      <c r="S65" s="157" t="s">
        <v>113</v>
      </c>
      <c r="T65" s="157" t="s">
        <v>113</v>
      </c>
      <c r="U65" s="157">
        <v>1.52</v>
      </c>
      <c r="V65" s="157">
        <f>ROUND(E65*U65,2)</f>
        <v>11.81</v>
      </c>
      <c r="W65" s="157"/>
      <c r="X65" s="157" t="s">
        <v>114</v>
      </c>
      <c r="Y65" s="157" t="s">
        <v>115</v>
      </c>
      <c r="Z65" s="147"/>
      <c r="AA65" s="147"/>
      <c r="AB65" s="147"/>
      <c r="AC65" s="147"/>
      <c r="AD65" s="147"/>
      <c r="AE65" s="147"/>
      <c r="AF65" s="147"/>
      <c r="AG65" s="147" t="s">
        <v>116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4" t="s">
        <v>207</v>
      </c>
      <c r="D66" s="159"/>
      <c r="E66" s="160">
        <v>7.7725999999999997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118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0">
        <v>31</v>
      </c>
      <c r="B67" s="171" t="s">
        <v>208</v>
      </c>
      <c r="C67" s="183" t="s">
        <v>209</v>
      </c>
      <c r="D67" s="172" t="s">
        <v>128</v>
      </c>
      <c r="E67" s="173">
        <v>2.1945000000000001</v>
      </c>
      <c r="F67" s="174"/>
      <c r="G67" s="175">
        <f>ROUND(E67*F67,2)</f>
        <v>0</v>
      </c>
      <c r="H67" s="158">
        <v>194.31</v>
      </c>
      <c r="I67" s="157">
        <f>ROUND(E67*H67,2)</f>
        <v>426.41</v>
      </c>
      <c r="J67" s="158">
        <v>4115.6899999999996</v>
      </c>
      <c r="K67" s="157">
        <f>ROUND(E67*J67,2)</f>
        <v>9031.8799999999992</v>
      </c>
      <c r="L67" s="157">
        <v>21</v>
      </c>
      <c r="M67" s="157">
        <f>G67*(1+L67/100)</f>
        <v>0</v>
      </c>
      <c r="N67" s="156">
        <v>6.6600000000000001E-3</v>
      </c>
      <c r="O67" s="156">
        <f>ROUND(E67*N67,2)</f>
        <v>0.01</v>
      </c>
      <c r="P67" s="156">
        <v>2.4</v>
      </c>
      <c r="Q67" s="156">
        <f>ROUND(E67*P67,2)</f>
        <v>5.27</v>
      </c>
      <c r="R67" s="157"/>
      <c r="S67" s="157" t="s">
        <v>113</v>
      </c>
      <c r="T67" s="157" t="s">
        <v>113</v>
      </c>
      <c r="U67" s="157">
        <v>6.72</v>
      </c>
      <c r="V67" s="157">
        <f>ROUND(E67*U67,2)</f>
        <v>14.75</v>
      </c>
      <c r="W67" s="157"/>
      <c r="X67" s="157" t="s">
        <v>114</v>
      </c>
      <c r="Y67" s="157" t="s">
        <v>115</v>
      </c>
      <c r="Z67" s="147"/>
      <c r="AA67" s="147"/>
      <c r="AB67" s="147"/>
      <c r="AC67" s="147"/>
      <c r="AD67" s="147"/>
      <c r="AE67" s="147"/>
      <c r="AF67" s="147"/>
      <c r="AG67" s="147" t="s">
        <v>116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4" t="s">
        <v>210</v>
      </c>
      <c r="D68" s="159"/>
      <c r="E68" s="160">
        <v>2.1945000000000001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118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32</v>
      </c>
      <c r="B69" s="177" t="s">
        <v>211</v>
      </c>
      <c r="C69" s="185" t="s">
        <v>212</v>
      </c>
      <c r="D69" s="178" t="s">
        <v>112</v>
      </c>
      <c r="E69" s="179">
        <v>93.91</v>
      </c>
      <c r="F69" s="180"/>
      <c r="G69" s="181">
        <f>ROUND(E69*F69,2)</f>
        <v>0</v>
      </c>
      <c r="H69" s="158">
        <v>0</v>
      </c>
      <c r="I69" s="157">
        <f>ROUND(E69*H69,2)</f>
        <v>0</v>
      </c>
      <c r="J69" s="158">
        <v>361</v>
      </c>
      <c r="K69" s="157">
        <f>ROUND(E69*J69,2)</f>
        <v>33901.51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1.26E-2</v>
      </c>
      <c r="Q69" s="156">
        <f>ROUND(E69*P69,2)</f>
        <v>1.18</v>
      </c>
      <c r="R69" s="157"/>
      <c r="S69" s="157" t="s">
        <v>113</v>
      </c>
      <c r="T69" s="157" t="s">
        <v>113</v>
      </c>
      <c r="U69" s="157">
        <v>0.33</v>
      </c>
      <c r="V69" s="157">
        <f>ROUND(E69*U69,2)</f>
        <v>30.99</v>
      </c>
      <c r="W69" s="157"/>
      <c r="X69" s="157" t="s">
        <v>114</v>
      </c>
      <c r="Y69" s="157" t="s">
        <v>115</v>
      </c>
      <c r="Z69" s="147"/>
      <c r="AA69" s="147"/>
      <c r="AB69" s="147"/>
      <c r="AC69" s="147"/>
      <c r="AD69" s="147"/>
      <c r="AE69" s="147"/>
      <c r="AF69" s="147"/>
      <c r="AG69" s="147" t="s">
        <v>116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0">
        <v>33</v>
      </c>
      <c r="B70" s="171" t="s">
        <v>213</v>
      </c>
      <c r="C70" s="183" t="s">
        <v>214</v>
      </c>
      <c r="D70" s="172" t="s">
        <v>128</v>
      </c>
      <c r="E70" s="173">
        <v>0.504</v>
      </c>
      <c r="F70" s="174"/>
      <c r="G70" s="175">
        <f>ROUND(E70*F70,2)</f>
        <v>0</v>
      </c>
      <c r="H70" s="158">
        <v>53.21</v>
      </c>
      <c r="I70" s="157">
        <f>ROUND(E70*H70,2)</f>
        <v>26.82</v>
      </c>
      <c r="J70" s="158">
        <v>2191.79</v>
      </c>
      <c r="K70" s="157">
        <f>ROUND(E70*J70,2)</f>
        <v>1104.6600000000001</v>
      </c>
      <c r="L70" s="157">
        <v>21</v>
      </c>
      <c r="M70" s="157">
        <f>G70*(1+L70/100)</f>
        <v>0</v>
      </c>
      <c r="N70" s="156">
        <v>1.82E-3</v>
      </c>
      <c r="O70" s="156">
        <f>ROUND(E70*N70,2)</f>
        <v>0</v>
      </c>
      <c r="P70" s="156">
        <v>1.95</v>
      </c>
      <c r="Q70" s="156">
        <f>ROUND(E70*P70,2)</f>
        <v>0.98</v>
      </c>
      <c r="R70" s="157"/>
      <c r="S70" s="157" t="s">
        <v>113</v>
      </c>
      <c r="T70" s="157" t="s">
        <v>113</v>
      </c>
      <c r="U70" s="157">
        <v>4.806</v>
      </c>
      <c r="V70" s="157">
        <f>ROUND(E70*U70,2)</f>
        <v>2.42</v>
      </c>
      <c r="W70" s="157"/>
      <c r="X70" s="157" t="s">
        <v>114</v>
      </c>
      <c r="Y70" s="157" t="s">
        <v>115</v>
      </c>
      <c r="Z70" s="147"/>
      <c r="AA70" s="147"/>
      <c r="AB70" s="147"/>
      <c r="AC70" s="147"/>
      <c r="AD70" s="147"/>
      <c r="AE70" s="147"/>
      <c r="AF70" s="147"/>
      <c r="AG70" s="147" t="s">
        <v>116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449" t="s">
        <v>215</v>
      </c>
      <c r="D71" s="450"/>
      <c r="E71" s="450"/>
      <c r="F71" s="450"/>
      <c r="G71" s="45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182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4" t="s">
        <v>216</v>
      </c>
      <c r="D72" s="159"/>
      <c r="E72" s="160">
        <v>0.504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118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34</v>
      </c>
      <c r="B73" s="177" t="s">
        <v>217</v>
      </c>
      <c r="C73" s="185" t="s">
        <v>218</v>
      </c>
      <c r="D73" s="178" t="s">
        <v>151</v>
      </c>
      <c r="E73" s="179">
        <v>1</v>
      </c>
      <c r="F73" s="180"/>
      <c r="G73" s="181">
        <f>ROUND(E73*F73,2)</f>
        <v>0</v>
      </c>
      <c r="H73" s="158">
        <v>0</v>
      </c>
      <c r="I73" s="157">
        <f>ROUND(E73*H73,2)</f>
        <v>0</v>
      </c>
      <c r="J73" s="158">
        <v>379.5</v>
      </c>
      <c r="K73" s="157">
        <f>ROUND(E73*J73,2)</f>
        <v>379.5</v>
      </c>
      <c r="L73" s="157">
        <v>21</v>
      </c>
      <c r="M73" s="157">
        <f>G73*(1+L73/100)</f>
        <v>0</v>
      </c>
      <c r="N73" s="156">
        <v>0</v>
      </c>
      <c r="O73" s="156">
        <f>ROUND(E73*N73,2)</f>
        <v>0</v>
      </c>
      <c r="P73" s="156">
        <v>3.2000000000000001E-2</v>
      </c>
      <c r="Q73" s="156">
        <f>ROUND(E73*P73,2)</f>
        <v>0.03</v>
      </c>
      <c r="R73" s="157"/>
      <c r="S73" s="157" t="s">
        <v>113</v>
      </c>
      <c r="T73" s="157" t="s">
        <v>113</v>
      </c>
      <c r="U73" s="157">
        <v>0.83699999999999997</v>
      </c>
      <c r="V73" s="157">
        <f>ROUND(E73*U73,2)</f>
        <v>0.84</v>
      </c>
      <c r="W73" s="157"/>
      <c r="X73" s="157" t="s">
        <v>114</v>
      </c>
      <c r="Y73" s="157" t="s">
        <v>115</v>
      </c>
      <c r="Z73" s="147"/>
      <c r="AA73" s="147"/>
      <c r="AB73" s="147"/>
      <c r="AC73" s="147"/>
      <c r="AD73" s="147"/>
      <c r="AE73" s="147"/>
      <c r="AF73" s="147"/>
      <c r="AG73" s="147" t="s">
        <v>116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35</v>
      </c>
      <c r="B74" s="171" t="s">
        <v>219</v>
      </c>
      <c r="C74" s="183" t="s">
        <v>220</v>
      </c>
      <c r="D74" s="172" t="s">
        <v>128</v>
      </c>
      <c r="E74" s="173">
        <v>0.105</v>
      </c>
      <c r="F74" s="174"/>
      <c r="G74" s="175">
        <f>ROUND(E74*F74,2)</f>
        <v>0</v>
      </c>
      <c r="H74" s="158">
        <v>0</v>
      </c>
      <c r="I74" s="157">
        <f>ROUND(E74*H74,2)</f>
        <v>0</v>
      </c>
      <c r="J74" s="158">
        <v>11730</v>
      </c>
      <c r="K74" s="157">
        <f>ROUND(E74*J74,2)</f>
        <v>1231.6500000000001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2.4</v>
      </c>
      <c r="Q74" s="156">
        <f>ROUND(E74*P74,2)</f>
        <v>0.25</v>
      </c>
      <c r="R74" s="157"/>
      <c r="S74" s="157" t="s">
        <v>113</v>
      </c>
      <c r="T74" s="157" t="s">
        <v>113</v>
      </c>
      <c r="U74" s="157">
        <v>23.265999999999998</v>
      </c>
      <c r="V74" s="157">
        <f>ROUND(E74*U74,2)</f>
        <v>2.44</v>
      </c>
      <c r="W74" s="157"/>
      <c r="X74" s="157" t="s">
        <v>114</v>
      </c>
      <c r="Y74" s="157" t="s">
        <v>115</v>
      </c>
      <c r="Z74" s="147"/>
      <c r="AA74" s="147"/>
      <c r="AB74" s="147"/>
      <c r="AC74" s="147"/>
      <c r="AD74" s="147"/>
      <c r="AE74" s="147"/>
      <c r="AF74" s="147"/>
      <c r="AG74" s="147" t="s">
        <v>116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221</v>
      </c>
      <c r="D75" s="159"/>
      <c r="E75" s="160">
        <v>0.105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118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0">
        <v>36</v>
      </c>
      <c r="B76" s="171" t="s">
        <v>222</v>
      </c>
      <c r="C76" s="183" t="s">
        <v>223</v>
      </c>
      <c r="D76" s="172" t="s">
        <v>151</v>
      </c>
      <c r="E76" s="173">
        <v>3</v>
      </c>
      <c r="F76" s="174"/>
      <c r="G76" s="175">
        <f>ROUND(E76*F76,2)</f>
        <v>0</v>
      </c>
      <c r="H76" s="158">
        <v>14.35</v>
      </c>
      <c r="I76" s="157">
        <f>ROUND(E76*H76,2)</f>
        <v>43.05</v>
      </c>
      <c r="J76" s="158">
        <v>328.15</v>
      </c>
      <c r="K76" s="157">
        <f>ROUND(E76*J76,2)</f>
        <v>984.45</v>
      </c>
      <c r="L76" s="157">
        <v>21</v>
      </c>
      <c r="M76" s="157">
        <f>G76*(1+L76/100)</f>
        <v>0</v>
      </c>
      <c r="N76" s="156">
        <v>4.8999999999999998E-4</v>
      </c>
      <c r="O76" s="156">
        <f>ROUND(E76*N76,2)</f>
        <v>0</v>
      </c>
      <c r="P76" s="156">
        <v>3.1E-2</v>
      </c>
      <c r="Q76" s="156">
        <f>ROUND(E76*P76,2)</f>
        <v>0.09</v>
      </c>
      <c r="R76" s="157"/>
      <c r="S76" s="157" t="s">
        <v>113</v>
      </c>
      <c r="T76" s="157" t="s">
        <v>113</v>
      </c>
      <c r="U76" s="157">
        <v>0.77200000000000002</v>
      </c>
      <c r="V76" s="157">
        <f>ROUND(E76*U76,2)</f>
        <v>2.3199999999999998</v>
      </c>
      <c r="W76" s="157"/>
      <c r="X76" s="157" t="s">
        <v>114</v>
      </c>
      <c r="Y76" s="157" t="s">
        <v>115</v>
      </c>
      <c r="Z76" s="147"/>
      <c r="AA76" s="147"/>
      <c r="AB76" s="147"/>
      <c r="AC76" s="147"/>
      <c r="AD76" s="147"/>
      <c r="AE76" s="147"/>
      <c r="AF76" s="147"/>
      <c r="AG76" s="147" t="s">
        <v>116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449" t="s">
        <v>215</v>
      </c>
      <c r="D77" s="450"/>
      <c r="E77" s="450"/>
      <c r="F77" s="450"/>
      <c r="G77" s="45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0">
        <v>37</v>
      </c>
      <c r="B78" s="171" t="s">
        <v>224</v>
      </c>
      <c r="C78" s="183" t="s">
        <v>225</v>
      </c>
      <c r="D78" s="172" t="s">
        <v>226</v>
      </c>
      <c r="E78" s="173">
        <v>2.2000000000000002</v>
      </c>
      <c r="F78" s="174"/>
      <c r="G78" s="175">
        <f>ROUND(E78*F78,2)</f>
        <v>0</v>
      </c>
      <c r="H78" s="158">
        <v>14.35</v>
      </c>
      <c r="I78" s="157">
        <f>ROUND(E78*H78,2)</f>
        <v>31.57</v>
      </c>
      <c r="J78" s="158">
        <v>341.15</v>
      </c>
      <c r="K78" s="157">
        <f>ROUND(E78*J78,2)</f>
        <v>750.53</v>
      </c>
      <c r="L78" s="157">
        <v>21</v>
      </c>
      <c r="M78" s="157">
        <f>G78*(1+L78/100)</f>
        <v>0</v>
      </c>
      <c r="N78" s="156">
        <v>4.8999999999999998E-4</v>
      </c>
      <c r="O78" s="156">
        <f>ROUND(E78*N78,2)</f>
        <v>0</v>
      </c>
      <c r="P78" s="156">
        <v>8.1000000000000003E-2</v>
      </c>
      <c r="Q78" s="156">
        <f>ROUND(E78*P78,2)</f>
        <v>0.18</v>
      </c>
      <c r="R78" s="157"/>
      <c r="S78" s="157" t="s">
        <v>113</v>
      </c>
      <c r="T78" s="157" t="s">
        <v>113</v>
      </c>
      <c r="U78" s="157">
        <v>0.81200000000000006</v>
      </c>
      <c r="V78" s="157">
        <f>ROUND(E78*U78,2)</f>
        <v>1.79</v>
      </c>
      <c r="W78" s="157"/>
      <c r="X78" s="157" t="s">
        <v>114</v>
      </c>
      <c r="Y78" s="157" t="s">
        <v>115</v>
      </c>
      <c r="Z78" s="147"/>
      <c r="AA78" s="147"/>
      <c r="AB78" s="147"/>
      <c r="AC78" s="147"/>
      <c r="AD78" s="147"/>
      <c r="AE78" s="147"/>
      <c r="AF78" s="147"/>
      <c r="AG78" s="147" t="s">
        <v>116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449" t="s">
        <v>215</v>
      </c>
      <c r="D79" s="450"/>
      <c r="E79" s="450"/>
      <c r="F79" s="450"/>
      <c r="G79" s="45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182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4" t="s">
        <v>227</v>
      </c>
      <c r="D80" s="159"/>
      <c r="E80" s="160">
        <v>2.2000000000000002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118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0">
        <v>38</v>
      </c>
      <c r="B81" s="171" t="s">
        <v>228</v>
      </c>
      <c r="C81" s="183" t="s">
        <v>229</v>
      </c>
      <c r="D81" s="172" t="s">
        <v>112</v>
      </c>
      <c r="E81" s="173">
        <v>26.988</v>
      </c>
      <c r="F81" s="174"/>
      <c r="G81" s="175">
        <f>ROUND(E81*F81,2)</f>
        <v>0</v>
      </c>
      <c r="H81" s="158">
        <v>0</v>
      </c>
      <c r="I81" s="157">
        <f>ROUND(E81*H81,2)</f>
        <v>0</v>
      </c>
      <c r="J81" s="158">
        <v>44.4</v>
      </c>
      <c r="K81" s="157">
        <f>ROUND(E81*J81,2)</f>
        <v>1198.27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3.13E-3</v>
      </c>
      <c r="Q81" s="156">
        <f>ROUND(E81*P81,2)</f>
        <v>0.08</v>
      </c>
      <c r="R81" s="157"/>
      <c r="S81" s="157" t="s">
        <v>113</v>
      </c>
      <c r="T81" s="157" t="s">
        <v>113</v>
      </c>
      <c r="U81" s="157">
        <v>8.7999999999999995E-2</v>
      </c>
      <c r="V81" s="157">
        <f>ROUND(E81*U81,2)</f>
        <v>2.37</v>
      </c>
      <c r="W81" s="157"/>
      <c r="X81" s="157" t="s">
        <v>114</v>
      </c>
      <c r="Y81" s="157" t="s">
        <v>115</v>
      </c>
      <c r="Z81" s="147"/>
      <c r="AA81" s="147"/>
      <c r="AB81" s="147"/>
      <c r="AC81" s="147"/>
      <c r="AD81" s="147"/>
      <c r="AE81" s="147"/>
      <c r="AF81" s="147"/>
      <c r="AG81" s="147" t="s">
        <v>116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4" t="s">
        <v>230</v>
      </c>
      <c r="D82" s="159"/>
      <c r="E82" s="160">
        <v>26.988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118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39</v>
      </c>
      <c r="B83" s="177" t="s">
        <v>231</v>
      </c>
      <c r="C83" s="185" t="s">
        <v>232</v>
      </c>
      <c r="D83" s="178" t="s">
        <v>112</v>
      </c>
      <c r="E83" s="179">
        <v>93.91</v>
      </c>
      <c r="F83" s="180"/>
      <c r="G83" s="181">
        <f>ROUND(E83*F83,2)</f>
        <v>0</v>
      </c>
      <c r="H83" s="158">
        <v>0</v>
      </c>
      <c r="I83" s="157">
        <f>ROUND(E83*H83,2)</f>
        <v>0</v>
      </c>
      <c r="J83" s="158">
        <v>269</v>
      </c>
      <c r="K83" s="157">
        <f>ROUND(E83*J83,2)</f>
        <v>25261.79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5.0000000000000001E-3</v>
      </c>
      <c r="Q83" s="156">
        <f>ROUND(E83*P83,2)</f>
        <v>0.47</v>
      </c>
      <c r="R83" s="157"/>
      <c r="S83" s="157" t="s">
        <v>113</v>
      </c>
      <c r="T83" s="157" t="s">
        <v>113</v>
      </c>
      <c r="U83" s="157">
        <v>0.51</v>
      </c>
      <c r="V83" s="157">
        <f>ROUND(E83*U83,2)</f>
        <v>47.89</v>
      </c>
      <c r="W83" s="157"/>
      <c r="X83" s="157" t="s">
        <v>114</v>
      </c>
      <c r="Y83" s="157" t="s">
        <v>115</v>
      </c>
      <c r="Z83" s="147"/>
      <c r="AA83" s="147"/>
      <c r="AB83" s="147"/>
      <c r="AC83" s="147"/>
      <c r="AD83" s="147"/>
      <c r="AE83" s="147"/>
      <c r="AF83" s="147"/>
      <c r="AG83" s="147" t="s">
        <v>116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0">
        <v>40</v>
      </c>
      <c r="B84" s="171" t="s">
        <v>233</v>
      </c>
      <c r="C84" s="183" t="s">
        <v>234</v>
      </c>
      <c r="D84" s="172" t="s">
        <v>176</v>
      </c>
      <c r="E84" s="173">
        <v>3.4610000000000002E-2</v>
      </c>
      <c r="F84" s="174"/>
      <c r="G84" s="175">
        <f>ROUND(E84*F84,2)</f>
        <v>0</v>
      </c>
      <c r="H84" s="158">
        <v>10.06</v>
      </c>
      <c r="I84" s="157">
        <f>ROUND(E84*H84,2)</f>
        <v>0.35</v>
      </c>
      <c r="J84" s="158">
        <v>51.44</v>
      </c>
      <c r="K84" s="157">
        <f>ROUND(E84*J84,2)</f>
        <v>1.78</v>
      </c>
      <c r="L84" s="157">
        <v>21</v>
      </c>
      <c r="M84" s="157">
        <f>G84*(1+L84/100)</f>
        <v>0</v>
      </c>
      <c r="N84" s="156">
        <v>5.0000000000000002E-5</v>
      </c>
      <c r="O84" s="156">
        <f>ROUND(E84*N84,2)</f>
        <v>0</v>
      </c>
      <c r="P84" s="156">
        <v>1E-3</v>
      </c>
      <c r="Q84" s="156">
        <f>ROUND(E84*P84,2)</f>
        <v>0</v>
      </c>
      <c r="R84" s="157"/>
      <c r="S84" s="157" t="s">
        <v>113</v>
      </c>
      <c r="T84" s="157" t="s">
        <v>113</v>
      </c>
      <c r="U84" s="157">
        <v>9.7000000000000003E-2</v>
      </c>
      <c r="V84" s="157">
        <f>ROUND(E84*U84,2)</f>
        <v>0</v>
      </c>
      <c r="W84" s="157"/>
      <c r="X84" s="157" t="s">
        <v>114</v>
      </c>
      <c r="Y84" s="157" t="s">
        <v>115</v>
      </c>
      <c r="Z84" s="147"/>
      <c r="AA84" s="147"/>
      <c r="AB84" s="147"/>
      <c r="AC84" s="147"/>
      <c r="AD84" s="147"/>
      <c r="AE84" s="147"/>
      <c r="AF84" s="147"/>
      <c r="AG84" s="147" t="s">
        <v>116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4" t="s">
        <v>235</v>
      </c>
      <c r="D85" s="159"/>
      <c r="E85" s="160">
        <v>3.4610000000000002E-2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118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6">
        <v>41</v>
      </c>
      <c r="B86" s="177" t="s">
        <v>236</v>
      </c>
      <c r="C86" s="185" t="s">
        <v>237</v>
      </c>
      <c r="D86" s="178" t="s">
        <v>112</v>
      </c>
      <c r="E86" s="179">
        <v>93.91</v>
      </c>
      <c r="F86" s="180"/>
      <c r="G86" s="181">
        <f t="shared" ref="G86:G93" si="0">ROUND(E86*F86,2)</f>
        <v>0</v>
      </c>
      <c r="H86" s="158">
        <v>0</v>
      </c>
      <c r="I86" s="157">
        <f t="shared" ref="I86:I93" si="1">ROUND(E86*H86,2)</f>
        <v>0</v>
      </c>
      <c r="J86" s="158">
        <v>47.6</v>
      </c>
      <c r="K86" s="157">
        <f t="shared" ref="K86:K93" si="2">ROUND(E86*J86,2)</f>
        <v>4470.12</v>
      </c>
      <c r="L86" s="157">
        <v>21</v>
      </c>
      <c r="M86" s="157">
        <f t="shared" ref="M86:M93" si="3">G86*(1+L86/100)</f>
        <v>0</v>
      </c>
      <c r="N86" s="156">
        <v>0</v>
      </c>
      <c r="O86" s="156">
        <f t="shared" ref="O86:O93" si="4">ROUND(E86*N86,2)</f>
        <v>0</v>
      </c>
      <c r="P86" s="156">
        <v>3.5000000000000001E-3</v>
      </c>
      <c r="Q86" s="156">
        <f t="shared" ref="Q86:Q93" si="5">ROUND(E86*P86,2)</f>
        <v>0.33</v>
      </c>
      <c r="R86" s="157"/>
      <c r="S86" s="157" t="s">
        <v>113</v>
      </c>
      <c r="T86" s="157" t="s">
        <v>113</v>
      </c>
      <c r="U86" s="157">
        <v>0.105</v>
      </c>
      <c r="V86" s="157">
        <f t="shared" ref="V86:V93" si="6">ROUND(E86*U86,2)</f>
        <v>9.86</v>
      </c>
      <c r="W86" s="157"/>
      <c r="X86" s="157" t="s">
        <v>114</v>
      </c>
      <c r="Y86" s="157" t="s">
        <v>115</v>
      </c>
      <c r="Z86" s="147"/>
      <c r="AA86" s="147"/>
      <c r="AB86" s="147"/>
      <c r="AC86" s="147"/>
      <c r="AD86" s="147"/>
      <c r="AE86" s="147"/>
      <c r="AF86" s="147"/>
      <c r="AG86" s="147" t="s">
        <v>116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42</v>
      </c>
      <c r="B87" s="177" t="s">
        <v>238</v>
      </c>
      <c r="C87" s="185" t="s">
        <v>239</v>
      </c>
      <c r="D87" s="178" t="s">
        <v>240</v>
      </c>
      <c r="E87" s="179">
        <v>1</v>
      </c>
      <c r="F87" s="180"/>
      <c r="G87" s="181">
        <f t="shared" si="0"/>
        <v>0</v>
      </c>
      <c r="H87" s="158">
        <v>0</v>
      </c>
      <c r="I87" s="157">
        <f t="shared" si="1"/>
        <v>0</v>
      </c>
      <c r="J87" s="158">
        <v>5000</v>
      </c>
      <c r="K87" s="157">
        <f t="shared" si="2"/>
        <v>5000</v>
      </c>
      <c r="L87" s="157">
        <v>21</v>
      </c>
      <c r="M87" s="157">
        <f t="shared" si="3"/>
        <v>0</v>
      </c>
      <c r="N87" s="156">
        <v>0</v>
      </c>
      <c r="O87" s="156">
        <f t="shared" si="4"/>
        <v>0</v>
      </c>
      <c r="P87" s="156">
        <v>0</v>
      </c>
      <c r="Q87" s="156">
        <f t="shared" si="5"/>
        <v>0</v>
      </c>
      <c r="R87" s="157"/>
      <c r="S87" s="157" t="s">
        <v>147</v>
      </c>
      <c r="T87" s="157" t="s">
        <v>148</v>
      </c>
      <c r="U87" s="157">
        <v>0</v>
      </c>
      <c r="V87" s="157">
        <f t="shared" si="6"/>
        <v>0</v>
      </c>
      <c r="W87" s="157"/>
      <c r="X87" s="157" t="s">
        <v>114</v>
      </c>
      <c r="Y87" s="157" t="s">
        <v>115</v>
      </c>
      <c r="Z87" s="147"/>
      <c r="AA87" s="147"/>
      <c r="AB87" s="147"/>
      <c r="AC87" s="147"/>
      <c r="AD87" s="147"/>
      <c r="AE87" s="147"/>
      <c r="AF87" s="147"/>
      <c r="AG87" s="147" t="s">
        <v>116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43</v>
      </c>
      <c r="B88" s="177" t="s">
        <v>241</v>
      </c>
      <c r="C88" s="185" t="s">
        <v>242</v>
      </c>
      <c r="D88" s="178" t="s">
        <v>112</v>
      </c>
      <c r="E88" s="179">
        <v>23.57</v>
      </c>
      <c r="F88" s="180"/>
      <c r="G88" s="181">
        <f t="shared" si="0"/>
        <v>0</v>
      </c>
      <c r="H88" s="158">
        <v>0</v>
      </c>
      <c r="I88" s="157">
        <f t="shared" si="1"/>
        <v>0</v>
      </c>
      <c r="J88" s="158">
        <v>250</v>
      </c>
      <c r="K88" s="157">
        <f t="shared" si="2"/>
        <v>5892.5</v>
      </c>
      <c r="L88" s="157">
        <v>21</v>
      </c>
      <c r="M88" s="157">
        <f t="shared" si="3"/>
        <v>0</v>
      </c>
      <c r="N88" s="156">
        <v>0</v>
      </c>
      <c r="O88" s="156">
        <f t="shared" si="4"/>
        <v>0</v>
      </c>
      <c r="P88" s="156">
        <v>0</v>
      </c>
      <c r="Q88" s="156">
        <f t="shared" si="5"/>
        <v>0</v>
      </c>
      <c r="R88" s="157"/>
      <c r="S88" s="157" t="s">
        <v>147</v>
      </c>
      <c r="T88" s="157" t="s">
        <v>148</v>
      </c>
      <c r="U88" s="157">
        <v>0</v>
      </c>
      <c r="V88" s="157">
        <f t="shared" si="6"/>
        <v>0</v>
      </c>
      <c r="W88" s="157"/>
      <c r="X88" s="157" t="s">
        <v>114</v>
      </c>
      <c r="Y88" s="157" t="s">
        <v>115</v>
      </c>
      <c r="Z88" s="147"/>
      <c r="AA88" s="147"/>
      <c r="AB88" s="147"/>
      <c r="AC88" s="147"/>
      <c r="AD88" s="147"/>
      <c r="AE88" s="147"/>
      <c r="AF88" s="147"/>
      <c r="AG88" s="147" t="s">
        <v>116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44</v>
      </c>
      <c r="B89" s="177" t="s">
        <v>243</v>
      </c>
      <c r="C89" s="185" t="s">
        <v>244</v>
      </c>
      <c r="D89" s="178" t="s">
        <v>240</v>
      </c>
      <c r="E89" s="179">
        <v>1</v>
      </c>
      <c r="F89" s="180"/>
      <c r="G89" s="181">
        <f t="shared" si="0"/>
        <v>0</v>
      </c>
      <c r="H89" s="158">
        <v>0</v>
      </c>
      <c r="I89" s="157">
        <f t="shared" si="1"/>
        <v>0</v>
      </c>
      <c r="J89" s="158">
        <v>1500</v>
      </c>
      <c r="K89" s="157">
        <f t="shared" si="2"/>
        <v>1500</v>
      </c>
      <c r="L89" s="157">
        <v>21</v>
      </c>
      <c r="M89" s="157">
        <f t="shared" si="3"/>
        <v>0</v>
      </c>
      <c r="N89" s="156">
        <v>0</v>
      </c>
      <c r="O89" s="156">
        <f t="shared" si="4"/>
        <v>0</v>
      </c>
      <c r="P89" s="156">
        <v>0</v>
      </c>
      <c r="Q89" s="156">
        <f t="shared" si="5"/>
        <v>0</v>
      </c>
      <c r="R89" s="157"/>
      <c r="S89" s="157" t="s">
        <v>147</v>
      </c>
      <c r="T89" s="157" t="s">
        <v>148</v>
      </c>
      <c r="U89" s="157">
        <v>0</v>
      </c>
      <c r="V89" s="157">
        <f t="shared" si="6"/>
        <v>0</v>
      </c>
      <c r="W89" s="157"/>
      <c r="X89" s="157" t="s">
        <v>114</v>
      </c>
      <c r="Y89" s="157" t="s">
        <v>115</v>
      </c>
      <c r="Z89" s="147"/>
      <c r="AA89" s="147"/>
      <c r="AB89" s="147"/>
      <c r="AC89" s="147"/>
      <c r="AD89" s="147"/>
      <c r="AE89" s="147"/>
      <c r="AF89" s="147"/>
      <c r="AG89" s="147" t="s">
        <v>116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45</v>
      </c>
      <c r="B90" s="177" t="s">
        <v>245</v>
      </c>
      <c r="C90" s="185" t="s">
        <v>246</v>
      </c>
      <c r="D90" s="178" t="s">
        <v>247</v>
      </c>
      <c r="E90" s="179">
        <v>1</v>
      </c>
      <c r="F90" s="180"/>
      <c r="G90" s="181">
        <f t="shared" si="0"/>
        <v>0</v>
      </c>
      <c r="H90" s="158">
        <v>0</v>
      </c>
      <c r="I90" s="157">
        <f t="shared" si="1"/>
        <v>0</v>
      </c>
      <c r="J90" s="158">
        <v>20000</v>
      </c>
      <c r="K90" s="157">
        <f t="shared" si="2"/>
        <v>20000</v>
      </c>
      <c r="L90" s="157">
        <v>21</v>
      </c>
      <c r="M90" s="157">
        <f t="shared" si="3"/>
        <v>0</v>
      </c>
      <c r="N90" s="156">
        <v>0</v>
      </c>
      <c r="O90" s="156">
        <f t="shared" si="4"/>
        <v>0</v>
      </c>
      <c r="P90" s="156">
        <v>0</v>
      </c>
      <c r="Q90" s="156">
        <f t="shared" si="5"/>
        <v>0</v>
      </c>
      <c r="R90" s="157"/>
      <c r="S90" s="157" t="s">
        <v>147</v>
      </c>
      <c r="T90" s="157" t="s">
        <v>148</v>
      </c>
      <c r="U90" s="157">
        <v>0</v>
      </c>
      <c r="V90" s="157">
        <f t="shared" si="6"/>
        <v>0</v>
      </c>
      <c r="W90" s="157"/>
      <c r="X90" s="157" t="s">
        <v>114</v>
      </c>
      <c r="Y90" s="157" t="s">
        <v>115</v>
      </c>
      <c r="Z90" s="147"/>
      <c r="AA90" s="147"/>
      <c r="AB90" s="147"/>
      <c r="AC90" s="147"/>
      <c r="AD90" s="147"/>
      <c r="AE90" s="147"/>
      <c r="AF90" s="147"/>
      <c r="AG90" s="147" t="s">
        <v>116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46</v>
      </c>
      <c r="B91" s="177" t="s">
        <v>248</v>
      </c>
      <c r="C91" s="185" t="s">
        <v>249</v>
      </c>
      <c r="D91" s="178" t="s">
        <v>240</v>
      </c>
      <c r="E91" s="179">
        <v>2</v>
      </c>
      <c r="F91" s="180"/>
      <c r="G91" s="181">
        <f t="shared" si="0"/>
        <v>0</v>
      </c>
      <c r="H91" s="158">
        <v>0</v>
      </c>
      <c r="I91" s="157">
        <f t="shared" si="1"/>
        <v>0</v>
      </c>
      <c r="J91" s="158">
        <v>2000</v>
      </c>
      <c r="K91" s="157">
        <f t="shared" si="2"/>
        <v>4000</v>
      </c>
      <c r="L91" s="157">
        <v>21</v>
      </c>
      <c r="M91" s="157">
        <f t="shared" si="3"/>
        <v>0</v>
      </c>
      <c r="N91" s="156">
        <v>0</v>
      </c>
      <c r="O91" s="156">
        <f t="shared" si="4"/>
        <v>0</v>
      </c>
      <c r="P91" s="156">
        <v>0</v>
      </c>
      <c r="Q91" s="156">
        <f t="shared" si="5"/>
        <v>0</v>
      </c>
      <c r="R91" s="157"/>
      <c r="S91" s="157" t="s">
        <v>147</v>
      </c>
      <c r="T91" s="157" t="s">
        <v>148</v>
      </c>
      <c r="U91" s="157">
        <v>0</v>
      </c>
      <c r="V91" s="157">
        <f t="shared" si="6"/>
        <v>0</v>
      </c>
      <c r="W91" s="157"/>
      <c r="X91" s="157" t="s">
        <v>114</v>
      </c>
      <c r="Y91" s="157" t="s">
        <v>115</v>
      </c>
      <c r="Z91" s="147"/>
      <c r="AA91" s="147"/>
      <c r="AB91" s="147"/>
      <c r="AC91" s="147"/>
      <c r="AD91" s="147"/>
      <c r="AE91" s="147"/>
      <c r="AF91" s="147"/>
      <c r="AG91" s="147" t="s">
        <v>116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47</v>
      </c>
      <c r="B92" s="177" t="s">
        <v>250</v>
      </c>
      <c r="C92" s="185" t="s">
        <v>251</v>
      </c>
      <c r="D92" s="178" t="s">
        <v>240</v>
      </c>
      <c r="E92" s="179">
        <v>1</v>
      </c>
      <c r="F92" s="180"/>
      <c r="G92" s="181">
        <f t="shared" si="0"/>
        <v>0</v>
      </c>
      <c r="H92" s="158">
        <v>0</v>
      </c>
      <c r="I92" s="157">
        <f t="shared" si="1"/>
        <v>0</v>
      </c>
      <c r="J92" s="158">
        <v>1500</v>
      </c>
      <c r="K92" s="157">
        <f t="shared" si="2"/>
        <v>1500</v>
      </c>
      <c r="L92" s="157">
        <v>21</v>
      </c>
      <c r="M92" s="157">
        <f t="shared" si="3"/>
        <v>0</v>
      </c>
      <c r="N92" s="156">
        <v>0</v>
      </c>
      <c r="O92" s="156">
        <f t="shared" si="4"/>
        <v>0</v>
      </c>
      <c r="P92" s="156">
        <v>0</v>
      </c>
      <c r="Q92" s="156">
        <f t="shared" si="5"/>
        <v>0</v>
      </c>
      <c r="R92" s="157"/>
      <c r="S92" s="157" t="s">
        <v>147</v>
      </c>
      <c r="T92" s="157" t="s">
        <v>148</v>
      </c>
      <c r="U92" s="157">
        <v>0</v>
      </c>
      <c r="V92" s="157">
        <f t="shared" si="6"/>
        <v>0</v>
      </c>
      <c r="W92" s="157"/>
      <c r="X92" s="157" t="s">
        <v>114</v>
      </c>
      <c r="Y92" s="157" t="s">
        <v>115</v>
      </c>
      <c r="Z92" s="147"/>
      <c r="AA92" s="147"/>
      <c r="AB92" s="147"/>
      <c r="AC92" s="147"/>
      <c r="AD92" s="147"/>
      <c r="AE92" s="147"/>
      <c r="AF92" s="147"/>
      <c r="AG92" s="147" t="s">
        <v>116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48</v>
      </c>
      <c r="B93" s="177" t="s">
        <v>252</v>
      </c>
      <c r="C93" s="185" t="s">
        <v>253</v>
      </c>
      <c r="D93" s="178" t="s">
        <v>247</v>
      </c>
      <c r="E93" s="179">
        <v>1</v>
      </c>
      <c r="F93" s="180"/>
      <c r="G93" s="181">
        <f t="shared" si="0"/>
        <v>0</v>
      </c>
      <c r="H93" s="158">
        <v>0</v>
      </c>
      <c r="I93" s="157">
        <f t="shared" si="1"/>
        <v>0</v>
      </c>
      <c r="J93" s="158">
        <v>30000</v>
      </c>
      <c r="K93" s="157">
        <f t="shared" si="2"/>
        <v>30000</v>
      </c>
      <c r="L93" s="157">
        <v>21</v>
      </c>
      <c r="M93" s="157">
        <f t="shared" si="3"/>
        <v>0</v>
      </c>
      <c r="N93" s="156">
        <v>0</v>
      </c>
      <c r="O93" s="156">
        <f t="shared" si="4"/>
        <v>0</v>
      </c>
      <c r="P93" s="156">
        <v>0</v>
      </c>
      <c r="Q93" s="156">
        <f t="shared" si="5"/>
        <v>0</v>
      </c>
      <c r="R93" s="157"/>
      <c r="S93" s="157" t="s">
        <v>147</v>
      </c>
      <c r="T93" s="157" t="s">
        <v>148</v>
      </c>
      <c r="U93" s="157">
        <v>0</v>
      </c>
      <c r="V93" s="157">
        <f t="shared" si="6"/>
        <v>0</v>
      </c>
      <c r="W93" s="157"/>
      <c r="X93" s="157" t="s">
        <v>114</v>
      </c>
      <c r="Y93" s="157" t="s">
        <v>115</v>
      </c>
      <c r="Z93" s="147"/>
      <c r="AA93" s="147"/>
      <c r="AB93" s="147"/>
      <c r="AC93" s="147"/>
      <c r="AD93" s="147"/>
      <c r="AE93" s="147"/>
      <c r="AF93" s="147"/>
      <c r="AG93" s="147" t="s">
        <v>116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3" t="s">
        <v>108</v>
      </c>
      <c r="B94" s="164" t="s">
        <v>63</v>
      </c>
      <c r="C94" s="182" t="s">
        <v>64</v>
      </c>
      <c r="D94" s="165"/>
      <c r="E94" s="166"/>
      <c r="F94" s="167"/>
      <c r="G94" s="168">
        <f>SUMIF(AG95:AG95,"&lt;&gt;NOR",G95:G95)</f>
        <v>0</v>
      </c>
      <c r="H94" s="162"/>
      <c r="I94" s="162">
        <f>SUM(I95:I95)</f>
        <v>0</v>
      </c>
      <c r="J94" s="162"/>
      <c r="K94" s="162">
        <f>SUM(K95:K95)</f>
        <v>20378.07</v>
      </c>
      <c r="L94" s="162"/>
      <c r="M94" s="162">
        <f>SUM(M95:M95)</f>
        <v>0</v>
      </c>
      <c r="N94" s="161"/>
      <c r="O94" s="161">
        <f>SUM(O95:O95)</f>
        <v>0</v>
      </c>
      <c r="P94" s="161"/>
      <c r="Q94" s="161">
        <f>SUM(Q95:Q95)</f>
        <v>0</v>
      </c>
      <c r="R94" s="162"/>
      <c r="S94" s="162"/>
      <c r="T94" s="162"/>
      <c r="U94" s="162"/>
      <c r="V94" s="162">
        <f>SUM(V95:V95)</f>
        <v>42.42</v>
      </c>
      <c r="W94" s="162"/>
      <c r="X94" s="162"/>
      <c r="Y94" s="162"/>
      <c r="AG94" t="s">
        <v>109</v>
      </c>
    </row>
    <row r="95" spans="1:60" outlineLevel="1" x14ac:dyDescent="0.2">
      <c r="A95" s="176">
        <v>49</v>
      </c>
      <c r="B95" s="177" t="s">
        <v>254</v>
      </c>
      <c r="C95" s="185" t="s">
        <v>255</v>
      </c>
      <c r="D95" s="178" t="s">
        <v>124</v>
      </c>
      <c r="E95" s="179">
        <v>22.418119999999998</v>
      </c>
      <c r="F95" s="180"/>
      <c r="G95" s="181">
        <f>ROUND(E95*F95,2)</f>
        <v>0</v>
      </c>
      <c r="H95" s="158">
        <v>0</v>
      </c>
      <c r="I95" s="157">
        <f>ROUND(E95*H95,2)</f>
        <v>0</v>
      </c>
      <c r="J95" s="158">
        <v>909</v>
      </c>
      <c r="K95" s="157">
        <f>ROUND(E95*J95,2)</f>
        <v>20378.07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113</v>
      </c>
      <c r="T95" s="157" t="s">
        <v>113</v>
      </c>
      <c r="U95" s="157">
        <v>1.8919999999999999</v>
      </c>
      <c r="V95" s="157">
        <f>ROUND(E95*U95,2)</f>
        <v>42.42</v>
      </c>
      <c r="W95" s="157"/>
      <c r="X95" s="157" t="s">
        <v>256</v>
      </c>
      <c r="Y95" s="157" t="s">
        <v>115</v>
      </c>
      <c r="Z95" s="147"/>
      <c r="AA95" s="147"/>
      <c r="AB95" s="147"/>
      <c r="AC95" s="147"/>
      <c r="AD95" s="147"/>
      <c r="AE95" s="147"/>
      <c r="AF95" s="147"/>
      <c r="AG95" s="147" t="s">
        <v>257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108</v>
      </c>
      <c r="B96" s="164" t="s">
        <v>65</v>
      </c>
      <c r="C96" s="182" t="s">
        <v>66</v>
      </c>
      <c r="D96" s="165"/>
      <c r="E96" s="166"/>
      <c r="F96" s="167"/>
      <c r="G96" s="168">
        <f>SUMIF(AG97:AG97,"&lt;&gt;NOR",G97:G97)</f>
        <v>0</v>
      </c>
      <c r="H96" s="162"/>
      <c r="I96" s="162">
        <f>SUM(I97:I97)</f>
        <v>0</v>
      </c>
      <c r="J96" s="162"/>
      <c r="K96" s="162">
        <f>SUM(K97:K97)</f>
        <v>35000</v>
      </c>
      <c r="L96" s="162"/>
      <c r="M96" s="162">
        <f>SUM(M97:M97)</f>
        <v>0</v>
      </c>
      <c r="N96" s="161"/>
      <c r="O96" s="161">
        <f>SUM(O97:O97)</f>
        <v>0</v>
      </c>
      <c r="P96" s="161"/>
      <c r="Q96" s="161">
        <f>SUM(Q97:Q97)</f>
        <v>0</v>
      </c>
      <c r="R96" s="162"/>
      <c r="S96" s="162"/>
      <c r="T96" s="162"/>
      <c r="U96" s="162"/>
      <c r="V96" s="162">
        <f>SUM(V97:V97)</f>
        <v>0</v>
      </c>
      <c r="W96" s="162"/>
      <c r="X96" s="162"/>
      <c r="Y96" s="162"/>
      <c r="AG96" t="s">
        <v>109</v>
      </c>
    </row>
    <row r="97" spans="1:60" ht="22.5" outlineLevel="1" x14ac:dyDescent="0.2">
      <c r="A97" s="176">
        <v>50</v>
      </c>
      <c r="B97" s="177" t="s">
        <v>258</v>
      </c>
      <c r="C97" s="185" t="s">
        <v>259</v>
      </c>
      <c r="D97" s="178" t="s">
        <v>240</v>
      </c>
      <c r="E97" s="179">
        <v>1</v>
      </c>
      <c r="F97" s="180"/>
      <c r="G97" s="181">
        <f>ROUND(E97*F97,2)</f>
        <v>0</v>
      </c>
      <c r="H97" s="158">
        <v>0</v>
      </c>
      <c r="I97" s="157">
        <f>ROUND(E97*H97,2)</f>
        <v>0</v>
      </c>
      <c r="J97" s="158">
        <v>35000</v>
      </c>
      <c r="K97" s="157">
        <f>ROUND(E97*J97,2)</f>
        <v>35000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147</v>
      </c>
      <c r="T97" s="157" t="s">
        <v>148</v>
      </c>
      <c r="U97" s="157">
        <v>0</v>
      </c>
      <c r="V97" s="157">
        <f>ROUND(E97*U97,2)</f>
        <v>0</v>
      </c>
      <c r="W97" s="157"/>
      <c r="X97" s="157" t="s">
        <v>114</v>
      </c>
      <c r="Y97" s="157" t="s">
        <v>115</v>
      </c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3" t="s">
        <v>108</v>
      </c>
      <c r="B98" s="164" t="s">
        <v>67</v>
      </c>
      <c r="C98" s="182" t="s">
        <v>68</v>
      </c>
      <c r="D98" s="165"/>
      <c r="E98" s="166"/>
      <c r="F98" s="167"/>
      <c r="G98" s="168">
        <f>SUMIF(AG99:AG105,"&lt;&gt;NOR",G99:G105)</f>
        <v>0</v>
      </c>
      <c r="H98" s="162"/>
      <c r="I98" s="162">
        <f>SUM(I99:I105)</f>
        <v>3141.6000000000004</v>
      </c>
      <c r="J98" s="162"/>
      <c r="K98" s="162">
        <f>SUM(K99:K105)</f>
        <v>36997.079999999994</v>
      </c>
      <c r="L98" s="162"/>
      <c r="M98" s="162">
        <f>SUM(M99:M105)</f>
        <v>0</v>
      </c>
      <c r="N98" s="161"/>
      <c r="O98" s="161">
        <f>SUM(O99:O105)</f>
        <v>0.55000000000000004</v>
      </c>
      <c r="P98" s="161"/>
      <c r="Q98" s="161">
        <f>SUM(Q99:Q105)</f>
        <v>0</v>
      </c>
      <c r="R98" s="162"/>
      <c r="S98" s="162"/>
      <c r="T98" s="162"/>
      <c r="U98" s="162"/>
      <c r="V98" s="162">
        <f>SUM(V99:V105)</f>
        <v>24.549999999999997</v>
      </c>
      <c r="W98" s="162"/>
      <c r="X98" s="162"/>
      <c r="Y98" s="162"/>
      <c r="AG98" t="s">
        <v>109</v>
      </c>
    </row>
    <row r="99" spans="1:60" outlineLevel="1" x14ac:dyDescent="0.2">
      <c r="A99" s="176">
        <v>51</v>
      </c>
      <c r="B99" s="177" t="s">
        <v>260</v>
      </c>
      <c r="C99" s="185" t="s">
        <v>261</v>
      </c>
      <c r="D99" s="178" t="s">
        <v>112</v>
      </c>
      <c r="E99" s="179">
        <v>12.3</v>
      </c>
      <c r="F99" s="180"/>
      <c r="G99" s="181">
        <f>ROUND(E99*F99,2)</f>
        <v>0</v>
      </c>
      <c r="H99" s="158">
        <v>25.7</v>
      </c>
      <c r="I99" s="157">
        <f>ROUND(E99*H99,2)</f>
        <v>316.11</v>
      </c>
      <c r="J99" s="158">
        <v>28.7</v>
      </c>
      <c r="K99" s="157">
        <f>ROUND(E99*J99,2)</f>
        <v>353.01</v>
      </c>
      <c r="L99" s="157">
        <v>21</v>
      </c>
      <c r="M99" s="157">
        <f>G99*(1+L99/100)</f>
        <v>0</v>
      </c>
      <c r="N99" s="156">
        <v>2.1000000000000001E-4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113</v>
      </c>
      <c r="T99" s="157" t="s">
        <v>113</v>
      </c>
      <c r="U99" s="157">
        <v>0.05</v>
      </c>
      <c r="V99" s="157">
        <f>ROUND(E99*U99,2)</f>
        <v>0.62</v>
      </c>
      <c r="W99" s="157"/>
      <c r="X99" s="157" t="s">
        <v>114</v>
      </c>
      <c r="Y99" s="157" t="s">
        <v>115</v>
      </c>
      <c r="Z99" s="147"/>
      <c r="AA99" s="147"/>
      <c r="AB99" s="147"/>
      <c r="AC99" s="147"/>
      <c r="AD99" s="147"/>
      <c r="AE99" s="147"/>
      <c r="AF99" s="147"/>
      <c r="AG99" s="147" t="s">
        <v>262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52</v>
      </c>
      <c r="B100" s="171" t="s">
        <v>263</v>
      </c>
      <c r="C100" s="183" t="s">
        <v>264</v>
      </c>
      <c r="D100" s="172" t="s">
        <v>226</v>
      </c>
      <c r="E100" s="173">
        <v>16.46</v>
      </c>
      <c r="F100" s="174"/>
      <c r="G100" s="175">
        <f>ROUND(E100*F100,2)</f>
        <v>0</v>
      </c>
      <c r="H100" s="158">
        <v>7.72</v>
      </c>
      <c r="I100" s="157">
        <f>ROUND(E100*H100,2)</f>
        <v>127.07</v>
      </c>
      <c r="J100" s="158">
        <v>168.78</v>
      </c>
      <c r="K100" s="157">
        <f>ROUND(E100*J100,2)</f>
        <v>2778.12</v>
      </c>
      <c r="L100" s="157">
        <v>21</v>
      </c>
      <c r="M100" s="157">
        <f>G100*(1+L100/100)</f>
        <v>0</v>
      </c>
      <c r="N100" s="156">
        <v>5.1799999999999997E-3</v>
      </c>
      <c r="O100" s="156">
        <f>ROUND(E100*N100,2)</f>
        <v>0.09</v>
      </c>
      <c r="P100" s="156">
        <v>0</v>
      </c>
      <c r="Q100" s="156">
        <f>ROUND(E100*P100,2)</f>
        <v>0</v>
      </c>
      <c r="R100" s="157"/>
      <c r="S100" s="157" t="s">
        <v>113</v>
      </c>
      <c r="T100" s="157" t="s">
        <v>113</v>
      </c>
      <c r="U100" s="157">
        <v>0.29399999999999998</v>
      </c>
      <c r="V100" s="157">
        <f>ROUND(E100*U100,2)</f>
        <v>4.84</v>
      </c>
      <c r="W100" s="157"/>
      <c r="X100" s="157" t="s">
        <v>114</v>
      </c>
      <c r="Y100" s="157" t="s">
        <v>115</v>
      </c>
      <c r="Z100" s="147"/>
      <c r="AA100" s="147"/>
      <c r="AB100" s="147"/>
      <c r="AC100" s="147"/>
      <c r="AD100" s="147"/>
      <c r="AE100" s="147"/>
      <c r="AF100" s="147"/>
      <c r="AG100" s="147" t="s">
        <v>116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4" t="s">
        <v>265</v>
      </c>
      <c r="D101" s="159"/>
      <c r="E101" s="160">
        <v>16.46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118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53</v>
      </c>
      <c r="B102" s="177" t="s">
        <v>266</v>
      </c>
      <c r="C102" s="185" t="s">
        <v>267</v>
      </c>
      <c r="D102" s="178" t="s">
        <v>226</v>
      </c>
      <c r="E102" s="179">
        <v>16.46</v>
      </c>
      <c r="F102" s="180"/>
      <c r="G102" s="181">
        <f>ROUND(E102*F102,2)</f>
        <v>0</v>
      </c>
      <c r="H102" s="158">
        <v>5.66</v>
      </c>
      <c r="I102" s="157">
        <f>ROUND(E102*H102,2)</f>
        <v>93.16</v>
      </c>
      <c r="J102" s="158">
        <v>100.84</v>
      </c>
      <c r="K102" s="157">
        <f>ROUND(E102*J102,2)</f>
        <v>1659.83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113</v>
      </c>
      <c r="T102" s="157" t="s">
        <v>113</v>
      </c>
      <c r="U102" s="157">
        <v>0.154</v>
      </c>
      <c r="V102" s="157">
        <f>ROUND(E102*U102,2)</f>
        <v>2.5299999999999998</v>
      </c>
      <c r="W102" s="157"/>
      <c r="X102" s="157" t="s">
        <v>114</v>
      </c>
      <c r="Y102" s="157" t="s">
        <v>115</v>
      </c>
      <c r="Z102" s="147"/>
      <c r="AA102" s="147"/>
      <c r="AB102" s="147"/>
      <c r="AC102" s="147"/>
      <c r="AD102" s="147"/>
      <c r="AE102" s="147"/>
      <c r="AF102" s="147"/>
      <c r="AG102" s="147" t="s">
        <v>116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6">
        <v>54</v>
      </c>
      <c r="B103" s="177" t="s">
        <v>268</v>
      </c>
      <c r="C103" s="185" t="s">
        <v>269</v>
      </c>
      <c r="D103" s="178" t="s">
        <v>112</v>
      </c>
      <c r="E103" s="179">
        <v>12.3</v>
      </c>
      <c r="F103" s="180"/>
      <c r="G103" s="181">
        <f>ROUND(E103*F103,2)</f>
        <v>0</v>
      </c>
      <c r="H103" s="158">
        <v>211.81</v>
      </c>
      <c r="I103" s="157">
        <f>ROUND(E103*H103,2)</f>
        <v>2605.2600000000002</v>
      </c>
      <c r="J103" s="158">
        <v>773.19</v>
      </c>
      <c r="K103" s="157">
        <f>ROUND(E103*J103,2)</f>
        <v>9510.24</v>
      </c>
      <c r="L103" s="157">
        <v>21</v>
      </c>
      <c r="M103" s="157">
        <f>G103*(1+L103/100)</f>
        <v>0</v>
      </c>
      <c r="N103" s="156">
        <v>6.8599999999999998E-3</v>
      </c>
      <c r="O103" s="156">
        <f>ROUND(E103*N103,2)</f>
        <v>0.08</v>
      </c>
      <c r="P103" s="156">
        <v>0</v>
      </c>
      <c r="Q103" s="156">
        <f>ROUND(E103*P103,2)</f>
        <v>0</v>
      </c>
      <c r="R103" s="157"/>
      <c r="S103" s="157" t="s">
        <v>113</v>
      </c>
      <c r="T103" s="157" t="s">
        <v>113</v>
      </c>
      <c r="U103" s="157">
        <v>1.3466</v>
      </c>
      <c r="V103" s="157">
        <f>ROUND(E103*U103,2)</f>
        <v>16.559999999999999</v>
      </c>
      <c r="W103" s="157"/>
      <c r="X103" s="157" t="s">
        <v>114</v>
      </c>
      <c r="Y103" s="157" t="s">
        <v>115</v>
      </c>
      <c r="Z103" s="147"/>
      <c r="AA103" s="147"/>
      <c r="AB103" s="147"/>
      <c r="AC103" s="147"/>
      <c r="AD103" s="147"/>
      <c r="AE103" s="147"/>
      <c r="AF103" s="147"/>
      <c r="AG103" s="147" t="s">
        <v>262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55</v>
      </c>
      <c r="B104" s="177" t="s">
        <v>270</v>
      </c>
      <c r="C104" s="185" t="s">
        <v>271</v>
      </c>
      <c r="D104" s="178" t="s">
        <v>112</v>
      </c>
      <c r="E104" s="179">
        <v>20</v>
      </c>
      <c r="F104" s="180"/>
      <c r="G104" s="181">
        <f>ROUND(E104*F104,2)</f>
        <v>0</v>
      </c>
      <c r="H104" s="158">
        <v>0</v>
      </c>
      <c r="I104" s="157">
        <f>ROUND(E104*H104,2)</f>
        <v>0</v>
      </c>
      <c r="J104" s="158">
        <v>1000</v>
      </c>
      <c r="K104" s="157">
        <f>ROUND(E104*J104,2)</f>
        <v>20000</v>
      </c>
      <c r="L104" s="157">
        <v>21</v>
      </c>
      <c r="M104" s="157">
        <f>G104*(1+L104/100)</f>
        <v>0</v>
      </c>
      <c r="N104" s="156">
        <v>1.9199999999999998E-2</v>
      </c>
      <c r="O104" s="156">
        <f>ROUND(E104*N104,2)</f>
        <v>0.38</v>
      </c>
      <c r="P104" s="156">
        <v>0</v>
      </c>
      <c r="Q104" s="156">
        <f>ROUND(E104*P104,2)</f>
        <v>0</v>
      </c>
      <c r="R104" s="157"/>
      <c r="S104" s="157" t="s">
        <v>147</v>
      </c>
      <c r="T104" s="157" t="s">
        <v>148</v>
      </c>
      <c r="U104" s="157">
        <v>0</v>
      </c>
      <c r="V104" s="157">
        <f>ROUND(E104*U104,2)</f>
        <v>0</v>
      </c>
      <c r="W104" s="157"/>
      <c r="X104" s="157" t="s">
        <v>114</v>
      </c>
      <c r="Y104" s="157" t="s">
        <v>115</v>
      </c>
      <c r="Z104" s="147"/>
      <c r="AA104" s="147"/>
      <c r="AB104" s="147"/>
      <c r="AC104" s="147"/>
      <c r="AD104" s="147"/>
      <c r="AE104" s="147"/>
      <c r="AF104" s="147"/>
      <c r="AG104" s="147" t="s">
        <v>164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56</v>
      </c>
      <c r="B105" s="177" t="s">
        <v>272</v>
      </c>
      <c r="C105" s="185" t="s">
        <v>273</v>
      </c>
      <c r="D105" s="178" t="s">
        <v>0</v>
      </c>
      <c r="E105" s="179">
        <v>374.428</v>
      </c>
      <c r="F105" s="180"/>
      <c r="G105" s="181">
        <f>ROUND(E105*F105,2)</f>
        <v>0</v>
      </c>
      <c r="H105" s="158">
        <v>0</v>
      </c>
      <c r="I105" s="157">
        <f>ROUND(E105*H105,2)</f>
        <v>0</v>
      </c>
      <c r="J105" s="158">
        <v>7.2</v>
      </c>
      <c r="K105" s="157">
        <f>ROUND(E105*J105,2)</f>
        <v>2695.88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113</v>
      </c>
      <c r="T105" s="157" t="s">
        <v>113</v>
      </c>
      <c r="U105" s="157">
        <v>0</v>
      </c>
      <c r="V105" s="157">
        <f>ROUND(E105*U105,2)</f>
        <v>0</v>
      </c>
      <c r="W105" s="157"/>
      <c r="X105" s="157" t="s">
        <v>256</v>
      </c>
      <c r="Y105" s="157" t="s">
        <v>115</v>
      </c>
      <c r="Z105" s="147"/>
      <c r="AA105" s="147"/>
      <c r="AB105" s="147"/>
      <c r="AC105" s="147"/>
      <c r="AD105" s="147"/>
      <c r="AE105" s="147"/>
      <c r="AF105" s="147"/>
      <c r="AG105" s="147" t="s">
        <v>257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108</v>
      </c>
      <c r="B106" s="164" t="s">
        <v>69</v>
      </c>
      <c r="C106" s="182" t="s">
        <v>70</v>
      </c>
      <c r="D106" s="165"/>
      <c r="E106" s="166"/>
      <c r="F106" s="167"/>
      <c r="G106" s="168">
        <f>SUMIF(AG107:AG108,"&lt;&gt;NOR",G107:G108)</f>
        <v>0</v>
      </c>
      <c r="H106" s="162"/>
      <c r="I106" s="162">
        <f>SUM(I107:I108)</f>
        <v>5788.16</v>
      </c>
      <c r="J106" s="162"/>
      <c r="K106" s="162">
        <f>SUM(K107:K108)</f>
        <v>4327.24</v>
      </c>
      <c r="L106" s="162"/>
      <c r="M106" s="162">
        <f>SUM(M107:M108)</f>
        <v>0</v>
      </c>
      <c r="N106" s="161"/>
      <c r="O106" s="161">
        <f>SUM(O107:O108)</f>
        <v>0.04</v>
      </c>
      <c r="P106" s="161"/>
      <c r="Q106" s="161">
        <f>SUM(Q107:Q108)</f>
        <v>0</v>
      </c>
      <c r="R106" s="162"/>
      <c r="S106" s="162"/>
      <c r="T106" s="162"/>
      <c r="U106" s="162"/>
      <c r="V106" s="162">
        <f>SUM(V107:V108)</f>
        <v>7.2</v>
      </c>
      <c r="W106" s="162"/>
      <c r="X106" s="162"/>
      <c r="Y106" s="162"/>
      <c r="AG106" t="s">
        <v>109</v>
      </c>
    </row>
    <row r="107" spans="1:60" outlineLevel="1" x14ac:dyDescent="0.2">
      <c r="A107" s="170">
        <v>57</v>
      </c>
      <c r="B107" s="171" t="s">
        <v>274</v>
      </c>
      <c r="C107" s="183" t="s">
        <v>275</v>
      </c>
      <c r="D107" s="172" t="s">
        <v>112</v>
      </c>
      <c r="E107" s="173">
        <v>10.82</v>
      </c>
      <c r="F107" s="174"/>
      <c r="G107" s="175">
        <f>ROUND(E107*F107,2)</f>
        <v>0</v>
      </c>
      <c r="H107" s="158">
        <v>534.95000000000005</v>
      </c>
      <c r="I107" s="157">
        <f>ROUND(E107*H107,2)</f>
        <v>5788.16</v>
      </c>
      <c r="J107" s="158">
        <v>399.93</v>
      </c>
      <c r="K107" s="157">
        <f>ROUND(E107*J107,2)</f>
        <v>4327.24</v>
      </c>
      <c r="L107" s="157">
        <v>21</v>
      </c>
      <c r="M107" s="157">
        <f>G107*(1+L107/100)</f>
        <v>0</v>
      </c>
      <c r="N107" s="156">
        <v>3.81E-3</v>
      </c>
      <c r="O107" s="156">
        <f>ROUND(E107*N107,2)</f>
        <v>0.04</v>
      </c>
      <c r="P107" s="156">
        <v>0</v>
      </c>
      <c r="Q107" s="156">
        <f>ROUND(E107*P107,2)</f>
        <v>0</v>
      </c>
      <c r="R107" s="157"/>
      <c r="S107" s="157" t="s">
        <v>113</v>
      </c>
      <c r="T107" s="157" t="s">
        <v>276</v>
      </c>
      <c r="U107" s="157">
        <v>0.66559000000000001</v>
      </c>
      <c r="V107" s="157">
        <f>ROUND(E107*U107,2)</f>
        <v>7.2</v>
      </c>
      <c r="W107" s="157"/>
      <c r="X107" s="157" t="s">
        <v>277</v>
      </c>
      <c r="Y107" s="157" t="s">
        <v>115</v>
      </c>
      <c r="Z107" s="147"/>
      <c r="AA107" s="147"/>
      <c r="AB107" s="147"/>
      <c r="AC107" s="147"/>
      <c r="AD107" s="147"/>
      <c r="AE107" s="147"/>
      <c r="AF107" s="147"/>
      <c r="AG107" s="147" t="s">
        <v>278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449" t="s">
        <v>279</v>
      </c>
      <c r="D108" s="450"/>
      <c r="E108" s="450"/>
      <c r="F108" s="450"/>
      <c r="G108" s="450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182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3" t="s">
        <v>108</v>
      </c>
      <c r="B109" s="164" t="s">
        <v>71</v>
      </c>
      <c r="C109" s="182" t="s">
        <v>72</v>
      </c>
      <c r="D109" s="165"/>
      <c r="E109" s="166"/>
      <c r="F109" s="167"/>
      <c r="G109" s="168">
        <f>SUMIF(AG110:AG118,"&lt;&gt;NOR",G110:G118)</f>
        <v>0</v>
      </c>
      <c r="H109" s="162"/>
      <c r="I109" s="162">
        <f>SUM(I110:I118)</f>
        <v>9210.8100000000013</v>
      </c>
      <c r="J109" s="162"/>
      <c r="K109" s="162">
        <f>SUM(K110:K118)</f>
        <v>55260.32</v>
      </c>
      <c r="L109" s="162"/>
      <c r="M109" s="162">
        <f>SUM(M110:M118)</f>
        <v>0</v>
      </c>
      <c r="N109" s="161"/>
      <c r="O109" s="161">
        <f>SUM(O110:O118)</f>
        <v>0.16</v>
      </c>
      <c r="P109" s="161"/>
      <c r="Q109" s="161">
        <f>SUM(Q110:Q118)</f>
        <v>0</v>
      </c>
      <c r="R109" s="162"/>
      <c r="S109" s="162"/>
      <c r="T109" s="162"/>
      <c r="U109" s="162"/>
      <c r="V109" s="162">
        <f>SUM(V110:V118)</f>
        <v>96.18</v>
      </c>
      <c r="W109" s="162"/>
      <c r="X109" s="162"/>
      <c r="Y109" s="162"/>
      <c r="AG109" t="s">
        <v>109</v>
      </c>
    </row>
    <row r="110" spans="1:60" outlineLevel="1" x14ac:dyDescent="0.2">
      <c r="A110" s="170">
        <v>58</v>
      </c>
      <c r="B110" s="171" t="s">
        <v>280</v>
      </c>
      <c r="C110" s="183" t="s">
        <v>281</v>
      </c>
      <c r="D110" s="172" t="s">
        <v>112</v>
      </c>
      <c r="E110" s="173">
        <v>701.25710000000004</v>
      </c>
      <c r="F110" s="174"/>
      <c r="G110" s="175">
        <f>ROUND(E110*F110,2)</f>
        <v>0</v>
      </c>
      <c r="H110" s="158">
        <v>5.59</v>
      </c>
      <c r="I110" s="157">
        <f>ROUND(E110*H110,2)</f>
        <v>3920.03</v>
      </c>
      <c r="J110" s="158">
        <v>18.71</v>
      </c>
      <c r="K110" s="157">
        <f>ROUND(E110*J110,2)</f>
        <v>13120.52</v>
      </c>
      <c r="L110" s="157">
        <v>21</v>
      </c>
      <c r="M110" s="157">
        <f>G110*(1+L110/100)</f>
        <v>0</v>
      </c>
      <c r="N110" s="156">
        <v>6.9999999999999994E-5</v>
      </c>
      <c r="O110" s="156">
        <f>ROUND(E110*N110,2)</f>
        <v>0.05</v>
      </c>
      <c r="P110" s="156">
        <v>0</v>
      </c>
      <c r="Q110" s="156">
        <f>ROUND(E110*P110,2)</f>
        <v>0</v>
      </c>
      <c r="R110" s="157"/>
      <c r="S110" s="157" t="s">
        <v>113</v>
      </c>
      <c r="T110" s="157" t="s">
        <v>113</v>
      </c>
      <c r="U110" s="157">
        <v>3.2480000000000002E-2</v>
      </c>
      <c r="V110" s="157">
        <f>ROUND(E110*U110,2)</f>
        <v>22.78</v>
      </c>
      <c r="W110" s="157"/>
      <c r="X110" s="157" t="s">
        <v>114</v>
      </c>
      <c r="Y110" s="157" t="s">
        <v>115</v>
      </c>
      <c r="Z110" s="147"/>
      <c r="AA110" s="147"/>
      <c r="AB110" s="147"/>
      <c r="AC110" s="147"/>
      <c r="AD110" s="147"/>
      <c r="AE110" s="147"/>
      <c r="AF110" s="147"/>
      <c r="AG110" s="147" t="s">
        <v>262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4" t="s">
        <v>282</v>
      </c>
      <c r="D111" s="159"/>
      <c r="E111" s="160">
        <v>701.25710000000004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118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0">
        <v>59</v>
      </c>
      <c r="B112" s="171" t="s">
        <v>283</v>
      </c>
      <c r="C112" s="183" t="s">
        <v>284</v>
      </c>
      <c r="D112" s="172" t="s">
        <v>112</v>
      </c>
      <c r="E112" s="173">
        <v>430.04649999999998</v>
      </c>
      <c r="F112" s="174"/>
      <c r="G112" s="175">
        <f>ROUND(E112*F112,2)</f>
        <v>0</v>
      </c>
      <c r="H112" s="158">
        <v>6.69</v>
      </c>
      <c r="I112" s="157">
        <f>ROUND(E112*H112,2)</f>
        <v>2877.01</v>
      </c>
      <c r="J112" s="158">
        <v>58.51</v>
      </c>
      <c r="K112" s="157">
        <f>ROUND(E112*J112,2)</f>
        <v>25162.02</v>
      </c>
      <c r="L112" s="157">
        <v>21</v>
      </c>
      <c r="M112" s="157">
        <f>G112*(1+L112/100)</f>
        <v>0</v>
      </c>
      <c r="N112" s="156">
        <v>1.6000000000000001E-4</v>
      </c>
      <c r="O112" s="156">
        <f>ROUND(E112*N112,2)</f>
        <v>7.0000000000000007E-2</v>
      </c>
      <c r="P112" s="156">
        <v>0</v>
      </c>
      <c r="Q112" s="156">
        <f>ROUND(E112*P112,2)</f>
        <v>0</v>
      </c>
      <c r="R112" s="157"/>
      <c r="S112" s="157" t="s">
        <v>113</v>
      </c>
      <c r="T112" s="157" t="s">
        <v>113</v>
      </c>
      <c r="U112" s="157">
        <v>0.10191</v>
      </c>
      <c r="V112" s="157">
        <f>ROUND(E112*U112,2)</f>
        <v>43.83</v>
      </c>
      <c r="W112" s="157"/>
      <c r="X112" s="157" t="s">
        <v>114</v>
      </c>
      <c r="Y112" s="157" t="s">
        <v>115</v>
      </c>
      <c r="Z112" s="147"/>
      <c r="AA112" s="147"/>
      <c r="AB112" s="147"/>
      <c r="AC112" s="147"/>
      <c r="AD112" s="147"/>
      <c r="AE112" s="147"/>
      <c r="AF112" s="147"/>
      <c r="AG112" s="147" t="s">
        <v>262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4" t="s">
        <v>285</v>
      </c>
      <c r="D113" s="159"/>
      <c r="E113" s="160">
        <v>250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118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4" t="s">
        <v>286</v>
      </c>
      <c r="D114" s="159"/>
      <c r="E114" s="160">
        <v>154.24199999999999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118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4" t="s">
        <v>287</v>
      </c>
      <c r="D115" s="159"/>
      <c r="E115" s="160">
        <v>25.804500000000001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118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0">
        <v>60</v>
      </c>
      <c r="B116" s="171" t="s">
        <v>288</v>
      </c>
      <c r="C116" s="183" t="s">
        <v>289</v>
      </c>
      <c r="D116" s="172" t="s">
        <v>112</v>
      </c>
      <c r="E116" s="173">
        <v>271.2106</v>
      </c>
      <c r="F116" s="174"/>
      <c r="G116" s="175">
        <f>ROUND(E116*F116,2)</f>
        <v>0</v>
      </c>
      <c r="H116" s="158">
        <v>8.9</v>
      </c>
      <c r="I116" s="157">
        <f>ROUND(E116*H116,2)</f>
        <v>2413.77</v>
      </c>
      <c r="J116" s="158">
        <v>62.6</v>
      </c>
      <c r="K116" s="157">
        <f>ROUND(E116*J116,2)</f>
        <v>16977.78</v>
      </c>
      <c r="L116" s="157">
        <v>21</v>
      </c>
      <c r="M116" s="157">
        <f>G116*(1+L116/100)</f>
        <v>0</v>
      </c>
      <c r="N116" s="156">
        <v>1.6000000000000001E-4</v>
      </c>
      <c r="O116" s="156">
        <f>ROUND(E116*N116,2)</f>
        <v>0.04</v>
      </c>
      <c r="P116" s="156">
        <v>0</v>
      </c>
      <c r="Q116" s="156">
        <f>ROUND(E116*P116,2)</f>
        <v>0</v>
      </c>
      <c r="R116" s="157"/>
      <c r="S116" s="157" t="s">
        <v>113</v>
      </c>
      <c r="T116" s="157" t="s">
        <v>113</v>
      </c>
      <c r="U116" s="157">
        <v>0.10902000000000001</v>
      </c>
      <c r="V116" s="157">
        <f>ROUND(E116*U116,2)</f>
        <v>29.57</v>
      </c>
      <c r="W116" s="157"/>
      <c r="X116" s="157" t="s">
        <v>114</v>
      </c>
      <c r="Y116" s="157" t="s">
        <v>115</v>
      </c>
      <c r="Z116" s="147"/>
      <c r="AA116" s="147"/>
      <c r="AB116" s="147"/>
      <c r="AC116" s="147"/>
      <c r="AD116" s="147"/>
      <c r="AE116" s="147"/>
      <c r="AF116" s="147"/>
      <c r="AG116" s="147" t="s">
        <v>116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4" t="s">
        <v>290</v>
      </c>
      <c r="D117" s="159"/>
      <c r="E117" s="160">
        <v>32.250599999999999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118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4" t="s">
        <v>291</v>
      </c>
      <c r="D118" s="159"/>
      <c r="E118" s="160">
        <v>238.96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118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3" t="s">
        <v>108</v>
      </c>
      <c r="B119" s="164" t="s">
        <v>73</v>
      </c>
      <c r="C119" s="182" t="s">
        <v>74</v>
      </c>
      <c r="D119" s="165"/>
      <c r="E119" s="166"/>
      <c r="F119" s="167"/>
      <c r="G119" s="168">
        <f>SUMIF(AG120:AG120,"&lt;&gt;NOR",G120:G120)</f>
        <v>0</v>
      </c>
      <c r="H119" s="162"/>
      <c r="I119" s="162">
        <f>SUM(I120:I120)</f>
        <v>0</v>
      </c>
      <c r="J119" s="162"/>
      <c r="K119" s="162">
        <f>SUM(K120:K120)</f>
        <v>0</v>
      </c>
      <c r="L119" s="162"/>
      <c r="M119" s="162">
        <f>SUM(M120:M120)</f>
        <v>0</v>
      </c>
      <c r="N119" s="161"/>
      <c r="O119" s="161">
        <f>SUM(O120:O120)</f>
        <v>0</v>
      </c>
      <c r="P119" s="161"/>
      <c r="Q119" s="161">
        <f>SUM(Q120:Q120)</f>
        <v>0</v>
      </c>
      <c r="R119" s="162"/>
      <c r="S119" s="162"/>
      <c r="T119" s="162"/>
      <c r="U119" s="162"/>
      <c r="V119" s="162">
        <f>SUM(V120:V120)</f>
        <v>0</v>
      </c>
      <c r="W119" s="162"/>
      <c r="X119" s="162"/>
      <c r="Y119" s="162"/>
      <c r="AG119" t="s">
        <v>109</v>
      </c>
    </row>
    <row r="120" spans="1:60" outlineLevel="1" x14ac:dyDescent="0.2">
      <c r="A120" s="176">
        <v>61</v>
      </c>
      <c r="B120" s="177" t="s">
        <v>292</v>
      </c>
      <c r="C120" s="185" t="s">
        <v>293</v>
      </c>
      <c r="D120" s="178" t="s">
        <v>247</v>
      </c>
      <c r="E120" s="179">
        <v>1</v>
      </c>
      <c r="F120" s="180"/>
      <c r="G120" s="181">
        <f>ROUND(E120*F120,2)</f>
        <v>0</v>
      </c>
      <c r="H120" s="158">
        <v>0</v>
      </c>
      <c r="I120" s="157">
        <f>ROUND(E120*H120,2)</f>
        <v>0</v>
      </c>
      <c r="J120" s="158">
        <v>0</v>
      </c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147</v>
      </c>
      <c r="T120" s="157" t="s">
        <v>148</v>
      </c>
      <c r="U120" s="157">
        <v>0</v>
      </c>
      <c r="V120" s="157">
        <f>ROUND(E120*U120,2)</f>
        <v>0</v>
      </c>
      <c r="W120" s="157"/>
      <c r="X120" s="157" t="s">
        <v>114</v>
      </c>
      <c r="Y120" s="157" t="s">
        <v>115</v>
      </c>
      <c r="Z120" s="147"/>
      <c r="AA120" s="147"/>
      <c r="AB120" s="147"/>
      <c r="AC120" s="147"/>
      <c r="AD120" s="147"/>
      <c r="AE120" s="147"/>
      <c r="AF120" s="147"/>
      <c r="AG120" s="147" t="s">
        <v>164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3" t="s">
        <v>108</v>
      </c>
      <c r="B121" s="164" t="s">
        <v>75</v>
      </c>
      <c r="C121" s="182" t="s">
        <v>76</v>
      </c>
      <c r="D121" s="165"/>
      <c r="E121" s="166"/>
      <c r="F121" s="167"/>
      <c r="G121" s="168">
        <f>SUMIF(AG122:AG122,"&lt;&gt;NOR",G122:G122)</f>
        <v>0</v>
      </c>
      <c r="H121" s="162"/>
      <c r="I121" s="162">
        <f>SUM(I122:I122)</f>
        <v>0</v>
      </c>
      <c r="J121" s="162"/>
      <c r="K121" s="162">
        <f>SUM(K122:K122)</f>
        <v>0</v>
      </c>
      <c r="L121" s="162"/>
      <c r="M121" s="162">
        <f>SUM(M122:M122)</f>
        <v>0</v>
      </c>
      <c r="N121" s="161"/>
      <c r="O121" s="161">
        <f>SUM(O122:O122)</f>
        <v>0</v>
      </c>
      <c r="P121" s="161"/>
      <c r="Q121" s="161">
        <f>SUM(Q122:Q122)</f>
        <v>0</v>
      </c>
      <c r="R121" s="162"/>
      <c r="S121" s="162"/>
      <c r="T121" s="162"/>
      <c r="U121" s="162"/>
      <c r="V121" s="162">
        <f>SUM(V122:V122)</f>
        <v>0</v>
      </c>
      <c r="W121" s="162"/>
      <c r="X121" s="162"/>
      <c r="Y121" s="162"/>
      <c r="AG121" t="s">
        <v>109</v>
      </c>
    </row>
    <row r="122" spans="1:60" outlineLevel="1" x14ac:dyDescent="0.2">
      <c r="A122" s="176">
        <v>62</v>
      </c>
      <c r="B122" s="177" t="s">
        <v>294</v>
      </c>
      <c r="C122" s="185" t="s">
        <v>295</v>
      </c>
      <c r="D122" s="178" t="s">
        <v>247</v>
      </c>
      <c r="E122" s="179">
        <v>1</v>
      </c>
      <c r="F122" s="180"/>
      <c r="G122" s="181">
        <f>ROUND(E122*F122,2)</f>
        <v>0</v>
      </c>
      <c r="H122" s="158">
        <v>0</v>
      </c>
      <c r="I122" s="157">
        <f>ROUND(E122*H122,2)</f>
        <v>0</v>
      </c>
      <c r="J122" s="158">
        <v>0</v>
      </c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147</v>
      </c>
      <c r="T122" s="157" t="s">
        <v>148</v>
      </c>
      <c r="U122" s="157">
        <v>0</v>
      </c>
      <c r="V122" s="157">
        <f>ROUND(E122*U122,2)</f>
        <v>0</v>
      </c>
      <c r="W122" s="157"/>
      <c r="X122" s="157" t="s">
        <v>114</v>
      </c>
      <c r="Y122" s="157" t="s">
        <v>115</v>
      </c>
      <c r="Z122" s="147"/>
      <c r="AA122" s="147"/>
      <c r="AB122" s="147"/>
      <c r="AC122" s="147"/>
      <c r="AD122" s="147"/>
      <c r="AE122" s="147"/>
      <c r="AF122" s="147"/>
      <c r="AG122" s="147" t="s">
        <v>116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108</v>
      </c>
      <c r="B123" s="164" t="s">
        <v>77</v>
      </c>
      <c r="C123" s="182" t="s">
        <v>78</v>
      </c>
      <c r="D123" s="165"/>
      <c r="E123" s="166"/>
      <c r="F123" s="167"/>
      <c r="G123" s="168">
        <f>SUMIF(AG124:AG130,"&lt;&gt;NOR",G124:G130)</f>
        <v>0</v>
      </c>
      <c r="H123" s="162"/>
      <c r="I123" s="162">
        <f>SUM(I124:I130)</f>
        <v>0</v>
      </c>
      <c r="J123" s="162"/>
      <c r="K123" s="162">
        <f>SUM(K124:K130)</f>
        <v>105361.62</v>
      </c>
      <c r="L123" s="162"/>
      <c r="M123" s="162">
        <f>SUM(M124:M130)</f>
        <v>0</v>
      </c>
      <c r="N123" s="161"/>
      <c r="O123" s="161">
        <f>SUM(O124:O130)</f>
        <v>0</v>
      </c>
      <c r="P123" s="161"/>
      <c r="Q123" s="161">
        <f>SUM(Q124:Q130)</f>
        <v>0</v>
      </c>
      <c r="R123" s="162"/>
      <c r="S123" s="162"/>
      <c r="T123" s="162"/>
      <c r="U123" s="162"/>
      <c r="V123" s="162">
        <f>SUM(V124:V130)</f>
        <v>53.3</v>
      </c>
      <c r="W123" s="162"/>
      <c r="X123" s="162"/>
      <c r="Y123" s="162"/>
      <c r="AG123" t="s">
        <v>109</v>
      </c>
    </row>
    <row r="124" spans="1:60" outlineLevel="1" x14ac:dyDescent="0.2">
      <c r="A124" s="176">
        <v>63</v>
      </c>
      <c r="B124" s="177" t="s">
        <v>296</v>
      </c>
      <c r="C124" s="185" t="s">
        <v>297</v>
      </c>
      <c r="D124" s="178" t="s">
        <v>124</v>
      </c>
      <c r="E124" s="179">
        <v>12.64026</v>
      </c>
      <c r="F124" s="180"/>
      <c r="G124" s="181">
        <f>ROUND(E124*F124,2)</f>
        <v>0</v>
      </c>
      <c r="H124" s="158">
        <v>0</v>
      </c>
      <c r="I124" s="157">
        <f>ROUND(E124*H124,2)</f>
        <v>0</v>
      </c>
      <c r="J124" s="158">
        <v>427</v>
      </c>
      <c r="K124" s="157">
        <f>ROUND(E124*J124,2)</f>
        <v>5397.39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113</v>
      </c>
      <c r="T124" s="157" t="s">
        <v>113</v>
      </c>
      <c r="U124" s="157">
        <v>0.93300000000000005</v>
      </c>
      <c r="V124" s="157">
        <f>ROUND(E124*U124,2)</f>
        <v>11.79</v>
      </c>
      <c r="W124" s="157"/>
      <c r="X124" s="157" t="s">
        <v>298</v>
      </c>
      <c r="Y124" s="157" t="s">
        <v>115</v>
      </c>
      <c r="Z124" s="147"/>
      <c r="AA124" s="147"/>
      <c r="AB124" s="147"/>
      <c r="AC124" s="147"/>
      <c r="AD124" s="147"/>
      <c r="AE124" s="147"/>
      <c r="AF124" s="147"/>
      <c r="AG124" s="147" t="s">
        <v>299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0">
        <v>64</v>
      </c>
      <c r="B125" s="171" t="s">
        <v>300</v>
      </c>
      <c r="C125" s="183" t="s">
        <v>301</v>
      </c>
      <c r="D125" s="172" t="s">
        <v>124</v>
      </c>
      <c r="E125" s="173">
        <v>25.280519999999999</v>
      </c>
      <c r="F125" s="174"/>
      <c r="G125" s="175">
        <f>ROUND(E125*F125,2)</f>
        <v>0</v>
      </c>
      <c r="H125" s="158">
        <v>0</v>
      </c>
      <c r="I125" s="157">
        <f>ROUND(E125*H125,2)</f>
        <v>0</v>
      </c>
      <c r="J125" s="158">
        <v>275.5</v>
      </c>
      <c r="K125" s="157">
        <f>ROUND(E125*J125,2)</f>
        <v>6964.78</v>
      </c>
      <c r="L125" s="157">
        <v>21</v>
      </c>
      <c r="M125" s="157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7"/>
      <c r="S125" s="157" t="s">
        <v>113</v>
      </c>
      <c r="T125" s="157" t="s">
        <v>113</v>
      </c>
      <c r="U125" s="157">
        <v>0.49</v>
      </c>
      <c r="V125" s="157">
        <f>ROUND(E125*U125,2)</f>
        <v>12.39</v>
      </c>
      <c r="W125" s="157"/>
      <c r="X125" s="157" t="s">
        <v>298</v>
      </c>
      <c r="Y125" s="157" t="s">
        <v>115</v>
      </c>
      <c r="Z125" s="147"/>
      <c r="AA125" s="147"/>
      <c r="AB125" s="147"/>
      <c r="AC125" s="147"/>
      <c r="AD125" s="147"/>
      <c r="AE125" s="147"/>
      <c r="AF125" s="147"/>
      <c r="AG125" s="147" t="s">
        <v>299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449" t="s">
        <v>302</v>
      </c>
      <c r="D126" s="450"/>
      <c r="E126" s="450"/>
      <c r="F126" s="450"/>
      <c r="G126" s="45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182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65</v>
      </c>
      <c r="B127" s="177" t="s">
        <v>303</v>
      </c>
      <c r="C127" s="185" t="s">
        <v>304</v>
      </c>
      <c r="D127" s="178" t="s">
        <v>124</v>
      </c>
      <c r="E127" s="179">
        <v>480.32988</v>
      </c>
      <c r="F127" s="180"/>
      <c r="G127" s="181">
        <f>ROUND(E127*F127,2)</f>
        <v>0</v>
      </c>
      <c r="H127" s="158">
        <v>0</v>
      </c>
      <c r="I127" s="157">
        <f>ROUND(E127*H127,2)</f>
        <v>0</v>
      </c>
      <c r="J127" s="158">
        <v>25</v>
      </c>
      <c r="K127" s="157">
        <f>ROUND(E127*J127,2)</f>
        <v>12008.25</v>
      </c>
      <c r="L127" s="157">
        <v>21</v>
      </c>
      <c r="M127" s="157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7"/>
      <c r="S127" s="157" t="s">
        <v>113</v>
      </c>
      <c r="T127" s="157" t="s">
        <v>113</v>
      </c>
      <c r="U127" s="157">
        <v>0</v>
      </c>
      <c r="V127" s="157">
        <f>ROUND(E127*U127,2)</f>
        <v>0</v>
      </c>
      <c r="W127" s="157"/>
      <c r="X127" s="157" t="s">
        <v>298</v>
      </c>
      <c r="Y127" s="157" t="s">
        <v>115</v>
      </c>
      <c r="Z127" s="147"/>
      <c r="AA127" s="147"/>
      <c r="AB127" s="147"/>
      <c r="AC127" s="147"/>
      <c r="AD127" s="147"/>
      <c r="AE127" s="147"/>
      <c r="AF127" s="147"/>
      <c r="AG127" s="147" t="s">
        <v>299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66</v>
      </c>
      <c r="B128" s="177" t="s">
        <v>305</v>
      </c>
      <c r="C128" s="185" t="s">
        <v>306</v>
      </c>
      <c r="D128" s="178" t="s">
        <v>124</v>
      </c>
      <c r="E128" s="179">
        <v>25.280519999999999</v>
      </c>
      <c r="F128" s="180"/>
      <c r="G128" s="181">
        <f>ROUND(E128*F128,2)</f>
        <v>0</v>
      </c>
      <c r="H128" s="158">
        <v>0</v>
      </c>
      <c r="I128" s="157">
        <f>ROUND(E128*H128,2)</f>
        <v>0</v>
      </c>
      <c r="J128" s="158">
        <v>391.5</v>
      </c>
      <c r="K128" s="157">
        <f>ROUND(E128*J128,2)</f>
        <v>9897.32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113</v>
      </c>
      <c r="T128" s="157" t="s">
        <v>113</v>
      </c>
      <c r="U128" s="157">
        <v>0.94199999999999995</v>
      </c>
      <c r="V128" s="157">
        <f>ROUND(E128*U128,2)</f>
        <v>23.81</v>
      </c>
      <c r="W128" s="157"/>
      <c r="X128" s="157" t="s">
        <v>298</v>
      </c>
      <c r="Y128" s="157" t="s">
        <v>115</v>
      </c>
      <c r="Z128" s="147"/>
      <c r="AA128" s="147"/>
      <c r="AB128" s="147"/>
      <c r="AC128" s="147"/>
      <c r="AD128" s="147"/>
      <c r="AE128" s="147"/>
      <c r="AF128" s="147"/>
      <c r="AG128" s="147" t="s">
        <v>299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67</v>
      </c>
      <c r="B129" s="177" t="s">
        <v>307</v>
      </c>
      <c r="C129" s="185" t="s">
        <v>308</v>
      </c>
      <c r="D129" s="178" t="s">
        <v>124</v>
      </c>
      <c r="E129" s="179">
        <v>50.561039999999998</v>
      </c>
      <c r="F129" s="180"/>
      <c r="G129" s="181">
        <f>ROUND(E129*F129,2)</f>
        <v>0</v>
      </c>
      <c r="H129" s="158">
        <v>0</v>
      </c>
      <c r="I129" s="157">
        <f>ROUND(E129*H129,2)</f>
        <v>0</v>
      </c>
      <c r="J129" s="158">
        <v>43.6</v>
      </c>
      <c r="K129" s="157">
        <f>ROUND(E129*J129,2)</f>
        <v>2204.46</v>
      </c>
      <c r="L129" s="157">
        <v>21</v>
      </c>
      <c r="M129" s="157">
        <f>G129*(1+L129/100)</f>
        <v>0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7"/>
      <c r="S129" s="157" t="s">
        <v>113</v>
      </c>
      <c r="T129" s="157" t="s">
        <v>113</v>
      </c>
      <c r="U129" s="157">
        <v>0.105</v>
      </c>
      <c r="V129" s="157">
        <f>ROUND(E129*U129,2)</f>
        <v>5.31</v>
      </c>
      <c r="W129" s="157"/>
      <c r="X129" s="157" t="s">
        <v>298</v>
      </c>
      <c r="Y129" s="157" t="s">
        <v>115</v>
      </c>
      <c r="Z129" s="147"/>
      <c r="AA129" s="147"/>
      <c r="AB129" s="147"/>
      <c r="AC129" s="147"/>
      <c r="AD129" s="147"/>
      <c r="AE129" s="147"/>
      <c r="AF129" s="147"/>
      <c r="AG129" s="147" t="s">
        <v>299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0">
        <v>68</v>
      </c>
      <c r="B130" s="171" t="s">
        <v>309</v>
      </c>
      <c r="C130" s="183" t="s">
        <v>310</v>
      </c>
      <c r="D130" s="172" t="s">
        <v>124</v>
      </c>
      <c r="E130" s="173">
        <v>25.280519999999999</v>
      </c>
      <c r="F130" s="174"/>
      <c r="G130" s="175">
        <f>ROUND(E130*F130,2)</f>
        <v>0</v>
      </c>
      <c r="H130" s="158">
        <v>0</v>
      </c>
      <c r="I130" s="157">
        <f>ROUND(E130*H130,2)</f>
        <v>0</v>
      </c>
      <c r="J130" s="158">
        <v>2725</v>
      </c>
      <c r="K130" s="157">
        <f>ROUND(E130*J130,2)</f>
        <v>68889.42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7"/>
      <c r="S130" s="157" t="s">
        <v>113</v>
      </c>
      <c r="T130" s="157" t="s">
        <v>113</v>
      </c>
      <c r="U130" s="157">
        <v>0</v>
      </c>
      <c r="V130" s="157">
        <f>ROUND(E130*U130,2)</f>
        <v>0</v>
      </c>
      <c r="W130" s="157"/>
      <c r="X130" s="157" t="s">
        <v>298</v>
      </c>
      <c r="Y130" s="157" t="s">
        <v>115</v>
      </c>
      <c r="Z130" s="147"/>
      <c r="AA130" s="147"/>
      <c r="AB130" s="147"/>
      <c r="AC130" s="147"/>
      <c r="AD130" s="147"/>
      <c r="AE130" s="147"/>
      <c r="AF130" s="147"/>
      <c r="AG130" s="147" t="s">
        <v>299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3"/>
      <c r="B131" s="4"/>
      <c r="C131" s="18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12</v>
      </c>
      <c r="AF131">
        <v>21</v>
      </c>
      <c r="AG131" t="s">
        <v>94</v>
      </c>
    </row>
    <row r="132" spans="1:60" x14ac:dyDescent="0.2">
      <c r="A132" s="150"/>
      <c r="B132" s="151" t="s">
        <v>31</v>
      </c>
      <c r="C132" s="187"/>
      <c r="D132" s="152"/>
      <c r="E132" s="153"/>
      <c r="F132" s="153"/>
      <c r="G132" s="169">
        <f>G8+G28+G45+G61+G94+G96+G98+G106+G109+G119+G121+G123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311</v>
      </c>
    </row>
    <row r="133" spans="1:60" x14ac:dyDescent="0.2">
      <c r="A133" s="3"/>
      <c r="B133" s="4"/>
      <c r="C133" s="186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">
      <c r="A134" s="3"/>
      <c r="B134" s="4"/>
      <c r="C134" s="186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">
      <c r="A135" s="458" t="s">
        <v>312</v>
      </c>
      <c r="B135" s="458"/>
      <c r="C135" s="459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437"/>
      <c r="B136" s="438"/>
      <c r="C136" s="439"/>
      <c r="D136" s="438"/>
      <c r="E136" s="438"/>
      <c r="F136" s="438"/>
      <c r="G136" s="44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G136" t="s">
        <v>313</v>
      </c>
    </row>
    <row r="137" spans="1:60" x14ac:dyDescent="0.2">
      <c r="A137" s="441"/>
      <c r="B137" s="442"/>
      <c r="C137" s="443"/>
      <c r="D137" s="442"/>
      <c r="E137" s="442"/>
      <c r="F137" s="442"/>
      <c r="G137" s="4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441"/>
      <c r="B138" s="442"/>
      <c r="C138" s="443"/>
      <c r="D138" s="442"/>
      <c r="E138" s="442"/>
      <c r="F138" s="442"/>
      <c r="G138" s="4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441"/>
      <c r="B139" s="442"/>
      <c r="C139" s="443"/>
      <c r="D139" s="442"/>
      <c r="E139" s="442"/>
      <c r="F139" s="442"/>
      <c r="G139" s="4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445"/>
      <c r="B140" s="446"/>
      <c r="C140" s="447"/>
      <c r="D140" s="446"/>
      <c r="E140" s="446"/>
      <c r="F140" s="446"/>
      <c r="G140" s="44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3"/>
      <c r="B141" s="4"/>
      <c r="C141" s="186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C142" s="188"/>
      <c r="D142" s="10"/>
      <c r="AG142" t="s">
        <v>314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35:C135"/>
    <mergeCell ref="A136:G140"/>
    <mergeCell ref="C47:G47"/>
    <mergeCell ref="C53:G53"/>
    <mergeCell ref="C71:G71"/>
    <mergeCell ref="C77:G77"/>
    <mergeCell ref="C79:G79"/>
    <mergeCell ref="C108:G108"/>
    <mergeCell ref="C126:G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1"/>
  <sheetViews>
    <sheetView view="pageBreakPreview" topLeftCell="A87" zoomScaleNormal="100" zoomScaleSheetLayoutView="100" workbookViewId="0">
      <selection activeCell="D91" sqref="D91"/>
    </sheetView>
  </sheetViews>
  <sheetFormatPr defaultRowHeight="12.75" x14ac:dyDescent="0.2"/>
  <cols>
    <col min="1" max="1" width="4.7109375" style="279" customWidth="1"/>
    <col min="2" max="2" width="102.7109375" style="279" customWidth="1"/>
    <col min="3" max="3" width="10.7109375" style="279" customWidth="1"/>
    <col min="4" max="4" width="4.7109375" style="326" customWidth="1"/>
    <col min="5" max="5" width="15.7109375" style="279" customWidth="1"/>
    <col min="6" max="6" width="16.7109375" style="279" customWidth="1"/>
    <col min="7" max="7" width="9.140625" style="279"/>
    <col min="8" max="8" width="14.28515625" style="279" bestFit="1" customWidth="1"/>
    <col min="9" max="256" width="9.140625" style="279"/>
    <col min="257" max="257" width="4.7109375" style="279" customWidth="1"/>
    <col min="258" max="258" width="102.7109375" style="279" customWidth="1"/>
    <col min="259" max="259" width="10.7109375" style="279" customWidth="1"/>
    <col min="260" max="260" width="4.7109375" style="279" customWidth="1"/>
    <col min="261" max="261" width="15.7109375" style="279" customWidth="1"/>
    <col min="262" max="262" width="16.7109375" style="279" customWidth="1"/>
    <col min="263" max="263" width="9.140625" style="279"/>
    <col min="264" max="264" width="14.28515625" style="279" bestFit="1" customWidth="1"/>
    <col min="265" max="512" width="9.140625" style="279"/>
    <col min="513" max="513" width="4.7109375" style="279" customWidth="1"/>
    <col min="514" max="514" width="102.7109375" style="279" customWidth="1"/>
    <col min="515" max="515" width="10.7109375" style="279" customWidth="1"/>
    <col min="516" max="516" width="4.7109375" style="279" customWidth="1"/>
    <col min="517" max="517" width="15.7109375" style="279" customWidth="1"/>
    <col min="518" max="518" width="16.7109375" style="279" customWidth="1"/>
    <col min="519" max="519" width="9.140625" style="279"/>
    <col min="520" max="520" width="14.28515625" style="279" bestFit="1" customWidth="1"/>
    <col min="521" max="768" width="9.140625" style="279"/>
    <col min="769" max="769" width="4.7109375" style="279" customWidth="1"/>
    <col min="770" max="770" width="102.7109375" style="279" customWidth="1"/>
    <col min="771" max="771" width="10.7109375" style="279" customWidth="1"/>
    <col min="772" max="772" width="4.7109375" style="279" customWidth="1"/>
    <col min="773" max="773" width="15.7109375" style="279" customWidth="1"/>
    <col min="774" max="774" width="16.7109375" style="279" customWidth="1"/>
    <col min="775" max="775" width="9.140625" style="279"/>
    <col min="776" max="776" width="14.28515625" style="279" bestFit="1" customWidth="1"/>
    <col min="777" max="1024" width="9.140625" style="279"/>
    <col min="1025" max="1025" width="4.7109375" style="279" customWidth="1"/>
    <col min="1026" max="1026" width="102.7109375" style="279" customWidth="1"/>
    <col min="1027" max="1027" width="10.7109375" style="279" customWidth="1"/>
    <col min="1028" max="1028" width="4.7109375" style="279" customWidth="1"/>
    <col min="1029" max="1029" width="15.7109375" style="279" customWidth="1"/>
    <col min="1030" max="1030" width="16.7109375" style="279" customWidth="1"/>
    <col min="1031" max="1031" width="9.140625" style="279"/>
    <col min="1032" max="1032" width="14.28515625" style="279" bestFit="1" customWidth="1"/>
    <col min="1033" max="1280" width="9.140625" style="279"/>
    <col min="1281" max="1281" width="4.7109375" style="279" customWidth="1"/>
    <col min="1282" max="1282" width="102.7109375" style="279" customWidth="1"/>
    <col min="1283" max="1283" width="10.7109375" style="279" customWidth="1"/>
    <col min="1284" max="1284" width="4.7109375" style="279" customWidth="1"/>
    <col min="1285" max="1285" width="15.7109375" style="279" customWidth="1"/>
    <col min="1286" max="1286" width="16.7109375" style="279" customWidth="1"/>
    <col min="1287" max="1287" width="9.140625" style="279"/>
    <col min="1288" max="1288" width="14.28515625" style="279" bestFit="1" customWidth="1"/>
    <col min="1289" max="1536" width="9.140625" style="279"/>
    <col min="1537" max="1537" width="4.7109375" style="279" customWidth="1"/>
    <col min="1538" max="1538" width="102.7109375" style="279" customWidth="1"/>
    <col min="1539" max="1539" width="10.7109375" style="279" customWidth="1"/>
    <col min="1540" max="1540" width="4.7109375" style="279" customWidth="1"/>
    <col min="1541" max="1541" width="15.7109375" style="279" customWidth="1"/>
    <col min="1542" max="1542" width="16.7109375" style="279" customWidth="1"/>
    <col min="1543" max="1543" width="9.140625" style="279"/>
    <col min="1544" max="1544" width="14.28515625" style="279" bestFit="1" customWidth="1"/>
    <col min="1545" max="1792" width="9.140625" style="279"/>
    <col min="1793" max="1793" width="4.7109375" style="279" customWidth="1"/>
    <col min="1794" max="1794" width="102.7109375" style="279" customWidth="1"/>
    <col min="1795" max="1795" width="10.7109375" style="279" customWidth="1"/>
    <col min="1796" max="1796" width="4.7109375" style="279" customWidth="1"/>
    <col min="1797" max="1797" width="15.7109375" style="279" customWidth="1"/>
    <col min="1798" max="1798" width="16.7109375" style="279" customWidth="1"/>
    <col min="1799" max="1799" width="9.140625" style="279"/>
    <col min="1800" max="1800" width="14.28515625" style="279" bestFit="1" customWidth="1"/>
    <col min="1801" max="2048" width="9.140625" style="279"/>
    <col min="2049" max="2049" width="4.7109375" style="279" customWidth="1"/>
    <col min="2050" max="2050" width="102.7109375" style="279" customWidth="1"/>
    <col min="2051" max="2051" width="10.7109375" style="279" customWidth="1"/>
    <col min="2052" max="2052" width="4.7109375" style="279" customWidth="1"/>
    <col min="2053" max="2053" width="15.7109375" style="279" customWidth="1"/>
    <col min="2054" max="2054" width="16.7109375" style="279" customWidth="1"/>
    <col min="2055" max="2055" width="9.140625" style="279"/>
    <col min="2056" max="2056" width="14.28515625" style="279" bestFit="1" customWidth="1"/>
    <col min="2057" max="2304" width="9.140625" style="279"/>
    <col min="2305" max="2305" width="4.7109375" style="279" customWidth="1"/>
    <col min="2306" max="2306" width="102.7109375" style="279" customWidth="1"/>
    <col min="2307" max="2307" width="10.7109375" style="279" customWidth="1"/>
    <col min="2308" max="2308" width="4.7109375" style="279" customWidth="1"/>
    <col min="2309" max="2309" width="15.7109375" style="279" customWidth="1"/>
    <col min="2310" max="2310" width="16.7109375" style="279" customWidth="1"/>
    <col min="2311" max="2311" width="9.140625" style="279"/>
    <col min="2312" max="2312" width="14.28515625" style="279" bestFit="1" customWidth="1"/>
    <col min="2313" max="2560" width="9.140625" style="279"/>
    <col min="2561" max="2561" width="4.7109375" style="279" customWidth="1"/>
    <col min="2562" max="2562" width="102.7109375" style="279" customWidth="1"/>
    <col min="2563" max="2563" width="10.7109375" style="279" customWidth="1"/>
    <col min="2564" max="2564" width="4.7109375" style="279" customWidth="1"/>
    <col min="2565" max="2565" width="15.7109375" style="279" customWidth="1"/>
    <col min="2566" max="2566" width="16.7109375" style="279" customWidth="1"/>
    <col min="2567" max="2567" width="9.140625" style="279"/>
    <col min="2568" max="2568" width="14.28515625" style="279" bestFit="1" customWidth="1"/>
    <col min="2569" max="2816" width="9.140625" style="279"/>
    <col min="2817" max="2817" width="4.7109375" style="279" customWidth="1"/>
    <col min="2818" max="2818" width="102.7109375" style="279" customWidth="1"/>
    <col min="2819" max="2819" width="10.7109375" style="279" customWidth="1"/>
    <col min="2820" max="2820" width="4.7109375" style="279" customWidth="1"/>
    <col min="2821" max="2821" width="15.7109375" style="279" customWidth="1"/>
    <col min="2822" max="2822" width="16.7109375" style="279" customWidth="1"/>
    <col min="2823" max="2823" width="9.140625" style="279"/>
    <col min="2824" max="2824" width="14.28515625" style="279" bestFit="1" customWidth="1"/>
    <col min="2825" max="3072" width="9.140625" style="279"/>
    <col min="3073" max="3073" width="4.7109375" style="279" customWidth="1"/>
    <col min="3074" max="3074" width="102.7109375" style="279" customWidth="1"/>
    <col min="3075" max="3075" width="10.7109375" style="279" customWidth="1"/>
    <col min="3076" max="3076" width="4.7109375" style="279" customWidth="1"/>
    <col min="3077" max="3077" width="15.7109375" style="279" customWidth="1"/>
    <col min="3078" max="3078" width="16.7109375" style="279" customWidth="1"/>
    <col min="3079" max="3079" width="9.140625" style="279"/>
    <col min="3080" max="3080" width="14.28515625" style="279" bestFit="1" customWidth="1"/>
    <col min="3081" max="3328" width="9.140625" style="279"/>
    <col min="3329" max="3329" width="4.7109375" style="279" customWidth="1"/>
    <col min="3330" max="3330" width="102.7109375" style="279" customWidth="1"/>
    <col min="3331" max="3331" width="10.7109375" style="279" customWidth="1"/>
    <col min="3332" max="3332" width="4.7109375" style="279" customWidth="1"/>
    <col min="3333" max="3333" width="15.7109375" style="279" customWidth="1"/>
    <col min="3334" max="3334" width="16.7109375" style="279" customWidth="1"/>
    <col min="3335" max="3335" width="9.140625" style="279"/>
    <col min="3336" max="3336" width="14.28515625" style="279" bestFit="1" customWidth="1"/>
    <col min="3337" max="3584" width="9.140625" style="279"/>
    <col min="3585" max="3585" width="4.7109375" style="279" customWidth="1"/>
    <col min="3586" max="3586" width="102.7109375" style="279" customWidth="1"/>
    <col min="3587" max="3587" width="10.7109375" style="279" customWidth="1"/>
    <col min="3588" max="3588" width="4.7109375" style="279" customWidth="1"/>
    <col min="3589" max="3589" width="15.7109375" style="279" customWidth="1"/>
    <col min="3590" max="3590" width="16.7109375" style="279" customWidth="1"/>
    <col min="3591" max="3591" width="9.140625" style="279"/>
    <col min="3592" max="3592" width="14.28515625" style="279" bestFit="1" customWidth="1"/>
    <col min="3593" max="3840" width="9.140625" style="279"/>
    <col min="3841" max="3841" width="4.7109375" style="279" customWidth="1"/>
    <col min="3842" max="3842" width="102.7109375" style="279" customWidth="1"/>
    <col min="3843" max="3843" width="10.7109375" style="279" customWidth="1"/>
    <col min="3844" max="3844" width="4.7109375" style="279" customWidth="1"/>
    <col min="3845" max="3845" width="15.7109375" style="279" customWidth="1"/>
    <col min="3846" max="3846" width="16.7109375" style="279" customWidth="1"/>
    <col min="3847" max="3847" width="9.140625" style="279"/>
    <col min="3848" max="3848" width="14.28515625" style="279" bestFit="1" customWidth="1"/>
    <col min="3849" max="4096" width="9.140625" style="279"/>
    <col min="4097" max="4097" width="4.7109375" style="279" customWidth="1"/>
    <col min="4098" max="4098" width="102.7109375" style="279" customWidth="1"/>
    <col min="4099" max="4099" width="10.7109375" style="279" customWidth="1"/>
    <col min="4100" max="4100" width="4.7109375" style="279" customWidth="1"/>
    <col min="4101" max="4101" width="15.7109375" style="279" customWidth="1"/>
    <col min="4102" max="4102" width="16.7109375" style="279" customWidth="1"/>
    <col min="4103" max="4103" width="9.140625" style="279"/>
    <col min="4104" max="4104" width="14.28515625" style="279" bestFit="1" customWidth="1"/>
    <col min="4105" max="4352" width="9.140625" style="279"/>
    <col min="4353" max="4353" width="4.7109375" style="279" customWidth="1"/>
    <col min="4354" max="4354" width="102.7109375" style="279" customWidth="1"/>
    <col min="4355" max="4355" width="10.7109375" style="279" customWidth="1"/>
    <col min="4356" max="4356" width="4.7109375" style="279" customWidth="1"/>
    <col min="4357" max="4357" width="15.7109375" style="279" customWidth="1"/>
    <col min="4358" max="4358" width="16.7109375" style="279" customWidth="1"/>
    <col min="4359" max="4359" width="9.140625" style="279"/>
    <col min="4360" max="4360" width="14.28515625" style="279" bestFit="1" customWidth="1"/>
    <col min="4361" max="4608" width="9.140625" style="279"/>
    <col min="4609" max="4609" width="4.7109375" style="279" customWidth="1"/>
    <col min="4610" max="4610" width="102.7109375" style="279" customWidth="1"/>
    <col min="4611" max="4611" width="10.7109375" style="279" customWidth="1"/>
    <col min="4612" max="4612" width="4.7109375" style="279" customWidth="1"/>
    <col min="4613" max="4613" width="15.7109375" style="279" customWidth="1"/>
    <col min="4614" max="4614" width="16.7109375" style="279" customWidth="1"/>
    <col min="4615" max="4615" width="9.140625" style="279"/>
    <col min="4616" max="4616" width="14.28515625" style="279" bestFit="1" customWidth="1"/>
    <col min="4617" max="4864" width="9.140625" style="279"/>
    <col min="4865" max="4865" width="4.7109375" style="279" customWidth="1"/>
    <col min="4866" max="4866" width="102.7109375" style="279" customWidth="1"/>
    <col min="4867" max="4867" width="10.7109375" style="279" customWidth="1"/>
    <col min="4868" max="4868" width="4.7109375" style="279" customWidth="1"/>
    <col min="4869" max="4869" width="15.7109375" style="279" customWidth="1"/>
    <col min="4870" max="4870" width="16.7109375" style="279" customWidth="1"/>
    <col min="4871" max="4871" width="9.140625" style="279"/>
    <col min="4872" max="4872" width="14.28515625" style="279" bestFit="1" customWidth="1"/>
    <col min="4873" max="5120" width="9.140625" style="279"/>
    <col min="5121" max="5121" width="4.7109375" style="279" customWidth="1"/>
    <col min="5122" max="5122" width="102.7109375" style="279" customWidth="1"/>
    <col min="5123" max="5123" width="10.7109375" style="279" customWidth="1"/>
    <col min="5124" max="5124" width="4.7109375" style="279" customWidth="1"/>
    <col min="5125" max="5125" width="15.7109375" style="279" customWidth="1"/>
    <col min="5126" max="5126" width="16.7109375" style="279" customWidth="1"/>
    <col min="5127" max="5127" width="9.140625" style="279"/>
    <col min="5128" max="5128" width="14.28515625" style="279" bestFit="1" customWidth="1"/>
    <col min="5129" max="5376" width="9.140625" style="279"/>
    <col min="5377" max="5377" width="4.7109375" style="279" customWidth="1"/>
    <col min="5378" max="5378" width="102.7109375" style="279" customWidth="1"/>
    <col min="5379" max="5379" width="10.7109375" style="279" customWidth="1"/>
    <col min="5380" max="5380" width="4.7109375" style="279" customWidth="1"/>
    <col min="5381" max="5381" width="15.7109375" style="279" customWidth="1"/>
    <col min="5382" max="5382" width="16.7109375" style="279" customWidth="1"/>
    <col min="5383" max="5383" width="9.140625" style="279"/>
    <col min="5384" max="5384" width="14.28515625" style="279" bestFit="1" customWidth="1"/>
    <col min="5385" max="5632" width="9.140625" style="279"/>
    <col min="5633" max="5633" width="4.7109375" style="279" customWidth="1"/>
    <col min="5634" max="5634" width="102.7109375" style="279" customWidth="1"/>
    <col min="5635" max="5635" width="10.7109375" style="279" customWidth="1"/>
    <col min="5636" max="5636" width="4.7109375" style="279" customWidth="1"/>
    <col min="5637" max="5637" width="15.7109375" style="279" customWidth="1"/>
    <col min="5638" max="5638" width="16.7109375" style="279" customWidth="1"/>
    <col min="5639" max="5639" width="9.140625" style="279"/>
    <col min="5640" max="5640" width="14.28515625" style="279" bestFit="1" customWidth="1"/>
    <col min="5641" max="5888" width="9.140625" style="279"/>
    <col min="5889" max="5889" width="4.7109375" style="279" customWidth="1"/>
    <col min="5890" max="5890" width="102.7109375" style="279" customWidth="1"/>
    <col min="5891" max="5891" width="10.7109375" style="279" customWidth="1"/>
    <col min="5892" max="5892" width="4.7109375" style="279" customWidth="1"/>
    <col min="5893" max="5893" width="15.7109375" style="279" customWidth="1"/>
    <col min="5894" max="5894" width="16.7109375" style="279" customWidth="1"/>
    <col min="5895" max="5895" width="9.140625" style="279"/>
    <col min="5896" max="5896" width="14.28515625" style="279" bestFit="1" customWidth="1"/>
    <col min="5897" max="6144" width="9.140625" style="279"/>
    <col min="6145" max="6145" width="4.7109375" style="279" customWidth="1"/>
    <col min="6146" max="6146" width="102.7109375" style="279" customWidth="1"/>
    <col min="6147" max="6147" width="10.7109375" style="279" customWidth="1"/>
    <col min="6148" max="6148" width="4.7109375" style="279" customWidth="1"/>
    <col min="6149" max="6149" width="15.7109375" style="279" customWidth="1"/>
    <col min="6150" max="6150" width="16.7109375" style="279" customWidth="1"/>
    <col min="6151" max="6151" width="9.140625" style="279"/>
    <col min="6152" max="6152" width="14.28515625" style="279" bestFit="1" customWidth="1"/>
    <col min="6153" max="6400" width="9.140625" style="279"/>
    <col min="6401" max="6401" width="4.7109375" style="279" customWidth="1"/>
    <col min="6402" max="6402" width="102.7109375" style="279" customWidth="1"/>
    <col min="6403" max="6403" width="10.7109375" style="279" customWidth="1"/>
    <col min="6404" max="6404" width="4.7109375" style="279" customWidth="1"/>
    <col min="6405" max="6405" width="15.7109375" style="279" customWidth="1"/>
    <col min="6406" max="6406" width="16.7109375" style="279" customWidth="1"/>
    <col min="6407" max="6407" width="9.140625" style="279"/>
    <col min="6408" max="6408" width="14.28515625" style="279" bestFit="1" customWidth="1"/>
    <col min="6409" max="6656" width="9.140625" style="279"/>
    <col min="6657" max="6657" width="4.7109375" style="279" customWidth="1"/>
    <col min="6658" max="6658" width="102.7109375" style="279" customWidth="1"/>
    <col min="6659" max="6659" width="10.7109375" style="279" customWidth="1"/>
    <col min="6660" max="6660" width="4.7109375" style="279" customWidth="1"/>
    <col min="6661" max="6661" width="15.7109375" style="279" customWidth="1"/>
    <col min="6662" max="6662" width="16.7109375" style="279" customWidth="1"/>
    <col min="6663" max="6663" width="9.140625" style="279"/>
    <col min="6664" max="6664" width="14.28515625" style="279" bestFit="1" customWidth="1"/>
    <col min="6665" max="6912" width="9.140625" style="279"/>
    <col min="6913" max="6913" width="4.7109375" style="279" customWidth="1"/>
    <col min="6914" max="6914" width="102.7109375" style="279" customWidth="1"/>
    <col min="6915" max="6915" width="10.7109375" style="279" customWidth="1"/>
    <col min="6916" max="6916" width="4.7109375" style="279" customWidth="1"/>
    <col min="6917" max="6917" width="15.7109375" style="279" customWidth="1"/>
    <col min="6918" max="6918" width="16.7109375" style="279" customWidth="1"/>
    <col min="6919" max="6919" width="9.140625" style="279"/>
    <col min="6920" max="6920" width="14.28515625" style="279" bestFit="1" customWidth="1"/>
    <col min="6921" max="7168" width="9.140625" style="279"/>
    <col min="7169" max="7169" width="4.7109375" style="279" customWidth="1"/>
    <col min="7170" max="7170" width="102.7109375" style="279" customWidth="1"/>
    <col min="7171" max="7171" width="10.7109375" style="279" customWidth="1"/>
    <col min="7172" max="7172" width="4.7109375" style="279" customWidth="1"/>
    <col min="7173" max="7173" width="15.7109375" style="279" customWidth="1"/>
    <col min="7174" max="7174" width="16.7109375" style="279" customWidth="1"/>
    <col min="7175" max="7175" width="9.140625" style="279"/>
    <col min="7176" max="7176" width="14.28515625" style="279" bestFit="1" customWidth="1"/>
    <col min="7177" max="7424" width="9.140625" style="279"/>
    <col min="7425" max="7425" width="4.7109375" style="279" customWidth="1"/>
    <col min="7426" max="7426" width="102.7109375" style="279" customWidth="1"/>
    <col min="7427" max="7427" width="10.7109375" style="279" customWidth="1"/>
    <col min="7428" max="7428" width="4.7109375" style="279" customWidth="1"/>
    <col min="7429" max="7429" width="15.7109375" style="279" customWidth="1"/>
    <col min="7430" max="7430" width="16.7109375" style="279" customWidth="1"/>
    <col min="7431" max="7431" width="9.140625" style="279"/>
    <col min="7432" max="7432" width="14.28515625" style="279" bestFit="1" customWidth="1"/>
    <col min="7433" max="7680" width="9.140625" style="279"/>
    <col min="7681" max="7681" width="4.7109375" style="279" customWidth="1"/>
    <col min="7682" max="7682" width="102.7109375" style="279" customWidth="1"/>
    <col min="7683" max="7683" width="10.7109375" style="279" customWidth="1"/>
    <col min="7684" max="7684" width="4.7109375" style="279" customWidth="1"/>
    <col min="7685" max="7685" width="15.7109375" style="279" customWidth="1"/>
    <col min="7686" max="7686" width="16.7109375" style="279" customWidth="1"/>
    <col min="7687" max="7687" width="9.140625" style="279"/>
    <col min="7688" max="7688" width="14.28515625" style="279" bestFit="1" customWidth="1"/>
    <col min="7689" max="7936" width="9.140625" style="279"/>
    <col min="7937" max="7937" width="4.7109375" style="279" customWidth="1"/>
    <col min="7938" max="7938" width="102.7109375" style="279" customWidth="1"/>
    <col min="7939" max="7939" width="10.7109375" style="279" customWidth="1"/>
    <col min="7940" max="7940" width="4.7109375" style="279" customWidth="1"/>
    <col min="7941" max="7941" width="15.7109375" style="279" customWidth="1"/>
    <col min="7942" max="7942" width="16.7109375" style="279" customWidth="1"/>
    <col min="7943" max="7943" width="9.140625" style="279"/>
    <col min="7944" max="7944" width="14.28515625" style="279" bestFit="1" customWidth="1"/>
    <col min="7945" max="8192" width="9.140625" style="279"/>
    <col min="8193" max="8193" width="4.7109375" style="279" customWidth="1"/>
    <col min="8194" max="8194" width="102.7109375" style="279" customWidth="1"/>
    <col min="8195" max="8195" width="10.7109375" style="279" customWidth="1"/>
    <col min="8196" max="8196" width="4.7109375" style="279" customWidth="1"/>
    <col min="8197" max="8197" width="15.7109375" style="279" customWidth="1"/>
    <col min="8198" max="8198" width="16.7109375" style="279" customWidth="1"/>
    <col min="8199" max="8199" width="9.140625" style="279"/>
    <col min="8200" max="8200" width="14.28515625" style="279" bestFit="1" customWidth="1"/>
    <col min="8201" max="8448" width="9.140625" style="279"/>
    <col min="8449" max="8449" width="4.7109375" style="279" customWidth="1"/>
    <col min="8450" max="8450" width="102.7109375" style="279" customWidth="1"/>
    <col min="8451" max="8451" width="10.7109375" style="279" customWidth="1"/>
    <col min="8452" max="8452" width="4.7109375" style="279" customWidth="1"/>
    <col min="8453" max="8453" width="15.7109375" style="279" customWidth="1"/>
    <col min="8454" max="8454" width="16.7109375" style="279" customWidth="1"/>
    <col min="8455" max="8455" width="9.140625" style="279"/>
    <col min="8456" max="8456" width="14.28515625" style="279" bestFit="1" customWidth="1"/>
    <col min="8457" max="8704" width="9.140625" style="279"/>
    <col min="8705" max="8705" width="4.7109375" style="279" customWidth="1"/>
    <col min="8706" max="8706" width="102.7109375" style="279" customWidth="1"/>
    <col min="8707" max="8707" width="10.7109375" style="279" customWidth="1"/>
    <col min="8708" max="8708" width="4.7109375" style="279" customWidth="1"/>
    <col min="8709" max="8709" width="15.7109375" style="279" customWidth="1"/>
    <col min="8710" max="8710" width="16.7109375" style="279" customWidth="1"/>
    <col min="8711" max="8711" width="9.140625" style="279"/>
    <col min="8712" max="8712" width="14.28515625" style="279" bestFit="1" customWidth="1"/>
    <col min="8713" max="8960" width="9.140625" style="279"/>
    <col min="8961" max="8961" width="4.7109375" style="279" customWidth="1"/>
    <col min="8962" max="8962" width="102.7109375" style="279" customWidth="1"/>
    <col min="8963" max="8963" width="10.7109375" style="279" customWidth="1"/>
    <col min="8964" max="8964" width="4.7109375" style="279" customWidth="1"/>
    <col min="8965" max="8965" width="15.7109375" style="279" customWidth="1"/>
    <col min="8966" max="8966" width="16.7109375" style="279" customWidth="1"/>
    <col min="8967" max="8967" width="9.140625" style="279"/>
    <col min="8968" max="8968" width="14.28515625" style="279" bestFit="1" customWidth="1"/>
    <col min="8969" max="9216" width="9.140625" style="279"/>
    <col min="9217" max="9217" width="4.7109375" style="279" customWidth="1"/>
    <col min="9218" max="9218" width="102.7109375" style="279" customWidth="1"/>
    <col min="9219" max="9219" width="10.7109375" style="279" customWidth="1"/>
    <col min="9220" max="9220" width="4.7109375" style="279" customWidth="1"/>
    <col min="9221" max="9221" width="15.7109375" style="279" customWidth="1"/>
    <col min="9222" max="9222" width="16.7109375" style="279" customWidth="1"/>
    <col min="9223" max="9223" width="9.140625" style="279"/>
    <col min="9224" max="9224" width="14.28515625" style="279" bestFit="1" customWidth="1"/>
    <col min="9225" max="9472" width="9.140625" style="279"/>
    <col min="9473" max="9473" width="4.7109375" style="279" customWidth="1"/>
    <col min="9474" max="9474" width="102.7109375" style="279" customWidth="1"/>
    <col min="9475" max="9475" width="10.7109375" style="279" customWidth="1"/>
    <col min="9476" max="9476" width="4.7109375" style="279" customWidth="1"/>
    <col min="9477" max="9477" width="15.7109375" style="279" customWidth="1"/>
    <col min="9478" max="9478" width="16.7109375" style="279" customWidth="1"/>
    <col min="9479" max="9479" width="9.140625" style="279"/>
    <col min="9480" max="9480" width="14.28515625" style="279" bestFit="1" customWidth="1"/>
    <col min="9481" max="9728" width="9.140625" style="279"/>
    <col min="9729" max="9729" width="4.7109375" style="279" customWidth="1"/>
    <col min="9730" max="9730" width="102.7109375" style="279" customWidth="1"/>
    <col min="9731" max="9731" width="10.7109375" style="279" customWidth="1"/>
    <col min="9732" max="9732" width="4.7109375" style="279" customWidth="1"/>
    <col min="9733" max="9733" width="15.7109375" style="279" customWidth="1"/>
    <col min="9734" max="9734" width="16.7109375" style="279" customWidth="1"/>
    <col min="9735" max="9735" width="9.140625" style="279"/>
    <col min="9736" max="9736" width="14.28515625" style="279" bestFit="1" customWidth="1"/>
    <col min="9737" max="9984" width="9.140625" style="279"/>
    <col min="9985" max="9985" width="4.7109375" style="279" customWidth="1"/>
    <col min="9986" max="9986" width="102.7109375" style="279" customWidth="1"/>
    <col min="9987" max="9987" width="10.7109375" style="279" customWidth="1"/>
    <col min="9988" max="9988" width="4.7109375" style="279" customWidth="1"/>
    <col min="9989" max="9989" width="15.7109375" style="279" customWidth="1"/>
    <col min="9990" max="9990" width="16.7109375" style="279" customWidth="1"/>
    <col min="9991" max="9991" width="9.140625" style="279"/>
    <col min="9992" max="9992" width="14.28515625" style="279" bestFit="1" customWidth="1"/>
    <col min="9993" max="10240" width="9.140625" style="279"/>
    <col min="10241" max="10241" width="4.7109375" style="279" customWidth="1"/>
    <col min="10242" max="10242" width="102.7109375" style="279" customWidth="1"/>
    <col min="10243" max="10243" width="10.7109375" style="279" customWidth="1"/>
    <col min="10244" max="10244" width="4.7109375" style="279" customWidth="1"/>
    <col min="10245" max="10245" width="15.7109375" style="279" customWidth="1"/>
    <col min="10246" max="10246" width="16.7109375" style="279" customWidth="1"/>
    <col min="10247" max="10247" width="9.140625" style="279"/>
    <col min="10248" max="10248" width="14.28515625" style="279" bestFit="1" customWidth="1"/>
    <col min="10249" max="10496" width="9.140625" style="279"/>
    <col min="10497" max="10497" width="4.7109375" style="279" customWidth="1"/>
    <col min="10498" max="10498" width="102.7109375" style="279" customWidth="1"/>
    <col min="10499" max="10499" width="10.7109375" style="279" customWidth="1"/>
    <col min="10500" max="10500" width="4.7109375" style="279" customWidth="1"/>
    <col min="10501" max="10501" width="15.7109375" style="279" customWidth="1"/>
    <col min="10502" max="10502" width="16.7109375" style="279" customWidth="1"/>
    <col min="10503" max="10503" width="9.140625" style="279"/>
    <col min="10504" max="10504" width="14.28515625" style="279" bestFit="1" customWidth="1"/>
    <col min="10505" max="10752" width="9.140625" style="279"/>
    <col min="10753" max="10753" width="4.7109375" style="279" customWidth="1"/>
    <col min="10754" max="10754" width="102.7109375" style="279" customWidth="1"/>
    <col min="10755" max="10755" width="10.7109375" style="279" customWidth="1"/>
    <col min="10756" max="10756" width="4.7109375" style="279" customWidth="1"/>
    <col min="10757" max="10757" width="15.7109375" style="279" customWidth="1"/>
    <col min="10758" max="10758" width="16.7109375" style="279" customWidth="1"/>
    <col min="10759" max="10759" width="9.140625" style="279"/>
    <col min="10760" max="10760" width="14.28515625" style="279" bestFit="1" customWidth="1"/>
    <col min="10761" max="11008" width="9.140625" style="279"/>
    <col min="11009" max="11009" width="4.7109375" style="279" customWidth="1"/>
    <col min="11010" max="11010" width="102.7109375" style="279" customWidth="1"/>
    <col min="11011" max="11011" width="10.7109375" style="279" customWidth="1"/>
    <col min="11012" max="11012" width="4.7109375" style="279" customWidth="1"/>
    <col min="11013" max="11013" width="15.7109375" style="279" customWidth="1"/>
    <col min="11014" max="11014" width="16.7109375" style="279" customWidth="1"/>
    <col min="11015" max="11015" width="9.140625" style="279"/>
    <col min="11016" max="11016" width="14.28515625" style="279" bestFit="1" customWidth="1"/>
    <col min="11017" max="11264" width="9.140625" style="279"/>
    <col min="11265" max="11265" width="4.7109375" style="279" customWidth="1"/>
    <col min="11266" max="11266" width="102.7109375" style="279" customWidth="1"/>
    <col min="11267" max="11267" width="10.7109375" style="279" customWidth="1"/>
    <col min="11268" max="11268" width="4.7109375" style="279" customWidth="1"/>
    <col min="11269" max="11269" width="15.7109375" style="279" customWidth="1"/>
    <col min="11270" max="11270" width="16.7109375" style="279" customWidth="1"/>
    <col min="11271" max="11271" width="9.140625" style="279"/>
    <col min="11272" max="11272" width="14.28515625" style="279" bestFit="1" customWidth="1"/>
    <col min="11273" max="11520" width="9.140625" style="279"/>
    <col min="11521" max="11521" width="4.7109375" style="279" customWidth="1"/>
    <col min="11522" max="11522" width="102.7109375" style="279" customWidth="1"/>
    <col min="11523" max="11523" width="10.7109375" style="279" customWidth="1"/>
    <col min="11524" max="11524" width="4.7109375" style="279" customWidth="1"/>
    <col min="11525" max="11525" width="15.7109375" style="279" customWidth="1"/>
    <col min="11526" max="11526" width="16.7109375" style="279" customWidth="1"/>
    <col min="11527" max="11527" width="9.140625" style="279"/>
    <col min="11528" max="11528" width="14.28515625" style="279" bestFit="1" customWidth="1"/>
    <col min="11529" max="11776" width="9.140625" style="279"/>
    <col min="11777" max="11777" width="4.7109375" style="279" customWidth="1"/>
    <col min="11778" max="11778" width="102.7109375" style="279" customWidth="1"/>
    <col min="11779" max="11779" width="10.7109375" style="279" customWidth="1"/>
    <col min="11780" max="11780" width="4.7109375" style="279" customWidth="1"/>
    <col min="11781" max="11781" width="15.7109375" style="279" customWidth="1"/>
    <col min="11782" max="11782" width="16.7109375" style="279" customWidth="1"/>
    <col min="11783" max="11783" width="9.140625" style="279"/>
    <col min="11784" max="11784" width="14.28515625" style="279" bestFit="1" customWidth="1"/>
    <col min="11785" max="12032" width="9.140625" style="279"/>
    <col min="12033" max="12033" width="4.7109375" style="279" customWidth="1"/>
    <col min="12034" max="12034" width="102.7109375" style="279" customWidth="1"/>
    <col min="12035" max="12035" width="10.7109375" style="279" customWidth="1"/>
    <col min="12036" max="12036" width="4.7109375" style="279" customWidth="1"/>
    <col min="12037" max="12037" width="15.7109375" style="279" customWidth="1"/>
    <col min="12038" max="12038" width="16.7109375" style="279" customWidth="1"/>
    <col min="12039" max="12039" width="9.140625" style="279"/>
    <col min="12040" max="12040" width="14.28515625" style="279" bestFit="1" customWidth="1"/>
    <col min="12041" max="12288" width="9.140625" style="279"/>
    <col min="12289" max="12289" width="4.7109375" style="279" customWidth="1"/>
    <col min="12290" max="12290" width="102.7109375" style="279" customWidth="1"/>
    <col min="12291" max="12291" width="10.7109375" style="279" customWidth="1"/>
    <col min="12292" max="12292" width="4.7109375" style="279" customWidth="1"/>
    <col min="12293" max="12293" width="15.7109375" style="279" customWidth="1"/>
    <col min="12294" max="12294" width="16.7109375" style="279" customWidth="1"/>
    <col min="12295" max="12295" width="9.140625" style="279"/>
    <col min="12296" max="12296" width="14.28515625" style="279" bestFit="1" customWidth="1"/>
    <col min="12297" max="12544" width="9.140625" style="279"/>
    <col min="12545" max="12545" width="4.7109375" style="279" customWidth="1"/>
    <col min="12546" max="12546" width="102.7109375" style="279" customWidth="1"/>
    <col min="12547" max="12547" width="10.7109375" style="279" customWidth="1"/>
    <col min="12548" max="12548" width="4.7109375" style="279" customWidth="1"/>
    <col min="12549" max="12549" width="15.7109375" style="279" customWidth="1"/>
    <col min="12550" max="12550" width="16.7109375" style="279" customWidth="1"/>
    <col min="12551" max="12551" width="9.140625" style="279"/>
    <col min="12552" max="12552" width="14.28515625" style="279" bestFit="1" customWidth="1"/>
    <col min="12553" max="12800" width="9.140625" style="279"/>
    <col min="12801" max="12801" width="4.7109375" style="279" customWidth="1"/>
    <col min="12802" max="12802" width="102.7109375" style="279" customWidth="1"/>
    <col min="12803" max="12803" width="10.7109375" style="279" customWidth="1"/>
    <col min="12804" max="12804" width="4.7109375" style="279" customWidth="1"/>
    <col min="12805" max="12805" width="15.7109375" style="279" customWidth="1"/>
    <col min="12806" max="12806" width="16.7109375" style="279" customWidth="1"/>
    <col min="12807" max="12807" width="9.140625" style="279"/>
    <col min="12808" max="12808" width="14.28515625" style="279" bestFit="1" customWidth="1"/>
    <col min="12809" max="13056" width="9.140625" style="279"/>
    <col min="13057" max="13057" width="4.7109375" style="279" customWidth="1"/>
    <col min="13058" max="13058" width="102.7109375" style="279" customWidth="1"/>
    <col min="13059" max="13059" width="10.7109375" style="279" customWidth="1"/>
    <col min="13060" max="13060" width="4.7109375" style="279" customWidth="1"/>
    <col min="13061" max="13061" width="15.7109375" style="279" customWidth="1"/>
    <col min="13062" max="13062" width="16.7109375" style="279" customWidth="1"/>
    <col min="13063" max="13063" width="9.140625" style="279"/>
    <col min="13064" max="13064" width="14.28515625" style="279" bestFit="1" customWidth="1"/>
    <col min="13065" max="13312" width="9.140625" style="279"/>
    <col min="13313" max="13313" width="4.7109375" style="279" customWidth="1"/>
    <col min="13314" max="13314" width="102.7109375" style="279" customWidth="1"/>
    <col min="13315" max="13315" width="10.7109375" style="279" customWidth="1"/>
    <col min="13316" max="13316" width="4.7109375" style="279" customWidth="1"/>
    <col min="13317" max="13317" width="15.7109375" style="279" customWidth="1"/>
    <col min="13318" max="13318" width="16.7109375" style="279" customWidth="1"/>
    <col min="13319" max="13319" width="9.140625" style="279"/>
    <col min="13320" max="13320" width="14.28515625" style="279" bestFit="1" customWidth="1"/>
    <col min="13321" max="13568" width="9.140625" style="279"/>
    <col min="13569" max="13569" width="4.7109375" style="279" customWidth="1"/>
    <col min="13570" max="13570" width="102.7109375" style="279" customWidth="1"/>
    <col min="13571" max="13571" width="10.7109375" style="279" customWidth="1"/>
    <col min="13572" max="13572" width="4.7109375" style="279" customWidth="1"/>
    <col min="13573" max="13573" width="15.7109375" style="279" customWidth="1"/>
    <col min="13574" max="13574" width="16.7109375" style="279" customWidth="1"/>
    <col min="13575" max="13575" width="9.140625" style="279"/>
    <col min="13576" max="13576" width="14.28515625" style="279" bestFit="1" customWidth="1"/>
    <col min="13577" max="13824" width="9.140625" style="279"/>
    <col min="13825" max="13825" width="4.7109375" style="279" customWidth="1"/>
    <col min="13826" max="13826" width="102.7109375" style="279" customWidth="1"/>
    <col min="13827" max="13827" width="10.7109375" style="279" customWidth="1"/>
    <col min="13828" max="13828" width="4.7109375" style="279" customWidth="1"/>
    <col min="13829" max="13829" width="15.7109375" style="279" customWidth="1"/>
    <col min="13830" max="13830" width="16.7109375" style="279" customWidth="1"/>
    <col min="13831" max="13831" width="9.140625" style="279"/>
    <col min="13832" max="13832" width="14.28515625" style="279" bestFit="1" customWidth="1"/>
    <col min="13833" max="14080" width="9.140625" style="279"/>
    <col min="14081" max="14081" width="4.7109375" style="279" customWidth="1"/>
    <col min="14082" max="14082" width="102.7109375" style="279" customWidth="1"/>
    <col min="14083" max="14083" width="10.7109375" style="279" customWidth="1"/>
    <col min="14084" max="14084" width="4.7109375" style="279" customWidth="1"/>
    <col min="14085" max="14085" width="15.7109375" style="279" customWidth="1"/>
    <col min="14086" max="14086" width="16.7109375" style="279" customWidth="1"/>
    <col min="14087" max="14087" width="9.140625" style="279"/>
    <col min="14088" max="14088" width="14.28515625" style="279" bestFit="1" customWidth="1"/>
    <col min="14089" max="14336" width="9.140625" style="279"/>
    <col min="14337" max="14337" width="4.7109375" style="279" customWidth="1"/>
    <col min="14338" max="14338" width="102.7109375" style="279" customWidth="1"/>
    <col min="14339" max="14339" width="10.7109375" style="279" customWidth="1"/>
    <col min="14340" max="14340" width="4.7109375" style="279" customWidth="1"/>
    <col min="14341" max="14341" width="15.7109375" style="279" customWidth="1"/>
    <col min="14342" max="14342" width="16.7109375" style="279" customWidth="1"/>
    <col min="14343" max="14343" width="9.140625" style="279"/>
    <col min="14344" max="14344" width="14.28515625" style="279" bestFit="1" customWidth="1"/>
    <col min="14345" max="14592" width="9.140625" style="279"/>
    <col min="14593" max="14593" width="4.7109375" style="279" customWidth="1"/>
    <col min="14594" max="14594" width="102.7109375" style="279" customWidth="1"/>
    <col min="14595" max="14595" width="10.7109375" style="279" customWidth="1"/>
    <col min="14596" max="14596" width="4.7109375" style="279" customWidth="1"/>
    <col min="14597" max="14597" width="15.7109375" style="279" customWidth="1"/>
    <col min="14598" max="14598" width="16.7109375" style="279" customWidth="1"/>
    <col min="14599" max="14599" width="9.140625" style="279"/>
    <col min="14600" max="14600" width="14.28515625" style="279" bestFit="1" customWidth="1"/>
    <col min="14601" max="14848" width="9.140625" style="279"/>
    <col min="14849" max="14849" width="4.7109375" style="279" customWidth="1"/>
    <col min="14850" max="14850" width="102.7109375" style="279" customWidth="1"/>
    <col min="14851" max="14851" width="10.7109375" style="279" customWidth="1"/>
    <col min="14852" max="14852" width="4.7109375" style="279" customWidth="1"/>
    <col min="14853" max="14853" width="15.7109375" style="279" customWidth="1"/>
    <col min="14854" max="14854" width="16.7109375" style="279" customWidth="1"/>
    <col min="14855" max="14855" width="9.140625" style="279"/>
    <col min="14856" max="14856" width="14.28515625" style="279" bestFit="1" customWidth="1"/>
    <col min="14857" max="15104" width="9.140625" style="279"/>
    <col min="15105" max="15105" width="4.7109375" style="279" customWidth="1"/>
    <col min="15106" max="15106" width="102.7109375" style="279" customWidth="1"/>
    <col min="15107" max="15107" width="10.7109375" style="279" customWidth="1"/>
    <col min="15108" max="15108" width="4.7109375" style="279" customWidth="1"/>
    <col min="15109" max="15109" width="15.7109375" style="279" customWidth="1"/>
    <col min="15110" max="15110" width="16.7109375" style="279" customWidth="1"/>
    <col min="15111" max="15111" width="9.140625" style="279"/>
    <col min="15112" max="15112" width="14.28515625" style="279" bestFit="1" customWidth="1"/>
    <col min="15113" max="15360" width="9.140625" style="279"/>
    <col min="15361" max="15361" width="4.7109375" style="279" customWidth="1"/>
    <col min="15362" max="15362" width="102.7109375" style="279" customWidth="1"/>
    <col min="15363" max="15363" width="10.7109375" style="279" customWidth="1"/>
    <col min="15364" max="15364" width="4.7109375" style="279" customWidth="1"/>
    <col min="15365" max="15365" width="15.7109375" style="279" customWidth="1"/>
    <col min="15366" max="15366" width="16.7109375" style="279" customWidth="1"/>
    <col min="15367" max="15367" width="9.140625" style="279"/>
    <col min="15368" max="15368" width="14.28515625" style="279" bestFit="1" customWidth="1"/>
    <col min="15369" max="15616" width="9.140625" style="279"/>
    <col min="15617" max="15617" width="4.7109375" style="279" customWidth="1"/>
    <col min="15618" max="15618" width="102.7109375" style="279" customWidth="1"/>
    <col min="15619" max="15619" width="10.7109375" style="279" customWidth="1"/>
    <col min="15620" max="15620" width="4.7109375" style="279" customWidth="1"/>
    <col min="15621" max="15621" width="15.7109375" style="279" customWidth="1"/>
    <col min="15622" max="15622" width="16.7109375" style="279" customWidth="1"/>
    <col min="15623" max="15623" width="9.140625" style="279"/>
    <col min="15624" max="15624" width="14.28515625" style="279" bestFit="1" customWidth="1"/>
    <col min="15625" max="15872" width="9.140625" style="279"/>
    <col min="15873" max="15873" width="4.7109375" style="279" customWidth="1"/>
    <col min="15874" max="15874" width="102.7109375" style="279" customWidth="1"/>
    <col min="15875" max="15875" width="10.7109375" style="279" customWidth="1"/>
    <col min="15876" max="15876" width="4.7109375" style="279" customWidth="1"/>
    <col min="15877" max="15877" width="15.7109375" style="279" customWidth="1"/>
    <col min="15878" max="15878" width="16.7109375" style="279" customWidth="1"/>
    <col min="15879" max="15879" width="9.140625" style="279"/>
    <col min="15880" max="15880" width="14.28515625" style="279" bestFit="1" customWidth="1"/>
    <col min="15881" max="16128" width="9.140625" style="279"/>
    <col min="16129" max="16129" width="4.7109375" style="279" customWidth="1"/>
    <col min="16130" max="16130" width="102.7109375" style="279" customWidth="1"/>
    <col min="16131" max="16131" width="10.7109375" style="279" customWidth="1"/>
    <col min="16132" max="16132" width="4.7109375" style="279" customWidth="1"/>
    <col min="16133" max="16133" width="15.7109375" style="279" customWidth="1"/>
    <col min="16134" max="16134" width="16.7109375" style="279" customWidth="1"/>
    <col min="16135" max="16135" width="9.140625" style="279"/>
    <col min="16136" max="16136" width="14.28515625" style="279" bestFit="1" customWidth="1"/>
    <col min="16137" max="16384" width="9.140625" style="279"/>
  </cols>
  <sheetData>
    <row r="1" spans="1:6" ht="24" customHeight="1" thickBot="1" x14ac:dyDescent="0.3">
      <c r="A1" s="489" t="s">
        <v>455</v>
      </c>
      <c r="B1" s="490"/>
      <c r="C1" s="490"/>
      <c r="D1" s="490"/>
      <c r="E1" s="491"/>
      <c r="F1" s="278" t="s">
        <v>456</v>
      </c>
    </row>
    <row r="2" spans="1:6" ht="24" customHeight="1" thickBot="1" x14ac:dyDescent="0.3">
      <c r="A2" s="489" t="s">
        <v>457</v>
      </c>
      <c r="B2" s="490"/>
      <c r="C2" s="490"/>
      <c r="D2" s="490"/>
      <c r="E2" s="490"/>
      <c r="F2" s="491"/>
    </row>
    <row r="3" spans="1:6" ht="21.95" customHeight="1" thickBot="1" x14ac:dyDescent="0.3">
      <c r="A3" s="489" t="s">
        <v>458</v>
      </c>
      <c r="B3" s="490"/>
      <c r="C3" s="490"/>
      <c r="D3" s="490"/>
      <c r="E3" s="490"/>
      <c r="F3" s="491"/>
    </row>
    <row r="4" spans="1:6" ht="21.95" customHeight="1" thickBot="1" x14ac:dyDescent="0.3">
      <c r="A4" s="489" t="s">
        <v>459</v>
      </c>
      <c r="B4" s="490"/>
      <c r="C4" s="490"/>
      <c r="D4" s="490"/>
      <c r="E4" s="490"/>
      <c r="F4" s="491"/>
    </row>
    <row r="5" spans="1:6" ht="24" customHeight="1" thickBot="1" x14ac:dyDescent="0.25">
      <c r="A5" s="280" t="s">
        <v>460</v>
      </c>
      <c r="B5" s="281" t="s">
        <v>461</v>
      </c>
      <c r="C5" s="282" t="s">
        <v>462</v>
      </c>
      <c r="D5" s="280" t="s">
        <v>89</v>
      </c>
      <c r="E5" s="283" t="s">
        <v>463</v>
      </c>
      <c r="F5" s="284" t="s">
        <v>464</v>
      </c>
    </row>
    <row r="6" spans="1:6" ht="18" customHeight="1" thickBot="1" x14ac:dyDescent="0.25">
      <c r="A6" s="460" t="s">
        <v>465</v>
      </c>
      <c r="B6" s="461"/>
      <c r="C6" s="461"/>
      <c r="D6" s="461"/>
      <c r="E6" s="461"/>
      <c r="F6" s="462"/>
    </row>
    <row r="7" spans="1:6" ht="18" customHeight="1" x14ac:dyDescent="0.2">
      <c r="A7" s="478">
        <v>1</v>
      </c>
      <c r="B7" s="285" t="s">
        <v>466</v>
      </c>
      <c r="C7" s="480">
        <v>1</v>
      </c>
      <c r="D7" s="480" t="s">
        <v>240</v>
      </c>
      <c r="E7" s="482"/>
      <c r="F7" s="487">
        <f>C7*E7</f>
        <v>0</v>
      </c>
    </row>
    <row r="8" spans="1:6" ht="18" customHeight="1" thickBot="1" x14ac:dyDescent="0.25">
      <c r="A8" s="479"/>
      <c r="B8" s="286" t="s">
        <v>467</v>
      </c>
      <c r="C8" s="481"/>
      <c r="D8" s="481"/>
      <c r="E8" s="483"/>
      <c r="F8" s="488"/>
    </row>
    <row r="9" spans="1:6" ht="18" customHeight="1" x14ac:dyDescent="0.2">
      <c r="A9" s="478">
        <v>2</v>
      </c>
      <c r="B9" s="285" t="s">
        <v>468</v>
      </c>
      <c r="C9" s="480">
        <v>1</v>
      </c>
      <c r="D9" s="480" t="s">
        <v>240</v>
      </c>
      <c r="E9" s="482"/>
      <c r="F9" s="487">
        <f>C9*E9</f>
        <v>0</v>
      </c>
    </row>
    <row r="10" spans="1:6" ht="18" customHeight="1" thickBot="1" x14ac:dyDescent="0.25">
      <c r="A10" s="479"/>
      <c r="B10" s="286" t="s">
        <v>469</v>
      </c>
      <c r="C10" s="481"/>
      <c r="D10" s="481"/>
      <c r="E10" s="483"/>
      <c r="F10" s="488"/>
    </row>
    <row r="11" spans="1:6" ht="18" customHeight="1" x14ac:dyDescent="0.2">
      <c r="A11" s="478">
        <v>3</v>
      </c>
      <c r="B11" s="285" t="s">
        <v>470</v>
      </c>
      <c r="C11" s="480">
        <v>1</v>
      </c>
      <c r="D11" s="480" t="s">
        <v>240</v>
      </c>
      <c r="E11" s="482"/>
      <c r="F11" s="487">
        <f>C11*E11</f>
        <v>0</v>
      </c>
    </row>
    <row r="12" spans="1:6" ht="18" customHeight="1" thickBot="1" x14ac:dyDescent="0.25">
      <c r="A12" s="479"/>
      <c r="B12" s="286" t="s">
        <v>471</v>
      </c>
      <c r="C12" s="481"/>
      <c r="D12" s="481"/>
      <c r="E12" s="483"/>
      <c r="F12" s="488"/>
    </row>
    <row r="13" spans="1:6" ht="18" customHeight="1" x14ac:dyDescent="0.2">
      <c r="A13" s="478">
        <v>4</v>
      </c>
      <c r="B13" s="285" t="s">
        <v>472</v>
      </c>
      <c r="C13" s="480">
        <v>1</v>
      </c>
      <c r="D13" s="480" t="s">
        <v>240</v>
      </c>
      <c r="E13" s="482"/>
      <c r="F13" s="487">
        <f>C13*E13</f>
        <v>0</v>
      </c>
    </row>
    <row r="14" spans="1:6" ht="18" customHeight="1" thickBot="1" x14ac:dyDescent="0.25">
      <c r="A14" s="479"/>
      <c r="B14" s="286" t="s">
        <v>473</v>
      </c>
      <c r="C14" s="481"/>
      <c r="D14" s="481"/>
      <c r="E14" s="483"/>
      <c r="F14" s="488"/>
    </row>
    <row r="15" spans="1:6" ht="18" customHeight="1" thickBot="1" x14ac:dyDescent="0.25">
      <c r="A15" s="287"/>
      <c r="B15" s="463" t="s">
        <v>474</v>
      </c>
      <c r="C15" s="464"/>
      <c r="D15" s="464"/>
      <c r="E15" s="465"/>
      <c r="F15" s="288">
        <f>SUM(F7:F14)</f>
        <v>0</v>
      </c>
    </row>
    <row r="16" spans="1:6" ht="18" customHeight="1" thickBot="1" x14ac:dyDescent="0.25">
      <c r="A16" s="466"/>
      <c r="B16" s="467"/>
      <c r="C16" s="467"/>
      <c r="D16" s="467"/>
      <c r="E16" s="467"/>
      <c r="F16" s="468"/>
    </row>
    <row r="17" spans="1:6" ht="18" customHeight="1" thickBot="1" x14ac:dyDescent="0.25">
      <c r="A17" s="460" t="s">
        <v>475</v>
      </c>
      <c r="B17" s="461"/>
      <c r="C17" s="461"/>
      <c r="D17" s="461"/>
      <c r="E17" s="461"/>
      <c r="F17" s="462"/>
    </row>
    <row r="18" spans="1:6" ht="18" customHeight="1" thickBot="1" x14ac:dyDescent="0.25">
      <c r="A18" s="289">
        <v>5</v>
      </c>
      <c r="B18" s="290" t="s">
        <v>476</v>
      </c>
      <c r="C18" s="291">
        <v>1</v>
      </c>
      <c r="D18" s="291" t="s">
        <v>240</v>
      </c>
      <c r="E18" s="292"/>
      <c r="F18" s="293">
        <f t="shared" ref="F18:F23" si="0">C18*E18</f>
        <v>0</v>
      </c>
    </row>
    <row r="19" spans="1:6" ht="18" customHeight="1" thickBot="1" x14ac:dyDescent="0.25">
      <c r="A19" s="289">
        <v>6</v>
      </c>
      <c r="B19" s="290" t="s">
        <v>477</v>
      </c>
      <c r="C19" s="291">
        <v>2</v>
      </c>
      <c r="D19" s="291" t="s">
        <v>240</v>
      </c>
      <c r="E19" s="292"/>
      <c r="F19" s="293">
        <f t="shared" si="0"/>
        <v>0</v>
      </c>
    </row>
    <row r="20" spans="1:6" ht="18" customHeight="1" thickBot="1" x14ac:dyDescent="0.25">
      <c r="A20" s="289">
        <v>7</v>
      </c>
      <c r="B20" s="290" t="s">
        <v>478</v>
      </c>
      <c r="C20" s="291">
        <v>3</v>
      </c>
      <c r="D20" s="291" t="s">
        <v>240</v>
      </c>
      <c r="E20" s="292"/>
      <c r="F20" s="293">
        <f t="shared" si="0"/>
        <v>0</v>
      </c>
    </row>
    <row r="21" spans="1:6" ht="18" customHeight="1" thickBot="1" x14ac:dyDescent="0.25">
      <c r="A21" s="289">
        <v>8</v>
      </c>
      <c r="B21" s="290" t="s">
        <v>479</v>
      </c>
      <c r="C21" s="291">
        <v>9</v>
      </c>
      <c r="D21" s="291" t="s">
        <v>240</v>
      </c>
      <c r="E21" s="292"/>
      <c r="F21" s="293">
        <f t="shared" si="0"/>
        <v>0</v>
      </c>
    </row>
    <row r="22" spans="1:6" ht="18" customHeight="1" thickBot="1" x14ac:dyDescent="0.25">
      <c r="A22" s="289">
        <v>9</v>
      </c>
      <c r="B22" s="290" t="s">
        <v>480</v>
      </c>
      <c r="C22" s="291">
        <v>1</v>
      </c>
      <c r="D22" s="291" t="s">
        <v>240</v>
      </c>
      <c r="E22" s="292"/>
      <c r="F22" s="293">
        <f t="shared" si="0"/>
        <v>0</v>
      </c>
    </row>
    <row r="23" spans="1:6" ht="18" customHeight="1" thickBot="1" x14ac:dyDescent="0.25">
      <c r="A23" s="289">
        <v>10</v>
      </c>
      <c r="B23" s="294" t="s">
        <v>481</v>
      </c>
      <c r="C23" s="291">
        <v>2</v>
      </c>
      <c r="D23" s="291" t="s">
        <v>240</v>
      </c>
      <c r="E23" s="292"/>
      <c r="F23" s="293">
        <f t="shared" si="0"/>
        <v>0</v>
      </c>
    </row>
    <row r="24" spans="1:6" ht="18" customHeight="1" thickBot="1" x14ac:dyDescent="0.25">
      <c r="A24" s="295"/>
      <c r="B24" s="463" t="s">
        <v>474</v>
      </c>
      <c r="C24" s="464"/>
      <c r="D24" s="464"/>
      <c r="E24" s="465"/>
      <c r="F24" s="288">
        <f>SUM(F18:F23)</f>
        <v>0</v>
      </c>
    </row>
    <row r="25" spans="1:6" ht="18" customHeight="1" thickBot="1" x14ac:dyDescent="0.25">
      <c r="A25" s="484" t="s">
        <v>482</v>
      </c>
      <c r="B25" s="485"/>
      <c r="C25" s="485"/>
      <c r="D25" s="485"/>
      <c r="E25" s="485"/>
      <c r="F25" s="486"/>
    </row>
    <row r="26" spans="1:6" ht="18" customHeight="1" thickBot="1" x14ac:dyDescent="0.25">
      <c r="A26" s="460" t="s">
        <v>483</v>
      </c>
      <c r="B26" s="461"/>
      <c r="C26" s="461"/>
      <c r="D26" s="461"/>
      <c r="E26" s="461"/>
      <c r="F26" s="462"/>
    </row>
    <row r="27" spans="1:6" ht="18" customHeight="1" thickBot="1" x14ac:dyDescent="0.25">
      <c r="A27" s="296">
        <v>11</v>
      </c>
      <c r="B27" s="290" t="s">
        <v>484</v>
      </c>
      <c r="C27" s="297">
        <v>18</v>
      </c>
      <c r="D27" s="291" t="s">
        <v>240</v>
      </c>
      <c r="E27" s="292"/>
      <c r="F27" s="293">
        <f>C27*E27</f>
        <v>0</v>
      </c>
    </row>
    <row r="28" spans="1:6" ht="18" customHeight="1" thickBot="1" x14ac:dyDescent="0.25">
      <c r="A28" s="296">
        <v>12</v>
      </c>
      <c r="B28" s="290" t="s">
        <v>485</v>
      </c>
      <c r="C28" s="291">
        <v>9</v>
      </c>
      <c r="D28" s="291" t="s">
        <v>240</v>
      </c>
      <c r="E28" s="292"/>
      <c r="F28" s="293">
        <f>C28*E28</f>
        <v>0</v>
      </c>
    </row>
    <row r="29" spans="1:6" ht="18" customHeight="1" thickBot="1" x14ac:dyDescent="0.25">
      <c r="A29" s="296">
        <v>13</v>
      </c>
      <c r="B29" s="290" t="s">
        <v>486</v>
      </c>
      <c r="C29" s="297">
        <v>4</v>
      </c>
      <c r="D29" s="291" t="s">
        <v>240</v>
      </c>
      <c r="E29" s="292"/>
      <c r="F29" s="293">
        <f>C29*E29</f>
        <v>0</v>
      </c>
    </row>
    <row r="30" spans="1:6" ht="18" customHeight="1" thickBot="1" x14ac:dyDescent="0.25">
      <c r="A30" s="296"/>
      <c r="B30" s="463" t="s">
        <v>474</v>
      </c>
      <c r="C30" s="464"/>
      <c r="D30" s="464"/>
      <c r="E30" s="465"/>
      <c r="F30" s="288">
        <f>SUM(F27:F29)</f>
        <v>0</v>
      </c>
    </row>
    <row r="31" spans="1:6" ht="18" customHeight="1" thickBot="1" x14ac:dyDescent="0.25">
      <c r="A31" s="466"/>
      <c r="B31" s="467"/>
      <c r="C31" s="467"/>
      <c r="D31" s="467"/>
      <c r="E31" s="467"/>
      <c r="F31" s="468"/>
    </row>
    <row r="32" spans="1:6" ht="18" customHeight="1" thickBot="1" x14ac:dyDescent="0.25">
      <c r="A32" s="469" t="s">
        <v>487</v>
      </c>
      <c r="B32" s="470"/>
      <c r="C32" s="470"/>
      <c r="D32" s="470"/>
      <c r="E32" s="470"/>
      <c r="F32" s="471"/>
    </row>
    <row r="33" spans="1:6" ht="18" customHeight="1" thickBot="1" x14ac:dyDescent="0.25">
      <c r="A33" s="296">
        <v>14</v>
      </c>
      <c r="B33" s="290" t="s">
        <v>488</v>
      </c>
      <c r="C33" s="297">
        <v>13</v>
      </c>
      <c r="D33" s="291" t="s">
        <v>240</v>
      </c>
      <c r="E33" s="292"/>
      <c r="F33" s="293">
        <f>C33*E33</f>
        <v>0</v>
      </c>
    </row>
    <row r="34" spans="1:6" ht="18" customHeight="1" thickBot="1" x14ac:dyDescent="0.25">
      <c r="A34" s="296">
        <v>15</v>
      </c>
      <c r="B34" s="290" t="s">
        <v>489</v>
      </c>
      <c r="C34" s="297">
        <v>5</v>
      </c>
      <c r="D34" s="291" t="s">
        <v>240</v>
      </c>
      <c r="E34" s="292"/>
      <c r="F34" s="293">
        <f>C34*E34</f>
        <v>0</v>
      </c>
    </row>
    <row r="35" spans="1:6" ht="18" customHeight="1" thickBot="1" x14ac:dyDescent="0.25">
      <c r="A35" s="296">
        <v>16</v>
      </c>
      <c r="B35" s="290" t="s">
        <v>490</v>
      </c>
      <c r="C35" s="297">
        <v>1</v>
      </c>
      <c r="D35" s="291" t="s">
        <v>240</v>
      </c>
      <c r="E35" s="292"/>
      <c r="F35" s="293">
        <f>C35*E35</f>
        <v>0</v>
      </c>
    </row>
    <row r="36" spans="1:6" ht="18" customHeight="1" thickBot="1" x14ac:dyDescent="0.25">
      <c r="A36" s="296">
        <v>17</v>
      </c>
      <c r="B36" s="298" t="s">
        <v>491</v>
      </c>
      <c r="C36" s="297">
        <v>2</v>
      </c>
      <c r="D36" s="291" t="s">
        <v>240</v>
      </c>
      <c r="E36" s="292"/>
      <c r="F36" s="293">
        <f>C36*E36</f>
        <v>0</v>
      </c>
    </row>
    <row r="37" spans="1:6" ht="18" customHeight="1" thickBot="1" x14ac:dyDescent="0.25">
      <c r="A37" s="295"/>
      <c r="B37" s="463" t="s">
        <v>474</v>
      </c>
      <c r="C37" s="464"/>
      <c r="D37" s="464"/>
      <c r="E37" s="465"/>
      <c r="F37" s="288">
        <f>SUM(F33:F36)</f>
        <v>0</v>
      </c>
    </row>
    <row r="38" spans="1:6" ht="18" customHeight="1" thickBot="1" x14ac:dyDescent="0.25">
      <c r="A38" s="466"/>
      <c r="B38" s="467"/>
      <c r="C38" s="467"/>
      <c r="D38" s="467"/>
      <c r="E38" s="467"/>
      <c r="F38" s="468"/>
    </row>
    <row r="39" spans="1:6" ht="18" customHeight="1" thickBot="1" x14ac:dyDescent="0.25">
      <c r="A39" s="460" t="s">
        <v>492</v>
      </c>
      <c r="B39" s="461"/>
      <c r="C39" s="461"/>
      <c r="D39" s="461"/>
      <c r="E39" s="461"/>
      <c r="F39" s="462"/>
    </row>
    <row r="40" spans="1:6" ht="18" customHeight="1" thickBot="1" x14ac:dyDescent="0.25">
      <c r="A40" s="289"/>
      <c r="B40" s="472" t="s">
        <v>493</v>
      </c>
      <c r="C40" s="473"/>
      <c r="D40" s="473"/>
      <c r="E40" s="473"/>
      <c r="F40" s="474"/>
    </row>
    <row r="41" spans="1:6" ht="18" customHeight="1" thickBot="1" x14ac:dyDescent="0.25">
      <c r="A41" s="289">
        <v>18</v>
      </c>
      <c r="B41" s="299" t="s">
        <v>494</v>
      </c>
      <c r="C41" s="300">
        <v>14</v>
      </c>
      <c r="D41" s="301" t="s">
        <v>240</v>
      </c>
      <c r="E41" s="302"/>
      <c r="F41" s="303">
        <f>C41*E41</f>
        <v>0</v>
      </c>
    </row>
    <row r="42" spans="1:6" ht="18" customHeight="1" thickBot="1" x14ac:dyDescent="0.25">
      <c r="A42" s="304"/>
      <c r="B42" s="472" t="s">
        <v>495</v>
      </c>
      <c r="C42" s="473"/>
      <c r="D42" s="473"/>
      <c r="E42" s="473"/>
      <c r="F42" s="474"/>
    </row>
    <row r="43" spans="1:6" ht="18" customHeight="1" thickBot="1" x14ac:dyDescent="0.25">
      <c r="A43" s="289">
        <v>19</v>
      </c>
      <c r="B43" s="299" t="s">
        <v>496</v>
      </c>
      <c r="C43" s="300">
        <v>10</v>
      </c>
      <c r="D43" s="301" t="s">
        <v>226</v>
      </c>
      <c r="E43" s="302"/>
      <c r="F43" s="303">
        <f>C43*E43</f>
        <v>0</v>
      </c>
    </row>
    <row r="44" spans="1:6" ht="18" customHeight="1" thickBot="1" x14ac:dyDescent="0.25">
      <c r="A44" s="289">
        <v>20</v>
      </c>
      <c r="B44" s="299" t="s">
        <v>497</v>
      </c>
      <c r="C44" s="300">
        <v>85</v>
      </c>
      <c r="D44" s="301" t="s">
        <v>226</v>
      </c>
      <c r="E44" s="302"/>
      <c r="F44" s="303">
        <f>C44*E44</f>
        <v>0</v>
      </c>
    </row>
    <row r="45" spans="1:6" ht="18" customHeight="1" thickBot="1" x14ac:dyDescent="0.25">
      <c r="A45" s="289">
        <v>21</v>
      </c>
      <c r="B45" s="299" t="s">
        <v>498</v>
      </c>
      <c r="C45" s="300">
        <v>10</v>
      </c>
      <c r="D45" s="301" t="s">
        <v>226</v>
      </c>
      <c r="E45" s="302"/>
      <c r="F45" s="303">
        <f>C45*E45</f>
        <v>0</v>
      </c>
    </row>
    <row r="46" spans="1:6" ht="18" customHeight="1" thickBot="1" x14ac:dyDescent="0.25">
      <c r="A46" s="289">
        <v>22</v>
      </c>
      <c r="B46" s="299" t="s">
        <v>499</v>
      </c>
      <c r="C46" s="300">
        <f>SUM(C43:C45)</f>
        <v>105</v>
      </c>
      <c r="D46" s="300" t="s">
        <v>226</v>
      </c>
      <c r="E46" s="302"/>
      <c r="F46" s="305">
        <f>C46*E46</f>
        <v>0</v>
      </c>
    </row>
    <row r="47" spans="1:6" ht="18" customHeight="1" thickBot="1" x14ac:dyDescent="0.25">
      <c r="A47" s="289"/>
      <c r="B47" s="472" t="s">
        <v>500</v>
      </c>
      <c r="C47" s="473"/>
      <c r="D47" s="473"/>
      <c r="E47" s="473"/>
      <c r="F47" s="474"/>
    </row>
    <row r="48" spans="1:6" ht="18" customHeight="1" thickBot="1" x14ac:dyDescent="0.25">
      <c r="A48" s="289">
        <v>23</v>
      </c>
      <c r="B48" s="290" t="s">
        <v>501</v>
      </c>
      <c r="C48" s="291">
        <v>35</v>
      </c>
      <c r="D48" s="291" t="s">
        <v>226</v>
      </c>
      <c r="E48" s="292"/>
      <c r="F48" s="293">
        <f>C48*E48</f>
        <v>0</v>
      </c>
    </row>
    <row r="49" spans="1:8" ht="18" customHeight="1" thickBot="1" x14ac:dyDescent="0.25">
      <c r="A49" s="289">
        <v>24</v>
      </c>
      <c r="B49" s="290" t="s">
        <v>502</v>
      </c>
      <c r="C49" s="291">
        <v>45</v>
      </c>
      <c r="D49" s="291" t="s">
        <v>226</v>
      </c>
      <c r="E49" s="292"/>
      <c r="F49" s="293">
        <f>C49*E49</f>
        <v>0</v>
      </c>
    </row>
    <row r="50" spans="1:8" ht="18" customHeight="1" thickBot="1" x14ac:dyDescent="0.25">
      <c r="A50" s="289">
        <v>25</v>
      </c>
      <c r="B50" s="290" t="s">
        <v>503</v>
      </c>
      <c r="C50" s="291">
        <v>50</v>
      </c>
      <c r="D50" s="291" t="s">
        <v>226</v>
      </c>
      <c r="E50" s="292"/>
      <c r="F50" s="293">
        <f>C50*E50</f>
        <v>0</v>
      </c>
    </row>
    <row r="51" spans="1:8" ht="18" customHeight="1" thickBot="1" x14ac:dyDescent="0.25">
      <c r="A51" s="289">
        <v>26</v>
      </c>
      <c r="B51" s="299" t="s">
        <v>504</v>
      </c>
      <c r="C51" s="300">
        <v>20</v>
      </c>
      <c r="D51" s="300" t="s">
        <v>226</v>
      </c>
      <c r="E51" s="292"/>
      <c r="F51" s="305">
        <f>C51*E51</f>
        <v>0</v>
      </c>
    </row>
    <row r="52" spans="1:8" ht="18" customHeight="1" thickBot="1" x14ac:dyDescent="0.25">
      <c r="A52" s="289">
        <v>27</v>
      </c>
      <c r="B52" s="299" t="s">
        <v>505</v>
      </c>
      <c r="C52" s="300">
        <v>65</v>
      </c>
      <c r="D52" s="300" t="s">
        <v>226</v>
      </c>
      <c r="E52" s="292"/>
      <c r="F52" s="305">
        <f>C52*E52</f>
        <v>0</v>
      </c>
    </row>
    <row r="53" spans="1:8" ht="18" customHeight="1" thickBot="1" x14ac:dyDescent="0.25">
      <c r="A53" s="289"/>
      <c r="B53" s="472" t="s">
        <v>506</v>
      </c>
      <c r="C53" s="473"/>
      <c r="D53" s="473"/>
      <c r="E53" s="473"/>
      <c r="F53" s="474"/>
    </row>
    <row r="54" spans="1:8" ht="18" customHeight="1" thickBot="1" x14ac:dyDescent="0.25">
      <c r="A54" s="289">
        <v>28</v>
      </c>
      <c r="B54" s="299" t="s">
        <v>507</v>
      </c>
      <c r="C54" s="300">
        <v>5</v>
      </c>
      <c r="D54" s="301" t="s">
        <v>240</v>
      </c>
      <c r="E54" s="302"/>
      <c r="F54" s="303">
        <f>C54*E54</f>
        <v>0</v>
      </c>
    </row>
    <row r="55" spans="1:8" ht="18" customHeight="1" thickBot="1" x14ac:dyDescent="0.25">
      <c r="A55" s="289"/>
      <c r="B55" s="463" t="s">
        <v>474</v>
      </c>
      <c r="C55" s="464"/>
      <c r="D55" s="464"/>
      <c r="E55" s="465"/>
      <c r="F55" s="288">
        <f>SUM(F43:F46,F41:F41,F48:F52,F54:F54)</f>
        <v>0</v>
      </c>
    </row>
    <row r="56" spans="1:8" ht="18" customHeight="1" thickBot="1" x14ac:dyDescent="0.25">
      <c r="A56" s="475" t="s">
        <v>482</v>
      </c>
      <c r="B56" s="476"/>
      <c r="C56" s="476"/>
      <c r="D56" s="476"/>
      <c r="E56" s="476"/>
      <c r="F56" s="477"/>
    </row>
    <row r="57" spans="1:8" ht="18" customHeight="1" thickBot="1" x14ac:dyDescent="0.25">
      <c r="A57" s="460" t="s">
        <v>508</v>
      </c>
      <c r="B57" s="461"/>
      <c r="C57" s="461"/>
      <c r="D57" s="461"/>
      <c r="E57" s="461"/>
      <c r="F57" s="462"/>
    </row>
    <row r="58" spans="1:8" ht="18" customHeight="1" thickBot="1" x14ac:dyDescent="0.25">
      <c r="A58" s="289">
        <v>29</v>
      </c>
      <c r="B58" s="290" t="s">
        <v>509</v>
      </c>
      <c r="C58" s="297">
        <v>15</v>
      </c>
      <c r="D58" s="306" t="s">
        <v>226</v>
      </c>
      <c r="E58" s="307"/>
      <c r="F58" s="308">
        <f t="shared" ref="F58:F69" si="1">C58*E58</f>
        <v>0</v>
      </c>
      <c r="H58" s="309"/>
    </row>
    <row r="59" spans="1:8" ht="18" customHeight="1" thickBot="1" x14ac:dyDescent="0.25">
      <c r="A59" s="289">
        <v>30</v>
      </c>
      <c r="B59" s="290" t="s">
        <v>510</v>
      </c>
      <c r="C59" s="297">
        <v>45</v>
      </c>
      <c r="D59" s="306" t="s">
        <v>226</v>
      </c>
      <c r="E59" s="307"/>
      <c r="F59" s="308">
        <f t="shared" si="1"/>
        <v>0</v>
      </c>
      <c r="H59" s="309"/>
    </row>
    <row r="60" spans="1:8" ht="18" customHeight="1" thickBot="1" x14ac:dyDescent="0.25">
      <c r="A60" s="289">
        <v>31</v>
      </c>
      <c r="B60" s="290" t="s">
        <v>511</v>
      </c>
      <c r="C60" s="297">
        <v>10</v>
      </c>
      <c r="D60" s="306" t="s">
        <v>226</v>
      </c>
      <c r="E60" s="307"/>
      <c r="F60" s="308">
        <f t="shared" si="1"/>
        <v>0</v>
      </c>
      <c r="H60" s="309"/>
    </row>
    <row r="61" spans="1:8" ht="18" customHeight="1" thickBot="1" x14ac:dyDescent="0.25">
      <c r="A61" s="289">
        <v>32</v>
      </c>
      <c r="B61" s="290" t="s">
        <v>512</v>
      </c>
      <c r="C61" s="297">
        <v>10</v>
      </c>
      <c r="D61" s="306" t="s">
        <v>226</v>
      </c>
      <c r="E61" s="307"/>
      <c r="F61" s="308">
        <f t="shared" si="1"/>
        <v>0</v>
      </c>
      <c r="H61" s="309"/>
    </row>
    <row r="62" spans="1:8" ht="18" customHeight="1" thickBot="1" x14ac:dyDescent="0.25">
      <c r="A62" s="289">
        <v>33</v>
      </c>
      <c r="B62" s="290" t="s">
        <v>513</v>
      </c>
      <c r="C62" s="291">
        <v>185</v>
      </c>
      <c r="D62" s="310" t="s">
        <v>226</v>
      </c>
      <c r="E62" s="307"/>
      <c r="F62" s="308">
        <f t="shared" si="1"/>
        <v>0</v>
      </c>
      <c r="H62" s="309"/>
    </row>
    <row r="63" spans="1:8" ht="18" customHeight="1" thickBot="1" x14ac:dyDescent="0.25">
      <c r="A63" s="289">
        <v>34</v>
      </c>
      <c r="B63" s="290" t="s">
        <v>514</v>
      </c>
      <c r="C63" s="291">
        <v>345</v>
      </c>
      <c r="D63" s="310" t="s">
        <v>226</v>
      </c>
      <c r="E63" s="307"/>
      <c r="F63" s="308">
        <f t="shared" si="1"/>
        <v>0</v>
      </c>
      <c r="H63" s="309"/>
    </row>
    <row r="64" spans="1:8" ht="18" customHeight="1" thickBot="1" x14ac:dyDescent="0.25">
      <c r="A64" s="289">
        <v>35</v>
      </c>
      <c r="B64" s="290" t="s">
        <v>515</v>
      </c>
      <c r="C64" s="297">
        <v>80</v>
      </c>
      <c r="D64" s="310" t="s">
        <v>226</v>
      </c>
      <c r="E64" s="307"/>
      <c r="F64" s="308">
        <f t="shared" si="1"/>
        <v>0</v>
      </c>
      <c r="H64" s="309"/>
    </row>
    <row r="65" spans="1:8" ht="18" customHeight="1" thickBot="1" x14ac:dyDescent="0.25">
      <c r="A65" s="289">
        <v>36</v>
      </c>
      <c r="B65" s="290" t="s">
        <v>516</v>
      </c>
      <c r="C65" s="291">
        <v>75</v>
      </c>
      <c r="D65" s="310" t="s">
        <v>226</v>
      </c>
      <c r="E65" s="307"/>
      <c r="F65" s="308">
        <f t="shared" si="1"/>
        <v>0</v>
      </c>
      <c r="H65" s="309"/>
    </row>
    <row r="66" spans="1:8" ht="18" customHeight="1" thickBot="1" x14ac:dyDescent="0.25">
      <c r="A66" s="289">
        <v>37</v>
      </c>
      <c r="B66" s="290" t="s">
        <v>517</v>
      </c>
      <c r="C66" s="291">
        <v>15</v>
      </c>
      <c r="D66" s="310" t="s">
        <v>226</v>
      </c>
      <c r="E66" s="307"/>
      <c r="F66" s="308">
        <f t="shared" si="1"/>
        <v>0</v>
      </c>
      <c r="H66" s="309"/>
    </row>
    <row r="67" spans="1:8" ht="18" customHeight="1" thickBot="1" x14ac:dyDescent="0.25">
      <c r="A67" s="289">
        <v>38</v>
      </c>
      <c r="B67" s="290" t="s">
        <v>518</v>
      </c>
      <c r="C67" s="291">
        <v>55</v>
      </c>
      <c r="D67" s="310" t="s">
        <v>226</v>
      </c>
      <c r="E67" s="307"/>
      <c r="F67" s="308">
        <f t="shared" si="1"/>
        <v>0</v>
      </c>
      <c r="H67" s="309"/>
    </row>
    <row r="68" spans="1:8" ht="18" customHeight="1" thickBot="1" x14ac:dyDescent="0.25">
      <c r="A68" s="289">
        <v>39</v>
      </c>
      <c r="B68" s="290" t="s">
        <v>519</v>
      </c>
      <c r="C68" s="291">
        <v>65</v>
      </c>
      <c r="D68" s="310" t="s">
        <v>226</v>
      </c>
      <c r="E68" s="307"/>
      <c r="F68" s="308">
        <f t="shared" si="1"/>
        <v>0</v>
      </c>
      <c r="H68" s="309"/>
    </row>
    <row r="69" spans="1:8" ht="18" customHeight="1" thickBot="1" x14ac:dyDescent="0.25">
      <c r="A69" s="289">
        <v>40</v>
      </c>
      <c r="B69" s="290" t="s">
        <v>520</v>
      </c>
      <c r="C69" s="291">
        <v>285</v>
      </c>
      <c r="D69" s="310" t="s">
        <v>226</v>
      </c>
      <c r="E69" s="307"/>
      <c r="F69" s="308">
        <f t="shared" si="1"/>
        <v>0</v>
      </c>
      <c r="H69" s="309"/>
    </row>
    <row r="70" spans="1:8" ht="18" customHeight="1" thickBot="1" x14ac:dyDescent="0.25">
      <c r="A70" s="289"/>
      <c r="B70" s="463" t="s">
        <v>474</v>
      </c>
      <c r="C70" s="464"/>
      <c r="D70" s="464"/>
      <c r="E70" s="465"/>
      <c r="F70" s="288">
        <f>SUM(F58:F69)</f>
        <v>0</v>
      </c>
    </row>
    <row r="71" spans="1:8" ht="18" customHeight="1" thickBot="1" x14ac:dyDescent="0.25">
      <c r="A71" s="466"/>
      <c r="B71" s="467"/>
      <c r="C71" s="467"/>
      <c r="D71" s="467"/>
      <c r="E71" s="467"/>
      <c r="F71" s="468"/>
    </row>
    <row r="72" spans="1:8" ht="18" customHeight="1" thickBot="1" x14ac:dyDescent="0.25">
      <c r="A72" s="460" t="s">
        <v>521</v>
      </c>
      <c r="B72" s="461"/>
      <c r="C72" s="461"/>
      <c r="D72" s="461"/>
      <c r="E72" s="461"/>
      <c r="F72" s="462"/>
    </row>
    <row r="73" spans="1:8" ht="18" customHeight="1" thickBot="1" x14ac:dyDescent="0.25">
      <c r="A73" s="289">
        <v>41</v>
      </c>
      <c r="B73" s="311" t="s">
        <v>522</v>
      </c>
      <c r="C73" s="312">
        <v>2</v>
      </c>
      <c r="D73" s="328" t="s">
        <v>240</v>
      </c>
      <c r="E73" s="313"/>
      <c r="F73" s="314">
        <f t="shared" ref="F73:F79" si="2">C73*E73</f>
        <v>0</v>
      </c>
    </row>
    <row r="74" spans="1:8" ht="18" customHeight="1" thickBot="1" x14ac:dyDescent="0.25">
      <c r="A74" s="289">
        <v>42</v>
      </c>
      <c r="B74" s="299" t="s">
        <v>523</v>
      </c>
      <c r="C74" s="315">
        <v>12</v>
      </c>
      <c r="D74" s="301" t="s">
        <v>240</v>
      </c>
      <c r="E74" s="317"/>
      <c r="F74" s="318">
        <f t="shared" si="2"/>
        <v>0</v>
      </c>
    </row>
    <row r="75" spans="1:8" ht="18" customHeight="1" thickBot="1" x14ac:dyDescent="0.25">
      <c r="A75" s="289">
        <v>43</v>
      </c>
      <c r="B75" s="299" t="s">
        <v>524</v>
      </c>
      <c r="C75" s="315">
        <v>2</v>
      </c>
      <c r="D75" s="301" t="s">
        <v>240</v>
      </c>
      <c r="E75" s="317"/>
      <c r="F75" s="318">
        <f t="shared" si="2"/>
        <v>0</v>
      </c>
    </row>
    <row r="76" spans="1:8" ht="18" customHeight="1" thickBot="1" x14ac:dyDescent="0.25">
      <c r="A76" s="289">
        <v>44</v>
      </c>
      <c r="B76" s="299" t="s">
        <v>525</v>
      </c>
      <c r="C76" s="319">
        <v>1</v>
      </c>
      <c r="D76" s="316" t="s">
        <v>240</v>
      </c>
      <c r="E76" s="292"/>
      <c r="F76" s="308">
        <f t="shared" si="2"/>
        <v>0</v>
      </c>
    </row>
    <row r="77" spans="1:8" ht="18" customHeight="1" thickBot="1" x14ac:dyDescent="0.25">
      <c r="A77" s="289">
        <v>45</v>
      </c>
      <c r="B77" s="299" t="s">
        <v>526</v>
      </c>
      <c r="C77" s="319">
        <v>2</v>
      </c>
      <c r="D77" s="301" t="s">
        <v>240</v>
      </c>
      <c r="E77" s="317"/>
      <c r="F77" s="318">
        <f t="shared" si="2"/>
        <v>0</v>
      </c>
    </row>
    <row r="78" spans="1:8" ht="18" customHeight="1" thickBot="1" x14ac:dyDescent="0.25">
      <c r="A78" s="289">
        <v>46</v>
      </c>
      <c r="B78" s="299" t="s">
        <v>527</v>
      </c>
      <c r="C78" s="315">
        <v>3</v>
      </c>
      <c r="D78" s="316" t="s">
        <v>240</v>
      </c>
      <c r="E78" s="320"/>
      <c r="F78" s="318">
        <f t="shared" si="2"/>
        <v>0</v>
      </c>
    </row>
    <row r="79" spans="1:8" ht="18" customHeight="1" thickBot="1" x14ac:dyDescent="0.25">
      <c r="A79" s="289">
        <v>47</v>
      </c>
      <c r="B79" s="299" t="s">
        <v>528</v>
      </c>
      <c r="C79" s="319">
        <v>5</v>
      </c>
      <c r="D79" s="300" t="s">
        <v>226</v>
      </c>
      <c r="E79" s="320"/>
      <c r="F79" s="308">
        <f t="shared" si="2"/>
        <v>0</v>
      </c>
    </row>
    <row r="80" spans="1:8" ht="18" customHeight="1" thickBot="1" x14ac:dyDescent="0.25">
      <c r="A80" s="289"/>
      <c r="B80" s="463" t="s">
        <v>474</v>
      </c>
      <c r="C80" s="464"/>
      <c r="D80" s="464"/>
      <c r="E80" s="465"/>
      <c r="F80" s="288">
        <f>SUM(F73:F79)</f>
        <v>0</v>
      </c>
    </row>
    <row r="81" spans="1:6" ht="18" customHeight="1" thickBot="1" x14ac:dyDescent="0.25">
      <c r="A81" s="466"/>
      <c r="B81" s="467"/>
      <c r="C81" s="467"/>
      <c r="D81" s="467"/>
      <c r="E81" s="467"/>
      <c r="F81" s="468"/>
    </row>
    <row r="82" spans="1:6" ht="18" customHeight="1" thickBot="1" x14ac:dyDescent="0.25">
      <c r="A82" s="460" t="s">
        <v>529</v>
      </c>
      <c r="B82" s="461"/>
      <c r="C82" s="461"/>
      <c r="D82" s="461"/>
      <c r="E82" s="461"/>
      <c r="F82" s="462"/>
    </row>
    <row r="83" spans="1:6" ht="18" customHeight="1" thickBot="1" x14ac:dyDescent="0.25">
      <c r="A83" s="289">
        <v>48</v>
      </c>
      <c r="B83" s="290" t="s">
        <v>530</v>
      </c>
      <c r="C83" s="315">
        <v>2</v>
      </c>
      <c r="D83" s="300" t="s">
        <v>240</v>
      </c>
      <c r="E83" s="307"/>
      <c r="F83" s="293">
        <f>C83*E83</f>
        <v>0</v>
      </c>
    </row>
    <row r="84" spans="1:6" ht="18" customHeight="1" thickBot="1" x14ac:dyDescent="0.25">
      <c r="A84" s="289">
        <v>49</v>
      </c>
      <c r="B84" s="290" t="s">
        <v>531</v>
      </c>
      <c r="C84" s="291">
        <v>3</v>
      </c>
      <c r="D84" s="300" t="s">
        <v>240</v>
      </c>
      <c r="E84" s="307"/>
      <c r="F84" s="293">
        <f>C84*E84</f>
        <v>0</v>
      </c>
    </row>
    <row r="85" spans="1:6" ht="18" customHeight="1" thickBot="1" x14ac:dyDescent="0.25">
      <c r="A85" s="289">
        <v>50</v>
      </c>
      <c r="B85" s="290" t="s">
        <v>532</v>
      </c>
      <c r="C85" s="291">
        <v>4</v>
      </c>
      <c r="D85" s="300" t="s">
        <v>240</v>
      </c>
      <c r="E85" s="307"/>
      <c r="F85" s="293">
        <f>C85*E85</f>
        <v>0</v>
      </c>
    </row>
    <row r="86" spans="1:6" ht="18" customHeight="1" thickBot="1" x14ac:dyDescent="0.25">
      <c r="A86" s="289">
        <v>51</v>
      </c>
      <c r="B86" s="290" t="s">
        <v>533</v>
      </c>
      <c r="C86" s="291">
        <v>55</v>
      </c>
      <c r="D86" s="300" t="s">
        <v>226</v>
      </c>
      <c r="E86" s="307"/>
      <c r="F86" s="293">
        <f>C86*E86</f>
        <v>0</v>
      </c>
    </row>
    <row r="87" spans="1:6" ht="18" customHeight="1" thickBot="1" x14ac:dyDescent="0.25">
      <c r="A87" s="289"/>
      <c r="B87" s="463" t="s">
        <v>474</v>
      </c>
      <c r="C87" s="464"/>
      <c r="D87" s="464"/>
      <c r="E87" s="465"/>
      <c r="F87" s="288">
        <f>SUM(F83:F86)</f>
        <v>0</v>
      </c>
    </row>
    <row r="88" spans="1:6" ht="18" customHeight="1" thickBot="1" x14ac:dyDescent="0.25">
      <c r="A88" s="466"/>
      <c r="B88" s="467"/>
      <c r="C88" s="467"/>
      <c r="D88" s="467"/>
      <c r="E88" s="467"/>
      <c r="F88" s="468"/>
    </row>
    <row r="89" spans="1:6" ht="18" customHeight="1" thickBot="1" x14ac:dyDescent="0.25">
      <c r="A89" s="460" t="s">
        <v>534</v>
      </c>
      <c r="B89" s="461"/>
      <c r="C89" s="461"/>
      <c r="D89" s="461"/>
      <c r="E89" s="461"/>
      <c r="F89" s="462"/>
    </row>
    <row r="90" spans="1:6" ht="18" customHeight="1" thickBot="1" x14ac:dyDescent="0.25">
      <c r="A90" s="289">
        <v>52</v>
      </c>
      <c r="B90" s="321" t="s">
        <v>535</v>
      </c>
      <c r="C90" s="322">
        <v>11</v>
      </c>
      <c r="D90" s="322" t="s">
        <v>240</v>
      </c>
      <c r="E90" s="323"/>
      <c r="F90" s="324">
        <f t="shared" ref="F90:F98" si="3">C90*E90</f>
        <v>0</v>
      </c>
    </row>
    <row r="91" spans="1:6" ht="18" customHeight="1" thickBot="1" x14ac:dyDescent="0.25">
      <c r="A91" s="289">
        <v>53</v>
      </c>
      <c r="B91" s="294" t="s">
        <v>536</v>
      </c>
      <c r="C91" s="315">
        <v>18</v>
      </c>
      <c r="D91" s="301" t="s">
        <v>240</v>
      </c>
      <c r="E91" s="317"/>
      <c r="F91" s="318">
        <f t="shared" si="3"/>
        <v>0</v>
      </c>
    </row>
    <row r="92" spans="1:6" ht="18" customHeight="1" thickBot="1" x14ac:dyDescent="0.25">
      <c r="A92" s="289">
        <v>54</v>
      </c>
      <c r="B92" s="290" t="s">
        <v>537</v>
      </c>
      <c r="C92" s="300">
        <f>SUM(C18:C23,C27:C29)</f>
        <v>49</v>
      </c>
      <c r="D92" s="291" t="s">
        <v>240</v>
      </c>
      <c r="E92" s="292"/>
      <c r="F92" s="293">
        <f t="shared" si="3"/>
        <v>0</v>
      </c>
    </row>
    <row r="93" spans="1:6" ht="18" customHeight="1" thickBot="1" x14ac:dyDescent="0.25">
      <c r="A93" s="289">
        <v>55</v>
      </c>
      <c r="B93" s="299" t="s">
        <v>538</v>
      </c>
      <c r="C93" s="300">
        <v>1</v>
      </c>
      <c r="D93" s="301" t="s">
        <v>539</v>
      </c>
      <c r="E93" s="307"/>
      <c r="F93" s="308">
        <f t="shared" si="3"/>
        <v>0</v>
      </c>
    </row>
    <row r="94" spans="1:6" ht="18" customHeight="1" thickBot="1" x14ac:dyDescent="0.25">
      <c r="A94" s="289">
        <v>56</v>
      </c>
      <c r="B94" s="299" t="s">
        <v>540</v>
      </c>
      <c r="C94" s="300">
        <v>5</v>
      </c>
      <c r="D94" s="301" t="s">
        <v>541</v>
      </c>
      <c r="E94" s="307"/>
      <c r="F94" s="308">
        <f t="shared" si="3"/>
        <v>0</v>
      </c>
    </row>
    <row r="95" spans="1:6" ht="18" customHeight="1" thickBot="1" x14ac:dyDescent="0.25">
      <c r="A95" s="289">
        <v>57</v>
      </c>
      <c r="B95" s="299" t="s">
        <v>542</v>
      </c>
      <c r="C95" s="300">
        <v>25</v>
      </c>
      <c r="D95" s="301" t="s">
        <v>541</v>
      </c>
      <c r="E95" s="307"/>
      <c r="F95" s="308">
        <f t="shared" si="3"/>
        <v>0</v>
      </c>
    </row>
    <row r="96" spans="1:6" ht="18" customHeight="1" thickBot="1" x14ac:dyDescent="0.25">
      <c r="A96" s="289">
        <v>58</v>
      </c>
      <c r="B96" s="299" t="s">
        <v>543</v>
      </c>
      <c r="C96" s="300">
        <v>1</v>
      </c>
      <c r="D96" s="301" t="s">
        <v>539</v>
      </c>
      <c r="E96" s="307"/>
      <c r="F96" s="308">
        <f t="shared" si="3"/>
        <v>0</v>
      </c>
    </row>
    <row r="97" spans="1:6" ht="18" customHeight="1" thickBot="1" x14ac:dyDescent="0.25">
      <c r="A97" s="289">
        <v>59</v>
      </c>
      <c r="B97" s="299" t="s">
        <v>544</v>
      </c>
      <c r="C97" s="300">
        <v>1</v>
      </c>
      <c r="D97" s="301" t="s">
        <v>539</v>
      </c>
      <c r="E97" s="307"/>
      <c r="F97" s="308">
        <f t="shared" si="3"/>
        <v>0</v>
      </c>
    </row>
    <row r="98" spans="1:6" ht="18" customHeight="1" thickBot="1" x14ac:dyDescent="0.25">
      <c r="A98" s="289">
        <v>60</v>
      </c>
      <c r="B98" s="299" t="s">
        <v>545</v>
      </c>
      <c r="C98" s="300">
        <v>25</v>
      </c>
      <c r="D98" s="301" t="s">
        <v>541</v>
      </c>
      <c r="E98" s="307"/>
      <c r="F98" s="308">
        <f t="shared" si="3"/>
        <v>0</v>
      </c>
    </row>
    <row r="99" spans="1:6" ht="18" customHeight="1" thickBot="1" x14ac:dyDescent="0.25">
      <c r="A99" s="289"/>
      <c r="B99" s="463" t="s">
        <v>474</v>
      </c>
      <c r="C99" s="464"/>
      <c r="D99" s="464"/>
      <c r="E99" s="465"/>
      <c r="F99" s="288">
        <f>SUM(F90:F98)</f>
        <v>0</v>
      </c>
    </row>
    <row r="100" spans="1:6" ht="18" customHeight="1" thickBot="1" x14ac:dyDescent="0.25">
      <c r="A100" s="466"/>
      <c r="B100" s="467"/>
      <c r="C100" s="467"/>
      <c r="D100" s="467"/>
      <c r="E100" s="467"/>
      <c r="F100" s="468"/>
    </row>
    <row r="101" spans="1:6" ht="18" customHeight="1" thickBot="1" x14ac:dyDescent="0.25">
      <c r="A101" s="460" t="s">
        <v>546</v>
      </c>
      <c r="B101" s="461"/>
      <c r="C101" s="461"/>
      <c r="D101" s="461"/>
      <c r="E101" s="462"/>
      <c r="F101" s="325">
        <f>F15+F24+F30+F37+F55+F70+F80+F87+F99</f>
        <v>0</v>
      </c>
    </row>
    <row r="102" spans="1:6" ht="18" customHeight="1" x14ac:dyDescent="0.2"/>
    <row r="103" spans="1:6" ht="18" customHeight="1" x14ac:dyDescent="0.2"/>
    <row r="104" spans="1:6" ht="18" customHeight="1" x14ac:dyDescent="0.2"/>
    <row r="105" spans="1:6" ht="18" customHeight="1" x14ac:dyDescent="0.2"/>
    <row r="106" spans="1:6" ht="18" customHeight="1" x14ac:dyDescent="0.2"/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spans="1:5" ht="18" customHeight="1" x14ac:dyDescent="0.2"/>
    <row r="130" spans="1:5" ht="18" customHeight="1" x14ac:dyDescent="0.2"/>
    <row r="131" spans="1:5" ht="18" customHeight="1" x14ac:dyDescent="0.2"/>
    <row r="132" spans="1:5" ht="18" customHeight="1" x14ac:dyDescent="0.2"/>
    <row r="133" spans="1:5" ht="18" customHeight="1" x14ac:dyDescent="0.2"/>
    <row r="134" spans="1:5" ht="18" customHeight="1" x14ac:dyDescent="0.2"/>
    <row r="135" spans="1:5" ht="18" customHeight="1" x14ac:dyDescent="0.2"/>
    <row r="136" spans="1:5" ht="18" customHeight="1" x14ac:dyDescent="0.2"/>
    <row r="137" spans="1:5" s="326" customFormat="1" ht="18" customHeight="1" x14ac:dyDescent="0.2">
      <c r="A137" s="279"/>
      <c r="B137" s="279"/>
      <c r="C137" s="279"/>
      <c r="E137" s="279"/>
    </row>
    <row r="138" spans="1:5" s="326" customFormat="1" ht="18" customHeight="1" x14ac:dyDescent="0.2">
      <c r="A138" s="279"/>
      <c r="B138" s="279"/>
      <c r="C138" s="279"/>
      <c r="E138" s="279"/>
    </row>
    <row r="139" spans="1:5" ht="18" customHeight="1" x14ac:dyDescent="0.2"/>
    <row r="140" spans="1:5" ht="18" customHeight="1" x14ac:dyDescent="0.2"/>
    <row r="141" spans="1:5" s="327" customFormat="1" ht="18" customHeight="1" x14ac:dyDescent="0.2">
      <c r="A141" s="279"/>
      <c r="B141" s="279"/>
      <c r="C141" s="279"/>
      <c r="D141" s="326"/>
      <c r="E141" s="279"/>
    </row>
  </sheetData>
  <mergeCells count="56">
    <mergeCell ref="A7:A8"/>
    <mergeCell ref="C7:C8"/>
    <mergeCell ref="D7:D8"/>
    <mergeCell ref="E7:E8"/>
    <mergeCell ref="F7:F8"/>
    <mergeCell ref="A1:E1"/>
    <mergeCell ref="A2:F2"/>
    <mergeCell ref="A3:F3"/>
    <mergeCell ref="A4:F4"/>
    <mergeCell ref="A6:F6"/>
    <mergeCell ref="A11:A12"/>
    <mergeCell ref="C11:C12"/>
    <mergeCell ref="D11:D12"/>
    <mergeCell ref="E11:E12"/>
    <mergeCell ref="F11:F12"/>
    <mergeCell ref="A9:A10"/>
    <mergeCell ref="C9:C10"/>
    <mergeCell ref="D9:D10"/>
    <mergeCell ref="E9:E10"/>
    <mergeCell ref="F9:F10"/>
    <mergeCell ref="B30:E30"/>
    <mergeCell ref="A13:A14"/>
    <mergeCell ref="C13:C14"/>
    <mergeCell ref="D13:D14"/>
    <mergeCell ref="E13:E14"/>
    <mergeCell ref="A16:F16"/>
    <mergeCell ref="A17:F17"/>
    <mergeCell ref="B24:E24"/>
    <mergeCell ref="A25:F25"/>
    <mergeCell ref="A26:F26"/>
    <mergeCell ref="F13:F14"/>
    <mergeCell ref="B15:E15"/>
    <mergeCell ref="A57:F57"/>
    <mergeCell ref="A31:F31"/>
    <mergeCell ref="A32:F32"/>
    <mergeCell ref="B37:E37"/>
    <mergeCell ref="A38:F38"/>
    <mergeCell ref="A39:F39"/>
    <mergeCell ref="B40:F40"/>
    <mergeCell ref="B42:F42"/>
    <mergeCell ref="B47:F47"/>
    <mergeCell ref="B53:F53"/>
    <mergeCell ref="B55:E55"/>
    <mergeCell ref="A56:F56"/>
    <mergeCell ref="A101:E101"/>
    <mergeCell ref="B70:E70"/>
    <mergeCell ref="A71:F71"/>
    <mergeCell ref="A72:F72"/>
    <mergeCell ref="B80:E80"/>
    <mergeCell ref="A81:F81"/>
    <mergeCell ref="A82:F82"/>
    <mergeCell ref="B87:E87"/>
    <mergeCell ref="A88:F88"/>
    <mergeCell ref="A89:F89"/>
    <mergeCell ref="B99:E99"/>
    <mergeCell ref="A100:F100"/>
  </mergeCells>
  <pageMargins left="0.27" right="0.16" top="0.28000000000000003" bottom="0.33" header="0.17" footer="0.17"/>
  <pageSetup paperSize="9" scale="61" orientation="portrait" r:id="rId1"/>
  <headerFooter alignWithMargins="0">
    <oddFooter>&amp;C&amp;P</oddFooter>
  </headerFooter>
  <rowBreaks count="1" manualBreakCount="1">
    <brk id="70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T105"/>
  <sheetViews>
    <sheetView view="pageBreakPreview" zoomScale="85" zoomScaleNormal="80" zoomScaleSheetLayoutView="85" workbookViewId="0">
      <pane xSplit="7" ySplit="3" topLeftCell="H4" activePane="bottomRight" state="frozen"/>
      <selection pane="topRight" activeCell="H1" sqref="H1"/>
      <selection pane="bottomLeft" activeCell="A6" sqref="A6"/>
      <selection pane="bottomRight" activeCell="B68" sqref="B68"/>
    </sheetView>
  </sheetViews>
  <sheetFormatPr defaultColWidth="9.140625" defaultRowHeight="12" outlineLevelRow="1" outlineLevelCol="1" x14ac:dyDescent="0.2"/>
  <cols>
    <col min="1" max="1" width="7.28515625" style="272" customWidth="1" outlineLevel="1"/>
    <col min="2" max="2" width="73.42578125" style="273" customWidth="1"/>
    <col min="3" max="3" width="21.85546875" style="274" customWidth="1" outlineLevel="1"/>
    <col min="4" max="4" width="26.140625" style="274" customWidth="1" outlineLevel="1"/>
    <col min="5" max="5" width="13.42578125" style="274" customWidth="1" outlineLevel="1"/>
    <col min="6" max="6" width="9" style="275" customWidth="1"/>
    <col min="7" max="7" width="4.28515625" style="276" customWidth="1"/>
    <col min="8" max="8" width="10.7109375" style="277" customWidth="1"/>
    <col min="9" max="9" width="13.42578125" style="277" customWidth="1" outlineLevel="1"/>
    <col min="10" max="13" width="9.140625" style="195"/>
    <col min="14" max="14" width="9.140625" style="195" customWidth="1"/>
    <col min="15" max="15" width="24.28515625" style="195" customWidth="1"/>
    <col min="16" max="16384" width="9.140625" style="195"/>
  </cols>
  <sheetData>
    <row r="1" spans="1:20" ht="12" customHeight="1" x14ac:dyDescent="0.2">
      <c r="A1" s="189" t="s">
        <v>315</v>
      </c>
      <c r="B1" s="190" t="s">
        <v>316</v>
      </c>
      <c r="C1" s="191"/>
      <c r="D1" s="191"/>
      <c r="E1" s="191"/>
      <c r="F1" s="192"/>
      <c r="G1" s="193"/>
      <c r="H1" s="194"/>
      <c r="I1" s="194"/>
    </row>
    <row r="2" spans="1:20" s="202" customFormat="1" ht="6.75" customHeight="1" outlineLevel="1" x14ac:dyDescent="0.2">
      <c r="A2" s="196"/>
      <c r="B2" s="197"/>
      <c r="C2" s="198"/>
      <c r="D2" s="198"/>
      <c r="E2" s="198"/>
      <c r="F2" s="199"/>
      <c r="G2" s="200"/>
      <c r="H2" s="201"/>
      <c r="I2" s="201"/>
    </row>
    <row r="3" spans="1:20" s="202" customFormat="1" ht="11.25" customHeight="1" x14ac:dyDescent="0.2">
      <c r="A3" s="203" t="s">
        <v>317</v>
      </c>
      <c r="B3" s="204" t="s">
        <v>318</v>
      </c>
      <c r="C3" s="204" t="s">
        <v>319</v>
      </c>
      <c r="D3" s="204" t="s">
        <v>320</v>
      </c>
      <c r="E3" s="204" t="s">
        <v>321</v>
      </c>
      <c r="F3" s="204" t="s">
        <v>90</v>
      </c>
      <c r="G3" s="204" t="s">
        <v>89</v>
      </c>
      <c r="H3" s="204" t="s">
        <v>322</v>
      </c>
      <c r="I3" s="205" t="s">
        <v>323</v>
      </c>
    </row>
    <row r="4" spans="1:20" s="209" customFormat="1" ht="10.5" customHeight="1" x14ac:dyDescent="0.2">
      <c r="A4" s="329"/>
      <c r="B4" s="330" t="s">
        <v>324</v>
      </c>
      <c r="C4" s="242"/>
      <c r="D4" s="242"/>
      <c r="E4" s="242"/>
      <c r="F4" s="331"/>
      <c r="G4" s="233"/>
      <c r="H4" s="206"/>
      <c r="I4" s="207"/>
      <c r="J4" s="208"/>
    </row>
    <row r="5" spans="1:20" s="202" customFormat="1" ht="10.5" customHeight="1" x14ac:dyDescent="0.2">
      <c r="A5" s="221"/>
      <c r="B5" s="332"/>
      <c r="C5" s="333"/>
      <c r="D5" s="333"/>
      <c r="E5" s="334"/>
      <c r="F5" s="335"/>
      <c r="G5" s="334"/>
      <c r="H5" s="210"/>
      <c r="I5" s="211"/>
    </row>
    <row r="6" spans="1:20" s="202" customFormat="1" ht="93.75" customHeight="1" x14ac:dyDescent="0.2">
      <c r="A6" s="221" t="s">
        <v>325</v>
      </c>
      <c r="B6" s="245" t="s">
        <v>326</v>
      </c>
      <c r="C6" s="336" t="s">
        <v>327</v>
      </c>
      <c r="D6" s="336" t="s">
        <v>328</v>
      </c>
      <c r="E6" s="236" t="s">
        <v>329</v>
      </c>
      <c r="F6" s="335">
        <v>1</v>
      </c>
      <c r="G6" s="334" t="s">
        <v>240</v>
      </c>
      <c r="H6" s="210"/>
      <c r="I6" s="211">
        <f t="shared" ref="I6:I10" si="0">F6*H6</f>
        <v>0</v>
      </c>
    </row>
    <row r="7" spans="1:20" s="202" customFormat="1" ht="13.5" customHeight="1" x14ac:dyDescent="0.2">
      <c r="A7" s="244"/>
      <c r="B7" s="332" t="s">
        <v>330</v>
      </c>
      <c r="C7" s="336"/>
      <c r="D7" s="336"/>
      <c r="E7" s="236"/>
      <c r="F7" s="335">
        <v>1</v>
      </c>
      <c r="G7" s="334" t="s">
        <v>331</v>
      </c>
      <c r="H7" s="211"/>
      <c r="I7" s="211">
        <f t="shared" si="0"/>
        <v>0</v>
      </c>
    </row>
    <row r="8" spans="1:20" s="202" customFormat="1" ht="13.5" customHeight="1" x14ac:dyDescent="0.2">
      <c r="A8" s="244"/>
      <c r="B8" s="332" t="s">
        <v>332</v>
      </c>
      <c r="C8" s="336"/>
      <c r="D8" s="336"/>
      <c r="E8" s="236"/>
      <c r="F8" s="335">
        <v>1</v>
      </c>
      <c r="G8" s="334" t="s">
        <v>331</v>
      </c>
      <c r="H8" s="211"/>
      <c r="I8" s="211">
        <f t="shared" si="0"/>
        <v>0</v>
      </c>
    </row>
    <row r="9" spans="1:20" s="202" customFormat="1" ht="11.25" customHeight="1" x14ac:dyDescent="0.2">
      <c r="A9" s="337"/>
      <c r="B9" s="228" t="s">
        <v>333</v>
      </c>
      <c r="C9" s="235"/>
      <c r="D9" s="235"/>
      <c r="E9" s="235"/>
      <c r="F9" s="225">
        <v>1</v>
      </c>
      <c r="G9" s="338" t="s">
        <v>240</v>
      </c>
      <c r="H9" s="210"/>
      <c r="I9" s="211">
        <f t="shared" si="0"/>
        <v>0</v>
      </c>
    </row>
    <row r="10" spans="1:20" s="202" customFormat="1" ht="12" customHeight="1" x14ac:dyDescent="0.2">
      <c r="A10" s="337"/>
      <c r="B10" s="228" t="s">
        <v>334</v>
      </c>
      <c r="C10" s="235"/>
      <c r="D10" s="235"/>
      <c r="E10" s="235"/>
      <c r="F10" s="339">
        <v>1</v>
      </c>
      <c r="G10" s="224" t="s">
        <v>240</v>
      </c>
      <c r="H10" s="210"/>
      <c r="I10" s="211">
        <f t="shared" si="0"/>
        <v>0</v>
      </c>
    </row>
    <row r="11" spans="1:20" s="202" customFormat="1" ht="11.25" customHeight="1" x14ac:dyDescent="0.2">
      <c r="A11" s="244"/>
      <c r="B11" s="245" t="s">
        <v>335</v>
      </c>
      <c r="C11" s="340"/>
      <c r="D11" s="340" t="s">
        <v>336</v>
      </c>
      <c r="E11" s="341"/>
      <c r="F11" s="232"/>
      <c r="G11" s="233"/>
      <c r="H11" s="211"/>
      <c r="I11" s="211"/>
    </row>
    <row r="12" spans="1:20" s="202" customFormat="1" ht="11.25" x14ac:dyDescent="0.2">
      <c r="A12" s="244"/>
      <c r="B12" s="245" t="s">
        <v>337</v>
      </c>
      <c r="C12" s="340"/>
      <c r="D12" s="340"/>
      <c r="E12" s="341"/>
      <c r="F12" s="232">
        <v>1</v>
      </c>
      <c r="G12" s="236" t="s">
        <v>240</v>
      </c>
      <c r="H12" s="211"/>
      <c r="I12" s="211">
        <f t="shared" ref="I12:I26" si="1">F12*H12</f>
        <v>0</v>
      </c>
    </row>
    <row r="13" spans="1:20" s="202" customFormat="1" ht="10.5" customHeight="1" x14ac:dyDescent="0.2">
      <c r="A13" s="227" t="s">
        <v>338</v>
      </c>
      <c r="B13" s="342" t="s">
        <v>339</v>
      </c>
      <c r="C13" s="343" t="s">
        <v>340</v>
      </c>
      <c r="D13" s="344" t="s">
        <v>341</v>
      </c>
      <c r="E13" s="231" t="s">
        <v>342</v>
      </c>
      <c r="F13" s="232">
        <v>1</v>
      </c>
      <c r="G13" s="236" t="s">
        <v>240</v>
      </c>
      <c r="H13" s="210"/>
      <c r="I13" s="211">
        <f t="shared" si="1"/>
        <v>0</v>
      </c>
    </row>
    <row r="14" spans="1:20" s="202" customFormat="1" ht="10.5" customHeight="1" x14ac:dyDescent="0.2">
      <c r="A14" s="345"/>
      <c r="B14" s="346" t="s">
        <v>343</v>
      </c>
      <c r="C14" s="343"/>
      <c r="D14" s="347" t="s">
        <v>344</v>
      </c>
      <c r="E14" s="231" t="s">
        <v>342</v>
      </c>
      <c r="F14" s="232">
        <v>1</v>
      </c>
      <c r="G14" s="236" t="s">
        <v>240</v>
      </c>
      <c r="H14" s="210"/>
      <c r="I14" s="211">
        <f t="shared" si="1"/>
        <v>0</v>
      </c>
    </row>
    <row r="15" spans="1:20" s="202" customFormat="1" ht="10.5" customHeight="1" x14ac:dyDescent="0.2">
      <c r="A15" s="345"/>
      <c r="B15" s="348" t="s">
        <v>345</v>
      </c>
      <c r="C15" s="343"/>
      <c r="D15" s="347" t="s">
        <v>346</v>
      </c>
      <c r="E15" s="231" t="s">
        <v>342</v>
      </c>
      <c r="F15" s="232">
        <v>1</v>
      </c>
      <c r="G15" s="236" t="s">
        <v>240</v>
      </c>
      <c r="H15" s="210"/>
      <c r="I15" s="211">
        <f t="shared" si="1"/>
        <v>0</v>
      </c>
    </row>
    <row r="16" spans="1:20" s="202" customFormat="1" ht="10.5" customHeight="1" x14ac:dyDescent="0.2">
      <c r="A16" s="227"/>
      <c r="B16" s="228" t="s">
        <v>347</v>
      </c>
      <c r="C16" s="236" t="s">
        <v>348</v>
      </c>
      <c r="D16" s="341"/>
      <c r="E16" s="341"/>
      <c r="F16" s="232">
        <v>10</v>
      </c>
      <c r="G16" s="236" t="s">
        <v>226</v>
      </c>
      <c r="H16" s="211"/>
      <c r="I16" s="211">
        <f t="shared" si="1"/>
        <v>0</v>
      </c>
      <c r="M16" s="212"/>
      <c r="N16" s="212"/>
      <c r="O16" s="212"/>
      <c r="P16" s="213"/>
      <c r="Q16" s="214"/>
      <c r="R16" s="214"/>
      <c r="S16" s="215"/>
      <c r="T16" s="215"/>
    </row>
    <row r="17" spans="1:20" s="202" customFormat="1" ht="10.5" customHeight="1" x14ac:dyDescent="0.2">
      <c r="A17" s="237"/>
      <c r="B17" s="228" t="s">
        <v>347</v>
      </c>
      <c r="C17" s="236" t="s">
        <v>349</v>
      </c>
      <c r="D17" s="341"/>
      <c r="E17" s="341"/>
      <c r="F17" s="232">
        <v>10</v>
      </c>
      <c r="G17" s="236" t="s">
        <v>226</v>
      </c>
      <c r="H17" s="211"/>
      <c r="I17" s="211">
        <f t="shared" si="1"/>
        <v>0</v>
      </c>
      <c r="M17" s="212"/>
      <c r="N17" s="212"/>
      <c r="O17" s="212"/>
      <c r="P17" s="213"/>
      <c r="Q17" s="214"/>
      <c r="R17" s="214"/>
      <c r="S17" s="215"/>
      <c r="T17" s="215"/>
    </row>
    <row r="18" spans="1:20" s="202" customFormat="1" ht="10.5" customHeight="1" x14ac:dyDescent="0.2">
      <c r="A18" s="227"/>
      <c r="B18" s="228" t="s">
        <v>350</v>
      </c>
      <c r="C18" s="229"/>
      <c r="D18" s="349"/>
      <c r="E18" s="236"/>
      <c r="F18" s="232">
        <v>1</v>
      </c>
      <c r="G18" s="236" t="s">
        <v>240</v>
      </c>
      <c r="H18" s="210"/>
      <c r="I18" s="211">
        <f t="shared" si="1"/>
        <v>0</v>
      </c>
    </row>
    <row r="19" spans="1:20" s="202" customFormat="1" ht="10.5" customHeight="1" x14ac:dyDescent="0.2">
      <c r="A19" s="237"/>
      <c r="B19" s="332" t="s">
        <v>351</v>
      </c>
      <c r="C19" s="350"/>
      <c r="D19" s="341"/>
      <c r="E19" s="341"/>
      <c r="F19" s="335">
        <v>1</v>
      </c>
      <c r="G19" s="236" t="s">
        <v>240</v>
      </c>
      <c r="H19" s="211"/>
      <c r="I19" s="211">
        <f t="shared" si="1"/>
        <v>0</v>
      </c>
      <c r="M19" s="212"/>
      <c r="N19" s="212"/>
      <c r="O19" s="212"/>
      <c r="P19" s="213"/>
      <c r="Q19" s="214"/>
      <c r="R19" s="214"/>
      <c r="S19" s="215"/>
      <c r="T19" s="215"/>
    </row>
    <row r="20" spans="1:20" s="202" customFormat="1" ht="10.5" customHeight="1" x14ac:dyDescent="0.2">
      <c r="A20" s="237"/>
      <c r="B20" s="222" t="s">
        <v>352</v>
      </c>
      <c r="C20" s="236"/>
      <c r="D20" s="341"/>
      <c r="E20" s="341"/>
      <c r="F20" s="232">
        <v>1</v>
      </c>
      <c r="G20" s="236" t="s">
        <v>240</v>
      </c>
      <c r="H20" s="211"/>
      <c r="I20" s="211">
        <f t="shared" si="1"/>
        <v>0</v>
      </c>
      <c r="M20" s="212"/>
      <c r="N20" s="212"/>
      <c r="O20" s="212"/>
      <c r="P20" s="213"/>
      <c r="Q20" s="214"/>
      <c r="R20" s="214"/>
      <c r="S20" s="215"/>
      <c r="T20" s="215"/>
    </row>
    <row r="21" spans="1:20" s="202" customFormat="1" ht="10.5" customHeight="1" x14ac:dyDescent="0.2">
      <c r="A21" s="237"/>
      <c r="B21" s="351" t="s">
        <v>353</v>
      </c>
      <c r="C21" s="236"/>
      <c r="D21" s="341"/>
      <c r="E21" s="341"/>
      <c r="F21" s="232">
        <v>1</v>
      </c>
      <c r="G21" s="236" t="s">
        <v>240</v>
      </c>
      <c r="H21" s="211"/>
      <c r="I21" s="211">
        <f t="shared" si="1"/>
        <v>0</v>
      </c>
      <c r="M21" s="212"/>
      <c r="N21" s="212"/>
      <c r="O21" s="212"/>
      <c r="P21" s="213"/>
      <c r="Q21" s="214"/>
      <c r="R21" s="214"/>
      <c r="S21" s="215"/>
      <c r="T21" s="215"/>
    </row>
    <row r="22" spans="1:20" s="202" customFormat="1" ht="10.5" customHeight="1" x14ac:dyDescent="0.2">
      <c r="A22" s="237"/>
      <c r="B22" s="332" t="s">
        <v>354</v>
      </c>
      <c r="C22" s="236"/>
      <c r="D22" s="341"/>
      <c r="E22" s="341"/>
      <c r="F22" s="232">
        <v>1</v>
      </c>
      <c r="G22" s="236" t="s">
        <v>240</v>
      </c>
      <c r="H22" s="211"/>
      <c r="I22" s="211">
        <f t="shared" si="1"/>
        <v>0</v>
      </c>
      <c r="M22" s="212"/>
      <c r="N22" s="212"/>
      <c r="O22" s="212"/>
      <c r="P22" s="213"/>
      <c r="Q22" s="214"/>
      <c r="R22" s="214"/>
      <c r="S22" s="215"/>
      <c r="T22" s="215"/>
    </row>
    <row r="23" spans="1:20" s="202" customFormat="1" ht="10.5" customHeight="1" x14ac:dyDescent="0.2">
      <c r="A23" s="237"/>
      <c r="B23" s="228" t="s">
        <v>333</v>
      </c>
      <c r="C23" s="235"/>
      <c r="D23" s="341"/>
      <c r="E23" s="341"/>
      <c r="F23" s="232">
        <v>1</v>
      </c>
      <c r="G23" s="236" t="s">
        <v>240</v>
      </c>
      <c r="H23" s="211"/>
      <c r="I23" s="211">
        <f t="shared" si="1"/>
        <v>0</v>
      </c>
      <c r="M23" s="212"/>
      <c r="N23" s="212"/>
      <c r="O23" s="212"/>
      <c r="P23" s="213"/>
      <c r="Q23" s="214"/>
      <c r="R23" s="214"/>
      <c r="S23" s="215"/>
      <c r="T23" s="215"/>
    </row>
    <row r="24" spans="1:20" s="202" customFormat="1" ht="10.5" customHeight="1" x14ac:dyDescent="0.2">
      <c r="A24" s="221" t="s">
        <v>355</v>
      </c>
      <c r="B24" s="348" t="s">
        <v>356</v>
      </c>
      <c r="C24" s="235"/>
      <c r="D24" s="235"/>
      <c r="E24" s="352"/>
      <c r="F24" s="223"/>
      <c r="G24" s="223"/>
      <c r="H24" s="216"/>
      <c r="I24" s="216"/>
    </row>
    <row r="25" spans="1:20" s="202" customFormat="1" ht="11.25" customHeight="1" x14ac:dyDescent="0.2">
      <c r="A25" s="221" t="s">
        <v>357</v>
      </c>
      <c r="B25" s="222" t="s">
        <v>358</v>
      </c>
      <c r="C25" s="223" t="s">
        <v>359</v>
      </c>
      <c r="D25" s="223" t="s">
        <v>360</v>
      </c>
      <c r="E25" s="223" t="s">
        <v>329</v>
      </c>
      <c r="F25" s="225">
        <v>4</v>
      </c>
      <c r="G25" s="226" t="s">
        <v>240</v>
      </c>
      <c r="H25" s="210"/>
      <c r="I25" s="211">
        <f t="shared" ref="I25" si="2">F25*H25</f>
        <v>0</v>
      </c>
    </row>
    <row r="26" spans="1:20" s="219" customFormat="1" ht="10.5" customHeight="1" x14ac:dyDescent="0.2">
      <c r="A26" s="353" t="s">
        <v>361</v>
      </c>
      <c r="B26" s="354" t="s">
        <v>362</v>
      </c>
      <c r="C26" s="223" t="s">
        <v>359</v>
      </c>
      <c r="D26" s="355" t="s">
        <v>363</v>
      </c>
      <c r="E26" s="355" t="s">
        <v>329</v>
      </c>
      <c r="F26" s="356">
        <v>4</v>
      </c>
      <c r="G26" s="356" t="s">
        <v>240</v>
      </c>
      <c r="H26" s="217"/>
      <c r="I26" s="218">
        <f t="shared" si="1"/>
        <v>0</v>
      </c>
    </row>
    <row r="27" spans="1:20" s="202" customFormat="1" ht="10.5" customHeight="1" x14ac:dyDescent="0.2">
      <c r="A27" s="221" t="s">
        <v>364</v>
      </c>
      <c r="B27" s="348" t="s">
        <v>356</v>
      </c>
      <c r="C27" s="348"/>
      <c r="D27" s="235"/>
      <c r="E27" s="352"/>
      <c r="F27" s="223"/>
      <c r="G27" s="357"/>
      <c r="H27" s="211"/>
      <c r="I27" s="211"/>
    </row>
    <row r="28" spans="1:20" s="202" customFormat="1" ht="11.25" customHeight="1" x14ac:dyDescent="0.2">
      <c r="A28" s="227" t="s">
        <v>365</v>
      </c>
      <c r="B28" s="358" t="s">
        <v>366</v>
      </c>
      <c r="C28" s="231"/>
      <c r="D28" s="334"/>
      <c r="E28" s="236"/>
      <c r="F28" s="341">
        <v>178</v>
      </c>
      <c r="G28" s="236" t="s">
        <v>367</v>
      </c>
      <c r="H28" s="210"/>
      <c r="I28" s="211">
        <f t="shared" ref="I28:I33" si="3">F28*H28</f>
        <v>0</v>
      </c>
    </row>
    <row r="29" spans="1:20" s="202" customFormat="1" ht="10.5" customHeight="1" x14ac:dyDescent="0.2">
      <c r="A29" s="359"/>
      <c r="B29" s="360" t="s">
        <v>368</v>
      </c>
      <c r="C29" s="361" t="s">
        <v>369</v>
      </c>
      <c r="D29" s="362"/>
      <c r="E29" s="363"/>
      <c r="F29" s="236">
        <v>10</v>
      </c>
      <c r="G29" s="236" t="s">
        <v>367</v>
      </c>
      <c r="H29" s="211"/>
      <c r="I29" s="211">
        <f t="shared" si="3"/>
        <v>0</v>
      </c>
    </row>
    <row r="30" spans="1:20" s="202" customFormat="1" ht="21" customHeight="1" x14ac:dyDescent="0.2">
      <c r="A30" s="227"/>
      <c r="B30" s="364" t="s">
        <v>370</v>
      </c>
      <c r="C30" s="231" t="s">
        <v>371</v>
      </c>
      <c r="D30" s="334"/>
      <c r="E30" s="236" t="s">
        <v>372</v>
      </c>
      <c r="F30" s="236">
        <v>0</v>
      </c>
      <c r="G30" s="236" t="s">
        <v>367</v>
      </c>
      <c r="H30" s="210"/>
      <c r="I30" s="211">
        <f t="shared" si="3"/>
        <v>0</v>
      </c>
    </row>
    <row r="31" spans="1:20" s="202" customFormat="1" ht="21" customHeight="1" x14ac:dyDescent="0.2">
      <c r="A31" s="227"/>
      <c r="B31" s="364" t="s">
        <v>373</v>
      </c>
      <c r="C31" s="231" t="s">
        <v>374</v>
      </c>
      <c r="D31" s="334"/>
      <c r="E31" s="236" t="s">
        <v>372</v>
      </c>
      <c r="F31" s="236">
        <v>40</v>
      </c>
      <c r="G31" s="236" t="s">
        <v>367</v>
      </c>
      <c r="H31" s="210"/>
      <c r="I31" s="211">
        <f t="shared" si="3"/>
        <v>0</v>
      </c>
    </row>
    <row r="32" spans="1:20" s="202" customFormat="1" ht="24" customHeight="1" x14ac:dyDescent="0.2">
      <c r="A32" s="359"/>
      <c r="B32" s="365" t="s">
        <v>375</v>
      </c>
      <c r="C32" s="361" t="s">
        <v>376</v>
      </c>
      <c r="D32" s="362"/>
      <c r="E32" s="236" t="s">
        <v>372</v>
      </c>
      <c r="F32" s="236">
        <v>52</v>
      </c>
      <c r="G32" s="236" t="s">
        <v>367</v>
      </c>
      <c r="H32" s="211"/>
      <c r="I32" s="211">
        <f t="shared" si="3"/>
        <v>0</v>
      </c>
    </row>
    <row r="33" spans="1:9" s="202" customFormat="1" ht="10.5" customHeight="1" x14ac:dyDescent="0.2">
      <c r="A33" s="221"/>
      <c r="B33" s="222" t="s">
        <v>377</v>
      </c>
      <c r="C33" s="223"/>
      <c r="D33" s="224"/>
      <c r="E33" s="223"/>
      <c r="F33" s="225">
        <v>1</v>
      </c>
      <c r="G33" s="226" t="s">
        <v>331</v>
      </c>
      <c r="H33" s="210"/>
      <c r="I33" s="211">
        <f t="shared" si="3"/>
        <v>0</v>
      </c>
    </row>
    <row r="34" spans="1:9" s="202" customFormat="1" ht="11.25" customHeight="1" x14ac:dyDescent="0.2">
      <c r="A34" s="221"/>
      <c r="B34" s="222"/>
      <c r="C34" s="223"/>
      <c r="D34" s="224"/>
      <c r="E34" s="223"/>
      <c r="F34" s="225"/>
      <c r="G34" s="226"/>
      <c r="H34" s="210"/>
      <c r="I34" s="211"/>
    </row>
    <row r="35" spans="1:9" s="202" customFormat="1" ht="11.25" customHeight="1" x14ac:dyDescent="0.2">
      <c r="A35" s="221"/>
      <c r="B35" s="332" t="s">
        <v>378</v>
      </c>
      <c r="C35" s="223"/>
      <c r="D35" s="224"/>
      <c r="E35" s="223"/>
      <c r="F35" s="225"/>
      <c r="G35" s="226"/>
      <c r="H35" s="210"/>
      <c r="I35" s="211"/>
    </row>
    <row r="36" spans="1:9" s="202" customFormat="1" ht="10.5" customHeight="1" x14ac:dyDescent="0.2">
      <c r="A36" s="227" t="s">
        <v>379</v>
      </c>
      <c r="B36" s="366" t="s">
        <v>380</v>
      </c>
      <c r="C36" s="367" t="s">
        <v>381</v>
      </c>
      <c r="D36" s="368" t="s">
        <v>382</v>
      </c>
      <c r="E36" s="369" t="s">
        <v>383</v>
      </c>
      <c r="F36" s="226">
        <v>1</v>
      </c>
      <c r="G36" s="226" t="s">
        <v>240</v>
      </c>
      <c r="H36" s="220"/>
      <c r="I36" s="220">
        <f t="shared" ref="I36:I42" si="4">F36*H36</f>
        <v>0</v>
      </c>
    </row>
    <row r="37" spans="1:9" s="202" customFormat="1" ht="10.5" customHeight="1" x14ac:dyDescent="0.2">
      <c r="A37" s="227"/>
      <c r="B37" s="248" t="s">
        <v>384</v>
      </c>
      <c r="C37" s="242"/>
      <c r="D37" s="242"/>
      <c r="E37" s="369" t="s">
        <v>383</v>
      </c>
      <c r="F37" s="226">
        <v>0</v>
      </c>
      <c r="G37" s="226" t="s">
        <v>240</v>
      </c>
      <c r="H37" s="220"/>
      <c r="I37" s="220">
        <f t="shared" si="4"/>
        <v>0</v>
      </c>
    </row>
    <row r="38" spans="1:9" s="202" customFormat="1" ht="10.5" customHeight="1" x14ac:dyDescent="0.2">
      <c r="A38" s="227"/>
      <c r="B38" s="248" t="s">
        <v>385</v>
      </c>
      <c r="C38" s="242"/>
      <c r="D38" s="242"/>
      <c r="E38" s="369" t="s">
        <v>383</v>
      </c>
      <c r="F38" s="226">
        <v>1</v>
      </c>
      <c r="G38" s="226" t="s">
        <v>240</v>
      </c>
      <c r="H38" s="220"/>
      <c r="I38" s="220">
        <f t="shared" si="4"/>
        <v>0</v>
      </c>
    </row>
    <row r="39" spans="1:9" s="202" customFormat="1" ht="10.5" customHeight="1" x14ac:dyDescent="0.2">
      <c r="A39" s="227"/>
      <c r="B39" s="228" t="s">
        <v>386</v>
      </c>
      <c r="C39" s="341" t="s">
        <v>387</v>
      </c>
      <c r="D39" s="341" t="s">
        <v>388</v>
      </c>
      <c r="E39" s="369" t="s">
        <v>383</v>
      </c>
      <c r="F39" s="226">
        <v>2</v>
      </c>
      <c r="G39" s="226" t="s">
        <v>240</v>
      </c>
      <c r="H39" s="210"/>
      <c r="I39" s="211">
        <f t="shared" si="4"/>
        <v>0</v>
      </c>
    </row>
    <row r="40" spans="1:9" s="202" customFormat="1" ht="10.5" customHeight="1" x14ac:dyDescent="0.2">
      <c r="A40" s="227"/>
      <c r="B40" s="248" t="s">
        <v>389</v>
      </c>
      <c r="C40" s="341" t="s">
        <v>390</v>
      </c>
      <c r="D40" s="341" t="s">
        <v>391</v>
      </c>
      <c r="E40" s="369" t="s">
        <v>383</v>
      </c>
      <c r="F40" s="226">
        <v>2</v>
      </c>
      <c r="G40" s="226" t="s">
        <v>240</v>
      </c>
      <c r="H40" s="220"/>
      <c r="I40" s="220">
        <f t="shared" si="4"/>
        <v>0</v>
      </c>
    </row>
    <row r="41" spans="1:9" s="219" customFormat="1" ht="10.5" customHeight="1" x14ac:dyDescent="0.2">
      <c r="A41" s="227"/>
      <c r="B41" s="245" t="s">
        <v>392</v>
      </c>
      <c r="C41" s="341" t="s">
        <v>390</v>
      </c>
      <c r="D41" s="341" t="s">
        <v>393</v>
      </c>
      <c r="E41" s="244" t="s">
        <v>383</v>
      </c>
      <c r="F41" s="341">
        <v>1</v>
      </c>
      <c r="G41" s="341" t="s">
        <v>240</v>
      </c>
      <c r="H41" s="220"/>
      <c r="I41" s="220">
        <f t="shared" si="4"/>
        <v>0</v>
      </c>
    </row>
    <row r="42" spans="1:9" s="202" customFormat="1" ht="10.5" customHeight="1" x14ac:dyDescent="0.2">
      <c r="A42" s="221" t="s">
        <v>394</v>
      </c>
      <c r="B42" s="222" t="s">
        <v>395</v>
      </c>
      <c r="C42" s="223" t="s">
        <v>396</v>
      </c>
      <c r="D42" s="223" t="s">
        <v>397</v>
      </c>
      <c r="E42" s="370"/>
      <c r="F42" s="223">
        <v>1</v>
      </c>
      <c r="G42" s="223" t="s">
        <v>240</v>
      </c>
      <c r="H42" s="211"/>
      <c r="I42" s="211">
        <f t="shared" si="4"/>
        <v>0</v>
      </c>
    </row>
    <row r="43" spans="1:9" s="202" customFormat="1" ht="10.5" customHeight="1" x14ac:dyDescent="0.2">
      <c r="A43" s="221" t="s">
        <v>398</v>
      </c>
      <c r="B43" s="222" t="s">
        <v>356</v>
      </c>
      <c r="C43" s="223"/>
      <c r="D43" s="223"/>
      <c r="E43" s="371"/>
      <c r="F43" s="223"/>
      <c r="G43" s="223"/>
      <c r="H43" s="211"/>
      <c r="I43" s="211"/>
    </row>
    <row r="44" spans="1:9" s="219" customFormat="1" ht="11.25" customHeight="1" x14ac:dyDescent="0.2">
      <c r="A44" s="227" t="s">
        <v>399</v>
      </c>
      <c r="B44" s="248" t="s">
        <v>400</v>
      </c>
      <c r="C44" s="242" t="s">
        <v>401</v>
      </c>
      <c r="D44" s="242"/>
      <c r="E44" s="341"/>
      <c r="F44" s="341">
        <v>20</v>
      </c>
      <c r="G44" s="341" t="s">
        <v>402</v>
      </c>
      <c r="H44" s="220"/>
      <c r="I44" s="220">
        <f t="shared" ref="I44:I48" si="5">F44*H44</f>
        <v>0</v>
      </c>
    </row>
    <row r="45" spans="1:9" s="219" customFormat="1" ht="12" customHeight="1" x14ac:dyDescent="0.2">
      <c r="A45" s="227"/>
      <c r="B45" s="228" t="s">
        <v>403</v>
      </c>
      <c r="C45" s="242" t="s">
        <v>401</v>
      </c>
      <c r="D45" s="242" t="s">
        <v>404</v>
      </c>
      <c r="E45" s="341"/>
      <c r="F45" s="341">
        <v>1</v>
      </c>
      <c r="G45" s="341" t="s">
        <v>240</v>
      </c>
      <c r="H45" s="220"/>
      <c r="I45" s="220">
        <f t="shared" si="5"/>
        <v>0</v>
      </c>
    </row>
    <row r="46" spans="1:9" s="219" customFormat="1" ht="12" customHeight="1" x14ac:dyDescent="0.2">
      <c r="A46" s="227"/>
      <c r="B46" s="228" t="s">
        <v>405</v>
      </c>
      <c r="C46" s="242" t="s">
        <v>401</v>
      </c>
      <c r="D46" s="242" t="s">
        <v>406</v>
      </c>
      <c r="E46" s="341"/>
      <c r="F46" s="341">
        <v>3</v>
      </c>
      <c r="G46" s="341" t="s">
        <v>402</v>
      </c>
      <c r="H46" s="220"/>
      <c r="I46" s="220">
        <f t="shared" si="5"/>
        <v>0</v>
      </c>
    </row>
    <row r="47" spans="1:9" s="202" customFormat="1" ht="11.25" customHeight="1" x14ac:dyDescent="0.2">
      <c r="A47" s="234"/>
      <c r="B47" s="372" t="s">
        <v>368</v>
      </c>
      <c r="C47" s="361" t="s">
        <v>369</v>
      </c>
      <c r="D47" s="362"/>
      <c r="E47" s="373"/>
      <c r="F47" s="236">
        <v>2</v>
      </c>
      <c r="G47" s="236" t="s">
        <v>367</v>
      </c>
      <c r="H47" s="211"/>
      <c r="I47" s="211">
        <f t="shared" si="5"/>
        <v>0</v>
      </c>
    </row>
    <row r="48" spans="1:9" s="202" customFormat="1" ht="21" customHeight="1" x14ac:dyDescent="0.2">
      <c r="A48" s="227"/>
      <c r="B48" s="364" t="s">
        <v>373</v>
      </c>
      <c r="C48" s="231" t="s">
        <v>374</v>
      </c>
      <c r="D48" s="334"/>
      <c r="E48" s="236"/>
      <c r="F48" s="236">
        <v>13</v>
      </c>
      <c r="G48" s="236" t="s">
        <v>367</v>
      </c>
      <c r="H48" s="210"/>
      <c r="I48" s="211">
        <f t="shared" si="5"/>
        <v>0</v>
      </c>
    </row>
    <row r="49" spans="1:20" s="219" customFormat="1" ht="10.5" customHeight="1" x14ac:dyDescent="0.2">
      <c r="A49" s="227"/>
      <c r="B49" s="222" t="s">
        <v>407</v>
      </c>
      <c r="C49" s="226"/>
      <c r="D49" s="226"/>
      <c r="E49" s="226"/>
      <c r="F49" s="225">
        <v>2</v>
      </c>
      <c r="G49" s="226" t="s">
        <v>240</v>
      </c>
      <c r="H49" s="220"/>
      <c r="I49" s="220">
        <f>F49*H49</f>
        <v>0</v>
      </c>
    </row>
    <row r="50" spans="1:20" s="202" customFormat="1" ht="10.5" customHeight="1" x14ac:dyDescent="0.2">
      <c r="A50" s="374"/>
      <c r="B50" s="375"/>
      <c r="C50" s="376"/>
      <c r="D50" s="376"/>
      <c r="E50" s="235"/>
      <c r="F50" s="341"/>
      <c r="G50" s="341"/>
      <c r="H50" s="210"/>
      <c r="I50" s="211"/>
    </row>
    <row r="51" spans="1:20" s="202" customFormat="1" ht="10.5" customHeight="1" x14ac:dyDescent="0.2">
      <c r="A51" s="227"/>
      <c r="B51" s="332" t="s">
        <v>408</v>
      </c>
      <c r="C51" s="377"/>
      <c r="D51" s="334"/>
      <c r="E51" s="378"/>
      <c r="F51" s="341"/>
      <c r="G51" s="236"/>
      <c r="H51" s="211"/>
      <c r="I51" s="211"/>
    </row>
    <row r="52" spans="1:20" s="202" customFormat="1" ht="10.5" customHeight="1" x14ac:dyDescent="0.2">
      <c r="A52" s="227" t="s">
        <v>409</v>
      </c>
      <c r="B52" s="332" t="s">
        <v>410</v>
      </c>
      <c r="C52" s="229" t="s">
        <v>411</v>
      </c>
      <c r="D52" s="349" t="s">
        <v>412</v>
      </c>
      <c r="E52" s="231" t="s">
        <v>342</v>
      </c>
      <c r="F52" s="232">
        <v>1</v>
      </c>
      <c r="G52" s="236" t="s">
        <v>240</v>
      </c>
      <c r="H52" s="211"/>
      <c r="I52" s="211">
        <f t="shared" ref="I52:I62" si="6">F52*H52</f>
        <v>0</v>
      </c>
      <c r="M52" s="212"/>
      <c r="N52" s="212"/>
      <c r="O52" s="212"/>
      <c r="P52" s="213"/>
      <c r="Q52" s="214"/>
      <c r="R52" s="214"/>
      <c r="S52" s="215"/>
      <c r="T52" s="215"/>
    </row>
    <row r="53" spans="1:20" s="202" customFormat="1" ht="10.5" customHeight="1" x14ac:dyDescent="0.2">
      <c r="A53" s="227" t="s">
        <v>413</v>
      </c>
      <c r="B53" s="332" t="s">
        <v>414</v>
      </c>
      <c r="C53" s="229" t="s">
        <v>411</v>
      </c>
      <c r="D53" s="349" t="s">
        <v>415</v>
      </c>
      <c r="E53" s="231" t="s">
        <v>342</v>
      </c>
      <c r="F53" s="232">
        <v>1</v>
      </c>
      <c r="G53" s="236" t="s">
        <v>240</v>
      </c>
      <c r="H53" s="210"/>
      <c r="I53" s="211">
        <f t="shared" si="6"/>
        <v>0</v>
      </c>
    </row>
    <row r="54" spans="1:20" s="202" customFormat="1" ht="10.5" customHeight="1" x14ac:dyDescent="0.2">
      <c r="A54" s="227"/>
      <c r="B54" s="222" t="s">
        <v>416</v>
      </c>
      <c r="C54" s="379"/>
      <c r="D54" s="349" t="s">
        <v>417</v>
      </c>
      <c r="E54" s="231" t="s">
        <v>342</v>
      </c>
      <c r="F54" s="232">
        <v>1</v>
      </c>
      <c r="G54" s="236" t="s">
        <v>240</v>
      </c>
      <c r="H54" s="210"/>
      <c r="I54" s="211">
        <f t="shared" si="6"/>
        <v>0</v>
      </c>
    </row>
    <row r="55" spans="1:20" s="202" customFormat="1" ht="10.5" customHeight="1" x14ac:dyDescent="0.2">
      <c r="A55" s="227" t="s">
        <v>418</v>
      </c>
      <c r="B55" s="228" t="s">
        <v>419</v>
      </c>
      <c r="C55" s="236" t="s">
        <v>420</v>
      </c>
      <c r="D55" s="341"/>
      <c r="E55" s="236"/>
      <c r="F55" s="232">
        <v>15</v>
      </c>
      <c r="G55" s="236" t="s">
        <v>226</v>
      </c>
      <c r="H55" s="211"/>
      <c r="I55" s="211">
        <f t="shared" si="6"/>
        <v>0</v>
      </c>
      <c r="M55" s="212"/>
      <c r="N55" s="212"/>
      <c r="O55" s="212"/>
      <c r="P55" s="213"/>
      <c r="Q55" s="214"/>
      <c r="R55" s="214"/>
      <c r="S55" s="215"/>
      <c r="T55" s="215"/>
    </row>
    <row r="56" spans="1:20" s="202" customFormat="1" ht="10.5" customHeight="1" x14ac:dyDescent="0.2">
      <c r="A56" s="227"/>
      <c r="B56" s="228" t="s">
        <v>421</v>
      </c>
      <c r="C56" s="229" t="s">
        <v>422</v>
      </c>
      <c r="D56" s="230"/>
      <c r="E56" s="231"/>
      <c r="F56" s="232">
        <v>1</v>
      </c>
      <c r="G56" s="236" t="s">
        <v>331</v>
      </c>
      <c r="H56" s="210"/>
      <c r="I56" s="211">
        <f t="shared" si="6"/>
        <v>0</v>
      </c>
    </row>
    <row r="57" spans="1:20" s="202" customFormat="1" ht="10.5" customHeight="1" x14ac:dyDescent="0.2">
      <c r="A57" s="227"/>
      <c r="B57" s="228" t="s">
        <v>423</v>
      </c>
      <c r="C57" s="229"/>
      <c r="D57" s="230"/>
      <c r="E57" s="231"/>
      <c r="F57" s="232">
        <v>1</v>
      </c>
      <c r="G57" s="236" t="s">
        <v>240</v>
      </c>
      <c r="H57" s="210"/>
      <c r="I57" s="211">
        <f t="shared" si="6"/>
        <v>0</v>
      </c>
    </row>
    <row r="58" spans="1:20" s="202" customFormat="1" ht="10.5" customHeight="1" x14ac:dyDescent="0.2">
      <c r="A58" s="237"/>
      <c r="B58" s="332" t="s">
        <v>424</v>
      </c>
      <c r="C58" s="350"/>
      <c r="D58" s="341"/>
      <c r="E58" s="236"/>
      <c r="F58" s="335">
        <v>1</v>
      </c>
      <c r="G58" s="236" t="s">
        <v>240</v>
      </c>
      <c r="H58" s="211"/>
      <c r="I58" s="211">
        <f t="shared" si="6"/>
        <v>0</v>
      </c>
      <c r="M58" s="212"/>
      <c r="N58" s="212"/>
      <c r="O58" s="212"/>
      <c r="P58" s="213"/>
      <c r="Q58" s="214"/>
      <c r="R58" s="214"/>
      <c r="S58" s="215"/>
      <c r="T58" s="215"/>
    </row>
    <row r="59" spans="1:20" s="202" customFormat="1" ht="10.5" customHeight="1" x14ac:dyDescent="0.2">
      <c r="A59" s="237"/>
      <c r="B59" s="222" t="s">
        <v>352</v>
      </c>
      <c r="C59" s="350"/>
      <c r="D59" s="341"/>
      <c r="E59" s="236"/>
      <c r="F59" s="232">
        <v>1</v>
      </c>
      <c r="G59" s="236" t="s">
        <v>240</v>
      </c>
      <c r="H59" s="211"/>
      <c r="I59" s="211">
        <f t="shared" si="6"/>
        <v>0</v>
      </c>
      <c r="M59" s="212"/>
      <c r="N59" s="212"/>
      <c r="O59" s="212"/>
      <c r="P59" s="213"/>
      <c r="Q59" s="214"/>
      <c r="R59" s="214"/>
      <c r="S59" s="215"/>
      <c r="T59" s="215"/>
    </row>
    <row r="60" spans="1:20" s="202" customFormat="1" ht="10.5" customHeight="1" x14ac:dyDescent="0.2">
      <c r="A60" s="237"/>
      <c r="B60" s="351" t="s">
        <v>425</v>
      </c>
      <c r="C60" s="350"/>
      <c r="D60" s="341"/>
      <c r="E60" s="236"/>
      <c r="F60" s="232">
        <v>1</v>
      </c>
      <c r="G60" s="236" t="s">
        <v>240</v>
      </c>
      <c r="H60" s="211"/>
      <c r="I60" s="211">
        <f t="shared" si="6"/>
        <v>0</v>
      </c>
      <c r="M60" s="212"/>
      <c r="N60" s="212"/>
      <c r="O60" s="212"/>
      <c r="P60" s="213"/>
      <c r="Q60" s="214"/>
      <c r="R60" s="214"/>
      <c r="S60" s="215"/>
      <c r="T60" s="215"/>
    </row>
    <row r="61" spans="1:20" s="202" customFormat="1" ht="10.5" customHeight="1" x14ac:dyDescent="0.2">
      <c r="A61" s="237"/>
      <c r="B61" s="332" t="s">
        <v>354</v>
      </c>
      <c r="C61" s="350"/>
      <c r="D61" s="341"/>
      <c r="E61" s="236"/>
      <c r="F61" s="232">
        <v>1</v>
      </c>
      <c r="G61" s="236" t="s">
        <v>240</v>
      </c>
      <c r="H61" s="211"/>
      <c r="I61" s="211">
        <f t="shared" si="6"/>
        <v>0</v>
      </c>
      <c r="M61" s="212"/>
      <c r="N61" s="212"/>
      <c r="O61" s="212"/>
      <c r="P61" s="213"/>
      <c r="Q61" s="214"/>
      <c r="R61" s="214"/>
      <c r="S61" s="215"/>
      <c r="T61" s="215"/>
    </row>
    <row r="62" spans="1:20" s="202" customFormat="1" ht="10.5" customHeight="1" x14ac:dyDescent="0.2">
      <c r="A62" s="237"/>
      <c r="B62" s="228" t="s">
        <v>333</v>
      </c>
      <c r="C62" s="204"/>
      <c r="D62" s="341"/>
      <c r="E62" s="236"/>
      <c r="F62" s="232">
        <v>1</v>
      </c>
      <c r="G62" s="236" t="s">
        <v>240</v>
      </c>
      <c r="H62" s="211"/>
      <c r="I62" s="211">
        <f t="shared" si="6"/>
        <v>0</v>
      </c>
      <c r="M62" s="212"/>
      <c r="N62" s="212"/>
      <c r="O62" s="212"/>
      <c r="P62" s="213"/>
      <c r="Q62" s="214"/>
      <c r="R62" s="214"/>
      <c r="S62" s="215"/>
      <c r="T62" s="215"/>
    </row>
    <row r="63" spans="1:20" s="202" customFormat="1" ht="10.5" customHeight="1" x14ac:dyDescent="0.2">
      <c r="A63" s="227"/>
      <c r="B63" s="228"/>
      <c r="C63" s="229"/>
      <c r="D63" s="230"/>
      <c r="E63" s="231"/>
      <c r="F63" s="232"/>
      <c r="G63" s="233"/>
      <c r="H63" s="210"/>
      <c r="I63" s="211"/>
    </row>
    <row r="64" spans="1:20" s="202" customFormat="1" ht="10.5" customHeight="1" x14ac:dyDescent="0.2">
      <c r="A64" s="221"/>
      <c r="B64" s="222"/>
      <c r="C64" s="223"/>
      <c r="D64" s="224"/>
      <c r="E64" s="223"/>
      <c r="F64" s="225"/>
      <c r="G64" s="226"/>
      <c r="H64" s="210"/>
      <c r="I64" s="211"/>
    </row>
    <row r="65" spans="1:20" s="202" customFormat="1" ht="10.5" customHeight="1" x14ac:dyDescent="0.2">
      <c r="A65" s="227"/>
      <c r="B65" s="228"/>
      <c r="C65" s="229"/>
      <c r="D65" s="230"/>
      <c r="E65" s="231"/>
      <c r="F65" s="232"/>
      <c r="G65" s="233"/>
      <c r="H65" s="210"/>
      <c r="I65" s="211"/>
    </row>
    <row r="66" spans="1:20" s="202" customFormat="1" ht="11.25" x14ac:dyDescent="0.2">
      <c r="A66" s="234"/>
      <c r="B66" s="228"/>
      <c r="C66" s="235"/>
      <c r="D66" s="235"/>
      <c r="E66" s="235"/>
      <c r="F66" s="236"/>
      <c r="G66" s="236"/>
      <c r="H66" s="211"/>
      <c r="I66" s="211"/>
    </row>
    <row r="67" spans="1:20" s="202" customFormat="1" ht="11.25" x14ac:dyDescent="0.2">
      <c r="A67" s="234"/>
      <c r="B67" s="228"/>
      <c r="C67" s="235"/>
      <c r="D67" s="235"/>
      <c r="E67" s="235"/>
      <c r="F67" s="236"/>
      <c r="G67" s="236"/>
      <c r="H67" s="211"/>
      <c r="I67" s="211">
        <f>SUM(I5:I66)</f>
        <v>0</v>
      </c>
    </row>
    <row r="68" spans="1:20" s="202" customFormat="1" ht="10.5" customHeight="1" x14ac:dyDescent="0.2">
      <c r="A68" s="237"/>
      <c r="B68" s="222"/>
      <c r="C68" s="238"/>
      <c r="D68" s="238"/>
      <c r="E68" s="238"/>
      <c r="F68" s="232"/>
      <c r="G68" s="233"/>
      <c r="H68" s="211"/>
      <c r="I68" s="211"/>
      <c r="M68" s="212"/>
      <c r="N68" s="212"/>
      <c r="O68" s="212"/>
      <c r="P68" s="213"/>
      <c r="Q68" s="214"/>
      <c r="R68" s="214"/>
      <c r="S68" s="215"/>
      <c r="T68" s="215"/>
    </row>
    <row r="69" spans="1:20" s="202" customFormat="1" ht="10.5" customHeight="1" x14ac:dyDescent="0.2">
      <c r="A69" s="237"/>
      <c r="B69" s="239"/>
      <c r="C69" s="204"/>
      <c r="D69" s="204"/>
      <c r="E69" s="204"/>
      <c r="F69" s="232"/>
      <c r="G69" s="233"/>
      <c r="H69" s="211"/>
      <c r="I69" s="211"/>
      <c r="M69" s="212"/>
      <c r="N69" s="212"/>
      <c r="O69" s="212"/>
      <c r="P69" s="213"/>
      <c r="Q69" s="214"/>
      <c r="R69" s="214"/>
      <c r="S69" s="215"/>
      <c r="T69" s="215"/>
    </row>
    <row r="70" spans="1:20" s="202" customFormat="1" ht="10.5" customHeight="1" x14ac:dyDescent="0.2">
      <c r="A70" s="240"/>
      <c r="B70" s="241" t="s">
        <v>30</v>
      </c>
      <c r="C70" s="242"/>
      <c r="D70" s="242"/>
      <c r="E70" s="242"/>
      <c r="F70" s="243"/>
      <c r="G70" s="233"/>
      <c r="H70" s="211"/>
      <c r="I70" s="211"/>
      <c r="J70" s="195"/>
    </row>
    <row r="71" spans="1:20" ht="10.5" customHeight="1" x14ac:dyDescent="0.2">
      <c r="A71" s="244"/>
      <c r="B71" s="245" t="s">
        <v>426</v>
      </c>
      <c r="C71" s="246"/>
      <c r="D71" s="246"/>
      <c r="E71" s="246"/>
      <c r="F71" s="247">
        <v>1</v>
      </c>
      <c r="G71" s="226" t="s">
        <v>331</v>
      </c>
      <c r="H71" s="211"/>
      <c r="I71" s="211">
        <f t="shared" ref="I71:I79" si="7">F71*H71</f>
        <v>0</v>
      </c>
    </row>
    <row r="72" spans="1:20" ht="10.5" customHeight="1" x14ac:dyDescent="0.2">
      <c r="A72" s="244"/>
      <c r="B72" s="245" t="s">
        <v>427</v>
      </c>
      <c r="C72" s="246"/>
      <c r="D72" s="246"/>
      <c r="E72" s="246"/>
      <c r="F72" s="247">
        <v>1</v>
      </c>
      <c r="G72" s="226" t="s">
        <v>331</v>
      </c>
      <c r="H72" s="211"/>
      <c r="I72" s="211">
        <f t="shared" si="7"/>
        <v>0</v>
      </c>
    </row>
    <row r="73" spans="1:20" ht="10.5" customHeight="1" x14ac:dyDescent="0.2">
      <c r="A73" s="244"/>
      <c r="B73" s="245" t="s">
        <v>428</v>
      </c>
      <c r="C73" s="246"/>
      <c r="D73" s="246"/>
      <c r="E73" s="246"/>
      <c r="F73" s="247">
        <v>1</v>
      </c>
      <c r="G73" s="226" t="s">
        <v>331</v>
      </c>
      <c r="H73" s="211"/>
      <c r="I73" s="211">
        <f t="shared" si="7"/>
        <v>0</v>
      </c>
    </row>
    <row r="74" spans="1:20" ht="10.5" customHeight="1" x14ac:dyDescent="0.2">
      <c r="A74" s="244"/>
      <c r="B74" s="245" t="s">
        <v>33</v>
      </c>
      <c r="C74" s="246"/>
      <c r="D74" s="246"/>
      <c r="E74" s="246"/>
      <c r="F74" s="247">
        <v>1</v>
      </c>
      <c r="G74" s="226" t="s">
        <v>331</v>
      </c>
      <c r="H74" s="211"/>
      <c r="I74" s="211">
        <f t="shared" si="7"/>
        <v>0</v>
      </c>
    </row>
    <row r="75" spans="1:20" ht="10.5" customHeight="1" x14ac:dyDescent="0.2">
      <c r="A75" s="244"/>
      <c r="B75" s="245" t="s">
        <v>429</v>
      </c>
      <c r="C75" s="246"/>
      <c r="D75" s="246"/>
      <c r="E75" s="246"/>
      <c r="F75" s="247">
        <v>1</v>
      </c>
      <c r="G75" s="226" t="s">
        <v>331</v>
      </c>
      <c r="H75" s="211"/>
      <c r="I75" s="211">
        <f t="shared" si="7"/>
        <v>0</v>
      </c>
    </row>
    <row r="76" spans="1:20" ht="10.5" customHeight="1" x14ac:dyDescent="0.2">
      <c r="A76" s="244"/>
      <c r="B76" s="245" t="s">
        <v>430</v>
      </c>
      <c r="C76" s="246"/>
      <c r="D76" s="246"/>
      <c r="E76" s="246"/>
      <c r="F76" s="247">
        <v>1</v>
      </c>
      <c r="G76" s="226" t="s">
        <v>331</v>
      </c>
      <c r="H76" s="211"/>
      <c r="I76" s="211">
        <f t="shared" si="7"/>
        <v>0</v>
      </c>
    </row>
    <row r="77" spans="1:20" ht="10.5" customHeight="1" x14ac:dyDescent="0.2">
      <c r="A77" s="244"/>
      <c r="B77" s="245" t="s">
        <v>431</v>
      </c>
      <c r="C77" s="246"/>
      <c r="D77" s="246"/>
      <c r="E77" s="246"/>
      <c r="F77" s="247">
        <v>1</v>
      </c>
      <c r="G77" s="226" t="s">
        <v>331</v>
      </c>
      <c r="H77" s="211"/>
      <c r="I77" s="211">
        <f t="shared" si="7"/>
        <v>0</v>
      </c>
    </row>
    <row r="78" spans="1:20" ht="10.5" customHeight="1" x14ac:dyDescent="0.2">
      <c r="A78" s="244"/>
      <c r="B78" s="245" t="s">
        <v>432</v>
      </c>
      <c r="C78" s="246"/>
      <c r="D78" s="246"/>
      <c r="E78" s="246"/>
      <c r="F78" s="247">
        <v>1</v>
      </c>
      <c r="G78" s="226" t="s">
        <v>331</v>
      </c>
      <c r="H78" s="211"/>
      <c r="I78" s="211">
        <f t="shared" si="7"/>
        <v>0</v>
      </c>
    </row>
    <row r="79" spans="1:20" ht="10.5" customHeight="1" x14ac:dyDescent="0.2">
      <c r="A79" s="244"/>
      <c r="B79" s="245" t="s">
        <v>433</v>
      </c>
      <c r="C79" s="246"/>
      <c r="D79" s="246"/>
      <c r="E79" s="246"/>
      <c r="F79" s="247">
        <v>1</v>
      </c>
      <c r="G79" s="226" t="s">
        <v>331</v>
      </c>
      <c r="H79" s="211"/>
      <c r="I79" s="211">
        <f t="shared" si="7"/>
        <v>0</v>
      </c>
    </row>
    <row r="80" spans="1:20" ht="10.5" customHeight="1" x14ac:dyDescent="0.2">
      <c r="A80" s="244"/>
      <c r="B80" s="245"/>
      <c r="C80" s="246"/>
      <c r="D80" s="246"/>
      <c r="E80" s="246"/>
      <c r="F80" s="247"/>
      <c r="G80" s="226"/>
      <c r="H80" s="211"/>
      <c r="I80" s="211"/>
    </row>
    <row r="81" spans="1:10" s="202" customFormat="1" ht="10.5" customHeight="1" x14ac:dyDescent="0.2">
      <c r="A81" s="240"/>
      <c r="B81" s="241" t="s">
        <v>434</v>
      </c>
      <c r="C81" s="242"/>
      <c r="D81" s="242"/>
      <c r="E81" s="242"/>
      <c r="F81" s="243"/>
      <c r="G81" s="233"/>
      <c r="H81" s="211"/>
      <c r="I81" s="211"/>
      <c r="J81" s="195"/>
    </row>
    <row r="82" spans="1:10" ht="24.75" customHeight="1" x14ac:dyDescent="0.2">
      <c r="A82" s="244"/>
      <c r="B82" s="245" t="s">
        <v>435</v>
      </c>
      <c r="C82" s="246"/>
      <c r="D82" s="246"/>
      <c r="E82" s="246"/>
      <c r="F82" s="247"/>
      <c r="G82" s="233"/>
      <c r="H82" s="211"/>
      <c r="I82" s="211"/>
    </row>
    <row r="83" spans="1:10" ht="10.5" customHeight="1" x14ac:dyDescent="0.2">
      <c r="A83" s="244"/>
      <c r="B83" s="245" t="s">
        <v>436</v>
      </c>
      <c r="C83" s="246"/>
      <c r="D83" s="246"/>
      <c r="E83" s="246"/>
      <c r="F83" s="247">
        <v>0</v>
      </c>
      <c r="G83" s="233" t="s">
        <v>331</v>
      </c>
      <c r="H83" s="211"/>
      <c r="I83" s="211">
        <f t="shared" ref="I83:I91" si="8">F83*H83</f>
        <v>0</v>
      </c>
    </row>
    <row r="84" spans="1:10" ht="10.5" customHeight="1" x14ac:dyDescent="0.2">
      <c r="A84" s="244"/>
      <c r="B84" s="245" t="s">
        <v>437</v>
      </c>
      <c r="C84" s="246"/>
      <c r="D84" s="246"/>
      <c r="E84" s="246"/>
      <c r="F84" s="247">
        <v>0</v>
      </c>
      <c r="G84" s="233" t="s">
        <v>331</v>
      </c>
      <c r="H84" s="211"/>
      <c r="I84" s="211">
        <f t="shared" si="8"/>
        <v>0</v>
      </c>
    </row>
    <row r="85" spans="1:10" ht="10.5" customHeight="1" x14ac:dyDescent="0.2">
      <c r="A85" s="244"/>
      <c r="B85" s="245" t="s">
        <v>438</v>
      </c>
      <c r="C85" s="246"/>
      <c r="D85" s="246"/>
      <c r="E85" s="246"/>
      <c r="F85" s="247">
        <v>0</v>
      </c>
      <c r="G85" s="233" t="s">
        <v>331</v>
      </c>
      <c r="H85" s="211"/>
      <c r="I85" s="211">
        <f t="shared" si="8"/>
        <v>0</v>
      </c>
    </row>
    <row r="86" spans="1:10" s="202" customFormat="1" ht="10.5" customHeight="1" x14ac:dyDescent="0.2">
      <c r="A86" s="244"/>
      <c r="B86" s="248" t="s">
        <v>439</v>
      </c>
      <c r="C86" s="242"/>
      <c r="D86" s="242"/>
      <c r="E86" s="242"/>
      <c r="F86" s="247">
        <v>0</v>
      </c>
      <c r="G86" s="233" t="s">
        <v>331</v>
      </c>
      <c r="H86" s="211"/>
      <c r="I86" s="211">
        <f t="shared" si="8"/>
        <v>0</v>
      </c>
    </row>
    <row r="87" spans="1:10" ht="10.5" customHeight="1" x14ac:dyDescent="0.2">
      <c r="A87" s="244"/>
      <c r="B87" s="245" t="s">
        <v>440</v>
      </c>
      <c r="C87" s="246"/>
      <c r="D87" s="246"/>
      <c r="E87" s="246"/>
      <c r="F87" s="247">
        <v>0</v>
      </c>
      <c r="G87" s="226" t="s">
        <v>331</v>
      </c>
      <c r="H87" s="211"/>
      <c r="I87" s="211">
        <f t="shared" si="8"/>
        <v>0</v>
      </c>
    </row>
    <row r="88" spans="1:10" s="202" customFormat="1" ht="10.5" customHeight="1" x14ac:dyDescent="0.2">
      <c r="A88" s="244"/>
      <c r="B88" s="248" t="s">
        <v>441</v>
      </c>
      <c r="C88" s="242"/>
      <c r="D88" s="242"/>
      <c r="E88" s="242"/>
      <c r="F88" s="247">
        <v>0</v>
      </c>
      <c r="G88" s="226" t="s">
        <v>331</v>
      </c>
      <c r="H88" s="211"/>
      <c r="I88" s="211">
        <f t="shared" si="8"/>
        <v>0</v>
      </c>
    </row>
    <row r="89" spans="1:10" ht="10.5" customHeight="1" x14ac:dyDescent="0.2">
      <c r="A89" s="244"/>
      <c r="B89" s="245" t="s">
        <v>442</v>
      </c>
      <c r="C89" s="246"/>
      <c r="D89" s="246"/>
      <c r="E89" s="246"/>
      <c r="F89" s="247">
        <v>0</v>
      </c>
      <c r="G89" s="226" t="s">
        <v>331</v>
      </c>
      <c r="H89" s="211"/>
      <c r="I89" s="211">
        <f t="shared" si="8"/>
        <v>0</v>
      </c>
    </row>
    <row r="90" spans="1:10" ht="10.5" customHeight="1" x14ac:dyDescent="0.2">
      <c r="A90" s="244"/>
      <c r="B90" s="245" t="s">
        <v>443</v>
      </c>
      <c r="C90" s="246"/>
      <c r="D90" s="246"/>
      <c r="E90" s="246"/>
      <c r="F90" s="247">
        <v>0</v>
      </c>
      <c r="G90" s="226" t="s">
        <v>331</v>
      </c>
      <c r="H90" s="211"/>
      <c r="I90" s="211">
        <f t="shared" si="8"/>
        <v>0</v>
      </c>
    </row>
    <row r="91" spans="1:10" ht="10.5" customHeight="1" x14ac:dyDescent="0.2">
      <c r="A91" s="244"/>
      <c r="B91" s="245" t="s">
        <v>444</v>
      </c>
      <c r="C91" s="246"/>
      <c r="D91" s="246"/>
      <c r="E91" s="246"/>
      <c r="F91" s="247">
        <v>0</v>
      </c>
      <c r="G91" s="226" t="s">
        <v>331</v>
      </c>
      <c r="H91" s="211"/>
      <c r="I91" s="211">
        <f t="shared" si="8"/>
        <v>0</v>
      </c>
    </row>
    <row r="92" spans="1:10" ht="22.5" x14ac:dyDescent="0.2">
      <c r="A92" s="244"/>
      <c r="B92" s="245" t="s">
        <v>445</v>
      </c>
      <c r="C92" s="246"/>
      <c r="D92" s="246"/>
      <c r="E92" s="246"/>
      <c r="F92" s="247"/>
      <c r="G92" s="233"/>
      <c r="H92" s="211"/>
      <c r="I92" s="211"/>
    </row>
    <row r="93" spans="1:10" s="202" customFormat="1" ht="10.5" customHeight="1" x14ac:dyDescent="0.2">
      <c r="A93" s="249"/>
      <c r="B93" s="250"/>
      <c r="C93" s="251"/>
      <c r="D93" s="251"/>
      <c r="E93" s="251"/>
      <c r="F93" s="252"/>
      <c r="G93" s="253"/>
      <c r="H93" s="211"/>
      <c r="I93" s="211"/>
    </row>
    <row r="94" spans="1:10" s="202" customFormat="1" ht="10.5" customHeight="1" x14ac:dyDescent="0.2">
      <c r="A94" s="254"/>
      <c r="B94" s="255"/>
      <c r="C94" s="256"/>
      <c r="D94" s="256"/>
      <c r="E94" s="256"/>
      <c r="F94" s="257"/>
      <c r="G94" s="258"/>
      <c r="H94" s="211"/>
      <c r="I94" s="211"/>
    </row>
    <row r="95" spans="1:10" s="202" customFormat="1" ht="10.5" customHeight="1" x14ac:dyDescent="0.2">
      <c r="A95" s="254"/>
      <c r="B95" s="259" t="s">
        <v>446</v>
      </c>
      <c r="C95" s="256"/>
      <c r="D95" s="256"/>
      <c r="E95" s="256"/>
      <c r="F95" s="257"/>
      <c r="G95" s="258"/>
      <c r="H95" s="211"/>
      <c r="I95" s="211">
        <f>SUM(I67:I93)</f>
        <v>0</v>
      </c>
    </row>
    <row r="96" spans="1:10" s="202" customFormat="1" ht="10.5" customHeight="1" x14ac:dyDescent="0.2">
      <c r="A96" s="260"/>
      <c r="B96" s="259" t="s">
        <v>447</v>
      </c>
      <c r="C96" s="261"/>
      <c r="D96" s="261"/>
      <c r="E96" s="261"/>
      <c r="F96" s="262"/>
      <c r="G96" s="263"/>
      <c r="H96" s="264"/>
      <c r="I96" s="265"/>
      <c r="J96" s="195"/>
    </row>
    <row r="97" spans="1:9" ht="11.25" x14ac:dyDescent="0.2">
      <c r="A97" s="266"/>
      <c r="B97" s="267" t="s">
        <v>448</v>
      </c>
      <c r="C97" s="268"/>
      <c r="D97" s="268"/>
      <c r="E97" s="268"/>
      <c r="F97" s="269"/>
      <c r="G97" s="270"/>
      <c r="H97" s="271"/>
      <c r="I97" s="271"/>
    </row>
    <row r="98" spans="1:9" ht="11.25" x14ac:dyDescent="0.2">
      <c r="A98" s="266"/>
      <c r="B98" s="267" t="s">
        <v>449</v>
      </c>
      <c r="C98" s="268"/>
      <c r="D98" s="268"/>
      <c r="E98" s="268"/>
      <c r="F98" s="269"/>
      <c r="G98" s="270"/>
      <c r="H98" s="271"/>
      <c r="I98" s="271"/>
    </row>
    <row r="99" spans="1:9" ht="9.75" customHeight="1" x14ac:dyDescent="0.2">
      <c r="A99" s="266"/>
      <c r="B99" s="267" t="s">
        <v>450</v>
      </c>
      <c r="C99" s="268"/>
      <c r="D99" s="268"/>
      <c r="E99" s="268"/>
      <c r="F99" s="269"/>
      <c r="G99" s="270"/>
      <c r="H99" s="271"/>
      <c r="I99" s="271"/>
    </row>
    <row r="100" spans="1:9" ht="11.25" x14ac:dyDescent="0.2">
      <c r="A100" s="266"/>
      <c r="B100" s="267" t="s">
        <v>451</v>
      </c>
      <c r="C100" s="268"/>
      <c r="D100" s="268"/>
      <c r="E100" s="268"/>
      <c r="F100" s="269"/>
      <c r="G100" s="270"/>
      <c r="H100" s="271"/>
      <c r="I100" s="271"/>
    </row>
    <row r="101" spans="1:9" ht="11.25" x14ac:dyDescent="0.2">
      <c r="A101" s="266"/>
      <c r="B101" s="267" t="s">
        <v>452</v>
      </c>
      <c r="C101" s="268"/>
      <c r="D101" s="268"/>
      <c r="E101" s="268"/>
      <c r="F101" s="269"/>
      <c r="G101" s="270"/>
      <c r="H101" s="271"/>
      <c r="I101" s="271"/>
    </row>
    <row r="102" spans="1:9" ht="11.25" x14ac:dyDescent="0.2">
      <c r="A102" s="266"/>
      <c r="B102" s="267" t="s">
        <v>453</v>
      </c>
      <c r="C102" s="268"/>
      <c r="D102" s="268"/>
      <c r="E102" s="268"/>
      <c r="F102" s="269"/>
      <c r="G102" s="270"/>
      <c r="H102" s="271"/>
      <c r="I102" s="271"/>
    </row>
    <row r="103" spans="1:9" ht="11.25" x14ac:dyDescent="0.2">
      <c r="A103" s="266"/>
      <c r="B103" s="267" t="s">
        <v>454</v>
      </c>
      <c r="C103" s="268"/>
      <c r="D103" s="268"/>
      <c r="E103" s="268"/>
      <c r="F103" s="269"/>
      <c r="G103" s="270"/>
      <c r="H103" s="271"/>
      <c r="I103" s="271"/>
    </row>
    <row r="104" spans="1:9" ht="10.5" customHeight="1" x14ac:dyDescent="0.2">
      <c r="A104" s="266"/>
      <c r="B104" s="267"/>
      <c r="C104" s="268"/>
      <c r="D104" s="268"/>
      <c r="E104" s="268"/>
      <c r="F104" s="269"/>
      <c r="G104" s="270"/>
      <c r="H104" s="271"/>
      <c r="I104" s="271"/>
    </row>
    <row r="105" spans="1:9" ht="11.25" x14ac:dyDescent="0.2">
      <c r="A105" s="266"/>
      <c r="B105" s="267"/>
      <c r="C105" s="268"/>
      <c r="D105" s="268"/>
      <c r="E105" s="268"/>
      <c r="F105" s="269"/>
      <c r="G105" s="270"/>
      <c r="H105" s="271"/>
      <c r="I105" s="271"/>
    </row>
  </sheetData>
  <protectedRanges>
    <protectedRange sqref="C54" name="Oblast1_2_3_1_3_1"/>
    <protectedRange sqref="D54" name="Oblast1_2_3_1_4_1"/>
    <protectedRange sqref="D52:D53" name="Oblast1_2_3_1_6"/>
  </protectedRanges>
  <autoFilter ref="A2:I105" xr:uid="{00000000-0009-0000-0000-000005000000}"/>
  <conditionalFormatting sqref="B14:B15">
    <cfRule type="notContainsText" dxfId="2" priority="2" operator="notContains" text="*">
      <formula>ISERROR(SEARCH("*",B14))</formula>
    </cfRule>
  </conditionalFormatting>
  <conditionalFormatting sqref="F3">
    <cfRule type="containsText" dxfId="1" priority="3" operator="containsText" text="kpl">
      <formula>NOT(ISERROR(SEARCH("kpl",F3)))</formula>
    </cfRule>
  </conditionalFormatting>
  <conditionalFormatting sqref="G2:G1048576">
    <cfRule type="containsText" dxfId="0" priority="1" operator="containsText" text="kpl">
      <formula>NOT(ISERROR(SEARCH("kpl",G2)))</formula>
    </cfRule>
  </conditionalFormatting>
  <dataValidations count="1">
    <dataValidation type="list" errorStyle="warning" allowBlank="1" showInputMessage="1" showErrorMessage="1" errorTitle="nenalezeno" promptTitle="vyber označení jednotky" sqref="D18 D13:D15 D52:D53 C54:D54" xr:uid="{00000000-0002-0000-0500-000000000000}">
      <formula1>cenik2017</formula1>
    </dataValidation>
  </dataValidations>
  <printOptions horizontalCentered="1"/>
  <pageMargins left="0.31496062992125984" right="0.31496062992125984" top="0.70866141732283472" bottom="0.51181102362204722" header="0.23622047244094491" footer="0.23622047244094491"/>
  <pageSetup paperSize="9" scale="80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03 10167_03-1 Pol</vt:lpstr>
      <vt:lpstr>Elektro</vt:lpstr>
      <vt:lpstr>VZT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10167_03-1 Pol'!Názvy_tisku</vt:lpstr>
      <vt:lpstr>VZT!Názvy_tisku</vt:lpstr>
      <vt:lpstr>oadresa</vt:lpstr>
      <vt:lpstr>Stavba!Objednatel</vt:lpstr>
      <vt:lpstr>Stavba!Objekt</vt:lpstr>
      <vt:lpstr>'03 10167_03-1 Pol'!Oblast_tisku</vt:lpstr>
      <vt:lpstr>Elektro!Oblast_tisku</vt:lpstr>
      <vt:lpstr>Stavba!Oblast_tisku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Karel Malík</cp:lastModifiedBy>
  <cp:lastPrinted>2019-03-19T12:27:02Z</cp:lastPrinted>
  <dcterms:created xsi:type="dcterms:W3CDTF">2009-04-08T07:15:50Z</dcterms:created>
  <dcterms:modified xsi:type="dcterms:W3CDTF">2024-06-06T08:14:23Z</dcterms:modified>
</cp:coreProperties>
</file>