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846E0DAF-F48F-4B2B-9F32-CB60D185D74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externalReferences>
    <externalReference r:id="rId2"/>
  </externalReferences>
  <definedNames>
    <definedName name="_xlnm._FilterDatabase" localSheetId="0" hidden="1">List1!$B$4:$M$161</definedName>
    <definedName name="cenik2017">[1]List1!$D$2:$D$504</definedName>
    <definedName name="_xlnm.Print_Area" localSheetId="0">List1!$A$4:$M$162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60" i="1" l="1"/>
  <c r="M68" i="1"/>
  <c r="M82" i="1"/>
  <c r="M109" i="1"/>
  <c r="M118" i="1"/>
  <c r="M132" i="1"/>
  <c r="J108" i="1"/>
  <c r="J106" i="1"/>
  <c r="J105" i="1"/>
  <c r="J104" i="1"/>
  <c r="J103" i="1"/>
  <c r="J98" i="1"/>
  <c r="J97" i="1"/>
  <c r="J96" i="1"/>
  <c r="J95" i="1"/>
  <c r="J93" i="1"/>
  <c r="J94" i="1"/>
  <c r="J92" i="1"/>
  <c r="J91" i="1"/>
  <c r="J90" i="1"/>
  <c r="J89" i="1"/>
  <c r="J88" i="1"/>
  <c r="J87" i="1"/>
  <c r="J86" i="1"/>
  <c r="J85" i="1"/>
  <c r="J84" i="1"/>
  <c r="J66" i="1" l="1"/>
  <c r="K48" i="1" l="1"/>
  <c r="J48" i="1"/>
  <c r="L48" i="1" s="1"/>
  <c r="M48" i="1" s="1"/>
  <c r="L47" i="1"/>
  <c r="M47" i="1" s="1"/>
  <c r="K47" i="1"/>
  <c r="J49" i="1"/>
  <c r="L49" i="1" s="1"/>
  <c r="J33" i="1"/>
  <c r="L33" i="1" s="1"/>
  <c r="J32" i="1"/>
  <c r="L32" i="1" s="1"/>
  <c r="K31" i="1"/>
  <c r="L31" i="1"/>
  <c r="K32" i="1"/>
  <c r="J36" i="1"/>
  <c r="L36" i="1" s="1"/>
  <c r="J35" i="1"/>
  <c r="J19" i="1"/>
  <c r="J18" i="1"/>
  <c r="L18" i="1" s="1"/>
  <c r="L135" i="1"/>
  <c r="K135" i="1"/>
  <c r="L136" i="1"/>
  <c r="K136" i="1"/>
  <c r="L137" i="1"/>
  <c r="K137" i="1"/>
  <c r="L138" i="1"/>
  <c r="K138" i="1"/>
  <c r="L139" i="1"/>
  <c r="K139" i="1"/>
  <c r="L140" i="1"/>
  <c r="K140" i="1"/>
  <c r="L141" i="1"/>
  <c r="K141" i="1"/>
  <c r="L142" i="1"/>
  <c r="K142" i="1"/>
  <c r="L143" i="1"/>
  <c r="K143" i="1"/>
  <c r="L144" i="1"/>
  <c r="K144" i="1"/>
  <c r="L145" i="1"/>
  <c r="K145" i="1"/>
  <c r="L146" i="1"/>
  <c r="K146" i="1"/>
  <c r="L147" i="1"/>
  <c r="K147" i="1"/>
  <c r="L148" i="1"/>
  <c r="K148" i="1"/>
  <c r="K149" i="1"/>
  <c r="L149" i="1"/>
  <c r="L150" i="1"/>
  <c r="K150" i="1"/>
  <c r="L151" i="1"/>
  <c r="K151" i="1"/>
  <c r="L152" i="1"/>
  <c r="K152" i="1"/>
  <c r="L153" i="1"/>
  <c r="K153" i="1"/>
  <c r="L154" i="1"/>
  <c r="K154" i="1"/>
  <c r="L155" i="1"/>
  <c r="K155" i="1"/>
  <c r="L156" i="1"/>
  <c r="K156" i="1"/>
  <c r="L157" i="1"/>
  <c r="K157" i="1"/>
  <c r="L158" i="1"/>
  <c r="K158" i="1"/>
  <c r="L159" i="1"/>
  <c r="K159" i="1"/>
  <c r="K134" i="1"/>
  <c r="L134" i="1"/>
  <c r="K130" i="1"/>
  <c r="L130" i="1"/>
  <c r="M130" i="1" s="1"/>
  <c r="L121" i="1"/>
  <c r="K121" i="1"/>
  <c r="L122" i="1"/>
  <c r="K122" i="1"/>
  <c r="L123" i="1"/>
  <c r="M123" i="1" s="1"/>
  <c r="K123" i="1"/>
  <c r="L124" i="1"/>
  <c r="K124" i="1"/>
  <c r="L125" i="1"/>
  <c r="M125" i="1" s="1"/>
  <c r="K125" i="1"/>
  <c r="L126" i="1"/>
  <c r="K126" i="1"/>
  <c r="L127" i="1"/>
  <c r="K127" i="1"/>
  <c r="L128" i="1"/>
  <c r="K128" i="1"/>
  <c r="K120" i="1"/>
  <c r="L120" i="1"/>
  <c r="L112" i="1"/>
  <c r="K112" i="1"/>
  <c r="L113" i="1"/>
  <c r="K113" i="1"/>
  <c r="L114" i="1"/>
  <c r="K114" i="1"/>
  <c r="L115" i="1"/>
  <c r="K115" i="1"/>
  <c r="L116" i="1"/>
  <c r="K116" i="1"/>
  <c r="L117" i="1"/>
  <c r="K117" i="1"/>
  <c r="K111" i="1"/>
  <c r="L111" i="1"/>
  <c r="L85" i="1"/>
  <c r="K85" i="1"/>
  <c r="L86" i="1"/>
  <c r="K86" i="1"/>
  <c r="L87" i="1"/>
  <c r="K87" i="1"/>
  <c r="L88" i="1"/>
  <c r="K88" i="1"/>
  <c r="L89" i="1"/>
  <c r="K89" i="1"/>
  <c r="L90" i="1"/>
  <c r="K90" i="1"/>
  <c r="L91" i="1"/>
  <c r="K91" i="1"/>
  <c r="L92" i="1"/>
  <c r="K92" i="1"/>
  <c r="L93" i="1"/>
  <c r="M93" i="1" s="1"/>
  <c r="K93" i="1"/>
  <c r="L94" i="1"/>
  <c r="K94" i="1"/>
  <c r="L95" i="1"/>
  <c r="K95" i="1"/>
  <c r="L96" i="1"/>
  <c r="K96" i="1"/>
  <c r="L97" i="1"/>
  <c r="K97" i="1"/>
  <c r="L98" i="1"/>
  <c r="K98" i="1"/>
  <c r="J99" i="1"/>
  <c r="L99" i="1" s="1"/>
  <c r="K99" i="1"/>
  <c r="J100" i="1"/>
  <c r="L100" i="1" s="1"/>
  <c r="K100" i="1"/>
  <c r="J101" i="1"/>
  <c r="L101" i="1" s="1"/>
  <c r="K101" i="1"/>
  <c r="J102" i="1"/>
  <c r="L102" i="1" s="1"/>
  <c r="K102" i="1"/>
  <c r="L103" i="1"/>
  <c r="K103" i="1"/>
  <c r="L104" i="1"/>
  <c r="K104" i="1"/>
  <c r="L105" i="1"/>
  <c r="M105" i="1" s="1"/>
  <c r="K105" i="1"/>
  <c r="L106" i="1"/>
  <c r="K106" i="1"/>
  <c r="J107" i="1"/>
  <c r="L107" i="1" s="1"/>
  <c r="M107" i="1" s="1"/>
  <c r="K107" i="1"/>
  <c r="L108" i="1"/>
  <c r="K108" i="1"/>
  <c r="K84" i="1"/>
  <c r="L84" i="1"/>
  <c r="J71" i="1"/>
  <c r="L71" i="1" s="1"/>
  <c r="K71" i="1"/>
  <c r="J72" i="1"/>
  <c r="L72" i="1" s="1"/>
  <c r="K72" i="1"/>
  <c r="J73" i="1"/>
  <c r="L73" i="1" s="1"/>
  <c r="K73" i="1"/>
  <c r="J74" i="1"/>
  <c r="L74" i="1" s="1"/>
  <c r="M74" i="1" s="1"/>
  <c r="K74" i="1"/>
  <c r="J75" i="1"/>
  <c r="L75" i="1" s="1"/>
  <c r="K75" i="1"/>
  <c r="J76" i="1"/>
  <c r="L76" i="1" s="1"/>
  <c r="K76" i="1"/>
  <c r="J77" i="1"/>
  <c r="L77" i="1" s="1"/>
  <c r="K77" i="1"/>
  <c r="J78" i="1"/>
  <c r="L78" i="1" s="1"/>
  <c r="K78" i="1"/>
  <c r="J79" i="1"/>
  <c r="L79" i="1" s="1"/>
  <c r="K79" i="1"/>
  <c r="J80" i="1"/>
  <c r="L80" i="1" s="1"/>
  <c r="K80" i="1"/>
  <c r="J81" i="1"/>
  <c r="L81" i="1" s="1"/>
  <c r="K81" i="1"/>
  <c r="K70" i="1"/>
  <c r="J70" i="1"/>
  <c r="L70" i="1" s="1"/>
  <c r="L66" i="1"/>
  <c r="K66" i="1"/>
  <c r="J62" i="1"/>
  <c r="L62" i="1" s="1"/>
  <c r="K62" i="1"/>
  <c r="L63" i="1"/>
  <c r="K63" i="1"/>
  <c r="J64" i="1"/>
  <c r="K64" i="1"/>
  <c r="L64" i="1"/>
  <c r="J65" i="1"/>
  <c r="L65" i="1" s="1"/>
  <c r="K65" i="1"/>
  <c r="J58" i="1"/>
  <c r="L58" i="1" s="1"/>
  <c r="K58" i="1"/>
  <c r="J59" i="1"/>
  <c r="L59" i="1" s="1"/>
  <c r="M59" i="1" s="1"/>
  <c r="K59" i="1"/>
  <c r="L60" i="1"/>
  <c r="K60" i="1"/>
  <c r="J61" i="1"/>
  <c r="L61" i="1" s="1"/>
  <c r="K61" i="1"/>
  <c r="J56" i="1"/>
  <c r="L56" i="1" s="1"/>
  <c r="K56" i="1"/>
  <c r="J57" i="1"/>
  <c r="L57" i="1" s="1"/>
  <c r="M57" i="1" s="1"/>
  <c r="K57" i="1"/>
  <c r="J52" i="1"/>
  <c r="L52" i="1" s="1"/>
  <c r="K52" i="1"/>
  <c r="J53" i="1"/>
  <c r="L53" i="1" s="1"/>
  <c r="M53" i="1" s="1"/>
  <c r="K53" i="1"/>
  <c r="L54" i="1"/>
  <c r="K54" i="1"/>
  <c r="J55" i="1"/>
  <c r="L55" i="1" s="1"/>
  <c r="M55" i="1" s="1"/>
  <c r="K55" i="1"/>
  <c r="K49" i="1"/>
  <c r="L50" i="1"/>
  <c r="K50" i="1"/>
  <c r="J51" i="1"/>
  <c r="L51" i="1" s="1"/>
  <c r="K51" i="1"/>
  <c r="J45" i="1"/>
  <c r="L45" i="1" s="1"/>
  <c r="K45" i="1"/>
  <c r="J46" i="1"/>
  <c r="L46" i="1" s="1"/>
  <c r="K46" i="1"/>
  <c r="J42" i="1"/>
  <c r="L42" i="1" s="1"/>
  <c r="M42" i="1" s="1"/>
  <c r="K42" i="1"/>
  <c r="J43" i="1"/>
  <c r="L43" i="1" s="1"/>
  <c r="K43" i="1"/>
  <c r="J44" i="1"/>
  <c r="L44" i="1" s="1"/>
  <c r="K44" i="1"/>
  <c r="K36" i="1"/>
  <c r="J37" i="1"/>
  <c r="L37" i="1" s="1"/>
  <c r="K37" i="1"/>
  <c r="J38" i="1"/>
  <c r="L38" i="1" s="1"/>
  <c r="K38" i="1"/>
  <c r="J39" i="1"/>
  <c r="L39" i="1" s="1"/>
  <c r="M39" i="1" s="1"/>
  <c r="K39" i="1"/>
  <c r="J40" i="1"/>
  <c r="L40" i="1" s="1"/>
  <c r="K40" i="1"/>
  <c r="J41" i="1"/>
  <c r="L41" i="1" s="1"/>
  <c r="K41" i="1"/>
  <c r="J29" i="1"/>
  <c r="L29" i="1" s="1"/>
  <c r="K29" i="1"/>
  <c r="J30" i="1"/>
  <c r="L30" i="1" s="1"/>
  <c r="K30" i="1"/>
  <c r="K33" i="1"/>
  <c r="L34" i="1"/>
  <c r="K34" i="1"/>
  <c r="K35" i="1"/>
  <c r="L35" i="1"/>
  <c r="M35" i="1"/>
  <c r="J20" i="1"/>
  <c r="K20" i="1"/>
  <c r="L20" i="1"/>
  <c r="M20" i="1" s="1"/>
  <c r="J21" i="1"/>
  <c r="L21" i="1" s="1"/>
  <c r="K21" i="1"/>
  <c r="J22" i="1"/>
  <c r="L22" i="1" s="1"/>
  <c r="K22" i="1"/>
  <c r="J23" i="1"/>
  <c r="L23" i="1" s="1"/>
  <c r="K23" i="1"/>
  <c r="J24" i="1"/>
  <c r="K24" i="1"/>
  <c r="L24" i="1"/>
  <c r="M24" i="1" s="1"/>
  <c r="J25" i="1"/>
  <c r="L25" i="1" s="1"/>
  <c r="K25" i="1"/>
  <c r="J26" i="1"/>
  <c r="L26" i="1" s="1"/>
  <c r="K26" i="1"/>
  <c r="J27" i="1"/>
  <c r="L27" i="1" s="1"/>
  <c r="K27" i="1"/>
  <c r="J28" i="1"/>
  <c r="L28" i="1" s="1"/>
  <c r="K28" i="1"/>
  <c r="L19" i="1"/>
  <c r="K19" i="1"/>
  <c r="K18" i="1"/>
  <c r="L7" i="1"/>
  <c r="K7" i="1"/>
  <c r="L8" i="1"/>
  <c r="K8" i="1"/>
  <c r="L9" i="1"/>
  <c r="K9" i="1"/>
  <c r="L10" i="1"/>
  <c r="K10" i="1"/>
  <c r="L11" i="1"/>
  <c r="K11" i="1"/>
  <c r="L12" i="1"/>
  <c r="K12" i="1"/>
  <c r="L13" i="1"/>
  <c r="K13" i="1"/>
  <c r="L14" i="1"/>
  <c r="K14" i="1"/>
  <c r="L15" i="1"/>
  <c r="K15" i="1"/>
  <c r="L16" i="1"/>
  <c r="K16" i="1"/>
  <c r="K6" i="1"/>
  <c r="M156" i="1" l="1"/>
  <c r="M146" i="1"/>
  <c r="M142" i="1"/>
  <c r="M121" i="1"/>
  <c r="M102" i="1"/>
  <c r="M98" i="1"/>
  <c r="M116" i="1"/>
  <c r="M126" i="1"/>
  <c r="M159" i="1"/>
  <c r="M155" i="1"/>
  <c r="M66" i="1"/>
  <c r="M136" i="1"/>
  <c r="M52" i="1"/>
  <c r="M79" i="1"/>
  <c r="M140" i="1"/>
  <c r="M31" i="1"/>
  <c r="M153" i="1"/>
  <c r="M32" i="1"/>
  <c r="M71" i="1"/>
  <c r="M103" i="1"/>
  <c r="M87" i="1"/>
  <c r="M158" i="1"/>
  <c r="M51" i="1"/>
  <c r="M78" i="1"/>
  <c r="M143" i="1"/>
  <c r="M139" i="1"/>
  <c r="M135" i="1"/>
  <c r="M95" i="1"/>
  <c r="M117" i="1"/>
  <c r="M128" i="1"/>
  <c r="M157" i="1"/>
  <c r="M18" i="1"/>
  <c r="M60" i="1"/>
  <c r="M75" i="1"/>
  <c r="M99" i="1"/>
  <c r="M91" i="1"/>
  <c r="M134" i="1"/>
  <c r="M149" i="1"/>
  <c r="M115" i="1"/>
  <c r="M122" i="1"/>
  <c r="M145" i="1"/>
  <c r="M141" i="1"/>
  <c r="M44" i="1"/>
  <c r="M152" i="1"/>
  <c r="M22" i="1"/>
  <c r="M76" i="1"/>
  <c r="M94" i="1"/>
  <c r="M147" i="1"/>
  <c r="M21" i="1"/>
  <c r="M54" i="1"/>
  <c r="M70" i="1"/>
  <c r="M72" i="1"/>
  <c r="M100" i="1"/>
  <c r="M96" i="1"/>
  <c r="M89" i="1"/>
  <c r="M85" i="1"/>
  <c r="M124" i="1"/>
  <c r="M25" i="1"/>
  <c r="M137" i="1"/>
  <c r="M28" i="1"/>
  <c r="M120" i="1"/>
  <c r="M62" i="1"/>
  <c r="M144" i="1"/>
  <c r="M56" i="1"/>
  <c r="M81" i="1"/>
  <c r="M77" i="1"/>
  <c r="M106" i="1"/>
  <c r="M154" i="1"/>
  <c r="M151" i="1"/>
  <c r="M148" i="1"/>
  <c r="M138" i="1"/>
  <c r="M61" i="1"/>
  <c r="M80" i="1"/>
  <c r="M150" i="1"/>
  <c r="M29" i="1"/>
  <c r="M43" i="1"/>
  <c r="M65" i="1"/>
  <c r="M73" i="1"/>
  <c r="M108" i="1"/>
  <c r="M101" i="1"/>
  <c r="M97" i="1"/>
  <c r="M90" i="1"/>
  <c r="M112" i="1"/>
  <c r="M127" i="1"/>
  <c r="M49" i="1"/>
  <c r="M33" i="1"/>
  <c r="M50" i="1"/>
  <c r="M113" i="1"/>
  <c r="M114" i="1"/>
  <c r="M111" i="1"/>
  <c r="M104" i="1"/>
  <c r="M92" i="1"/>
  <c r="M88" i="1"/>
  <c r="M86" i="1"/>
  <c r="M84" i="1"/>
  <c r="M64" i="1"/>
  <c r="M63" i="1"/>
  <c r="M58" i="1"/>
  <c r="M46" i="1"/>
  <c r="M40" i="1"/>
  <c r="M38" i="1"/>
  <c r="M37" i="1"/>
  <c r="M41" i="1"/>
  <c r="M36" i="1"/>
  <c r="M45" i="1"/>
  <c r="M34" i="1"/>
  <c r="M30" i="1"/>
  <c r="M27" i="1"/>
  <c r="M26" i="1"/>
  <c r="M23" i="1"/>
  <c r="M19" i="1"/>
  <c r="M9" i="1"/>
  <c r="M8" i="1"/>
  <c r="M14" i="1"/>
  <c r="M11" i="1"/>
  <c r="M16" i="1"/>
  <c r="M13" i="1"/>
  <c r="M12" i="1"/>
  <c r="M10" i="1"/>
  <c r="M15" i="1"/>
  <c r="M7" i="1"/>
  <c r="M17" i="1" l="1"/>
  <c r="L6" i="1" l="1"/>
  <c r="M6" i="1" s="1"/>
  <c r="M5" i="1" s="1"/>
</calcChain>
</file>

<file path=xl/sharedStrings.xml><?xml version="1.0" encoding="utf-8"?>
<sst xmlns="http://schemas.openxmlformats.org/spreadsheetml/2006/main" count="718" uniqueCount="277">
  <si>
    <t>Zařízení</t>
  </si>
  <si>
    <t>Výrobce</t>
  </si>
  <si>
    <t>Položka</t>
  </si>
  <si>
    <t>Popis parametrů</t>
  </si>
  <si>
    <t>Označení / Typ</t>
  </si>
  <si>
    <t>Počet</t>
  </si>
  <si>
    <t>MJ</t>
  </si>
  <si>
    <t>Dodávka / m.j.</t>
  </si>
  <si>
    <t>Montáž / m.j.</t>
  </si>
  <si>
    <t>Dodávka     celkem</t>
  </si>
  <si>
    <t>Montáž       celkem</t>
  </si>
  <si>
    <t>D+M             celkem</t>
  </si>
  <si>
    <t>ks</t>
  </si>
  <si>
    <t>bm</t>
  </si>
  <si>
    <t>CELKEM / COMPLETE</t>
  </si>
  <si>
    <t>POZNÁMKA / NOTE</t>
  </si>
  <si>
    <t>m2</t>
  </si>
  <si>
    <t>ARMATURY</t>
  </si>
  <si>
    <t>PODLAHOVÉ VYTÁPĚNÍ</t>
  </si>
  <si>
    <t>DN20</t>
  </si>
  <si>
    <t>DN25</t>
  </si>
  <si>
    <t>DN32</t>
  </si>
  <si>
    <t>DN40</t>
  </si>
  <si>
    <t>DN65</t>
  </si>
  <si>
    <t>DN100</t>
  </si>
  <si>
    <t>Protokol o zapojení a provozní zkoušce</t>
  </si>
  <si>
    <t>Orientační štítky</t>
  </si>
  <si>
    <t>Noční dohled nad svařováním</t>
  </si>
  <si>
    <t>Stavební přípomoce</t>
  </si>
  <si>
    <t>Ekologická likvidace odpadu a závěrečný úklid</t>
  </si>
  <si>
    <t>Náklady na dopravu</t>
  </si>
  <si>
    <t>Vnitrostaveništní doprava</t>
  </si>
  <si>
    <t>Zaškolení obsluhy</t>
  </si>
  <si>
    <t>kpl</t>
  </si>
  <si>
    <t>Oilon</t>
  </si>
  <si>
    <t>Reflex</t>
  </si>
  <si>
    <t>Mitsubishi</t>
  </si>
  <si>
    <t>Cordivari</t>
  </si>
  <si>
    <t>Grundfos</t>
  </si>
  <si>
    <t>ENBRA</t>
  </si>
  <si>
    <t>IVARCS</t>
  </si>
  <si>
    <t>IMI</t>
  </si>
  <si>
    <t>ROCKWOOL</t>
  </si>
  <si>
    <t>KORADO</t>
  </si>
  <si>
    <r>
      <t xml:space="preserve">Kulový kohout, </t>
    </r>
    <r>
      <rPr>
        <sz val="10"/>
        <rFont val="Calibri"/>
        <family val="2"/>
        <charset val="238"/>
        <scheme val="minor"/>
      </rPr>
      <t>z poniklované mosazi, plnoprůtočný, PN10, tmax. 120°C, tmin -20°C, ovládání pákou</t>
    </r>
  </si>
  <si>
    <t>STIEBEL ELTRON</t>
  </si>
  <si>
    <t>Rozpory v dokumentaci vzniklé vlivem změn ve zdrojích tepla z 08/2022 a po konzultaci s projektantem ZTI ohledně ohřevu teplé vody nejsou v dokumentaci zapracovány. Tyto změny budou v dokumentaci zohledněny v další fázi dokumentace.</t>
  </si>
  <si>
    <t>Díl</t>
  </si>
  <si>
    <t>Díl:DMTZ.01</t>
  </si>
  <si>
    <t>Díl: 560.01</t>
  </si>
  <si>
    <t>DMTZ.01</t>
  </si>
  <si>
    <t>560.02.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</si>
  <si>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</si>
  <si>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</si>
  <si>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</si>
  <si>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</si>
  <si>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</si>
  <si>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</si>
  <si>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</si>
  <si>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</si>
  <si>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</si>
  <si>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</si>
  <si>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</si>
  <si>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Demontáž stávajícího stacionárního kotle (oknem). Topný výkon 264 kW. Viadrus G300</t>
  </si>
  <si>
    <t>Demontáž stávajícího rozdělovače</t>
  </si>
  <si>
    <t>Demontáž stávajícího sběrače</t>
  </si>
  <si>
    <t>Demontáž stávajícího hydraulického oddělovače</t>
  </si>
  <si>
    <t>Demontáž stávající expanzní nádoby 700 litrů</t>
  </si>
  <si>
    <t>Demontáž stávajících armatur do DN65</t>
  </si>
  <si>
    <t>Demontáž stávajících čerpadel</t>
  </si>
  <si>
    <t>Demontáž stávajícího potrubí do DN65</t>
  </si>
  <si>
    <t>Demontáž stávající tepelné izolace</t>
  </si>
  <si>
    <t>Demontáž stávajícího odkouření po sopouch</t>
  </si>
  <si>
    <t>Ekologická likvidace odpadu a úklid</t>
  </si>
  <si>
    <r>
      <t>Stacionární nerezový plynový kondenzační kotel určený pro externí přetlakové hořáky. Plynový kotel na zemní plyn.</t>
    </r>
    <r>
      <rPr>
        <sz val="10"/>
        <rFont val="Calibri"/>
        <family val="2"/>
        <charset val="238"/>
        <scheme val="minor"/>
      </rPr>
      <t xml:space="preserve">
Charakteristika kotle: 
- velkoobjemový pro instalaci bez kotlového oběhového čerpadla
- vybaven interním kondenzačním výměníkem tepla z nerezové oceli 
- rozměr kotle 1845 x 970x 1408 (délka x šířka x výška)
- nízká tlaková ztráta kotle na straně topné vody do 10 mbar
- s digitálním řízením kotle a řízením spalování
- plynový spotřebič tybu B - spalovací vzduch pro hořák z místnosti
- maximální přípustný provozní tlak 5 bar</t>
    </r>
  </si>
  <si>
    <t>Plynový hořák vč. prodloužení o 100 mm, regulátoru, filtru, kulového uzávěru
Modulačně provozován a řízen</t>
  </si>
  <si>
    <t>Hořáková deska</t>
  </si>
  <si>
    <t>Hluktlumící podložka</t>
  </si>
  <si>
    <t>Uzavírací klapka DN80, Kvs = 300</t>
  </si>
  <si>
    <t>Pohon pro klapku DN80, 230 V, 3-bodový, kroutící moment 20Nm, ovládaný regulací kotle</t>
  </si>
  <si>
    <t>Nosník armatur dle ČSN EN 12828, vč. manometru se zkušebním kohoutem a 3 připojkami pro hlídače min. a max.</t>
  </si>
  <si>
    <t>Sada havarijního termostatu s hlídačem max. tlaku dle ČSN EN 12828 (náhrada separační nádoby)</t>
  </si>
  <si>
    <t>Omezovač max. tlaku</t>
  </si>
  <si>
    <t>Omezovač min. tlaku</t>
  </si>
  <si>
    <r>
      <t xml:space="preserve">Regulační přístroj vč. ovládání přes internet
</t>
    </r>
    <r>
      <rPr>
        <sz val="10"/>
        <rFont val="Calibri"/>
        <family val="2"/>
        <charset val="238"/>
        <scheme val="minor"/>
      </rPr>
      <t>- řízení z nadřazené MaR 0-10V
 na výkonu závislé ovládání modulačních hořáků,
- ovládání hořáku buď prostřednictvím tříbodového
krokového regulátoru, 4 až 20 mA nebo napěťově
0-10 V umožňuje optimální úsporu energie,
- regulace počtu otáček pro modulační čerpadlo
kotlového okruhu přes 0-10 V zaručuje úsporný provoz
čerpadla.
- Vysoce kvalitní 7“ displej s vysokým rozlišením pro
kompletní parametrizaci, vyžádání a zobrazení všech
dat regulátoru. Snadné a intuitivní ovládání a
zobrazování díky předdefinovanému zobrazení.
- Možnost napojení na nadřazený systém
prostřednictvím Modbus TCP/IP.</t>
    </r>
    <r>
      <rPr>
        <b/>
        <sz val="10"/>
        <rFont val="Calibri"/>
        <family val="2"/>
        <charset val="238"/>
        <scheme val="minor"/>
      </rPr>
      <t xml:space="preserve">
</t>
    </r>
  </si>
  <si>
    <t xml:space="preserve">Kaskádový modul až pro 4 kotle včetně čidla
</t>
  </si>
  <si>
    <t xml:space="preserve">Modul pro zapojení havarijních stavů
</t>
  </si>
  <si>
    <t xml:space="preserve">Odkouření od kotle.
- D200
- napojení na stávající vyvložkovaný nerezový komín výšky 20m
- včetně výpočtu spalinové cesty dle typu dodávaného kotle
- včetně revizních kolen
- včetně koncového kusu se sifonem
- délka trasy 12m, počet kolen 5
</t>
  </si>
  <si>
    <t>Revize komínu plynového kotle</t>
  </si>
  <si>
    <t>Kombinovaný rozdělovač a sběrač, včetně vypouštění a návárků na teploměry a tlakoměry, včetně izolace, včetně nožiček na podlahu. Dle schématu a výkresů.</t>
  </si>
  <si>
    <t>Oddělovací člen s vodoměrem, kulovými kohouty a filtrem</t>
  </si>
  <si>
    <t>Automatický změkčovač ke změkčování pitné, energetické nebo technologické vody. Tvořeno tlakovou Pe nádobou, umístěnou uvnitř kabinetu - plastové zásobní nádoby a opatřenou elektronickým ovládacím ventilem. 
Nutné navrhnout na daný typ plynového kotle (nerezový výměník) a na základě rozboru pitné vody.</t>
  </si>
  <si>
    <t>Rozbor pitné vody</t>
  </si>
  <si>
    <r>
      <t xml:space="preserve">Expanzní čerpadlový automat. Hydraulický a řídicí modul pro udržování tlaku, odplyňování a doplňování v uzavřených okruzích topné a chladicí vody. 
</t>
    </r>
    <r>
      <rPr>
        <sz val="10"/>
        <rFont val="Calibri"/>
        <family val="2"/>
        <charset val="238"/>
        <scheme val="minor"/>
      </rPr>
      <t xml:space="preserve">Funkční jednotka sestávající z hydraulické části a řídicí a ovládací jednotky. Udržování tlaku je zajišťováno pomocí nerezového odstředivého čerpadla společně s robustním ventilem s motorovým pohonem odolným proti nečistotám s předřazeným filtrem jako přepouštěcím zařízením. Pojistný ventil slouží k zajištění odpovídajícího tlaku připojované základní expanzní nádoby. Měření tlaku v soustavě zajišťuje elektronický senzor.
Pro objem soustavy 8 000 litrů.
</t>
    </r>
  </si>
  <si>
    <r>
      <t xml:space="preserve">Membránová expanzní nádoba pro jednočerpadlový expanzní automat pro udržování tlaku, beztlaká, uzavřená vůči atmosféře.
</t>
    </r>
    <r>
      <rPr>
        <sz val="10"/>
        <rFont val="Calibri"/>
        <family val="2"/>
        <charset val="238"/>
        <scheme val="minor"/>
      </rPr>
      <t xml:space="preserve">– Stojatá s nohami
– Vyměnitelná membrána ve formě vaku dle DIN EN 13831
– Z vnější strany ošetřená nátěrem
– Se speciální odvzdušňovací armaturou
</t>
    </r>
  </si>
  <si>
    <t>Připojovací souprava. Pro propojení řídicích jednotek a základní nádoby, skládá se ze dvou nerezových připojovacích vlnovců se šroubeními a kulovými ventily se zajištěním.</t>
  </si>
  <si>
    <t>Regulační ventil s motorovým pohonem jako přestavbová sada pro doplňování vody ve spojení s expanzním autometem.</t>
  </si>
  <si>
    <t>Uvedení do provozu expanzní čerpadlový automat.</t>
  </si>
  <si>
    <t>Revize tlakové nádoby</t>
  </si>
  <si>
    <r>
      <t xml:space="preserve">Tlaková expanzní nádoba s membránou pro uzavřené topné a chladicí soustavy. 
</t>
    </r>
    <r>
      <rPr>
        <sz val="10"/>
        <rFont val="Calibri"/>
        <family val="2"/>
        <charset val="238"/>
        <scheme val="minor"/>
      </rPr>
      <t>– epoxidový nátěr s dlouhou životností
– nevyměnitelná zalisovaná membrána dle DIN EN 13831
– stojatá
– se závitovým přípojením</t>
    </r>
  </si>
  <si>
    <t>Uzavírací kulový kohout se zajištěním v otevřené poloze 3/4´´</t>
  </si>
  <si>
    <t>Neutralizační zařízení pro 2 kondenzační kotle 2x 310 kW, včetně granulátu</t>
  </si>
  <si>
    <t>Zásobník teplé vody pro nepřímý ohřev pitné vody ve stojatém provedení s jedním vnitřním výměníkem tepla, nádoba z oceli, povrch smaltován</t>
  </si>
  <si>
    <t>001a</t>
  </si>
  <si>
    <t>001b</t>
  </si>
  <si>
    <t>001c</t>
  </si>
  <si>
    <t>001d</t>
  </si>
  <si>
    <t>001e</t>
  </si>
  <si>
    <t>001f</t>
  </si>
  <si>
    <t>001g</t>
  </si>
  <si>
    <t>001h</t>
  </si>
  <si>
    <t>001i</t>
  </si>
  <si>
    <t>001j</t>
  </si>
  <si>
    <t>001k</t>
  </si>
  <si>
    <t>001l</t>
  </si>
  <si>
    <t>001m</t>
  </si>
  <si>
    <t>001n</t>
  </si>
  <si>
    <t>002a</t>
  </si>
  <si>
    <t>002b</t>
  </si>
  <si>
    <t>002c</t>
  </si>
  <si>
    <t>002d</t>
  </si>
  <si>
    <t>002e</t>
  </si>
  <si>
    <t>002f</t>
  </si>
  <si>
    <t>002g</t>
  </si>
  <si>
    <t>002h</t>
  </si>
  <si>
    <t>002i</t>
  </si>
  <si>
    <t>002j</t>
  </si>
  <si>
    <t>002l</t>
  </si>
  <si>
    <t>002m</t>
  </si>
  <si>
    <t>002n</t>
  </si>
  <si>
    <t>005a</t>
  </si>
  <si>
    <t>006a</t>
  </si>
  <si>
    <t>006b</t>
  </si>
  <si>
    <t>006c</t>
  </si>
  <si>
    <t>006d</t>
  </si>
  <si>
    <t>006e</t>
  </si>
  <si>
    <t>007a</t>
  </si>
  <si>
    <t>007b</t>
  </si>
  <si>
    <t>560.01</t>
  </si>
  <si>
    <t>Strojní zařízení vytápění</t>
  </si>
  <si>
    <t>Demontáže</t>
  </si>
  <si>
    <t xml:space="preserve">- jmenovitý tepelný výkon 
283 kW pro teplotní spád 80/60°C
- obsah vody 645 litrů
- účinnost kotle při spádu 50/30°C 100% výkonu kotle 107%
</t>
  </si>
  <si>
    <t>- připojovací tlak plynu 3,2-15 kPa 
- garance emisí do 80 mg/m3n NOx dle vyhlášky č. 415/2012 Sb.
- 230 V/ 50Hz</t>
  </si>
  <si>
    <t>- průtok 24,6 m3/h
- počet větví 8 (2x DN100, 2x DN32,
 8x DN40)
- délka 5200mm</t>
  </si>
  <si>
    <t>max. dovol. provoz. tlak 6 bar
max. dovol. provoz. teplota 70 °C
El. příkon 0,7 kW, napětí 230V.</t>
  </si>
  <si>
    <t xml:space="preserve">max. dovol. provoz. tlak 6 bar
max. dovol. provoz. teplota 70 °C
max. využitelný objem 360 litrů
</t>
  </si>
  <si>
    <t>max. dovol. provoz. tlak 4 bar
max. dovol. provoz. teplota 70 °C
jmenovitý objem 35 litrů</t>
  </si>
  <si>
    <t>DN19, množství granulátu 10 kg</t>
  </si>
  <si>
    <t>- objem 1000l
- výkon 42,5kW pro teplotní spád 70/50°C
- provozní přetlak 10 bar</t>
  </si>
  <si>
    <t xml:space="preserve">Měření a regulace
- prokabelování mezi kotly, regulací a řídícími členy (je nutné vyspecifikovat dle typu dodaných kotlů a regulace)
- řízení 6 otopných větví + 2 rezervy (oběhové čerpadlo a třícestný ventil)
- řízení kaskádové regulace
- řízení kotlů
- havarijní a poruchové stavy oběhových čerpadel, kotlů, expanzního automatu
- řízení VZT jednotky
- řízení kalového havarijního čerpadla
- Všechny větve jsou osazeny elektronickými cirkulačními čerpadly. Ve větvích jsou osazeny trojcestné ventily (v rámci dodávky ÚT jsou osazeny pohony na 24V a řízení 0-10V). Ve větvích OT zajistí profese MaR ekvitermní regulaci.
Tlak vody v soustavě zajišťuje automatické expanzní zařízení a doplňování systému upravenou vodou zajišťuje automatické doplňovací zařízení. Signalizaci tlaku a hlášení poruch zajišťuje profese MaR vlastním měřením na jednotlivých okruzích. 
Provoz plynové kotelny je navržen jako plně automatický. Poklesnutí tlaku a dlouhotrvající doplňování vody do systému je signalizováno jako havarijní stav (MaR zajistí odstavení kotlů). 
Informace o chodu jednotlivých el. připojených zařízení a informace o případných poruchových stavech jsou přenášeny do místa stanoveného uživatelem. 
- zajištění odstavení kotlů z provozu při:
a) výpadku el. energie,
b)	překročení a podkročení hodnot nejvyššího a nejnižšího pracovního přetlaku v soustavě,
c)	překročení nejvyšší pracovní teploty teplonosné nebo ohřívané látky,
d)	výskytu škodlivých látek nad přípustné koncentrace,
e)	zaplavení prostoru,
f)	překročení teploty v prostoru nad 40°C,
g)	překročení časového limitu doplňování vody do soustavy,
h)	podkročení nejnižší přípustné hladiny vody v kotli umístěném v horní části soustavy.
</t>
  </si>
  <si>
    <t>Po pominutí stavu a) může být zařízení automaticky uvedeno do provozu a teprve po následném opakování poruchy je odstaveno a opětovné uvedení do provozu je možno až s vědomým zásahem obsluhy. Stavy dle b) až h) odstaví zařízení z provozu a opětovné uvedení do provozu je možno až s vědomým zásahem obsluhy.
Plynová kotelna je v souladu s ČSN 07 0703 – Kotelny se zařízeními na plynná paliva v rámci dodávky MaR vybavena detekčním systémem se samočinným uzavíráním přívodu plynného paliva do kotelny. Přívod plynu pro kotelnu je osazen uzávěrem osazeným mimo prostor kotelny; tento je označen nápisem „Hlavní uzávěr kotelny“. Současně je vyznačena i přístupová cesta k tomuto uzávěru. Přívod plynu do kotelny je vybaven automatickým havarijním ventilem napojeným na detekční systém měření a regulace kotelny, který samočinně uzavře přívod plynného paliva do kotelny při překročení mezních parametrů indikovaných detekčním systémem. Rozvod plynu v kotelně není součástí tohoto projektu a je řešen samostatně. 
Provoz kotelny může být obnoven až po vědomém zásahu obsluhovatele.
MaR bude snímat poruchový stav kotlů, v případě potřeby uzavírat hlavní uzávěr plynu, hlídat únik plynu, hromadění CO, překročení teploty kotelny, překročení teploty topné vody, zaplavení kotelny a informace o provozu posílat na vzdálené místo určené investorem. 
MaR zajistí řízení přívodní VZTjendotky a uzavírací klapky na odvodu - ovládání otáček ventilátoru dle provozu kotlů (počet kotlů, odvod tepelné zátěže)
MaR zajistí spouštění havarijního kalového čerpadla na základě informace o zaplavení kotelny a hladiny vody v jímce.</t>
  </si>
  <si>
    <t>Čerpadla</t>
  </si>
  <si>
    <t>003a</t>
  </si>
  <si>
    <t>004a</t>
  </si>
  <si>
    <t>Oběhové s těsněním, těleso čerpadla z litiny, mokroběžné, do teploty 110°C, přímé provedení do potrubí, min. PN6. včetně zabudovaného FM a čidel dif. tlaku, proporcionálně řízené.
Autonomní ovládání, spouštění a napápejí MaR.</t>
  </si>
  <si>
    <t>Oběhové čerpadlo.</t>
  </si>
  <si>
    <t>Odnímatelný Izolační kryt k čerpadlu</t>
  </si>
  <si>
    <t>P=0,15 kW, I=1,3A, 230V; 
průtok Q=2,85 m3/h, H=8,6m, produkt vyhovující EuP</t>
  </si>
  <si>
    <t>P=0,6 kW, I=2,8A, 230V; 
průtok Q=11,77 m3/h, H=8,6m, produkt vyhovující EuP</t>
  </si>
  <si>
    <t>P=0,05 kW, I=0,5A, 230V; 
průtok Q=1,87 m3/h, H=3,3m, produkt vyhovující EuP</t>
  </si>
  <si>
    <t>Díl: 560.04</t>
  </si>
  <si>
    <t>Armatury (včetně šroubení a vsuvek)</t>
  </si>
  <si>
    <t>Tlaková třída PN6.
Všechny armatury musí být konstruovány na min. tlak 6 bar!
POZNÁMKA: Všechny těsnění k přírubám musí být odolné na teploty 90°C a médium voda</t>
  </si>
  <si>
    <t>560.05.</t>
  </si>
  <si>
    <t>012</t>
  </si>
  <si>
    <t>020</t>
  </si>
  <si>
    <t>021</t>
  </si>
  <si>
    <t>022</t>
  </si>
  <si>
    <t>023</t>
  </si>
  <si>
    <t>024</t>
  </si>
  <si>
    <t>040</t>
  </si>
  <si>
    <t>041</t>
  </si>
  <si>
    <t>050</t>
  </si>
  <si>
    <t>061</t>
  </si>
  <si>
    <t>062</t>
  </si>
  <si>
    <t>063</t>
  </si>
  <si>
    <t>070</t>
  </si>
  <si>
    <t>071</t>
  </si>
  <si>
    <t>081</t>
  </si>
  <si>
    <t>081a</t>
  </si>
  <si>
    <t>082</t>
  </si>
  <si>
    <t>082a</t>
  </si>
  <si>
    <r>
      <t xml:space="preserve">Uzavírací klapka mezipřírubová </t>
    </r>
    <r>
      <rPr>
        <sz val="10"/>
        <rFont val="Calibri"/>
        <family val="2"/>
        <charset val="238"/>
        <scheme val="minor"/>
      </rPr>
      <t>s pákovou rukojetí s možností uzamčení, těleso z litiny, PN16.</t>
    </r>
  </si>
  <si>
    <t>Zpětná klapka závitová</t>
  </si>
  <si>
    <t>Zpětná klapka mezipřírubová</t>
  </si>
  <si>
    <r>
      <t xml:space="preserve">Filtr </t>
    </r>
    <r>
      <rPr>
        <sz val="10"/>
        <rFont val="Calibri"/>
        <family val="2"/>
        <charset val="238"/>
        <scheme val="minor"/>
      </rPr>
      <t>závitový</t>
    </r>
  </si>
  <si>
    <r>
      <t xml:space="preserve">Filtr </t>
    </r>
    <r>
      <rPr>
        <sz val="10"/>
        <rFont val="Calibri"/>
        <family val="2"/>
        <charset val="238"/>
        <scheme val="minor"/>
      </rPr>
      <t>přírubový</t>
    </r>
  </si>
  <si>
    <r>
      <t xml:space="preserve">Magnetický filtr, </t>
    </r>
    <r>
      <rPr>
        <sz val="10"/>
        <rFont val="Calibri"/>
        <family val="2"/>
        <charset val="238"/>
        <scheme val="minor"/>
      </rPr>
      <t>závitový z mosazi s otočnou filtrační vložkou</t>
    </r>
  </si>
  <si>
    <t>Vypouštěcí kulový kohout</t>
  </si>
  <si>
    <r>
      <t>Odvzdušňovací ventil automatický</t>
    </r>
    <r>
      <rPr>
        <sz val="10"/>
        <rFont val="Calibri"/>
        <family val="2"/>
        <charset val="238"/>
        <scheme val="minor"/>
      </rPr>
      <t xml:space="preserve"> se zpětnou klapkou</t>
    </r>
  </si>
  <si>
    <r>
      <t xml:space="preserve">Vyvažovací ventil, </t>
    </r>
    <r>
      <rPr>
        <sz val="10"/>
        <rFont val="Calibri"/>
        <family val="2"/>
        <charset val="238"/>
        <scheme val="minor"/>
      </rPr>
      <t>pro hydraulické vyvážení a regulaci v soustavě topení, PN16, t=-20°C až 120°C, s vypouštěním, včetně rozebíratelného izolačního pouzdra</t>
    </r>
  </si>
  <si>
    <t>Teploměr bimetalový včetně jímky, rozsah 0-120°C</t>
  </si>
  <si>
    <t>Manometr včetně manometrické sestavy, rozsah 0-10 bar</t>
  </si>
  <si>
    <t>Třícestný regulační ventil</t>
  </si>
  <si>
    <t>Pohon 24V,0-10V</t>
  </si>
  <si>
    <t>1/2''</t>
  </si>
  <si>
    <t>DN25, kvs=8,7 m3/h</t>
  </si>
  <si>
    <t>DN40, kvs=19,2 m3/h</t>
  </si>
  <si>
    <t>DN65, kvs=85,0 m3/h</t>
  </si>
  <si>
    <t>DN 32, kvs=12,5 m3/h</t>
  </si>
  <si>
    <t>DN 50, kvs=40,0 m3/h</t>
  </si>
  <si>
    <t>Díl: 560.06</t>
  </si>
  <si>
    <t>Potrubí</t>
  </si>
  <si>
    <t>Ocelová černá trubka bezešvá, hladká, dle normy ČSN 42 5715, v jakosti 11 353, spojovaná svařováním. Potrubí uvedeno jako komplet vč. kolen, odboček, šroubení, redukcí, protipřírub atd.
Veškeré ocelové potrubí musí být vodivě propojeno a uzemněno.</t>
  </si>
  <si>
    <t>560.06.</t>
  </si>
  <si>
    <t>025</t>
  </si>
  <si>
    <t>trubka 27,3/2,6</t>
  </si>
  <si>
    <t>trubka 31,8/2,6</t>
  </si>
  <si>
    <t>trubka 38,0/2,6</t>
  </si>
  <si>
    <t>trubka 48,8/3,2</t>
  </si>
  <si>
    <t>trubka 76,0/3,2</t>
  </si>
  <si>
    <t>trubka 89,5/4,05</t>
  </si>
  <si>
    <t>trubka 102,1/4,05</t>
  </si>
  <si>
    <t>potrubí DN20</t>
  </si>
  <si>
    <t>potrubí DN25</t>
  </si>
  <si>
    <t>potrubí DN32</t>
  </si>
  <si>
    <t>potrubí DN40</t>
  </si>
  <si>
    <t>potrubí DN65</t>
  </si>
  <si>
    <t>potrubí DN80</t>
  </si>
  <si>
    <t>potrubí DN100</t>
  </si>
  <si>
    <t>026</t>
  </si>
  <si>
    <t>027</t>
  </si>
  <si>
    <t>028</t>
  </si>
  <si>
    <t>Díl: 560.07</t>
  </si>
  <si>
    <t>Izolace tepelné</t>
  </si>
  <si>
    <t>Rezaná potrubní pouzdra z kamenné vlny kašírovaná hliníkovou fólií se skleněnou mřížkou. Izolace určena pro potrubní rozvody s provozní teplotou od +15°C do +250°C, třída reakce na oheň je 
A2-s1 d0 dle ČSN EN 13 501-1. Součinitel tepelné vodivosti při 0°C je λm=0,033 W.m-1.K-1. Teplota na vnější straně (na hliníkové fólií) nesmí přesáhnout 100°C.</t>
  </si>
  <si>
    <t>560.07.</t>
  </si>
  <si>
    <t>560.07</t>
  </si>
  <si>
    <t>013</t>
  </si>
  <si>
    <t>014</t>
  </si>
  <si>
    <t>015</t>
  </si>
  <si>
    <t>016</t>
  </si>
  <si>
    <t>017</t>
  </si>
  <si>
    <t>018</t>
  </si>
  <si>
    <t>019</t>
  </si>
  <si>
    <t>Izolační pouzdro - tl. 50 mm</t>
  </si>
  <si>
    <t>Izolační pouzdro - tl. 60 mm</t>
  </si>
  <si>
    <t>Izolační pás šířky 1,0m - tl. 40mm (izolace armatur)</t>
  </si>
  <si>
    <t>Izolační pás šířky 1,0m - tl. 100mm (rozdělovače)</t>
  </si>
  <si>
    <r>
      <t>Nátěr</t>
    </r>
    <r>
      <rPr>
        <sz val="10"/>
        <rFont val="Calibri"/>
        <family val="2"/>
        <charset val="238"/>
        <scheme val="minor"/>
      </rPr>
      <t xml:space="preserve"> - základní,  potrubí do DN50</t>
    </r>
  </si>
  <si>
    <r>
      <t>Nátěr</t>
    </r>
    <r>
      <rPr>
        <sz val="10"/>
        <rFont val="Calibri"/>
        <family val="2"/>
        <charset val="238"/>
        <scheme val="minor"/>
      </rPr>
      <t xml:space="preserve"> - základní,  potrubí nad DN50 do DN100</t>
    </r>
  </si>
  <si>
    <t>na potrubí DN20</t>
  </si>
  <si>
    <t>na potrubí DN25</t>
  </si>
  <si>
    <t>na potrubí DN32</t>
  </si>
  <si>
    <t>na potrubí DN40</t>
  </si>
  <si>
    <t>na potrubí DN65</t>
  </si>
  <si>
    <t>na potrubí DN80</t>
  </si>
  <si>
    <t>na potrubí DN100</t>
  </si>
  <si>
    <t>Ostatní</t>
  </si>
  <si>
    <t>Vyhotovení všech potřebných přejímacích podkladů pro převzetí zařízení. Počet vyhotovení bude stanoven dodavatelem. Součástí budou mimo jiné: 
protokol o tlakové zkoušce, dilatační zkoušce, protokol o předání a převzetí zařízení.</t>
  </si>
  <si>
    <t>560.20</t>
  </si>
  <si>
    <t>Montážní materiál včetně pevných a kluzných bodů potrubí.</t>
  </si>
  <si>
    <t>Spojovací materiál.</t>
  </si>
  <si>
    <t>Těsnící materiál.</t>
  </si>
  <si>
    <t>Ostatní pomocný materiál</t>
  </si>
  <si>
    <t>Montážní mechanismy, lešení</t>
  </si>
  <si>
    <t>Komplexní zaregulování armatur certifikovaným technikem, protokol o zaregulování</t>
  </si>
  <si>
    <t>Nastavení čerpadel</t>
  </si>
  <si>
    <t>Zařízení staveniště po dohodě s GD</t>
  </si>
  <si>
    <t>Výchozí revize pojistných a expanzních zařízení</t>
  </si>
  <si>
    <t>Proplach potrubí</t>
  </si>
  <si>
    <t>Napouštění, tlakování a odvzdušnění systému</t>
  </si>
  <si>
    <t>Komplexní vyzkoušení systému.</t>
  </si>
  <si>
    <r>
      <t>Zkouška dle ČSN 06 0310</t>
    </r>
    <r>
      <rPr>
        <sz val="10"/>
        <rFont val="Calibri"/>
        <family val="2"/>
        <charset val="238"/>
        <scheme val="minor"/>
      </rPr>
      <t xml:space="preserve"> - 72 hod. (těsnosti, dilatační a topná)</t>
    </r>
  </si>
  <si>
    <t>Barevné polepy potrubí, zarámované schéma strojovny</t>
  </si>
  <si>
    <t>Koordinační práce s ostatními profesemi, koordinace s MaR, ZTI</t>
  </si>
  <si>
    <r>
      <t>Předávací dokumentace</t>
    </r>
    <r>
      <rPr>
        <sz val="10"/>
        <rFont val="Calibri"/>
        <family val="2"/>
        <charset val="238"/>
        <scheme val="minor"/>
      </rPr>
      <t xml:space="preserve"> </t>
    </r>
  </si>
  <si>
    <t>Dokumentace skutečného provedení stavby</t>
  </si>
  <si>
    <t>Provedení požárních ucpávek do DN50</t>
  </si>
  <si>
    <t>h</t>
  </si>
  <si>
    <t>Pojistný ventil 1"x 1.1/4" KD, otevírací přetlak 3,5 bar</t>
  </si>
  <si>
    <t xml:space="preserve">Nové vyvložkování komínu D200 (pouze v případě požadavků revizního technika)
- D200
- nerezový komín výšky 20m
- včetně výpočtu spalinové cesty dle typu dodávaného kotle
- včetně revizních kolen
- včetně koncové hlavice
</t>
  </si>
  <si>
    <t xml:space="preserve">Revize stávajícího vyvložkovaného nerezového komínu. Zjistšní informací , zda je komín vhodný pro nové kondenzační kotle.
</t>
  </si>
  <si>
    <t>001o</t>
  </si>
  <si>
    <t>001p</t>
  </si>
  <si>
    <t>002o</t>
  </si>
  <si>
    <t>002p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</si>
</sst>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&quot;Kč&quot;"/>
    <numFmt numFmtId="165" formatCode="#,##0.00\ &quot;Kč&quot;"/>
    <numFmt numFmtId="166" formatCode="#,##0\ &quot;Kč&quot;"/>
    <numFmt numFmtId="167" formatCode="[$-405]General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indexed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Helv"/>
      <charset val="238"/>
    </font>
    <font>
      <sz val="8"/>
      <name val="Arial CE"/>
      <family val="2"/>
      <charset val="238"/>
    </font>
    <font>
      <b/>
      <sz val="1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rgb="FF000000"/>
      <name val="Arial CE"/>
      <family val="2"/>
      <charset val="238"/>
    </font>
    <font>
      <sz val="8"/>
      <name val="Calibri"/>
      <family val="2"/>
      <scheme val="minor"/>
    </font>
    <font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9" fillId="0" borderId="12">
      <alignment horizontal="center" vertical="center" wrapText="1"/>
    </xf>
    <xf numFmtId="167" fontId="12" fillId="0" borderId="0" applyBorder="0" applyProtection="0"/>
    <xf numFmtId="0" fontId="14" fillId="0" borderId="0"/>
  </cellStyleXfs>
  <cellXfs count="196">
    <xf numFmtId="0" fontId="0" fillId="0" borderId="0" xfId="0"/>
    <xf numFmtId="0" fontId="1" fillId="2" borderId="1" xfId="0" applyFont="1" applyFill="1" applyBorder="1" applyAlignment="1">
      <alignment horizontal="center" vertical="center" readingOrder="1"/>
    </xf>
    <xf numFmtId="0" fontId="1" fillId="2" borderId="2" xfId="0" applyFont="1" applyFill="1" applyBorder="1" applyAlignment="1">
      <alignment horizontal="center" vertical="center" readingOrder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 shrinkToFit="1" readingOrder="1"/>
    </xf>
    <xf numFmtId="49" fontId="2" fillId="2" borderId="3" xfId="0" applyNumberFormat="1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top"/>
    </xf>
    <xf numFmtId="4" fontId="3" fillId="2" borderId="3" xfId="0" applyNumberFormat="1" applyFont="1" applyFill="1" applyBorder="1" applyAlignment="1">
      <alignment horizontal="center" vertical="top"/>
    </xf>
    <xf numFmtId="164" fontId="1" fillId="2" borderId="4" xfId="0" applyNumberFormat="1" applyFont="1" applyFill="1" applyBorder="1" applyAlignment="1">
      <alignment vertical="top"/>
    </xf>
    <xf numFmtId="0" fontId="6" fillId="0" borderId="5" xfId="1" applyFont="1" applyBorder="1" applyAlignment="1">
      <alignment horizontal="center" vertical="center" readingOrder="1"/>
    </xf>
    <xf numFmtId="165" fontId="4" fillId="0" borderId="7" xfId="0" applyNumberFormat="1" applyFont="1" applyBorder="1" applyAlignment="1">
      <alignment horizontal="right" vertical="top"/>
    </xf>
    <xf numFmtId="165" fontId="3" fillId="0" borderId="7" xfId="0" applyNumberFormat="1" applyFont="1" applyBorder="1" applyAlignment="1">
      <alignment horizontal="right" vertical="top"/>
    </xf>
    <xf numFmtId="165" fontId="3" fillId="0" borderId="8" xfId="0" applyNumberFormat="1" applyFont="1" applyBorder="1" applyAlignment="1">
      <alignment horizontal="right" vertical="top"/>
    </xf>
    <xf numFmtId="165" fontId="4" fillId="2" borderId="3" xfId="0" applyNumberFormat="1" applyFont="1" applyFill="1" applyBorder="1" applyAlignment="1">
      <alignment horizontal="center" vertical="top"/>
    </xf>
    <xf numFmtId="0" fontId="5" fillId="0" borderId="0" xfId="0" applyFont="1" applyAlignment="1">
      <alignment vertical="center"/>
    </xf>
    <xf numFmtId="49" fontId="2" fillId="3" borderId="3" xfId="0" applyNumberFormat="1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vertical="center" wrapText="1"/>
    </xf>
    <xf numFmtId="165" fontId="4" fillId="2" borderId="3" xfId="0" applyNumberFormat="1" applyFont="1" applyFill="1" applyBorder="1" applyAlignment="1">
      <alignment horizontal="right" vertical="top"/>
    </xf>
    <xf numFmtId="164" fontId="3" fillId="2" borderId="4" xfId="0" applyNumberFormat="1" applyFont="1" applyFill="1" applyBorder="1" applyAlignment="1">
      <alignment horizontal="center" vertical="top"/>
    </xf>
    <xf numFmtId="0" fontId="1" fillId="0" borderId="5" xfId="0" applyFont="1" applyBorder="1" applyAlignment="1">
      <alignment vertical="top" wrapText="1"/>
    </xf>
    <xf numFmtId="0" fontId="3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6" fillId="0" borderId="5" xfId="2" applyFont="1" applyBorder="1" applyAlignment="1">
      <alignment horizontal="center" vertical="top" wrapText="1" shrinkToFit="1"/>
    </xf>
    <xf numFmtId="0" fontId="1" fillId="0" borderId="5" xfId="0" applyFont="1" applyBorder="1" applyAlignment="1">
      <alignment horizontal="center" vertical="top" wrapText="1"/>
    </xf>
    <xf numFmtId="0" fontId="6" fillId="0" borderId="9" xfId="1" applyFont="1" applyBorder="1" applyAlignment="1">
      <alignment horizontal="center" vertical="center" readingOrder="1"/>
    </xf>
    <xf numFmtId="165" fontId="4" fillId="0" borderId="20" xfId="0" applyNumberFormat="1" applyFont="1" applyBorder="1" applyAlignment="1">
      <alignment horizontal="right" vertical="top"/>
    </xf>
    <xf numFmtId="165" fontId="3" fillId="0" borderId="20" xfId="0" applyNumberFormat="1" applyFont="1" applyBorder="1" applyAlignment="1">
      <alignment horizontal="right" vertical="top"/>
    </xf>
    <xf numFmtId="165" fontId="3" fillId="0" borderId="21" xfId="0" applyNumberFormat="1" applyFont="1" applyBorder="1" applyAlignment="1">
      <alignment horizontal="right" vertical="top"/>
    </xf>
    <xf numFmtId="0" fontId="3" fillId="0" borderId="8" xfId="0" applyFont="1" applyBorder="1" applyAlignment="1">
      <alignment horizontal="center" vertical="center"/>
    </xf>
    <xf numFmtId="165" fontId="4" fillId="0" borderId="23" xfId="0" applyNumberFormat="1" applyFont="1" applyBorder="1" applyAlignment="1">
      <alignment vertical="top"/>
    </xf>
    <xf numFmtId="165" fontId="4" fillId="0" borderId="24" xfId="0" applyNumberFormat="1" applyFont="1" applyBorder="1" applyAlignment="1">
      <alignment vertical="top"/>
    </xf>
    <xf numFmtId="165" fontId="6" fillId="0" borderId="10" xfId="0" applyNumberFormat="1" applyFont="1" applyBorder="1" applyAlignment="1">
      <alignment vertical="top"/>
    </xf>
    <xf numFmtId="165" fontId="4" fillId="0" borderId="10" xfId="0" applyNumberFormat="1" applyFont="1" applyBorder="1" applyAlignment="1">
      <alignment vertical="top"/>
    </xf>
    <xf numFmtId="0" fontId="6" fillId="0" borderId="5" xfId="0" applyFont="1" applyBorder="1" applyAlignment="1">
      <alignment horizontal="center" vertical="top"/>
    </xf>
    <xf numFmtId="4" fontId="3" fillId="0" borderId="9" xfId="0" applyNumberFormat="1" applyFont="1" applyBorder="1" applyAlignment="1">
      <alignment horizontal="center" vertical="center"/>
    </xf>
    <xf numFmtId="165" fontId="6" fillId="0" borderId="26" xfId="0" applyNumberFormat="1" applyFont="1" applyBorder="1" applyAlignment="1">
      <alignment vertical="top"/>
    </xf>
    <xf numFmtId="0" fontId="1" fillId="2" borderId="29" xfId="0" applyFont="1" applyFill="1" applyBorder="1" applyAlignment="1">
      <alignment horizontal="center" vertical="center" readingOrder="1"/>
    </xf>
    <xf numFmtId="49" fontId="2" fillId="2" borderId="3" xfId="0" applyNumberFormat="1" applyFont="1" applyFill="1" applyBorder="1" applyAlignment="1">
      <alignment horizontal="center" vertical="center" readingOrder="1"/>
    </xf>
    <xf numFmtId="0" fontId="6" fillId="0" borderId="30" xfId="0" applyFont="1" applyBorder="1" applyAlignment="1">
      <alignment horizontal="center" vertical="center" readingOrder="1"/>
    </xf>
    <xf numFmtId="0" fontId="6" fillId="0" borderId="30" xfId="0" applyFont="1" applyBorder="1" applyAlignment="1">
      <alignment horizontal="left" vertical="center" readingOrder="1"/>
    </xf>
    <xf numFmtId="49" fontId="2" fillId="3" borderId="3" xfId="0" applyNumberFormat="1" applyFont="1" applyFill="1" applyBorder="1" applyAlignment="1">
      <alignment horizontal="center" vertical="center" readingOrder="1"/>
    </xf>
    <xf numFmtId="0" fontId="0" fillId="0" borderId="28" xfId="0" applyBorder="1"/>
    <xf numFmtId="49" fontId="2" fillId="2" borderId="32" xfId="0" applyNumberFormat="1" applyFont="1" applyFill="1" applyBorder="1" applyAlignment="1">
      <alignment horizontal="center" vertical="center" readingOrder="1"/>
    </xf>
    <xf numFmtId="49" fontId="2" fillId="3" borderId="32" xfId="0" applyNumberFormat="1" applyFont="1" applyFill="1" applyBorder="1" applyAlignment="1">
      <alignment horizontal="center" vertical="center" readingOrder="1"/>
    </xf>
    <xf numFmtId="49" fontId="6" fillId="0" borderId="34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/>
    </xf>
    <xf numFmtId="49" fontId="6" fillId="0" borderId="33" xfId="0" applyNumberFormat="1" applyFont="1" applyBorder="1" applyAlignment="1">
      <alignment horizontal="center" vertical="top"/>
    </xf>
    <xf numFmtId="49" fontId="6" fillId="0" borderId="35" xfId="0" applyNumberFormat="1" applyFont="1" applyBorder="1" applyAlignment="1">
      <alignment horizontal="center" vertical="top"/>
    </xf>
    <xf numFmtId="49" fontId="6" fillId="0" borderId="36" xfId="0" applyNumberFormat="1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top"/>
    </xf>
    <xf numFmtId="49" fontId="6" fillId="0" borderId="37" xfId="0" applyNumberFormat="1" applyFont="1" applyBorder="1" applyAlignment="1">
      <alignment horizontal="center" vertical="top"/>
    </xf>
    <xf numFmtId="0" fontId="1" fillId="0" borderId="36" xfId="0" applyFont="1" applyBorder="1" applyAlignment="1">
      <alignment vertical="top" wrapText="1" shrinkToFit="1" readingOrder="1"/>
    </xf>
    <xf numFmtId="0" fontId="1" fillId="0" borderId="7" xfId="0" applyFont="1" applyBorder="1" applyAlignment="1">
      <alignment vertical="top" wrapText="1" shrinkToFit="1" readingOrder="1"/>
    </xf>
    <xf numFmtId="0" fontId="1" fillId="0" borderId="5" xfId="0" applyFont="1" applyBorder="1" applyAlignment="1">
      <alignment vertical="top" wrapText="1" shrinkToFit="1" readingOrder="1"/>
    </xf>
    <xf numFmtId="0" fontId="1" fillId="0" borderId="37" xfId="0" applyFont="1" applyBorder="1" applyAlignment="1">
      <alignment vertical="top" wrapText="1"/>
    </xf>
    <xf numFmtId="4" fontId="3" fillId="0" borderId="36" xfId="0" applyNumberFormat="1" applyFont="1" applyBorder="1" applyAlignment="1">
      <alignment horizontal="center" vertical="top"/>
    </xf>
    <xf numFmtId="4" fontId="3" fillId="0" borderId="7" xfId="0" applyNumberFormat="1" applyFont="1" applyBorder="1" applyAlignment="1">
      <alignment horizontal="center" vertical="top"/>
    </xf>
    <xf numFmtId="4" fontId="3" fillId="0" borderId="5" xfId="0" applyNumberFormat="1" applyFont="1" applyBorder="1" applyAlignment="1">
      <alignment horizontal="center" vertical="top"/>
    </xf>
    <xf numFmtId="4" fontId="3" fillId="0" borderId="5" xfId="0" applyNumberFormat="1" applyFont="1" applyBorder="1" applyAlignment="1">
      <alignment horizontal="center" vertical="center"/>
    </xf>
    <xf numFmtId="4" fontId="3" fillId="0" borderId="38" xfId="0" applyNumberFormat="1" applyFont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165" fontId="4" fillId="0" borderId="11" xfId="0" applyNumberFormat="1" applyFont="1" applyBorder="1" applyAlignment="1">
      <alignment horizontal="right" vertical="top"/>
    </xf>
    <xf numFmtId="165" fontId="4" fillId="0" borderId="28" xfId="0" applyNumberFormat="1" applyFont="1" applyBorder="1" applyAlignment="1">
      <alignment horizontal="right" vertical="top"/>
    </xf>
    <xf numFmtId="0" fontId="0" fillId="0" borderId="40" xfId="0" applyBorder="1"/>
    <xf numFmtId="0" fontId="3" fillId="2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1" fillId="0" borderId="7" xfId="0" applyFont="1" applyBorder="1" applyAlignment="1">
      <alignment vertical="top" wrapText="1"/>
    </xf>
    <xf numFmtId="49" fontId="2" fillId="2" borderId="3" xfId="0" applyNumberFormat="1" applyFont="1" applyFill="1" applyBorder="1" applyAlignment="1">
      <alignment horizontal="left" vertical="center" readingOrder="1"/>
    </xf>
    <xf numFmtId="49" fontId="2" fillId="2" borderId="3" xfId="0" applyNumberFormat="1" applyFont="1" applyFill="1" applyBorder="1" applyAlignment="1">
      <alignment horizontal="left" readingOrder="1"/>
    </xf>
    <xf numFmtId="49" fontId="1" fillId="0" borderId="7" xfId="0" applyNumberFormat="1" applyFont="1" applyBorder="1" applyAlignment="1">
      <alignment vertical="top" wrapText="1" shrinkToFit="1" readingOrder="1"/>
    </xf>
    <xf numFmtId="49" fontId="1" fillId="0" borderId="5" xfId="0" applyNumberFormat="1" applyFont="1" applyBorder="1" applyAlignment="1">
      <alignment vertical="top" wrapText="1" shrinkToFit="1" readingOrder="1"/>
    </xf>
    <xf numFmtId="49" fontId="1" fillId="0" borderId="42" xfId="0" applyNumberFormat="1" applyFont="1" applyBorder="1" applyAlignment="1">
      <alignment vertical="top" wrapText="1" shrinkToFit="1" readingOrder="1"/>
    </xf>
    <xf numFmtId="0" fontId="1" fillId="2" borderId="43" xfId="0" applyFont="1" applyFill="1" applyBorder="1" applyAlignment="1">
      <alignment horizontal="center" vertical="center"/>
    </xf>
    <xf numFmtId="0" fontId="1" fillId="0" borderId="42" xfId="2" applyFont="1" applyBorder="1" applyAlignment="1">
      <alignment horizontal="center" vertical="top" wrapText="1" shrinkToFit="1"/>
    </xf>
    <xf numFmtId="0" fontId="1" fillId="0" borderId="42" xfId="0" applyFont="1" applyBorder="1" applyAlignment="1">
      <alignment horizontal="center" vertical="top" wrapText="1"/>
    </xf>
    <xf numFmtId="0" fontId="1" fillId="0" borderId="42" xfId="8" applyFont="1" applyBorder="1" applyAlignment="1">
      <alignment horizontal="center" vertical="center"/>
    </xf>
    <xf numFmtId="0" fontId="1" fillId="0" borderId="44" xfId="8" applyFont="1" applyBorder="1" applyAlignment="1">
      <alignment horizontal="center" vertical="center"/>
    </xf>
    <xf numFmtId="0" fontId="3" fillId="4" borderId="42" xfId="0" applyFont="1" applyFill="1" applyBorder="1" applyAlignment="1">
      <alignment vertical="center" wrapText="1"/>
    </xf>
    <xf numFmtId="0" fontId="1" fillId="0" borderId="44" xfId="0" applyFont="1" applyBorder="1" applyAlignment="1">
      <alignment horizontal="center" vertical="top" wrapText="1"/>
    </xf>
    <xf numFmtId="0" fontId="1" fillId="2" borderId="15" xfId="0" applyFont="1" applyFill="1" applyBorder="1" applyAlignment="1">
      <alignment horizontal="left" vertical="center"/>
    </xf>
    <xf numFmtId="0" fontId="3" fillId="0" borderId="24" xfId="0" applyFont="1" applyBorder="1" applyAlignment="1">
      <alignment horizontal="center" vertical="top"/>
    </xf>
    <xf numFmtId="0" fontId="3" fillId="0" borderId="27" xfId="0" applyFont="1" applyBorder="1" applyAlignment="1">
      <alignment horizontal="center" vertical="top"/>
    </xf>
    <xf numFmtId="0" fontId="3" fillId="0" borderId="25" xfId="0" applyFont="1" applyBorder="1" applyAlignment="1">
      <alignment horizontal="center" vertical="top"/>
    </xf>
    <xf numFmtId="0" fontId="3" fillId="0" borderId="2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20" xfId="0" applyBorder="1"/>
    <xf numFmtId="4" fontId="3" fillId="2" borderId="45" xfId="0" applyNumberFormat="1" applyFont="1" applyFill="1" applyBorder="1" applyAlignment="1">
      <alignment horizontal="right" vertical="center"/>
    </xf>
    <xf numFmtId="4" fontId="3" fillId="3" borderId="45" xfId="0" applyNumberFormat="1" applyFont="1" applyFill="1" applyBorder="1" applyAlignment="1">
      <alignment horizontal="right" vertical="center"/>
    </xf>
    <xf numFmtId="4" fontId="3" fillId="0" borderId="7" xfId="0" applyNumberFormat="1" applyFont="1" applyBorder="1" applyAlignment="1">
      <alignment horizontal="center" vertical="center"/>
    </xf>
    <xf numFmtId="0" fontId="6" fillId="0" borderId="0" xfId="1" applyFont="1" applyAlignment="1">
      <alignment horizontal="center" vertical="center" readingOrder="1"/>
    </xf>
    <xf numFmtId="0" fontId="3" fillId="0" borderId="41" xfId="0" applyFont="1" applyBorder="1" applyAlignment="1">
      <alignment horizontal="center" vertical="center"/>
    </xf>
    <xf numFmtId="165" fontId="6" fillId="0" borderId="10" xfId="0" applyNumberFormat="1" applyFont="1" applyBorder="1" applyAlignment="1">
      <alignment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left" vertical="top" readingOrder="1"/>
    </xf>
    <xf numFmtId="0" fontId="1" fillId="0" borderId="7" xfId="1" applyFont="1" applyBorder="1" applyAlignment="1">
      <alignment vertical="top" wrapText="1" shrinkToFit="1"/>
    </xf>
    <xf numFmtId="49" fontId="6" fillId="0" borderId="5" xfId="0" applyNumberFormat="1" applyFont="1" applyBorder="1" applyAlignment="1">
      <alignment horizontal="center" vertical="top" wrapText="1"/>
    </xf>
    <xf numFmtId="165" fontId="4" fillId="0" borderId="26" xfId="0" applyNumberFormat="1" applyFont="1" applyBorder="1" applyAlignment="1">
      <alignment vertical="top"/>
    </xf>
    <xf numFmtId="165" fontId="4" fillId="0" borderId="27" xfId="0" applyNumberFormat="1" applyFont="1" applyBorder="1" applyAlignment="1">
      <alignment vertical="top"/>
    </xf>
    <xf numFmtId="0" fontId="6" fillId="0" borderId="0" xfId="0" applyFont="1" applyAlignment="1">
      <alignment vertical="center"/>
    </xf>
    <xf numFmtId="49" fontId="6" fillId="4" borderId="6" xfId="0" applyNumberFormat="1" applyFont="1" applyFill="1" applyBorder="1" applyAlignment="1">
      <alignment horizontal="center" vertical="top"/>
    </xf>
    <xf numFmtId="49" fontId="6" fillId="4" borderId="19" xfId="0" applyNumberFormat="1" applyFont="1" applyFill="1" applyBorder="1" applyAlignment="1">
      <alignment horizontal="center" vertical="top"/>
    </xf>
    <xf numFmtId="49" fontId="6" fillId="4" borderId="5" xfId="0" applyNumberFormat="1" applyFont="1" applyFill="1" applyBorder="1" applyAlignment="1">
      <alignment horizontal="center" vertical="top"/>
    </xf>
    <xf numFmtId="49" fontId="6" fillId="4" borderId="9" xfId="0" applyNumberFormat="1" applyFont="1" applyFill="1" applyBorder="1" applyAlignment="1">
      <alignment horizontal="center" vertical="top"/>
    </xf>
    <xf numFmtId="0" fontId="1" fillId="4" borderId="5" xfId="0" applyFont="1" applyFill="1" applyBorder="1" applyAlignment="1">
      <alignment vertical="top" wrapText="1"/>
    </xf>
    <xf numFmtId="0" fontId="1" fillId="4" borderId="9" xfId="0" applyFont="1" applyFill="1" applyBorder="1" applyAlignment="1">
      <alignment vertical="top" wrapText="1"/>
    </xf>
    <xf numFmtId="49" fontId="6" fillId="4" borderId="5" xfId="0" applyNumberFormat="1" applyFont="1" applyFill="1" applyBorder="1" applyAlignment="1">
      <alignment horizontal="center" vertical="top" wrapText="1"/>
    </xf>
    <xf numFmtId="49" fontId="6" fillId="4" borderId="9" xfId="0" applyNumberFormat="1" applyFont="1" applyFill="1" applyBorder="1" applyAlignment="1">
      <alignment horizontal="center" vertical="top" wrapText="1"/>
    </xf>
    <xf numFmtId="3" fontId="3" fillId="4" borderId="5" xfId="0" applyNumberFormat="1" applyFont="1" applyFill="1" applyBorder="1" applyAlignment="1">
      <alignment horizontal="center" vertical="center"/>
    </xf>
    <xf numFmtId="3" fontId="3" fillId="4" borderId="9" xfId="0" applyNumberFormat="1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49" fontId="6" fillId="4" borderId="46" xfId="0" applyNumberFormat="1" applyFont="1" applyFill="1" applyBorder="1" applyAlignment="1">
      <alignment horizontal="center" vertical="top"/>
    </xf>
    <xf numFmtId="0" fontId="1" fillId="4" borderId="20" xfId="0" applyFont="1" applyFill="1" applyBorder="1" applyAlignment="1">
      <alignment vertical="top" wrapText="1"/>
    </xf>
    <xf numFmtId="49" fontId="6" fillId="4" borderId="20" xfId="0" applyNumberFormat="1" applyFont="1" applyFill="1" applyBorder="1" applyAlignment="1">
      <alignment horizontal="center" vertical="top" wrapText="1"/>
    </xf>
    <xf numFmtId="3" fontId="3" fillId="4" borderId="2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49" fontId="6" fillId="4" borderId="49" xfId="0" applyNumberFormat="1" applyFont="1" applyFill="1" applyBorder="1" applyAlignment="1">
      <alignment horizontal="center" vertical="top"/>
    </xf>
    <xf numFmtId="49" fontId="6" fillId="4" borderId="37" xfId="0" applyNumberFormat="1" applyFont="1" applyFill="1" applyBorder="1" applyAlignment="1">
      <alignment horizontal="center" vertical="top"/>
    </xf>
    <xf numFmtId="0" fontId="1" fillId="4" borderId="5" xfId="0" applyFont="1" applyFill="1" applyBorder="1" applyAlignment="1">
      <alignment vertical="center" wrapText="1"/>
    </xf>
    <xf numFmtId="0" fontId="1" fillId="4" borderId="37" xfId="0" applyFont="1" applyFill="1" applyBorder="1" applyAlignment="1">
      <alignment vertical="center" wrapText="1"/>
    </xf>
    <xf numFmtId="49" fontId="6" fillId="4" borderId="37" xfId="0" applyNumberFormat="1" applyFont="1" applyFill="1" applyBorder="1" applyAlignment="1">
      <alignment horizontal="center" vertical="top" wrapText="1"/>
    </xf>
    <xf numFmtId="4" fontId="3" fillId="4" borderId="5" xfId="0" applyNumberFormat="1" applyFont="1" applyFill="1" applyBorder="1" applyAlignment="1">
      <alignment horizontal="center" vertical="center"/>
    </xf>
    <xf numFmtId="4" fontId="3" fillId="4" borderId="37" xfId="0" applyNumberFormat="1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/>
    </xf>
    <xf numFmtId="49" fontId="6" fillId="0" borderId="49" xfId="0" applyNumberFormat="1" applyFont="1" applyBorder="1" applyAlignment="1">
      <alignment horizontal="center" vertical="top"/>
    </xf>
    <xf numFmtId="4" fontId="3" fillId="0" borderId="37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vertical="top" wrapText="1"/>
    </xf>
    <xf numFmtId="0" fontId="6" fillId="0" borderId="24" xfId="0" applyFont="1" applyBorder="1" applyAlignment="1">
      <alignment vertical="top" wrapText="1"/>
    </xf>
    <xf numFmtId="0" fontId="6" fillId="4" borderId="0" xfId="0" applyFont="1" applyFill="1" applyAlignment="1">
      <alignment vertical="top" wrapText="1"/>
    </xf>
    <xf numFmtId="49" fontId="6" fillId="0" borderId="19" xfId="0" applyNumberFormat="1" applyFont="1" applyBorder="1" applyAlignment="1">
      <alignment horizontal="center" vertical="top"/>
    </xf>
    <xf numFmtId="49" fontId="6" fillId="0" borderId="9" xfId="0" applyNumberFormat="1" applyFont="1" applyBorder="1" applyAlignment="1">
      <alignment horizontal="center" vertical="top"/>
    </xf>
    <xf numFmtId="165" fontId="6" fillId="0" borderId="47" xfId="0" applyNumberFormat="1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4" borderId="20" xfId="0" applyNumberFormat="1" applyFont="1" applyFill="1" applyBorder="1" applyAlignment="1">
      <alignment horizontal="center" vertical="top"/>
    </xf>
    <xf numFmtId="0" fontId="3" fillId="4" borderId="21" xfId="0" applyFont="1" applyFill="1" applyBorder="1" applyAlignment="1">
      <alignment horizontal="center" vertical="center"/>
    </xf>
    <xf numFmtId="165" fontId="4" fillId="4" borderId="22" xfId="0" applyNumberFormat="1" applyFont="1" applyFill="1" applyBorder="1" applyAlignment="1">
      <alignment vertical="top"/>
    </xf>
    <xf numFmtId="49" fontId="2" fillId="5" borderId="32" xfId="0" applyNumberFormat="1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vertical="center"/>
    </xf>
    <xf numFmtId="165" fontId="4" fillId="0" borderId="33" xfId="0" applyNumberFormat="1" applyFont="1" applyBorder="1" applyAlignment="1">
      <alignment horizontal="right" vertical="top"/>
    </xf>
    <xf numFmtId="165" fontId="4" fillId="0" borderId="6" xfId="0" applyNumberFormat="1" applyFont="1" applyBorder="1" applyAlignment="1">
      <alignment horizontal="right" vertical="top"/>
    </xf>
    <xf numFmtId="165" fontId="4" fillId="0" borderId="5" xfId="0" applyNumberFormat="1" applyFont="1" applyBorder="1" applyAlignment="1">
      <alignment horizontal="right" vertical="top"/>
    </xf>
    <xf numFmtId="165" fontId="3" fillId="0" borderId="5" xfId="0" applyNumberFormat="1" applyFont="1" applyBorder="1" applyAlignment="1">
      <alignment horizontal="right" vertical="top"/>
    </xf>
    <xf numFmtId="165" fontId="3" fillId="0" borderId="13" xfId="0" applyNumberFormat="1" applyFont="1" applyBorder="1" applyAlignment="1">
      <alignment horizontal="right" vertical="top"/>
    </xf>
    <xf numFmtId="0" fontId="3" fillId="0" borderId="42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165" fontId="4" fillId="3" borderId="17" xfId="0" applyNumberFormat="1" applyFont="1" applyFill="1" applyBorder="1" applyAlignment="1">
      <alignment horizontal="center" vertical="top"/>
    </xf>
    <xf numFmtId="165" fontId="4" fillId="3" borderId="17" xfId="0" applyNumberFormat="1" applyFont="1" applyFill="1" applyBorder="1" applyAlignment="1">
      <alignment horizontal="right" vertical="top"/>
    </xf>
    <xf numFmtId="166" fontId="1" fillId="3" borderId="18" xfId="0" applyNumberFormat="1" applyFont="1" applyFill="1" applyBorder="1" applyAlignment="1">
      <alignment vertical="top"/>
    </xf>
    <xf numFmtId="165" fontId="4" fillId="0" borderId="47" xfId="0" applyNumberFormat="1" applyFont="1" applyBorder="1" applyAlignment="1">
      <alignment vertical="top"/>
    </xf>
    <xf numFmtId="165" fontId="4" fillId="0" borderId="52" xfId="0" applyNumberFormat="1" applyFont="1" applyBorder="1" applyAlignment="1">
      <alignment vertical="top"/>
    </xf>
    <xf numFmtId="165" fontId="4" fillId="0" borderId="34" xfId="0" applyNumberFormat="1" applyFont="1" applyBorder="1" applyAlignment="1">
      <alignment horizontal="right" vertical="top"/>
    </xf>
    <xf numFmtId="165" fontId="4" fillId="0" borderId="36" xfId="0" applyNumberFormat="1" applyFont="1" applyBorder="1" applyAlignment="1">
      <alignment horizontal="right" vertical="top"/>
    </xf>
    <xf numFmtId="165" fontId="3" fillId="0" borderId="36" xfId="0" applyNumberFormat="1" applyFont="1" applyBorder="1" applyAlignment="1">
      <alignment horizontal="right" vertical="top"/>
    </xf>
    <xf numFmtId="165" fontId="3" fillId="0" borderId="53" xfId="0" applyNumberFormat="1" applyFont="1" applyBorder="1" applyAlignment="1">
      <alignment horizontal="right" vertical="top"/>
    </xf>
    <xf numFmtId="165" fontId="4" fillId="0" borderId="49" xfId="0" applyNumberFormat="1" applyFont="1" applyBorder="1" applyAlignment="1">
      <alignment horizontal="right" vertical="top"/>
    </xf>
    <xf numFmtId="165" fontId="4" fillId="0" borderId="37" xfId="0" applyNumberFormat="1" applyFont="1" applyBorder="1" applyAlignment="1">
      <alignment horizontal="right" vertical="top"/>
    </xf>
    <xf numFmtId="165" fontId="3" fillId="0" borderId="37" xfId="0" applyNumberFormat="1" applyFont="1" applyBorder="1" applyAlignment="1">
      <alignment horizontal="right" vertical="top"/>
    </xf>
    <xf numFmtId="165" fontId="3" fillId="0" borderId="50" xfId="0" applyNumberFormat="1" applyFont="1" applyBorder="1" applyAlignment="1">
      <alignment horizontal="right" vertical="top"/>
    </xf>
    <xf numFmtId="0" fontId="6" fillId="4" borderId="22" xfId="0" applyFont="1" applyFill="1" applyBorder="1" applyAlignment="1">
      <alignment horizontal="left" vertical="top" wrapText="1"/>
    </xf>
    <xf numFmtId="0" fontId="6" fillId="4" borderId="26" xfId="0" applyFont="1" applyFill="1" applyBorder="1" applyAlignment="1">
      <alignment horizontal="left" vertical="top" wrapText="1"/>
    </xf>
    <xf numFmtId="0" fontId="6" fillId="0" borderId="48" xfId="0" applyFont="1" applyBorder="1" applyAlignment="1">
      <alignment horizontal="left" vertical="top" wrapText="1"/>
    </xf>
    <xf numFmtId="0" fontId="6" fillId="0" borderId="23" xfId="0" applyFont="1" applyBorder="1" applyAlignment="1">
      <alignment horizontal="left" vertical="top" wrapText="1"/>
    </xf>
    <xf numFmtId="0" fontId="6" fillId="4" borderId="26" xfId="0" applyFont="1" applyFill="1" applyBorder="1" applyAlignment="1">
      <alignment horizontal="center" vertical="top" wrapText="1"/>
    </xf>
    <xf numFmtId="0" fontId="6" fillId="4" borderId="27" xfId="0" applyFont="1" applyFill="1" applyBorder="1" applyAlignment="1">
      <alignment horizontal="center" vertical="top" wrapText="1"/>
    </xf>
    <xf numFmtId="49" fontId="11" fillId="0" borderId="16" xfId="0" applyNumberFormat="1" applyFont="1" applyBorder="1" applyAlignment="1">
      <alignment horizontal="left" vertical="top" wrapText="1"/>
    </xf>
    <xf numFmtId="49" fontId="11" fillId="0" borderId="17" xfId="0" applyNumberFormat="1" applyFont="1" applyBorder="1" applyAlignment="1">
      <alignment horizontal="left" vertical="top" wrapText="1"/>
    </xf>
    <xf numFmtId="49" fontId="11" fillId="0" borderId="18" xfId="0" applyNumberFormat="1" applyFont="1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165" fontId="4" fillId="0" borderId="9" xfId="0" applyNumberFormat="1" applyFont="1" applyBorder="1" applyAlignment="1">
      <alignment horizontal="right" vertical="center"/>
    </xf>
    <xf numFmtId="165" fontId="4" fillId="0" borderId="38" xfId="0" applyNumberFormat="1" applyFont="1" applyBorder="1" applyAlignment="1">
      <alignment horizontal="right" vertical="center"/>
    </xf>
    <xf numFmtId="165" fontId="3" fillId="0" borderId="9" xfId="0" applyNumberFormat="1" applyFont="1" applyBorder="1" applyAlignment="1">
      <alignment horizontal="right" vertical="center"/>
    </xf>
    <xf numFmtId="165" fontId="3" fillId="0" borderId="38" xfId="0" applyNumberFormat="1" applyFont="1" applyBorder="1" applyAlignment="1">
      <alignment horizontal="right" vertical="center"/>
    </xf>
    <xf numFmtId="165" fontId="3" fillId="0" borderId="41" xfId="0" applyNumberFormat="1" applyFont="1" applyBorder="1" applyAlignment="1">
      <alignment horizontal="right" vertical="center"/>
    </xf>
    <xf numFmtId="165" fontId="3" fillId="0" borderId="39" xfId="0" applyNumberFormat="1" applyFont="1" applyBorder="1" applyAlignment="1">
      <alignment horizontal="right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35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top" wrapText="1" shrinkToFit="1" readingOrder="1"/>
    </xf>
    <xf numFmtId="0" fontId="1" fillId="0" borderId="28" xfId="0" applyFont="1" applyBorder="1" applyAlignment="1">
      <alignment horizontal="center" vertical="top" wrapText="1" shrinkToFit="1" readingOrder="1"/>
    </xf>
    <xf numFmtId="4" fontId="3" fillId="0" borderId="9" xfId="0" applyNumberFormat="1" applyFont="1" applyBorder="1" applyAlignment="1">
      <alignment horizontal="center" vertical="center"/>
    </xf>
    <xf numFmtId="4" fontId="3" fillId="0" borderId="38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right" vertical="center"/>
    </xf>
    <xf numFmtId="165" fontId="4" fillId="0" borderId="35" xfId="0" applyNumberFormat="1" applyFont="1" applyBorder="1" applyAlignment="1">
      <alignment horizontal="right" vertical="center"/>
    </xf>
    <xf numFmtId="0" fontId="1" fillId="0" borderId="44" xfId="0" applyFont="1" applyBorder="1" applyAlignment="1">
      <alignment horizontal="left" vertical="top" wrapText="1" shrinkToFit="1" readingOrder="1"/>
    </xf>
    <xf numFmtId="0" fontId="1" fillId="0" borderId="47" xfId="0" applyFont="1" applyBorder="1" applyAlignment="1">
      <alignment horizontal="left" vertical="top" wrapText="1" shrinkToFit="1" readingOrder="1"/>
    </xf>
    <xf numFmtId="49" fontId="6" fillId="0" borderId="9" xfId="0" applyNumberFormat="1" applyFont="1" applyBorder="1" applyAlignment="1">
      <alignment horizontal="center" vertical="center"/>
    </xf>
    <xf numFmtId="49" fontId="6" fillId="0" borderId="38" xfId="0" applyNumberFormat="1" applyFont="1" applyBorder="1" applyAlignment="1">
      <alignment horizontal="center" vertical="center"/>
    </xf>
    <xf numFmtId="49" fontId="10" fillId="3" borderId="14" xfId="0" applyNumberFormat="1" applyFont="1" applyFill="1" applyBorder="1" applyAlignment="1">
      <alignment horizontal="center" vertical="center" wrapText="1"/>
    </xf>
    <xf numFmtId="49" fontId="10" fillId="3" borderId="15" xfId="0" applyNumberFormat="1" applyFont="1" applyFill="1" applyBorder="1" applyAlignment="1">
      <alignment horizontal="center" vertical="center" wrapText="1"/>
    </xf>
  </cellXfs>
  <cellStyles count="9">
    <cellStyle name="Normal_spec_rtch" xfId="5" xr:uid="{00000000-0005-0000-0000-000001000000}"/>
    <cellStyle name="Normální" xfId="0" builtinId="0"/>
    <cellStyle name="Normální 10" xfId="2" xr:uid="{00000000-0005-0000-0000-000003000000}"/>
    <cellStyle name="Normální 10 2" xfId="3" xr:uid="{00000000-0005-0000-0000-000004000000}"/>
    <cellStyle name="Normální 11 2 2" xfId="7" xr:uid="{7101CE46-BCDC-4E12-A982-848B231FE5EB}"/>
    <cellStyle name="Normální 2 2" xfId="8" xr:uid="{B2F32BB1-BAEC-44C1-869F-86A58AC994BB}"/>
    <cellStyle name="normální_SO 01_P4-Extension-Phase 4_SO01-MI-AC_Netto_with price(NEODESÍLAT)_r02" xfId="1" xr:uid="{00000000-0005-0000-0000-000006000000}"/>
    <cellStyle name="Podhlavička" xfId="6" xr:uid="{99AD5FF9-7CDE-4C22-927C-3DE222801689}"/>
    <cellStyle name="Styl 1" xfId="4" xr:uid="{00000000-0005-0000-0000-000007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/2019/288%20-%20P19P288%20-%20&#268;esk&#225;%20Skalice%20-%20FARMET,%20prostor%20pro%20STK%20-%20VZT%20a%20CHL/podklady/P&#345;ijat&#233;/_k%20za&#345;&#237;zen&#237;/KLM-LG/MH0843_19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 2019"/>
      <sheetName val="List1"/>
    </sheetNames>
    <sheetDataSet>
      <sheetData sheetId="0"/>
      <sheetData sheetId="1">
        <row r="2">
          <cell r="D2" t="str">
            <v>A09FR.NSF / A09FR.UL2</v>
          </cell>
        </row>
        <row r="3">
          <cell r="D3" t="str">
            <v>A12FR.NSF / A12FR.UL2</v>
          </cell>
        </row>
        <row r="4">
          <cell r="D4" t="str">
            <v>ABDPG</v>
          </cell>
        </row>
        <row r="5">
          <cell r="D5" t="str">
            <v>ABZCA</v>
          </cell>
        </row>
        <row r="6">
          <cell r="D6" t="str">
            <v>AC09BQ.NSJ</v>
          </cell>
        </row>
        <row r="7">
          <cell r="D7" t="str">
            <v>AC09BQ.NSJ /UA3</v>
          </cell>
        </row>
        <row r="8">
          <cell r="D8" t="str">
            <v>AC09SQ.NSJ</v>
          </cell>
        </row>
        <row r="9">
          <cell r="D9" t="str">
            <v>AC09SQ.NSJ / UA3</v>
          </cell>
        </row>
        <row r="10">
          <cell r="D10" t="str">
            <v>AC12BQ.NSJ</v>
          </cell>
        </row>
        <row r="11">
          <cell r="D11" t="str">
            <v>AC12BQ.NSJ / UA3</v>
          </cell>
        </row>
        <row r="12">
          <cell r="D12" t="str">
            <v>AC12SQ.NSJ</v>
          </cell>
        </row>
        <row r="13">
          <cell r="D13" t="str">
            <v>AC12SQ.NSJ / UA3</v>
          </cell>
        </row>
        <row r="14">
          <cell r="D14" t="str">
            <v>AC18BQ.NSK</v>
          </cell>
        </row>
        <row r="15">
          <cell r="D15" t="str">
            <v>AC18BQ.NSK / UL2</v>
          </cell>
        </row>
        <row r="16">
          <cell r="D16" t="str">
            <v>AC18SQ.NSK</v>
          </cell>
        </row>
        <row r="17">
          <cell r="D17" t="str">
            <v>AC18SQ.NSK / UL2</v>
          </cell>
        </row>
        <row r="18">
          <cell r="D18" t="str">
            <v>AC24BQ.NSK</v>
          </cell>
        </row>
        <row r="19">
          <cell r="D19" t="str">
            <v>AC24BQ.NSK / U24</v>
          </cell>
        </row>
        <row r="20">
          <cell r="D20" t="str">
            <v>AHCS100H0</v>
          </cell>
        </row>
        <row r="21">
          <cell r="D21" t="str">
            <v>AHFT035H0</v>
          </cell>
        </row>
        <row r="22">
          <cell r="D22" t="str">
            <v>AHFT050H0</v>
          </cell>
        </row>
        <row r="23">
          <cell r="D23" t="str">
            <v>AHFT100H0</v>
          </cell>
        </row>
        <row r="24">
          <cell r="D24" t="str">
            <v>ACHH020LBAB</v>
          </cell>
        </row>
        <row r="25">
          <cell r="D25" t="str">
            <v>ACHH023LBAB</v>
          </cell>
        </row>
        <row r="26">
          <cell r="D26" t="str">
            <v>ACHH033LBAB</v>
          </cell>
        </row>
        <row r="27">
          <cell r="D27" t="str">
            <v>ACHH040LBAB</v>
          </cell>
        </row>
        <row r="28">
          <cell r="D28" t="str">
            <v>ACHH045LBAB</v>
          </cell>
        </row>
        <row r="29">
          <cell r="D29" t="str">
            <v>ACHH050LBAB</v>
          </cell>
        </row>
        <row r="30">
          <cell r="D30" t="str">
            <v>ACHH060LBAB</v>
          </cell>
        </row>
        <row r="31">
          <cell r="D31" t="str">
            <v>ACHH067LBAB</v>
          </cell>
        </row>
        <row r="32">
          <cell r="D32" t="str">
            <v>AM07BP.NSJ</v>
          </cell>
        </row>
        <row r="33">
          <cell r="D33" t="str">
            <v>ARBL054</v>
          </cell>
        </row>
        <row r="34">
          <cell r="D34" t="str">
            <v>ARBL057</v>
          </cell>
        </row>
        <row r="35">
          <cell r="D35" t="str">
            <v>ARBL1010</v>
          </cell>
        </row>
        <row r="36">
          <cell r="D36" t="str">
            <v>ARBL104</v>
          </cell>
        </row>
        <row r="37">
          <cell r="D37" t="str">
            <v>ARBL107</v>
          </cell>
        </row>
        <row r="38">
          <cell r="D38" t="str">
            <v>ARBL2010</v>
          </cell>
        </row>
        <row r="39">
          <cell r="D39" t="str">
            <v>ARBLB01621</v>
          </cell>
        </row>
        <row r="40">
          <cell r="D40" t="str">
            <v>ARBLB03321</v>
          </cell>
        </row>
        <row r="41">
          <cell r="D41" t="str">
            <v>ARBLB07121</v>
          </cell>
        </row>
        <row r="42">
          <cell r="D42" t="str">
            <v>ARBLB14521</v>
          </cell>
        </row>
        <row r="43">
          <cell r="D43" t="str">
            <v>ARBLB23220</v>
          </cell>
        </row>
        <row r="44">
          <cell r="D44" t="str">
            <v>ARBLN01621</v>
          </cell>
        </row>
        <row r="45">
          <cell r="D45" t="str">
            <v>ARBLN03321</v>
          </cell>
        </row>
        <row r="46">
          <cell r="D46" t="str">
            <v>ARBLN07121</v>
          </cell>
        </row>
        <row r="47">
          <cell r="D47" t="str">
            <v>ARBLN14521</v>
          </cell>
        </row>
        <row r="48">
          <cell r="D48" t="str">
            <v>ARBLN23220</v>
          </cell>
        </row>
        <row r="49">
          <cell r="D49" t="str">
            <v>ARCNB21</v>
          </cell>
        </row>
        <row r="50">
          <cell r="D50" t="str">
            <v>ARCNB31</v>
          </cell>
        </row>
        <row r="51">
          <cell r="D51" t="str">
            <v>ARCNB41</v>
          </cell>
        </row>
        <row r="52">
          <cell r="D52" t="str">
            <v>ARCNN21</v>
          </cell>
        </row>
        <row r="53">
          <cell r="D53" t="str">
            <v>ARCNN31</v>
          </cell>
        </row>
        <row r="54">
          <cell r="D54" t="str">
            <v>ARCNN41</v>
          </cell>
        </row>
        <row r="55">
          <cell r="D55" t="str">
            <v>ARNH04GK2A4</v>
          </cell>
        </row>
        <row r="56">
          <cell r="D56" t="str">
            <v>ARNH04GK3A4</v>
          </cell>
        </row>
        <row r="57">
          <cell r="D57" t="str">
            <v>ARNH08GK3A4</v>
          </cell>
        </row>
        <row r="58">
          <cell r="D58" t="str">
            <v>ARNH10GK2A4</v>
          </cell>
        </row>
        <row r="59">
          <cell r="D59" t="str">
            <v>ARNU05GL1G4</v>
          </cell>
        </row>
        <row r="60">
          <cell r="D60" t="str">
            <v>ARNU05GSJC4</v>
          </cell>
        </row>
        <row r="61">
          <cell r="D61" t="str">
            <v>ARNU05GSJR4</v>
          </cell>
        </row>
        <row r="62">
          <cell r="D62" t="str">
            <v>ARNU05GTRD4</v>
          </cell>
        </row>
        <row r="63">
          <cell r="D63" t="str">
            <v>ARNU07GCEA4</v>
          </cell>
        </row>
        <row r="64">
          <cell r="D64" t="str">
            <v>ARNU07GCEU4</v>
          </cell>
        </row>
        <row r="65">
          <cell r="D65" t="str">
            <v>ARNU07GL1G4</v>
          </cell>
        </row>
        <row r="66">
          <cell r="D66" t="str">
            <v>ARNU07GM1A4</v>
          </cell>
        </row>
        <row r="67">
          <cell r="D67" t="str">
            <v>ARNU07GQAA4</v>
          </cell>
        </row>
        <row r="68">
          <cell r="D68" t="str">
            <v>ARNU07GSF14</v>
          </cell>
        </row>
        <row r="69">
          <cell r="D69" t="str">
            <v>ARNU07GSJC4</v>
          </cell>
        </row>
        <row r="70">
          <cell r="D70" t="str">
            <v>ARNU07GSJR4</v>
          </cell>
        </row>
        <row r="71">
          <cell r="D71" t="str">
            <v>ARNU07GTRD4</v>
          </cell>
        </row>
        <row r="72">
          <cell r="D72" t="str">
            <v>ARNU07GTUD4</v>
          </cell>
        </row>
        <row r="73">
          <cell r="D73" t="str">
            <v>ARNU09GCEA4</v>
          </cell>
        </row>
        <row r="74">
          <cell r="D74" t="str">
            <v>ARNU09GCEU4</v>
          </cell>
        </row>
        <row r="75">
          <cell r="D75" t="str">
            <v>ARNU09GL1G4</v>
          </cell>
        </row>
        <row r="76">
          <cell r="D76" t="str">
            <v>ARNU09GM1A4</v>
          </cell>
        </row>
        <row r="77">
          <cell r="D77" t="str">
            <v>ARNU09GQAA4</v>
          </cell>
        </row>
        <row r="78">
          <cell r="D78" t="str">
            <v>ARNU09GSF14</v>
          </cell>
        </row>
        <row r="79">
          <cell r="D79" t="str">
            <v>ARNU09GSJC4</v>
          </cell>
        </row>
        <row r="80">
          <cell r="D80" t="str">
            <v>ARNU09GSJR4</v>
          </cell>
        </row>
        <row r="81">
          <cell r="D81" t="str">
            <v>ARNU09GTRD4</v>
          </cell>
        </row>
        <row r="82">
          <cell r="D82" t="str">
            <v>ARNU09GTSC4</v>
          </cell>
        </row>
        <row r="83">
          <cell r="D83" t="str">
            <v>ARNU09GTUD4</v>
          </cell>
        </row>
        <row r="84">
          <cell r="D84" t="str">
            <v>ARNU09GVEA4</v>
          </cell>
        </row>
        <row r="85">
          <cell r="D85" t="str">
            <v>ARNU12GCEA4</v>
          </cell>
        </row>
        <row r="86">
          <cell r="D86" t="str">
            <v>ARNU12GCEU4</v>
          </cell>
        </row>
        <row r="87">
          <cell r="D87" t="str">
            <v>ARNU12GL2G4</v>
          </cell>
        </row>
        <row r="88">
          <cell r="D88" t="str">
            <v>ARNU12GM1A4</v>
          </cell>
        </row>
        <row r="89">
          <cell r="D89" t="str">
            <v>ARNU12GQAA4</v>
          </cell>
        </row>
        <row r="90">
          <cell r="D90" t="str">
            <v>ARNU12GSF14</v>
          </cell>
        </row>
        <row r="91">
          <cell r="D91" t="str">
            <v>ARNU12GSJC4</v>
          </cell>
        </row>
        <row r="92">
          <cell r="D92" t="str">
            <v>ARNU12GSJR4</v>
          </cell>
        </row>
        <row r="93">
          <cell r="D93" t="str">
            <v>ARNU12GTRD4</v>
          </cell>
        </row>
        <row r="94">
          <cell r="D94" t="str">
            <v>ARNU12GTSC4</v>
          </cell>
        </row>
        <row r="95">
          <cell r="D95" t="str">
            <v>ARNU12GTUD4</v>
          </cell>
        </row>
        <row r="96">
          <cell r="D96" t="str">
            <v>ARNU12GVEA4</v>
          </cell>
        </row>
        <row r="97">
          <cell r="D97" t="str">
            <v>ARNU15GCEA4</v>
          </cell>
        </row>
        <row r="98">
          <cell r="D98" t="str">
            <v>ARNU15GCEU4</v>
          </cell>
        </row>
        <row r="99">
          <cell r="D99" t="str">
            <v>ARNU15GL2G4</v>
          </cell>
        </row>
        <row r="100">
          <cell r="D100" t="str">
            <v>ARNU15GM1A4</v>
          </cell>
        </row>
        <row r="101">
          <cell r="D101" t="str">
            <v>ARNU15GQAA4</v>
          </cell>
        </row>
        <row r="102">
          <cell r="D102" t="str">
            <v>ARNU15GSJC4</v>
          </cell>
        </row>
        <row r="103">
          <cell r="D103" t="str">
            <v>ARNU15GSJR4</v>
          </cell>
        </row>
        <row r="104">
          <cell r="D104" t="str">
            <v>ARNU15GTQD4</v>
          </cell>
        </row>
        <row r="105">
          <cell r="D105" t="str">
            <v>ARNU18GCFA4</v>
          </cell>
        </row>
        <row r="106">
          <cell r="D106" t="str">
            <v>ARNU18GCFU4</v>
          </cell>
        </row>
        <row r="107">
          <cell r="D107" t="str">
            <v>ARNU18GL2G4</v>
          </cell>
        </row>
        <row r="108">
          <cell r="D108" t="str">
            <v>ARNU18GM1A4</v>
          </cell>
        </row>
        <row r="109">
          <cell r="D109" t="str">
            <v>ARNU18GSKC4</v>
          </cell>
        </row>
        <row r="110">
          <cell r="D110" t="str">
            <v>ARNU18GSKR4</v>
          </cell>
        </row>
        <row r="111">
          <cell r="D111" t="str">
            <v>ARNU18GTQD4</v>
          </cell>
        </row>
        <row r="112">
          <cell r="D112" t="str">
            <v>ARNU18GTSC4</v>
          </cell>
        </row>
        <row r="113">
          <cell r="D113" t="str">
            <v>ARNU18GTTD4</v>
          </cell>
        </row>
        <row r="114">
          <cell r="D114" t="str">
            <v>ARNU18GV1A4</v>
          </cell>
        </row>
        <row r="115">
          <cell r="D115" t="str">
            <v>ARNU21GL3G4</v>
          </cell>
        </row>
        <row r="116">
          <cell r="D116" t="str">
            <v>ARNU21GTQD4</v>
          </cell>
        </row>
        <row r="117">
          <cell r="D117" t="str">
            <v>ARNU24GCFA4</v>
          </cell>
        </row>
        <row r="118">
          <cell r="D118" t="str">
            <v>ARNU24GCFU4</v>
          </cell>
        </row>
        <row r="119">
          <cell r="D119" t="str">
            <v>ARNU24GL3G4</v>
          </cell>
        </row>
        <row r="120">
          <cell r="D120" t="str">
            <v>ARNU24GM1A4</v>
          </cell>
        </row>
        <row r="121">
          <cell r="D121" t="str">
            <v>ARNU24GSKC4</v>
          </cell>
        </row>
        <row r="122">
          <cell r="D122" t="str">
            <v>ARNU24GSKR4</v>
          </cell>
        </row>
        <row r="123">
          <cell r="D123" t="str">
            <v>ARNU24GTPC4</v>
          </cell>
        </row>
        <row r="124">
          <cell r="D124" t="str">
            <v>ARNU24GTSC4</v>
          </cell>
        </row>
        <row r="125">
          <cell r="D125" t="str">
            <v>ARNU24GTTD4</v>
          </cell>
        </row>
        <row r="126">
          <cell r="D126" t="str">
            <v>ARNU24GV1A4</v>
          </cell>
        </row>
        <row r="127">
          <cell r="D127" t="str">
            <v>ARNU28GM2A4</v>
          </cell>
        </row>
        <row r="128">
          <cell r="D128" t="str">
            <v>ARNU28GTPC4</v>
          </cell>
        </row>
        <row r="129">
          <cell r="D129" t="str">
            <v>ARNU30GSVA4</v>
          </cell>
        </row>
        <row r="130">
          <cell r="D130" t="str">
            <v>ARNU30GTPC4</v>
          </cell>
        </row>
        <row r="131">
          <cell r="D131" t="str">
            <v>ARNU36GM2A4</v>
          </cell>
        </row>
        <row r="132">
          <cell r="D132" t="str">
            <v>ARNU36GSVA4</v>
          </cell>
        </row>
        <row r="133">
          <cell r="D133" t="str">
            <v>ARNU36GTNC4</v>
          </cell>
        </row>
        <row r="134">
          <cell r="D134" t="str">
            <v>ARNU36GV2A4</v>
          </cell>
        </row>
        <row r="135">
          <cell r="D135" t="str">
            <v>ARNU42GM2A4</v>
          </cell>
        </row>
        <row r="136">
          <cell r="D136" t="str">
            <v>ARNU42GTMC4</v>
          </cell>
        </row>
        <row r="137">
          <cell r="D137" t="str">
            <v>ARNU48GM3A4</v>
          </cell>
        </row>
        <row r="138">
          <cell r="D138" t="str">
            <v>ARNU48GTMC4</v>
          </cell>
        </row>
        <row r="139">
          <cell r="D139" t="str">
            <v>ARNU48GV2A4</v>
          </cell>
        </row>
        <row r="140">
          <cell r="D140" t="str">
            <v>ARNU54GM3A4</v>
          </cell>
        </row>
        <row r="141">
          <cell r="D141" t="str">
            <v>ARNU54GTMC4</v>
          </cell>
        </row>
        <row r="142">
          <cell r="D142" t="str">
            <v>ARNU76GB8A4</v>
          </cell>
        </row>
        <row r="143">
          <cell r="D143" t="str">
            <v>ARNU76GB8Z4</v>
          </cell>
        </row>
        <row r="144">
          <cell r="D144" t="str">
            <v>ARNU96GB8A4</v>
          </cell>
        </row>
        <row r="145">
          <cell r="D145" t="str">
            <v>ARNU96GB8Z4</v>
          </cell>
        </row>
        <row r="146">
          <cell r="D146" t="str">
            <v>ARUB060GSS4</v>
          </cell>
        </row>
        <row r="147">
          <cell r="D147" t="str">
            <v>ARUM080LTE5</v>
          </cell>
        </row>
        <row r="148">
          <cell r="D148" t="str">
            <v>ARUM100LTE5</v>
          </cell>
        </row>
        <row r="149">
          <cell r="D149" t="str">
            <v>ARUM120LTE5</v>
          </cell>
        </row>
        <row r="150">
          <cell r="D150" t="str">
            <v>ARUM140LTE5</v>
          </cell>
        </row>
        <row r="151">
          <cell r="D151" t="str">
            <v>ARUM160LTE5</v>
          </cell>
        </row>
        <row r="152">
          <cell r="D152" t="str">
            <v>ARUM180LTE5</v>
          </cell>
        </row>
        <row r="153">
          <cell r="D153" t="str">
            <v>ARUM200LTE5</v>
          </cell>
        </row>
        <row r="154">
          <cell r="D154" t="str">
            <v>ARUM220LTE5</v>
          </cell>
        </row>
        <row r="155">
          <cell r="D155" t="str">
            <v>ARUM240LTE5</v>
          </cell>
        </row>
        <row r="156">
          <cell r="D156" t="str">
            <v>ARUM260LTE5</v>
          </cell>
        </row>
        <row r="157">
          <cell r="D157" t="str">
            <v>ARUN040GSS0</v>
          </cell>
        </row>
        <row r="158">
          <cell r="D158" t="str">
            <v>ARUN040LSS0</v>
          </cell>
        </row>
        <row r="159">
          <cell r="D159" t="str">
            <v>ARUN050GME0</v>
          </cell>
        </row>
        <row r="160">
          <cell r="D160" t="str">
            <v>ARUN050GSL0</v>
          </cell>
        </row>
        <row r="161">
          <cell r="D161" t="str">
            <v>ARUN050GSS0</v>
          </cell>
        </row>
        <row r="162">
          <cell r="D162" t="str">
            <v>ARUN050LMC0</v>
          </cell>
        </row>
        <row r="163">
          <cell r="D163" t="str">
            <v>ARUN050LSS0</v>
          </cell>
        </row>
        <row r="164">
          <cell r="D164" t="str">
            <v>ARUN060GSS0</v>
          </cell>
        </row>
        <row r="165">
          <cell r="D165" t="str">
            <v>ARUN060LSS0</v>
          </cell>
        </row>
        <row r="166">
          <cell r="D166" t="str">
            <v>ARUN080LSS0</v>
          </cell>
        </row>
        <row r="167">
          <cell r="D167" t="str">
            <v>ARUN100LSS0</v>
          </cell>
        </row>
        <row r="168">
          <cell r="D168" t="str">
            <v>ARUN120LSS0</v>
          </cell>
        </row>
        <row r="169">
          <cell r="D169" t="str">
            <v>ARWB080LAS4</v>
          </cell>
        </row>
        <row r="170">
          <cell r="D170" t="str">
            <v>ARWB100LAS4</v>
          </cell>
        </row>
        <row r="171">
          <cell r="D171" t="str">
            <v>ARWB140LAS4</v>
          </cell>
        </row>
        <row r="172">
          <cell r="D172" t="str">
            <v>ARWB200LAS4</v>
          </cell>
        </row>
        <row r="173">
          <cell r="D173" t="str">
            <v>ARWN080LAS4</v>
          </cell>
        </row>
        <row r="174">
          <cell r="D174" t="str">
            <v>ARWN100LAS4</v>
          </cell>
        </row>
        <row r="175">
          <cell r="D175" t="str">
            <v>ARWN140LAS4</v>
          </cell>
        </row>
        <row r="176">
          <cell r="D176" t="str">
            <v>ARWN200LAS4</v>
          </cell>
        </row>
        <row r="177">
          <cell r="D177" t="str">
            <v>ARWN60GA0</v>
          </cell>
        </row>
        <row r="178">
          <cell r="D178" t="str">
            <v>CB09L.N22</v>
          </cell>
        </row>
        <row r="179">
          <cell r="D179" t="str">
            <v>CB12L.N22</v>
          </cell>
        </row>
        <row r="180">
          <cell r="D180" t="str">
            <v>CB18L.N22</v>
          </cell>
        </row>
        <row r="181">
          <cell r="D181" t="str">
            <v>CB24L.N32</v>
          </cell>
        </row>
        <row r="182">
          <cell r="D182" t="str">
            <v>CL09R.N20</v>
          </cell>
        </row>
        <row r="183">
          <cell r="D183" t="str">
            <v>CL12R.N20</v>
          </cell>
        </row>
        <row r="184">
          <cell r="D184" t="str">
            <v>CL18R.N20</v>
          </cell>
        </row>
        <row r="185">
          <cell r="D185" t="str">
            <v>CL24R.N30</v>
          </cell>
        </row>
        <row r="186">
          <cell r="D186" t="str">
            <v>CM18.N14</v>
          </cell>
        </row>
        <row r="187">
          <cell r="D187" t="str">
            <v>CM18R.N10</v>
          </cell>
        </row>
        <row r="188">
          <cell r="D188" t="str">
            <v>CM24.N14</v>
          </cell>
        </row>
        <row r="189">
          <cell r="D189" t="str">
            <v>CM24R.N10</v>
          </cell>
        </row>
        <row r="190">
          <cell r="D190" t="str">
            <v>CQ09.NA0</v>
          </cell>
        </row>
        <row r="191">
          <cell r="D191" t="str">
            <v>CQ12.NA0</v>
          </cell>
        </row>
        <row r="192">
          <cell r="D192" t="str">
            <v>CQ18.NA0</v>
          </cell>
        </row>
        <row r="193">
          <cell r="D193" t="str">
            <v>CT09.NR2</v>
          </cell>
        </row>
        <row r="194">
          <cell r="D194" t="str">
            <v>CT09R.NR0</v>
          </cell>
        </row>
        <row r="195">
          <cell r="D195" t="str">
            <v>CT12.NR2</v>
          </cell>
        </row>
        <row r="196">
          <cell r="D196" t="str">
            <v>CT12R.NR0</v>
          </cell>
        </row>
        <row r="197">
          <cell r="D197" t="str">
            <v>CT18.NQ4</v>
          </cell>
        </row>
        <row r="198">
          <cell r="D198" t="str">
            <v>CT18R.NQ0</v>
          </cell>
        </row>
        <row r="199">
          <cell r="D199" t="str">
            <v>CT24.NP4</v>
          </cell>
        </row>
        <row r="200">
          <cell r="D200" t="str">
            <v>CT24R.NP0</v>
          </cell>
        </row>
        <row r="201">
          <cell r="D201" t="str">
            <v>CV09.NE2</v>
          </cell>
        </row>
        <row r="202">
          <cell r="D202" t="str">
            <v>CV12.NE2</v>
          </cell>
        </row>
        <row r="203">
          <cell r="D203" t="str">
            <v>DC09RQ.NSJ</v>
          </cell>
        </row>
        <row r="204">
          <cell r="D204" t="str">
            <v>DC09RQ.NSJ / UL2</v>
          </cell>
        </row>
        <row r="205">
          <cell r="D205" t="str">
            <v>DC12RQ.NSJ</v>
          </cell>
        </row>
        <row r="206">
          <cell r="D206" t="str">
            <v>DC12RQ.NSJ / UL2</v>
          </cell>
        </row>
        <row r="207">
          <cell r="D207" t="str">
            <v>DC18RQ.NSK</v>
          </cell>
        </row>
        <row r="208">
          <cell r="D208" t="str">
            <v>DC18RQ.NSK / UL2</v>
          </cell>
        </row>
        <row r="209">
          <cell r="D209" t="str">
            <v>DC24RQ.NSK</v>
          </cell>
        </row>
        <row r="210">
          <cell r="D210" t="str">
            <v>DC24RQ.NSK / U24</v>
          </cell>
        </row>
        <row r="211">
          <cell r="D211" t="str">
            <v>DM07RP.NSJ</v>
          </cell>
        </row>
        <row r="212">
          <cell r="D212" t="str">
            <v>EX4</v>
          </cell>
        </row>
        <row r="213">
          <cell r="D213" t="str">
            <v>EX5-U21</v>
          </cell>
        </row>
        <row r="214">
          <cell r="D214" t="str">
            <v>EX6-M21</v>
          </cell>
        </row>
        <row r="215">
          <cell r="D215" t="str">
            <v>EX7-M21</v>
          </cell>
        </row>
        <row r="216">
          <cell r="D216" t="str">
            <v>EXV-M30</v>
          </cell>
        </row>
        <row r="217">
          <cell r="D217" t="str">
            <v>FM40AH.U34</v>
          </cell>
        </row>
        <row r="218">
          <cell r="D218" t="str">
            <v>FM40AH.UO2</v>
          </cell>
        </row>
        <row r="219">
          <cell r="D219" t="str">
            <v>FM41AH.U32</v>
          </cell>
        </row>
        <row r="220">
          <cell r="D220" t="str">
            <v>FM41AH.U34</v>
          </cell>
        </row>
        <row r="221">
          <cell r="D221" t="str">
            <v>FM48AH.U32</v>
          </cell>
        </row>
        <row r="222">
          <cell r="D222" t="str">
            <v>FM48AH.U34</v>
          </cell>
        </row>
        <row r="223">
          <cell r="D223" t="str">
            <v>FM49AH.U32</v>
          </cell>
        </row>
        <row r="224">
          <cell r="D224" t="str">
            <v>FM49AH.U34</v>
          </cell>
        </row>
        <row r="225">
          <cell r="D225" t="str">
            <v>FM56AH.U32</v>
          </cell>
        </row>
        <row r="226">
          <cell r="D226" t="str">
            <v>FM56AH.U34</v>
          </cell>
        </row>
        <row r="227">
          <cell r="D227" t="str">
            <v>FM57AH.U32</v>
          </cell>
        </row>
        <row r="228">
          <cell r="D228" t="str">
            <v>FM57AH.U34</v>
          </cell>
        </row>
        <row r="229">
          <cell r="D229" t="str">
            <v>H09AP.NSM / U24</v>
          </cell>
        </row>
        <row r="230">
          <cell r="D230" t="str">
            <v>H12AP.NSM / U24</v>
          </cell>
        </row>
        <row r="231">
          <cell r="D231" t="str">
            <v>HA031M.E1</v>
          </cell>
        </row>
        <row r="232">
          <cell r="D232" t="str">
            <v>HA061M.E1</v>
          </cell>
        </row>
        <row r="233">
          <cell r="D233" t="str">
            <v>HM051M.U43</v>
          </cell>
        </row>
        <row r="234">
          <cell r="D234" t="str">
            <v>HM071M.U43</v>
          </cell>
        </row>
        <row r="235">
          <cell r="D235" t="str">
            <v>HM091M.U43</v>
          </cell>
        </row>
        <row r="236">
          <cell r="D236" t="str">
            <v>HM121M.U33</v>
          </cell>
        </row>
        <row r="237">
          <cell r="D237" t="str">
            <v>HM123M.U33</v>
          </cell>
        </row>
        <row r="238">
          <cell r="D238" t="str">
            <v>HM141M.U33</v>
          </cell>
        </row>
        <row r="239">
          <cell r="D239" t="str">
            <v>HM143M.U33</v>
          </cell>
        </row>
        <row r="240">
          <cell r="D240" t="str">
            <v>HM161M.U33</v>
          </cell>
        </row>
        <row r="241">
          <cell r="D241" t="str">
            <v>HM163M.U33</v>
          </cell>
        </row>
        <row r="242">
          <cell r="D242" t="str">
            <v>HN1610H.NK2</v>
          </cell>
        </row>
        <row r="243">
          <cell r="D243" t="str">
            <v>HN1616.NK3</v>
          </cell>
        </row>
        <row r="244">
          <cell r="D244" t="str">
            <v>HN1616T.NB0</v>
          </cell>
        </row>
        <row r="245">
          <cell r="D245" t="str">
            <v>HN1639.NK3</v>
          </cell>
        </row>
        <row r="246">
          <cell r="D246" t="str">
            <v>HU051.U43</v>
          </cell>
        </row>
        <row r="247">
          <cell r="D247" t="str">
            <v>HU071.U43</v>
          </cell>
        </row>
        <row r="248">
          <cell r="D248" t="str">
            <v>HU091.U43</v>
          </cell>
        </row>
        <row r="249">
          <cell r="D249" t="str">
            <v>HU121.U33</v>
          </cell>
        </row>
        <row r="250">
          <cell r="D250" t="str">
            <v>HU123.U33</v>
          </cell>
        </row>
        <row r="251">
          <cell r="D251" t="str">
            <v>HU141.U33</v>
          </cell>
        </row>
        <row r="252">
          <cell r="D252" t="str">
            <v>HU143.U33</v>
          </cell>
        </row>
        <row r="253">
          <cell r="D253" t="str">
            <v>HU161.U33</v>
          </cell>
        </row>
        <row r="254">
          <cell r="D254" t="str">
            <v>HU161H.U32</v>
          </cell>
        </row>
        <row r="255">
          <cell r="D255" t="str">
            <v>HU163.U33</v>
          </cell>
        </row>
        <row r="256">
          <cell r="D256" t="str">
            <v>KM113.07UU</v>
          </cell>
        </row>
        <row r="257">
          <cell r="D257" t="str">
            <v>KM113.21MV1</v>
          </cell>
        </row>
        <row r="258">
          <cell r="D258" t="str">
            <v>KM113.22MV2</v>
          </cell>
        </row>
        <row r="259">
          <cell r="D259" t="str">
            <v>KM113.27UU</v>
          </cell>
        </row>
        <row r="260">
          <cell r="D260" t="str">
            <v>KM113.32MV2</v>
          </cell>
        </row>
        <row r="261">
          <cell r="D261" t="str">
            <v>KOMCNV10</v>
          </cell>
        </row>
        <row r="262">
          <cell r="D262" t="str">
            <v>KOMVC</v>
          </cell>
        </row>
        <row r="263">
          <cell r="D263" t="str">
            <v>LG-AC-KNX16</v>
          </cell>
        </row>
        <row r="264">
          <cell r="D264" t="str">
            <v>LG-AC-KNX4</v>
          </cell>
        </row>
        <row r="265">
          <cell r="D265" t="str">
            <v>LG-AC-KNX64</v>
          </cell>
        </row>
        <row r="266">
          <cell r="D266" t="str">
            <v>LG-AC-KNX8</v>
          </cell>
        </row>
        <row r="267">
          <cell r="D267" t="str">
            <v>LG-IR-WF-1</v>
          </cell>
        </row>
        <row r="268">
          <cell r="D268" t="str">
            <v>LZ-H025GBA4</v>
          </cell>
        </row>
        <row r="269">
          <cell r="D269" t="str">
            <v>LZ-H035GBA5</v>
          </cell>
        </row>
        <row r="270">
          <cell r="D270" t="str">
            <v>LZ-H050GBA5</v>
          </cell>
        </row>
        <row r="271">
          <cell r="D271" t="str">
            <v>LZ-H050GXH4</v>
          </cell>
        </row>
        <row r="272">
          <cell r="D272" t="str">
            <v>LZ-H050GXN4</v>
          </cell>
        </row>
        <row r="273">
          <cell r="D273" t="str">
            <v>LZ-H080GBA5</v>
          </cell>
        </row>
        <row r="274">
          <cell r="D274" t="str">
            <v>LZ-H080GXH4</v>
          </cell>
        </row>
        <row r="275">
          <cell r="D275" t="str">
            <v>LZ-H080GXN4</v>
          </cell>
        </row>
        <row r="276">
          <cell r="D276" t="str">
            <v>LZ-H100GBA5</v>
          </cell>
        </row>
        <row r="277">
          <cell r="D277" t="str">
            <v>LZ-H100GXH4</v>
          </cell>
        </row>
        <row r="278">
          <cell r="D278" t="str">
            <v>LZ-H100GXN4</v>
          </cell>
        </row>
        <row r="279">
          <cell r="D279" t="str">
            <v>LZ-H150GBA5</v>
          </cell>
        </row>
        <row r="280">
          <cell r="D280" t="str">
            <v>LZ-H200GBA5</v>
          </cell>
        </row>
        <row r="281">
          <cell r="D281" t="str">
            <v>MA09R.NF1</v>
          </cell>
        </row>
        <row r="282">
          <cell r="D282" t="str">
            <v>MA12R.NF1</v>
          </cell>
        </row>
        <row r="283">
          <cell r="D283" t="str">
            <v>MOV-MV</v>
          </cell>
        </row>
        <row r="284">
          <cell r="D284" t="str">
            <v>MOV-UU</v>
          </cell>
        </row>
        <row r="285">
          <cell r="D285" t="str">
            <v>MT06R.NR0</v>
          </cell>
        </row>
        <row r="286">
          <cell r="D286" t="str">
            <v>MT08R.NR0</v>
          </cell>
        </row>
        <row r="287">
          <cell r="D287" t="str">
            <v>MT09R.NU1</v>
          </cell>
        </row>
        <row r="288">
          <cell r="D288" t="str">
            <v>MT11R.NU1</v>
          </cell>
        </row>
        <row r="289">
          <cell r="D289" t="str">
            <v>MU2M15.UL4</v>
          </cell>
        </row>
        <row r="290">
          <cell r="D290" t="str">
            <v>MU2M17.UL4</v>
          </cell>
        </row>
        <row r="291">
          <cell r="D291" t="str">
            <v>MU2R15.UL0</v>
          </cell>
        </row>
        <row r="292">
          <cell r="D292" t="str">
            <v>MU2R17.UL0</v>
          </cell>
        </row>
        <row r="293">
          <cell r="D293" t="str">
            <v>MU3M19.UE4</v>
          </cell>
        </row>
        <row r="294">
          <cell r="D294" t="str">
            <v>MU3M21.UE4</v>
          </cell>
        </row>
        <row r="295">
          <cell r="D295" t="str">
            <v>MU3R19.UE0</v>
          </cell>
        </row>
        <row r="296">
          <cell r="D296" t="str">
            <v>MU3R21.UE0</v>
          </cell>
        </row>
        <row r="297">
          <cell r="D297" t="str">
            <v>MU4M25.U44</v>
          </cell>
        </row>
        <row r="298">
          <cell r="D298" t="str">
            <v>MU4M27.U44</v>
          </cell>
        </row>
        <row r="299">
          <cell r="D299" t="str">
            <v>MU4R25.U40</v>
          </cell>
        </row>
        <row r="300">
          <cell r="D300" t="str">
            <v>MU4R27.U40</v>
          </cell>
        </row>
        <row r="301">
          <cell r="D301" t="str">
            <v>MU5M30.U44</v>
          </cell>
        </row>
        <row r="302">
          <cell r="D302" t="str">
            <v>MU5M40.U44</v>
          </cell>
        </row>
        <row r="303">
          <cell r="D303" t="str">
            <v>MU5M40.UO2</v>
          </cell>
        </row>
        <row r="304">
          <cell r="D304" t="str">
            <v>MU5R30.U40</v>
          </cell>
        </row>
        <row r="305">
          <cell r="D305" t="str">
            <v>PACEZA000</v>
          </cell>
        </row>
        <row r="306">
          <cell r="D306" t="str">
            <v>PACM5A000</v>
          </cell>
        </row>
        <row r="307">
          <cell r="D307" t="str">
            <v>PACP5A000</v>
          </cell>
        </row>
        <row r="308">
          <cell r="D308" t="str">
            <v>PACS5A000</v>
          </cell>
        </row>
        <row r="309">
          <cell r="D309" t="str">
            <v>PAHCMR000</v>
          </cell>
        </row>
        <row r="310">
          <cell r="D310" t="str">
            <v>PAHCMS000</v>
          </cell>
        </row>
        <row r="311">
          <cell r="D311" t="str">
            <v>PATX13A0E</v>
          </cell>
        </row>
        <row r="312">
          <cell r="D312" t="str">
            <v>PATX20A0E</v>
          </cell>
        </row>
        <row r="313">
          <cell r="D313" t="str">
            <v>PATX25A0E</v>
          </cell>
        </row>
        <row r="314">
          <cell r="D314" t="str">
            <v>PATX35A0E</v>
          </cell>
        </row>
        <row r="315">
          <cell r="D315" t="str">
            <v>PATX50A0E</v>
          </cell>
        </row>
        <row r="316">
          <cell r="D316" t="str">
            <v>PBDP9</v>
          </cell>
        </row>
        <row r="317">
          <cell r="D317" t="str">
            <v>PC09SQ.NSJ</v>
          </cell>
        </row>
        <row r="318">
          <cell r="D318" t="str">
            <v>PC09SQ.NSJ / UA3</v>
          </cell>
        </row>
        <row r="319">
          <cell r="D319" t="str">
            <v>PC12SQ.NSJ</v>
          </cell>
        </row>
        <row r="320">
          <cell r="D320" t="str">
            <v>PC12SQ.NSJ / UA3</v>
          </cell>
        </row>
        <row r="321">
          <cell r="D321" t="str">
            <v>PC18SQ.NSK</v>
          </cell>
        </row>
        <row r="322">
          <cell r="D322" t="str">
            <v>PC18SQ.NSK / UL2</v>
          </cell>
        </row>
        <row r="323">
          <cell r="D323" t="str">
            <v>PC24SQ.NSK</v>
          </cell>
        </row>
        <row r="324">
          <cell r="D324" t="str">
            <v>PC24SQ.NSK / U24</v>
          </cell>
        </row>
        <row r="325">
          <cell r="D325" t="str">
            <v>PDRYCB000</v>
          </cell>
        </row>
        <row r="326">
          <cell r="D326" t="str">
            <v>PDRYCB300</v>
          </cell>
        </row>
        <row r="327">
          <cell r="D327" t="str">
            <v>PDRYCB400</v>
          </cell>
        </row>
        <row r="328">
          <cell r="D328" t="str">
            <v>PDRYCB500</v>
          </cell>
        </row>
        <row r="329">
          <cell r="D329" t="str">
            <v>PES-C0RV0</v>
          </cell>
        </row>
        <row r="330">
          <cell r="D330" t="str">
            <v>PEXPMB000</v>
          </cell>
        </row>
        <row r="331">
          <cell r="D331" t="str">
            <v>PEXPMB100</v>
          </cell>
        </row>
        <row r="332">
          <cell r="D332" t="str">
            <v>PEXPMB200</v>
          </cell>
        </row>
        <row r="333">
          <cell r="D333" t="str">
            <v>PEXPMB300</v>
          </cell>
        </row>
        <row r="334">
          <cell r="D334" t="str">
            <v>PHDHA05B</v>
          </cell>
        </row>
        <row r="335">
          <cell r="D335" t="str">
            <v>PHDHA05T</v>
          </cell>
        </row>
        <row r="336">
          <cell r="D336" t="str">
            <v>PHDHA07B</v>
          </cell>
        </row>
        <row r="337">
          <cell r="D337" t="str">
            <v>PHDHA07T</v>
          </cell>
        </row>
        <row r="338">
          <cell r="D338" t="str">
            <v>PHDPB</v>
          </cell>
        </row>
        <row r="339">
          <cell r="D339" t="str">
            <v>PHLLA</v>
          </cell>
        </row>
        <row r="340">
          <cell r="D340" t="str">
            <v>PHLTA</v>
          </cell>
        </row>
        <row r="341">
          <cell r="D341" t="str">
            <v>PHLTB</v>
          </cell>
        </row>
        <row r="342">
          <cell r="D342" t="str">
            <v>PHLTC</v>
          </cell>
        </row>
        <row r="343">
          <cell r="D343" t="str">
            <v>PHNFP14A0</v>
          </cell>
        </row>
        <row r="344">
          <cell r="D344" t="str">
            <v>PHRSTA0</v>
          </cell>
        </row>
        <row r="345">
          <cell r="D345" t="str">
            <v>PCHLLN000</v>
          </cell>
        </row>
        <row r="346">
          <cell r="D346" t="str">
            <v>PLGMVW100</v>
          </cell>
        </row>
        <row r="347">
          <cell r="D347" t="str">
            <v>PLNWKB000</v>
          </cell>
        </row>
        <row r="348">
          <cell r="D348" t="str">
            <v>PM05SP.NSJ</v>
          </cell>
        </row>
        <row r="349">
          <cell r="D349" t="str">
            <v>PM07SP.NSJ</v>
          </cell>
        </row>
        <row r="350">
          <cell r="D350" t="str">
            <v>PM15SP.NSJ</v>
          </cell>
        </row>
        <row r="351">
          <cell r="D351" t="str">
            <v>PMBD3620</v>
          </cell>
        </row>
        <row r="352">
          <cell r="D352" t="str">
            <v>PMBD3630</v>
          </cell>
        </row>
        <row r="353">
          <cell r="D353" t="str">
            <v>PMBD3640</v>
          </cell>
        </row>
        <row r="354">
          <cell r="D354" t="str">
            <v>PMBL1203F0</v>
          </cell>
        </row>
        <row r="355">
          <cell r="D355" t="str">
            <v>PMBL3620</v>
          </cell>
        </row>
        <row r="356">
          <cell r="D356" t="str">
            <v>PMBL5620</v>
          </cell>
        </row>
        <row r="357">
          <cell r="D357" t="str">
            <v>PMBUSB00A</v>
          </cell>
        </row>
        <row r="358">
          <cell r="D358" t="str">
            <v>PMNFP14A1</v>
          </cell>
        </row>
        <row r="359">
          <cell r="D359" t="str">
            <v>PMUB1111A</v>
          </cell>
        </row>
        <row r="360">
          <cell r="D360" t="str">
            <v>PMUB111A</v>
          </cell>
        </row>
        <row r="361">
          <cell r="D361" t="str">
            <v>PMUB11A</v>
          </cell>
        </row>
        <row r="362">
          <cell r="D362" t="str">
            <v>PP485B00K</v>
          </cell>
        </row>
        <row r="363">
          <cell r="D363" t="str">
            <v>PPWRDB000</v>
          </cell>
        </row>
        <row r="364">
          <cell r="D364" t="str">
            <v>PQCSZ250S0</v>
          </cell>
        </row>
        <row r="365">
          <cell r="D365" t="str">
            <v>PQDSBCDVM0</v>
          </cell>
        </row>
        <row r="366">
          <cell r="D366" t="str">
            <v>PQNUD1S40</v>
          </cell>
        </row>
        <row r="367">
          <cell r="D367" t="str">
            <v>PQRCVCL0Q</v>
          </cell>
        </row>
        <row r="368">
          <cell r="D368" t="str">
            <v>PQRCVCL0QW</v>
          </cell>
        </row>
        <row r="369">
          <cell r="D369" t="str">
            <v>PQRCHCA0Q</v>
          </cell>
        </row>
        <row r="370">
          <cell r="D370" t="str">
            <v>PQRCHCA0QW</v>
          </cell>
        </row>
        <row r="371">
          <cell r="D371" t="str">
            <v>PQRSTA0</v>
          </cell>
        </row>
        <row r="372">
          <cell r="D372" t="str">
            <v>PQWRHQ0FDB</v>
          </cell>
        </row>
        <row r="373">
          <cell r="D373" t="str">
            <v>PRAC1</v>
          </cell>
        </row>
        <row r="374">
          <cell r="D374" t="str">
            <v>PRARH1</v>
          </cell>
        </row>
        <row r="375">
          <cell r="D375" t="str">
            <v>PRARS1</v>
          </cell>
        </row>
        <row r="376">
          <cell r="D376" t="str">
            <v>PRCKD21E</v>
          </cell>
        </row>
        <row r="377">
          <cell r="D377" t="str">
            <v>PRCKD41E</v>
          </cell>
        </row>
        <row r="378">
          <cell r="D378" t="str">
            <v>PRCTIL0</v>
          </cell>
        </row>
        <row r="379">
          <cell r="D379" t="str">
            <v>PRDSBM</v>
          </cell>
        </row>
        <row r="380">
          <cell r="D380" t="str">
            <v>PREMTA000</v>
          </cell>
        </row>
        <row r="381">
          <cell r="D381" t="str">
            <v>PREMTA000A</v>
          </cell>
        </row>
        <row r="382">
          <cell r="D382" t="str">
            <v>PREMTA000B</v>
          </cell>
        </row>
        <row r="383">
          <cell r="D383" t="str">
            <v>PREMTB001</v>
          </cell>
        </row>
        <row r="384">
          <cell r="D384" t="str">
            <v>PREMTBB01</v>
          </cell>
        </row>
        <row r="385">
          <cell r="D385" t="str">
            <v>PREMTB100</v>
          </cell>
        </row>
        <row r="386">
          <cell r="D386" t="str">
            <v>PREMTBB01</v>
          </cell>
        </row>
        <row r="387">
          <cell r="D387" t="str">
            <v>PREMTBB10</v>
          </cell>
        </row>
        <row r="388">
          <cell r="D388" t="str">
            <v>PRGK024A0</v>
          </cell>
        </row>
        <row r="389">
          <cell r="D389" t="str">
            <v>PRHR023</v>
          </cell>
        </row>
        <row r="390">
          <cell r="D390" t="str">
            <v>PRHR033</v>
          </cell>
        </row>
        <row r="391">
          <cell r="D391" t="str">
            <v>PRHR043</v>
          </cell>
        </row>
        <row r="392">
          <cell r="D392" t="str">
            <v>PRHR063</v>
          </cell>
        </row>
        <row r="393">
          <cell r="D393" t="str">
            <v>PRHR083</v>
          </cell>
        </row>
        <row r="394">
          <cell r="D394" t="str">
            <v>PRIP0</v>
          </cell>
        </row>
        <row r="395">
          <cell r="D395" t="str">
            <v>PRLDNVS0</v>
          </cell>
        </row>
        <row r="396">
          <cell r="D396" t="str">
            <v>PRLK048A0</v>
          </cell>
        </row>
        <row r="397">
          <cell r="D397" t="str">
            <v>PRLK096A0</v>
          </cell>
        </row>
        <row r="398">
          <cell r="D398" t="str">
            <v>PRODX20</v>
          </cell>
        </row>
        <row r="399">
          <cell r="D399" t="str">
            <v>PRODX30</v>
          </cell>
        </row>
        <row r="400">
          <cell r="D400" t="str">
            <v>PRVC2</v>
          </cell>
        </row>
        <row r="401">
          <cell r="D401" t="str">
            <v>PRVT120</v>
          </cell>
        </row>
        <row r="402">
          <cell r="D402" t="str">
            <v>PRVT780</v>
          </cell>
        </row>
        <row r="403">
          <cell r="D403" t="str">
            <v>PRVT980</v>
          </cell>
        </row>
        <row r="404">
          <cell r="D404" t="str">
            <v>PTDCM</v>
          </cell>
        </row>
        <row r="405">
          <cell r="D405" t="str">
            <v>PTDCQ</v>
          </cell>
        </row>
        <row r="406">
          <cell r="D406" t="str">
            <v>PTEGM0</v>
          </cell>
        </row>
        <row r="407">
          <cell r="D407" t="str">
            <v>PT-MCHW0</v>
          </cell>
        </row>
        <row r="408">
          <cell r="D408" t="str">
            <v>PTPKM0</v>
          </cell>
        </row>
        <row r="409">
          <cell r="D409" t="str">
            <v>PTPKQ0</v>
          </cell>
        </row>
        <row r="410">
          <cell r="D410" t="str">
            <v>PT-QCHW0</v>
          </cell>
        </row>
        <row r="411">
          <cell r="D411" t="str">
            <v>PT-UMC1</v>
          </cell>
        </row>
        <row r="412">
          <cell r="D412" t="str">
            <v>PT-UQC</v>
          </cell>
        </row>
        <row r="413">
          <cell r="D413" t="str">
            <v>PT-USC</v>
          </cell>
        </row>
        <row r="414">
          <cell r="D414" t="str">
            <v>PT-UTC</v>
          </cell>
        </row>
        <row r="415">
          <cell r="D415" t="str">
            <v>PT-UTD</v>
          </cell>
        </row>
        <row r="416">
          <cell r="D416" t="str">
            <v>PT-UUC</v>
          </cell>
        </row>
        <row r="417">
          <cell r="D417" t="str">
            <v>PT-UUC1</v>
          </cell>
        </row>
        <row r="418">
          <cell r="D418" t="str">
            <v>PT-UUD</v>
          </cell>
        </row>
        <row r="419">
          <cell r="D419" t="str">
            <v>PTVSMA0</v>
          </cell>
        </row>
        <row r="420">
          <cell r="D420" t="str">
            <v>PVDATN000</v>
          </cell>
        </row>
        <row r="421">
          <cell r="D421" t="str">
            <v>PVDSMN000</v>
          </cell>
        </row>
        <row r="422">
          <cell r="D422" t="str">
            <v>PWFCKN000</v>
          </cell>
        </row>
        <row r="423">
          <cell r="D423" t="str">
            <v>PWFMDD200</v>
          </cell>
        </row>
        <row r="424">
          <cell r="D424" t="str">
            <v>PWLRVN000</v>
          </cell>
        </row>
        <row r="425">
          <cell r="D425" t="str">
            <v>PWLSSB21H</v>
          </cell>
        </row>
        <row r="426">
          <cell r="D426" t="str">
            <v>PWYREW000</v>
          </cell>
        </row>
        <row r="427">
          <cell r="D427" t="str">
            <v>PZCWRCG3</v>
          </cell>
        </row>
        <row r="428">
          <cell r="D428" t="str">
            <v>S09EQ.NSJ / UA3</v>
          </cell>
        </row>
        <row r="429">
          <cell r="D429" t="str">
            <v>S12EQ.NSJ / UA3</v>
          </cell>
        </row>
        <row r="430">
          <cell r="D430" t="str">
            <v>S18EQ.NSK / UL2</v>
          </cell>
        </row>
        <row r="431">
          <cell r="D431" t="str">
            <v>S24EQ.NSK / U24</v>
          </cell>
        </row>
        <row r="432">
          <cell r="D432" t="str">
            <v>SIMKLIMA</v>
          </cell>
        </row>
        <row r="433">
          <cell r="D433" t="str">
            <v>UUA1.UL0</v>
          </cell>
        </row>
        <row r="434">
          <cell r="D434" t="str">
            <v>UUB1.U20</v>
          </cell>
        </row>
        <row r="435">
          <cell r="D435" t="str">
            <v>UUC1.U40</v>
          </cell>
        </row>
        <row r="436">
          <cell r="D436" t="str">
            <v>UUD1.U30</v>
          </cell>
        </row>
        <row r="437">
          <cell r="D437" t="str">
            <v>UUD3.U30</v>
          </cell>
        </row>
        <row r="438">
          <cell r="D438" t="str">
            <v>UB70.N94</v>
          </cell>
        </row>
        <row r="439">
          <cell r="D439" t="str">
            <v>UB85.N94</v>
          </cell>
        </row>
        <row r="440">
          <cell r="D440" t="str">
            <v>UJ30.NV2</v>
          </cell>
        </row>
        <row r="441">
          <cell r="D441" t="str">
            <v>UJ36.NV3</v>
          </cell>
        </row>
        <row r="442">
          <cell r="D442" t="str">
            <v>UM30.N14</v>
          </cell>
        </row>
        <row r="443">
          <cell r="D443" t="str">
            <v>UM30R.N10</v>
          </cell>
        </row>
        <row r="444">
          <cell r="D444" t="str">
            <v>UM36.N24</v>
          </cell>
        </row>
        <row r="445">
          <cell r="D445" t="str">
            <v>UM36R.N20</v>
          </cell>
        </row>
        <row r="446">
          <cell r="D446" t="str">
            <v>UM42.N24</v>
          </cell>
        </row>
        <row r="447">
          <cell r="D447" t="str">
            <v>UM42R.N20</v>
          </cell>
        </row>
        <row r="448">
          <cell r="D448" t="str">
            <v>UM48.N34</v>
          </cell>
        </row>
        <row r="449">
          <cell r="D449" t="str">
            <v>UM48R.N30</v>
          </cell>
        </row>
        <row r="450">
          <cell r="D450" t="str">
            <v>UM60.N34</v>
          </cell>
        </row>
        <row r="451">
          <cell r="D451" t="str">
            <v>UM60R.N30</v>
          </cell>
        </row>
        <row r="452">
          <cell r="D452" t="str">
            <v>UP48.NT2</v>
          </cell>
        </row>
        <row r="453">
          <cell r="D453" t="str">
            <v>UT30.NP4</v>
          </cell>
        </row>
        <row r="454">
          <cell r="D454" t="str">
            <v>UT30R.NP0</v>
          </cell>
        </row>
        <row r="455">
          <cell r="D455" t="str">
            <v>UT36.NN2</v>
          </cell>
        </row>
        <row r="456">
          <cell r="D456" t="str">
            <v>UT36R.NM0</v>
          </cell>
        </row>
        <row r="457">
          <cell r="D457" t="str">
            <v>UT42.NM2</v>
          </cell>
        </row>
        <row r="458">
          <cell r="D458" t="str">
            <v>UT42R.NM0</v>
          </cell>
        </row>
        <row r="459">
          <cell r="D459" t="str">
            <v>UT48.NM2</v>
          </cell>
        </row>
        <row r="460">
          <cell r="D460" t="str">
            <v>UT48R.NM0</v>
          </cell>
        </row>
        <row r="461">
          <cell r="D461" t="str">
            <v>UT60.NM2</v>
          </cell>
        </row>
        <row r="462">
          <cell r="D462" t="str">
            <v>UT60R.NM0</v>
          </cell>
        </row>
        <row r="463">
          <cell r="D463" t="str">
            <v>UU09W.UL0</v>
          </cell>
        </row>
        <row r="464">
          <cell r="D464" t="str">
            <v>UU09WR.UL0</v>
          </cell>
        </row>
        <row r="465">
          <cell r="D465" t="str">
            <v>UU12W.UL0</v>
          </cell>
        </row>
        <row r="466">
          <cell r="D466" t="str">
            <v>UU12WR.UL0</v>
          </cell>
        </row>
        <row r="467">
          <cell r="D467" t="str">
            <v>UU18W.UE4</v>
          </cell>
        </row>
        <row r="468">
          <cell r="D468" t="str">
            <v>UU18WCR.UL0</v>
          </cell>
        </row>
        <row r="469">
          <cell r="D469" t="str">
            <v>UU18WR.U20</v>
          </cell>
        </row>
        <row r="470">
          <cell r="D470" t="str">
            <v>UU24W.U44</v>
          </cell>
        </row>
        <row r="471">
          <cell r="D471" t="str">
            <v>UU24WCR.U20</v>
          </cell>
        </row>
        <row r="472">
          <cell r="D472" t="str">
            <v>UU24WR.U40</v>
          </cell>
        </row>
        <row r="473">
          <cell r="D473" t="str">
            <v>UU30W.U44</v>
          </cell>
        </row>
        <row r="474">
          <cell r="D474" t="str">
            <v>UU30WCR.U20</v>
          </cell>
        </row>
        <row r="475">
          <cell r="D475" t="str">
            <v>UU30WR.U40</v>
          </cell>
        </row>
        <row r="476">
          <cell r="D476" t="str">
            <v>UU36W.UO2</v>
          </cell>
        </row>
        <row r="477">
          <cell r="D477" t="str">
            <v>UU36WCR.U40</v>
          </cell>
        </row>
        <row r="478">
          <cell r="D478" t="str">
            <v>UU36WR.U30</v>
          </cell>
        </row>
        <row r="479">
          <cell r="D479" t="str">
            <v>UU37W.UO2</v>
          </cell>
        </row>
        <row r="480">
          <cell r="D480" t="str">
            <v>UU37WR.U30</v>
          </cell>
        </row>
        <row r="481">
          <cell r="D481" t="str">
            <v>UU42W.U32</v>
          </cell>
        </row>
        <row r="482">
          <cell r="D482" t="str">
            <v>UU42WR.U30</v>
          </cell>
        </row>
        <row r="483">
          <cell r="D483" t="str">
            <v>UU43W.U32</v>
          </cell>
        </row>
        <row r="484">
          <cell r="D484" t="str">
            <v>UU43WR.U30</v>
          </cell>
        </row>
        <row r="485">
          <cell r="D485" t="str">
            <v>UU48W.U32</v>
          </cell>
        </row>
        <row r="486">
          <cell r="D486" t="str">
            <v>UU48WR.U30</v>
          </cell>
        </row>
        <row r="487">
          <cell r="D487" t="str">
            <v>UU49W.U32</v>
          </cell>
        </row>
        <row r="488">
          <cell r="D488" t="str">
            <v>UU49WR.U30</v>
          </cell>
        </row>
        <row r="489">
          <cell r="D489" t="str">
            <v>UU60W.U32</v>
          </cell>
        </row>
        <row r="490">
          <cell r="D490" t="str">
            <v>UU60WR.U30</v>
          </cell>
        </row>
        <row r="491">
          <cell r="D491" t="str">
            <v>UU61W.U32</v>
          </cell>
        </row>
        <row r="492">
          <cell r="D492" t="str">
            <v>UU61WR.U30</v>
          </cell>
        </row>
        <row r="493">
          <cell r="D493" t="str">
            <v>UU70W.U34</v>
          </cell>
        </row>
        <row r="494">
          <cell r="D494" t="str">
            <v>UU85W.U74</v>
          </cell>
        </row>
        <row r="495">
          <cell r="D495" t="str">
            <v>UV18R.N10</v>
          </cell>
        </row>
        <row r="496">
          <cell r="D496" t="str">
            <v>UV24R.N10</v>
          </cell>
        </row>
        <row r="497">
          <cell r="D497" t="str">
            <v>UV30R.N10</v>
          </cell>
        </row>
        <row r="498">
          <cell r="D498" t="str">
            <v>UV36R.N20</v>
          </cell>
        </row>
        <row r="499">
          <cell r="D499" t="str">
            <v>UV42R.N20</v>
          </cell>
        </row>
        <row r="500">
          <cell r="D500" t="str">
            <v>UV48R.N20</v>
          </cell>
        </row>
        <row r="501">
          <cell r="D501" t="str">
            <v>UV60R.N20</v>
          </cell>
        </row>
        <row r="502">
          <cell r="D502" t="str">
            <v>ZRTBS01</v>
          </cell>
        </row>
        <row r="503">
          <cell r="D503"/>
        </row>
        <row r="504">
          <cell r="D504"/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Right="0"/>
    <pageSetUpPr fitToPage="1"/>
  </sheetPr>
  <dimension ref="A2:N226"/>
  <sheetViews>
    <sheetView tabSelected="1" view="pageBreakPreview" zoomScaleNormal="85" zoomScaleSheetLayoutView="100" zoomScalePageLayoutView="85" workbookViewId="0">
      <selection activeCell="E12" sqref="E12"/>
    </sheetView>
  </sheetViews>
  <sheetFormatPr defaultRowHeight="15" outlineLevelRow="1" outlineLevelCol="2" x14ac:dyDescent="0.25"/>
  <cols>
    <col min="1" max="1" width="18.140625" style="45" customWidth="1"/>
    <col min="2" max="2" width="18.140625" customWidth="1" collapsed="1"/>
    <col min="3" max="3" width="16" hidden="1" customWidth="1" outlineLevel="2"/>
    <col min="4" max="4" width="49.28515625" customWidth="1"/>
    <col min="5" max="5" width="29.140625" customWidth="1" outlineLevel="1"/>
    <col min="6" max="6" width="26.5703125" bestFit="1" customWidth="1" outlineLevel="1"/>
    <col min="7" max="7" width="7.85546875" style="90" bestFit="1" customWidth="1"/>
    <col min="8" max="8" width="6.42578125" style="68" customWidth="1"/>
    <col min="9" max="9" width="16.85546875" customWidth="1"/>
    <col min="10" max="10" width="15.28515625" customWidth="1"/>
    <col min="11" max="11" width="14.85546875" customWidth="1" outlineLevel="1"/>
    <col min="12" max="12" width="13.28515625" customWidth="1" outlineLevel="1"/>
    <col min="13" max="13" width="19.85546875" customWidth="1" outlineLevel="1"/>
  </cols>
  <sheetData>
    <row r="2" spans="1:13" outlineLevel="1" x14ac:dyDescent="0.25"/>
    <row r="3" spans="1:13" ht="15.75" thickBot="1" x14ac:dyDescent="0.3"/>
    <row r="4" spans="1:13" ht="26.25" thickBot="1" x14ac:dyDescent="0.3">
      <c r="A4" s="1" t="s">
        <v>47</v>
      </c>
      <c r="B4" s="40" t="s">
        <v>0</v>
      </c>
      <c r="C4" s="2" t="s">
        <v>1</v>
      </c>
      <c r="D4" s="3" t="s">
        <v>2</v>
      </c>
      <c r="E4" s="3" t="s">
        <v>3</v>
      </c>
      <c r="F4" s="77" t="s">
        <v>4</v>
      </c>
      <c r="G4" s="4" t="s">
        <v>5</v>
      </c>
      <c r="H4" s="84" t="s">
        <v>6</v>
      </c>
      <c r="I4" s="65" t="s">
        <v>7</v>
      </c>
      <c r="J4" s="3" t="s">
        <v>8</v>
      </c>
      <c r="K4" s="5" t="s">
        <v>9</v>
      </c>
      <c r="L4" s="5" t="s">
        <v>10</v>
      </c>
      <c r="M4" s="5" t="s">
        <v>11</v>
      </c>
    </row>
    <row r="5" spans="1:13" ht="15.75" thickBot="1" x14ac:dyDescent="0.3">
      <c r="A5" s="46" t="s">
        <v>48</v>
      </c>
      <c r="B5" s="73" t="s">
        <v>140</v>
      </c>
      <c r="C5" s="6"/>
      <c r="D5" s="6"/>
      <c r="E5" s="7"/>
      <c r="F5" s="8"/>
      <c r="G5" s="91"/>
      <c r="H5" s="69"/>
      <c r="I5" s="9"/>
      <c r="J5" s="9"/>
      <c r="K5" s="10"/>
      <c r="L5" s="10"/>
      <c r="M5" s="11">
        <f>SUM(M6:M16)</f>
        <v>103050</v>
      </c>
    </row>
    <row r="6" spans="1:13" ht="25.5" x14ac:dyDescent="0.25">
      <c r="A6" s="48" t="s">
        <v>50</v>
      </c>
      <c r="B6" s="52" t="s">
        <v>52</v>
      </c>
      <c r="C6" s="12" t="s">
        <v>34</v>
      </c>
      <c r="D6" s="56" t="s">
        <v>63</v>
      </c>
      <c r="E6" s="26"/>
      <c r="F6" s="78"/>
      <c r="G6" s="60">
        <v>2</v>
      </c>
      <c r="H6" s="85" t="s">
        <v>12</v>
      </c>
      <c r="I6" s="66">
        <v>0</v>
      </c>
      <c r="J6" s="13">
        <v>20000</v>
      </c>
      <c r="K6" s="14">
        <f>G6*I6</f>
        <v>0</v>
      </c>
      <c r="L6" s="14">
        <f>G6*J6</f>
        <v>40000</v>
      </c>
      <c r="M6" s="15">
        <f>L6+K6</f>
        <v>40000</v>
      </c>
    </row>
    <row r="7" spans="1:13" x14ac:dyDescent="0.25">
      <c r="A7" s="49" t="s">
        <v>50</v>
      </c>
      <c r="B7" s="53" t="s">
        <v>53</v>
      </c>
      <c r="C7" s="12" t="s">
        <v>34</v>
      </c>
      <c r="D7" s="57" t="s">
        <v>64</v>
      </c>
      <c r="E7" s="26"/>
      <c r="F7" s="78"/>
      <c r="G7" s="61">
        <v>1</v>
      </c>
      <c r="H7" s="86" t="s">
        <v>12</v>
      </c>
      <c r="I7" s="66">
        <v>0</v>
      </c>
      <c r="J7" s="13">
        <v>1350</v>
      </c>
      <c r="K7" s="14">
        <f t="shared" ref="K7:K16" si="0">G7*I7</f>
        <v>0</v>
      </c>
      <c r="L7" s="14">
        <f t="shared" ref="L7:L16" si="1">G7*J7</f>
        <v>1350</v>
      </c>
      <c r="M7" s="15">
        <f t="shared" ref="M7:M16" si="2">L7+K7</f>
        <v>1350</v>
      </c>
    </row>
    <row r="8" spans="1:13" x14ac:dyDescent="0.25">
      <c r="A8" s="49" t="s">
        <v>50</v>
      </c>
      <c r="B8" s="53" t="s">
        <v>54</v>
      </c>
      <c r="C8" s="12" t="s">
        <v>35</v>
      </c>
      <c r="D8" s="57" t="s">
        <v>65</v>
      </c>
      <c r="E8" s="26"/>
      <c r="F8" s="79"/>
      <c r="G8" s="61">
        <v>1</v>
      </c>
      <c r="H8" s="86" t="s">
        <v>12</v>
      </c>
      <c r="I8" s="66">
        <v>0</v>
      </c>
      <c r="J8" s="13">
        <v>1350</v>
      </c>
      <c r="K8" s="14">
        <f t="shared" si="0"/>
        <v>0</v>
      </c>
      <c r="L8" s="14">
        <f t="shared" si="1"/>
        <v>1350</v>
      </c>
      <c r="M8" s="15">
        <f t="shared" si="2"/>
        <v>1350</v>
      </c>
    </row>
    <row r="9" spans="1:13" x14ac:dyDescent="0.25">
      <c r="A9" s="49" t="s">
        <v>50</v>
      </c>
      <c r="B9" s="53" t="s">
        <v>55</v>
      </c>
      <c r="C9" s="12"/>
      <c r="D9" s="57" t="s">
        <v>66</v>
      </c>
      <c r="E9" s="26"/>
      <c r="F9" s="78"/>
      <c r="G9" s="61">
        <v>1</v>
      </c>
      <c r="H9" s="86" t="s">
        <v>12</v>
      </c>
      <c r="I9" s="66">
        <v>0</v>
      </c>
      <c r="J9" s="13">
        <v>900</v>
      </c>
      <c r="K9" s="14">
        <f t="shared" si="0"/>
        <v>0</v>
      </c>
      <c r="L9" s="14">
        <f t="shared" si="1"/>
        <v>900</v>
      </c>
      <c r="M9" s="15">
        <f t="shared" si="2"/>
        <v>900</v>
      </c>
    </row>
    <row r="10" spans="1:13" x14ac:dyDescent="0.25">
      <c r="A10" s="49" t="s">
        <v>50</v>
      </c>
      <c r="B10" s="53" t="s">
        <v>56</v>
      </c>
      <c r="C10" s="12" t="s">
        <v>35</v>
      </c>
      <c r="D10" s="57" t="s">
        <v>67</v>
      </c>
      <c r="E10" s="25"/>
      <c r="F10" s="79"/>
      <c r="G10" s="61">
        <v>2</v>
      </c>
      <c r="H10" s="86" t="s">
        <v>12</v>
      </c>
      <c r="I10" s="66">
        <v>0</v>
      </c>
      <c r="J10" s="13">
        <v>900</v>
      </c>
      <c r="K10" s="14">
        <f t="shared" si="0"/>
        <v>0</v>
      </c>
      <c r="L10" s="14">
        <f t="shared" si="1"/>
        <v>1800</v>
      </c>
      <c r="M10" s="15">
        <f t="shared" si="2"/>
        <v>1800</v>
      </c>
    </row>
    <row r="11" spans="1:13" x14ac:dyDescent="0.25">
      <c r="A11" s="49" t="s">
        <v>50</v>
      </c>
      <c r="B11" s="53" t="s">
        <v>57</v>
      </c>
      <c r="C11" s="12" t="s">
        <v>35</v>
      </c>
      <c r="D11" s="57" t="s">
        <v>68</v>
      </c>
      <c r="E11" s="25"/>
      <c r="F11" s="79"/>
      <c r="G11" s="61">
        <v>40</v>
      </c>
      <c r="H11" s="86" t="s">
        <v>12</v>
      </c>
      <c r="I11" s="66">
        <v>0</v>
      </c>
      <c r="J11" s="13">
        <v>150</v>
      </c>
      <c r="K11" s="14">
        <f t="shared" si="0"/>
        <v>0</v>
      </c>
      <c r="L11" s="14">
        <f t="shared" si="1"/>
        <v>6000</v>
      </c>
      <c r="M11" s="15">
        <f t="shared" si="2"/>
        <v>6000</v>
      </c>
    </row>
    <row r="12" spans="1:13" x14ac:dyDescent="0.25">
      <c r="A12" s="50" t="s">
        <v>50</v>
      </c>
      <c r="B12" s="54" t="s">
        <v>58</v>
      </c>
      <c r="C12" s="12" t="s">
        <v>35</v>
      </c>
      <c r="D12" s="58" t="s">
        <v>69</v>
      </c>
      <c r="E12" s="26"/>
      <c r="F12" s="79"/>
      <c r="G12" s="62">
        <v>7</v>
      </c>
      <c r="H12" s="87" t="s">
        <v>12</v>
      </c>
      <c r="I12" s="66">
        <v>0</v>
      </c>
      <c r="J12" s="13">
        <v>350</v>
      </c>
      <c r="K12" s="14">
        <f t="shared" si="0"/>
        <v>0</v>
      </c>
      <c r="L12" s="14">
        <f t="shared" si="1"/>
        <v>2450</v>
      </c>
      <c r="M12" s="15">
        <f t="shared" si="2"/>
        <v>2450</v>
      </c>
    </row>
    <row r="13" spans="1:13" x14ac:dyDescent="0.25">
      <c r="A13" s="49" t="s">
        <v>51</v>
      </c>
      <c r="B13" s="54" t="s">
        <v>59</v>
      </c>
      <c r="C13" s="12" t="s">
        <v>35</v>
      </c>
      <c r="D13" s="23" t="s">
        <v>70</v>
      </c>
      <c r="E13" s="25"/>
      <c r="F13" s="79"/>
      <c r="G13" s="63">
        <v>200</v>
      </c>
      <c r="H13" s="88" t="s">
        <v>13</v>
      </c>
      <c r="I13" s="66">
        <v>0</v>
      </c>
      <c r="J13" s="13">
        <v>130</v>
      </c>
      <c r="K13" s="14">
        <f t="shared" si="0"/>
        <v>0</v>
      </c>
      <c r="L13" s="14">
        <f t="shared" si="1"/>
        <v>26000</v>
      </c>
      <c r="M13" s="15">
        <f t="shared" si="2"/>
        <v>26000</v>
      </c>
    </row>
    <row r="14" spans="1:13" ht="18" customHeight="1" x14ac:dyDescent="0.25">
      <c r="A14" s="49" t="s">
        <v>51</v>
      </c>
      <c r="B14" s="54" t="s">
        <v>60</v>
      </c>
      <c r="C14" s="12" t="s">
        <v>36</v>
      </c>
      <c r="D14" s="23" t="s">
        <v>71</v>
      </c>
      <c r="E14" s="27"/>
      <c r="F14" s="79"/>
      <c r="G14" s="63">
        <v>200</v>
      </c>
      <c r="H14" s="88" t="s">
        <v>13</v>
      </c>
      <c r="I14" s="66">
        <v>0</v>
      </c>
      <c r="J14" s="13">
        <v>50</v>
      </c>
      <c r="K14" s="14">
        <f t="shared" si="0"/>
        <v>0</v>
      </c>
      <c r="L14" s="14">
        <f t="shared" si="1"/>
        <v>10000</v>
      </c>
      <c r="M14" s="15">
        <f t="shared" si="2"/>
        <v>10000</v>
      </c>
    </row>
    <row r="15" spans="1:13" x14ac:dyDescent="0.25">
      <c r="A15" s="49" t="s">
        <v>51</v>
      </c>
      <c r="B15" s="54" t="s">
        <v>61</v>
      </c>
      <c r="C15" s="12" t="s">
        <v>37</v>
      </c>
      <c r="D15" s="23" t="s">
        <v>72</v>
      </c>
      <c r="E15" s="26"/>
      <c r="F15" s="78"/>
      <c r="G15" s="63">
        <v>24</v>
      </c>
      <c r="H15" s="88" t="s">
        <v>13</v>
      </c>
      <c r="I15" s="66">
        <v>0</v>
      </c>
      <c r="J15" s="13">
        <v>250</v>
      </c>
      <c r="K15" s="14">
        <f t="shared" si="0"/>
        <v>0</v>
      </c>
      <c r="L15" s="14">
        <f t="shared" si="1"/>
        <v>6000</v>
      </c>
      <c r="M15" s="15">
        <f t="shared" si="2"/>
        <v>6000</v>
      </c>
    </row>
    <row r="16" spans="1:13" ht="15.75" thickBot="1" x14ac:dyDescent="0.3">
      <c r="A16" s="51" t="s">
        <v>51</v>
      </c>
      <c r="B16" s="55" t="s">
        <v>62</v>
      </c>
      <c r="C16" s="12" t="s">
        <v>35</v>
      </c>
      <c r="D16" s="59" t="s">
        <v>73</v>
      </c>
      <c r="E16" s="25"/>
      <c r="F16" s="79"/>
      <c r="G16" s="64">
        <v>1</v>
      </c>
      <c r="H16" s="89" t="s">
        <v>33</v>
      </c>
      <c r="I16" s="66">
        <v>7200</v>
      </c>
      <c r="J16" s="13">
        <v>0</v>
      </c>
      <c r="K16" s="14">
        <f t="shared" si="0"/>
        <v>7200</v>
      </c>
      <c r="L16" s="14">
        <f t="shared" si="1"/>
        <v>0</v>
      </c>
      <c r="M16" s="15">
        <f t="shared" si="2"/>
        <v>7200</v>
      </c>
    </row>
    <row r="17" spans="1:13" ht="15.75" thickBot="1" x14ac:dyDescent="0.3">
      <c r="A17" s="46" t="s">
        <v>49</v>
      </c>
      <c r="B17" s="72" t="s">
        <v>139</v>
      </c>
      <c r="C17" s="6"/>
      <c r="D17" s="6"/>
      <c r="E17" s="7"/>
      <c r="F17" s="8"/>
      <c r="G17" s="91"/>
      <c r="H17" s="69"/>
      <c r="I17" s="9"/>
      <c r="J17" s="9"/>
      <c r="K17" s="10"/>
      <c r="L17" s="10"/>
      <c r="M17" s="11">
        <f>SUM(M18:M67)</f>
        <v>2752017.0000000005</v>
      </c>
    </row>
    <row r="18" spans="1:13" ht="171.75" customHeight="1" x14ac:dyDescent="0.25">
      <c r="A18" s="49" t="s">
        <v>138</v>
      </c>
      <c r="B18" s="53" t="s">
        <v>52</v>
      </c>
      <c r="C18" s="12" t="s">
        <v>38</v>
      </c>
      <c r="D18" s="57" t="s">
        <v>74</v>
      </c>
      <c r="E18" s="74" t="s">
        <v>141</v>
      </c>
      <c r="F18" s="80"/>
      <c r="G18" s="93">
        <v>1</v>
      </c>
      <c r="H18" s="32" t="s">
        <v>12</v>
      </c>
      <c r="I18" s="66">
        <v>548000</v>
      </c>
      <c r="J18" s="13">
        <f>I18*0.05</f>
        <v>27400</v>
      </c>
      <c r="K18" s="14">
        <f>G18*I18</f>
        <v>548000</v>
      </c>
      <c r="L18" s="14">
        <f>G18*J18</f>
        <v>27400</v>
      </c>
      <c r="M18" s="15">
        <f t="shared" ref="M18" si="3">L18+K18</f>
        <v>575400</v>
      </c>
    </row>
    <row r="19" spans="1:13" ht="51" x14ac:dyDescent="0.25">
      <c r="A19" s="50" t="s">
        <v>138</v>
      </c>
      <c r="B19" s="54" t="s">
        <v>103</v>
      </c>
      <c r="C19" s="12" t="s">
        <v>38</v>
      </c>
      <c r="D19" s="58" t="s">
        <v>75</v>
      </c>
      <c r="E19" s="75" t="s">
        <v>142</v>
      </c>
      <c r="F19" s="80"/>
      <c r="G19" s="63">
        <v>1</v>
      </c>
      <c r="H19" s="24" t="s">
        <v>12</v>
      </c>
      <c r="I19" s="66">
        <v>111250</v>
      </c>
      <c r="J19" s="13">
        <f>I19*0.05</f>
        <v>5562.5</v>
      </c>
      <c r="K19" s="14">
        <f>G19*I19</f>
        <v>111250</v>
      </c>
      <c r="L19" s="14">
        <f>G19*J19</f>
        <v>5562.5</v>
      </c>
      <c r="M19" s="15">
        <f t="shared" ref="M19" si="4">L19+K19</f>
        <v>116812.5</v>
      </c>
    </row>
    <row r="20" spans="1:13" x14ac:dyDescent="0.25">
      <c r="A20" s="50" t="s">
        <v>138</v>
      </c>
      <c r="B20" s="54" t="s">
        <v>104</v>
      </c>
      <c r="C20" s="12" t="s">
        <v>38</v>
      </c>
      <c r="D20" s="58" t="s">
        <v>76</v>
      </c>
      <c r="E20" s="75"/>
      <c r="F20" s="80"/>
      <c r="G20" s="63">
        <v>1</v>
      </c>
      <c r="H20" s="24" t="s">
        <v>12</v>
      </c>
      <c r="I20" s="66">
        <v>3630</v>
      </c>
      <c r="J20" s="13">
        <f t="shared" ref="J20:J65" si="5">I20*0.1</f>
        <v>363</v>
      </c>
      <c r="K20" s="14">
        <f t="shared" ref="K20:K28" si="6">G20*I20</f>
        <v>3630</v>
      </c>
      <c r="L20" s="14">
        <f t="shared" ref="L20:L28" si="7">G20*J20</f>
        <v>363</v>
      </c>
      <c r="M20" s="15">
        <f t="shared" ref="M20:M28" si="8">L20+K20</f>
        <v>3993</v>
      </c>
    </row>
    <row r="21" spans="1:13" x14ac:dyDescent="0.25">
      <c r="A21" s="49" t="s">
        <v>138</v>
      </c>
      <c r="B21" s="54" t="s">
        <v>105</v>
      </c>
      <c r="C21" s="12" t="s">
        <v>38</v>
      </c>
      <c r="D21" s="58" t="s">
        <v>77</v>
      </c>
      <c r="E21" s="75"/>
      <c r="F21" s="80"/>
      <c r="G21" s="63">
        <v>1</v>
      </c>
      <c r="H21" s="24" t="s">
        <v>12</v>
      </c>
      <c r="I21" s="66">
        <v>6500</v>
      </c>
      <c r="J21" s="13">
        <f t="shared" si="5"/>
        <v>650</v>
      </c>
      <c r="K21" s="14">
        <f t="shared" si="6"/>
        <v>6500</v>
      </c>
      <c r="L21" s="14">
        <f t="shared" si="7"/>
        <v>650</v>
      </c>
      <c r="M21" s="15">
        <f t="shared" si="8"/>
        <v>7150</v>
      </c>
    </row>
    <row r="22" spans="1:13" x14ac:dyDescent="0.25">
      <c r="A22" s="49" t="s">
        <v>138</v>
      </c>
      <c r="B22" s="54" t="s">
        <v>106</v>
      </c>
      <c r="C22" s="12" t="s">
        <v>38</v>
      </c>
      <c r="D22" s="58" t="s">
        <v>78</v>
      </c>
      <c r="E22" s="75"/>
      <c r="F22" s="80"/>
      <c r="G22" s="63">
        <v>1</v>
      </c>
      <c r="H22" s="24" t="s">
        <v>12</v>
      </c>
      <c r="I22" s="66">
        <v>7838</v>
      </c>
      <c r="J22" s="13">
        <f t="shared" si="5"/>
        <v>783.80000000000007</v>
      </c>
      <c r="K22" s="14">
        <f t="shared" si="6"/>
        <v>7838</v>
      </c>
      <c r="L22" s="14">
        <f t="shared" si="7"/>
        <v>783.80000000000007</v>
      </c>
      <c r="M22" s="15">
        <f t="shared" si="8"/>
        <v>8621.7999999999993</v>
      </c>
    </row>
    <row r="23" spans="1:13" ht="25.5" x14ac:dyDescent="0.25">
      <c r="A23" s="49" t="s">
        <v>138</v>
      </c>
      <c r="B23" s="54" t="s">
        <v>107</v>
      </c>
      <c r="C23" s="12" t="s">
        <v>38</v>
      </c>
      <c r="D23" s="58" t="s">
        <v>79</v>
      </c>
      <c r="E23" s="75"/>
      <c r="F23" s="80"/>
      <c r="G23" s="63">
        <v>1</v>
      </c>
      <c r="H23" s="24" t="s">
        <v>12</v>
      </c>
      <c r="I23" s="66">
        <v>10716</v>
      </c>
      <c r="J23" s="13">
        <f t="shared" si="5"/>
        <v>1071.6000000000001</v>
      </c>
      <c r="K23" s="14">
        <f t="shared" si="6"/>
        <v>10716</v>
      </c>
      <c r="L23" s="14">
        <f t="shared" si="7"/>
        <v>1071.6000000000001</v>
      </c>
      <c r="M23" s="15">
        <f t="shared" si="8"/>
        <v>11787.6</v>
      </c>
    </row>
    <row r="24" spans="1:13" ht="26.25" thickBot="1" x14ac:dyDescent="0.3">
      <c r="A24" s="49" t="s">
        <v>138</v>
      </c>
      <c r="B24" s="54" t="s">
        <v>108</v>
      </c>
      <c r="C24" s="12" t="s">
        <v>38</v>
      </c>
      <c r="D24" s="58" t="s">
        <v>80</v>
      </c>
      <c r="E24" s="75"/>
      <c r="F24" s="81"/>
      <c r="G24" s="63">
        <v>1</v>
      </c>
      <c r="H24" s="24" t="s">
        <v>12</v>
      </c>
      <c r="I24" s="66">
        <v>20700</v>
      </c>
      <c r="J24" s="13">
        <f t="shared" si="5"/>
        <v>2070</v>
      </c>
      <c r="K24" s="14">
        <f t="shared" si="6"/>
        <v>20700</v>
      </c>
      <c r="L24" s="14">
        <f t="shared" si="7"/>
        <v>2070</v>
      </c>
      <c r="M24" s="15">
        <f t="shared" si="8"/>
        <v>22770</v>
      </c>
    </row>
    <row r="25" spans="1:13" ht="26.25" thickBot="1" x14ac:dyDescent="0.3">
      <c r="A25" s="49" t="s">
        <v>138</v>
      </c>
      <c r="B25" s="54" t="s">
        <v>109</v>
      </c>
      <c r="C25" s="6" t="s">
        <v>17</v>
      </c>
      <c r="D25" s="58" t="s">
        <v>81</v>
      </c>
      <c r="E25" s="76"/>
      <c r="F25" s="82"/>
      <c r="G25" s="63">
        <v>1</v>
      </c>
      <c r="H25" s="24" t="s">
        <v>12</v>
      </c>
      <c r="I25" s="66">
        <v>15900</v>
      </c>
      <c r="J25" s="13">
        <f t="shared" si="5"/>
        <v>1590</v>
      </c>
      <c r="K25" s="14">
        <f t="shared" si="6"/>
        <v>15900</v>
      </c>
      <c r="L25" s="14">
        <f t="shared" si="7"/>
        <v>1590</v>
      </c>
      <c r="M25" s="15">
        <f t="shared" si="8"/>
        <v>17490</v>
      </c>
    </row>
    <row r="26" spans="1:13" ht="17.25" customHeight="1" x14ac:dyDescent="0.25">
      <c r="A26" s="49" t="s">
        <v>138</v>
      </c>
      <c r="B26" s="54" t="s">
        <v>110</v>
      </c>
      <c r="C26" s="39"/>
      <c r="D26" s="58" t="s">
        <v>82</v>
      </c>
      <c r="E26" s="75"/>
      <c r="F26" s="39"/>
      <c r="G26" s="63">
        <v>1</v>
      </c>
      <c r="H26" s="24" t="s">
        <v>12</v>
      </c>
      <c r="I26" s="66">
        <v>12544</v>
      </c>
      <c r="J26" s="13">
        <f t="shared" si="5"/>
        <v>1254.4000000000001</v>
      </c>
      <c r="K26" s="14">
        <f t="shared" si="6"/>
        <v>12544</v>
      </c>
      <c r="L26" s="14">
        <f t="shared" si="7"/>
        <v>1254.4000000000001</v>
      </c>
      <c r="M26" s="15">
        <f t="shared" si="8"/>
        <v>13798.4</v>
      </c>
    </row>
    <row r="27" spans="1:13" x14ac:dyDescent="0.25">
      <c r="A27" s="49" t="s">
        <v>138</v>
      </c>
      <c r="B27" s="54" t="s">
        <v>111</v>
      </c>
      <c r="C27" s="12" t="s">
        <v>40</v>
      </c>
      <c r="D27" s="58" t="s">
        <v>83</v>
      </c>
      <c r="E27" s="75"/>
      <c r="F27" s="78"/>
      <c r="G27" s="63">
        <v>1</v>
      </c>
      <c r="H27" s="24" t="s">
        <v>12</v>
      </c>
      <c r="I27" s="66">
        <v>9393</v>
      </c>
      <c r="J27" s="13">
        <f t="shared" si="5"/>
        <v>939.30000000000007</v>
      </c>
      <c r="K27" s="14">
        <f t="shared" si="6"/>
        <v>9393</v>
      </c>
      <c r="L27" s="14">
        <f t="shared" si="7"/>
        <v>939.30000000000007</v>
      </c>
      <c r="M27" s="15">
        <f t="shared" si="8"/>
        <v>10332.299999999999</v>
      </c>
    </row>
    <row r="28" spans="1:13" ht="198" customHeight="1" x14ac:dyDescent="0.25">
      <c r="A28" s="49" t="s">
        <v>138</v>
      </c>
      <c r="B28" s="54" t="s">
        <v>112</v>
      </c>
      <c r="C28" s="12" t="s">
        <v>40</v>
      </c>
      <c r="D28" s="58" t="s">
        <v>84</v>
      </c>
      <c r="E28" s="75"/>
      <c r="F28" s="78"/>
      <c r="G28" s="63">
        <v>1</v>
      </c>
      <c r="H28" s="24" t="s">
        <v>12</v>
      </c>
      <c r="I28" s="66">
        <v>41900</v>
      </c>
      <c r="J28" s="13">
        <f t="shared" si="5"/>
        <v>4190</v>
      </c>
      <c r="K28" s="14">
        <f t="shared" si="6"/>
        <v>41900</v>
      </c>
      <c r="L28" s="14">
        <f t="shared" si="7"/>
        <v>4190</v>
      </c>
      <c r="M28" s="15">
        <f t="shared" si="8"/>
        <v>46090</v>
      </c>
    </row>
    <row r="29" spans="1:13" ht="15" customHeight="1" x14ac:dyDescent="0.25">
      <c r="A29" s="49" t="s">
        <v>138</v>
      </c>
      <c r="B29" s="54" t="s">
        <v>113</v>
      </c>
      <c r="C29" s="12" t="s">
        <v>40</v>
      </c>
      <c r="D29" s="58" t="s">
        <v>85</v>
      </c>
      <c r="E29" s="75"/>
      <c r="F29" s="78"/>
      <c r="G29" s="63">
        <v>1</v>
      </c>
      <c r="H29" s="24" t="s">
        <v>12</v>
      </c>
      <c r="I29" s="66">
        <v>8700</v>
      </c>
      <c r="J29" s="13">
        <f t="shared" si="5"/>
        <v>870</v>
      </c>
      <c r="K29" s="14">
        <f t="shared" ref="K29:K36" si="9">G29*I29</f>
        <v>8700</v>
      </c>
      <c r="L29" s="14">
        <f t="shared" ref="L29:L36" si="10">G29*J29</f>
        <v>870</v>
      </c>
      <c r="M29" s="15">
        <f t="shared" ref="M29:M36" si="11">L29+K29</f>
        <v>9570</v>
      </c>
    </row>
    <row r="30" spans="1:13" ht="15" customHeight="1" x14ac:dyDescent="0.25">
      <c r="A30" s="49" t="s">
        <v>138</v>
      </c>
      <c r="B30" s="54" t="s">
        <v>114</v>
      </c>
      <c r="C30" s="12" t="s">
        <v>40</v>
      </c>
      <c r="D30" s="58" t="s">
        <v>86</v>
      </c>
      <c r="E30" s="75"/>
      <c r="F30" s="78"/>
      <c r="G30" s="63">
        <v>1</v>
      </c>
      <c r="H30" s="24" t="s">
        <v>12</v>
      </c>
      <c r="I30" s="66">
        <v>6700</v>
      </c>
      <c r="J30" s="13">
        <f t="shared" si="5"/>
        <v>670</v>
      </c>
      <c r="K30" s="14">
        <f t="shared" si="9"/>
        <v>6700</v>
      </c>
      <c r="L30" s="14">
        <f t="shared" si="10"/>
        <v>670</v>
      </c>
      <c r="M30" s="15">
        <f t="shared" si="11"/>
        <v>7370</v>
      </c>
    </row>
    <row r="31" spans="1:13" ht="33.75" customHeight="1" x14ac:dyDescent="0.25">
      <c r="A31" s="49" t="s">
        <v>138</v>
      </c>
      <c r="B31" s="54" t="s">
        <v>115</v>
      </c>
      <c r="C31" s="12" t="s">
        <v>40</v>
      </c>
      <c r="D31" s="58" t="s">
        <v>272</v>
      </c>
      <c r="E31" s="75"/>
      <c r="F31" s="78"/>
      <c r="G31" s="63">
        <v>1</v>
      </c>
      <c r="H31" s="24" t="s">
        <v>33</v>
      </c>
      <c r="I31" s="66">
        <v>6000</v>
      </c>
      <c r="J31" s="13">
        <v>0</v>
      </c>
      <c r="K31" s="14">
        <f t="shared" si="9"/>
        <v>6000</v>
      </c>
      <c r="L31" s="14">
        <f t="shared" si="10"/>
        <v>0</v>
      </c>
      <c r="M31" s="15">
        <f t="shared" si="11"/>
        <v>6000</v>
      </c>
    </row>
    <row r="32" spans="1:13" ht="102" customHeight="1" x14ac:dyDescent="0.25">
      <c r="A32" s="49" t="s">
        <v>138</v>
      </c>
      <c r="B32" s="54" t="s">
        <v>116</v>
      </c>
      <c r="C32" s="12" t="s">
        <v>40</v>
      </c>
      <c r="D32" s="58" t="s">
        <v>271</v>
      </c>
      <c r="E32" s="75"/>
      <c r="F32" s="78"/>
      <c r="G32" s="63">
        <v>1</v>
      </c>
      <c r="H32" s="24" t="s">
        <v>33</v>
      </c>
      <c r="I32" s="66">
        <v>62000</v>
      </c>
      <c r="J32" s="13">
        <f>I32*0.2</f>
        <v>12400</v>
      </c>
      <c r="K32" s="14">
        <f t="shared" ref="K32" si="12">G32*I32</f>
        <v>62000</v>
      </c>
      <c r="L32" s="14">
        <f t="shared" ref="L32" si="13">G32*J32</f>
        <v>12400</v>
      </c>
      <c r="M32" s="15">
        <f t="shared" ref="M32" si="14">L32+K32</f>
        <v>74400</v>
      </c>
    </row>
    <row r="33" spans="1:13" ht="95.25" customHeight="1" x14ac:dyDescent="0.25">
      <c r="A33" s="49" t="s">
        <v>138</v>
      </c>
      <c r="B33" s="54" t="s">
        <v>273</v>
      </c>
      <c r="C33" s="12" t="s">
        <v>40</v>
      </c>
      <c r="D33" s="58" t="s">
        <v>87</v>
      </c>
      <c r="E33" s="75"/>
      <c r="F33" s="78"/>
      <c r="G33" s="63">
        <v>1</v>
      </c>
      <c r="H33" s="24" t="s">
        <v>33</v>
      </c>
      <c r="I33" s="66">
        <v>53000</v>
      </c>
      <c r="J33" s="13">
        <f>I33*0.2</f>
        <v>10600</v>
      </c>
      <c r="K33" s="14">
        <f t="shared" si="9"/>
        <v>53000</v>
      </c>
      <c r="L33" s="14">
        <f t="shared" si="10"/>
        <v>10600</v>
      </c>
      <c r="M33" s="15">
        <f t="shared" si="11"/>
        <v>63600</v>
      </c>
    </row>
    <row r="34" spans="1:13" x14ac:dyDescent="0.25">
      <c r="A34" s="49" t="s">
        <v>138</v>
      </c>
      <c r="B34" s="54" t="s">
        <v>274</v>
      </c>
      <c r="C34" s="12" t="s">
        <v>40</v>
      </c>
      <c r="D34" s="58" t="s">
        <v>88</v>
      </c>
      <c r="E34" s="75"/>
      <c r="F34" s="78"/>
      <c r="G34" s="63">
        <v>1</v>
      </c>
      <c r="H34" s="24" t="s">
        <v>12</v>
      </c>
      <c r="I34" s="66">
        <v>6000</v>
      </c>
      <c r="J34" s="13">
        <v>0</v>
      </c>
      <c r="K34" s="14">
        <f t="shared" si="9"/>
        <v>6000</v>
      </c>
      <c r="L34" s="14">
        <f t="shared" si="10"/>
        <v>0</v>
      </c>
      <c r="M34" s="15">
        <f t="shared" si="11"/>
        <v>6000</v>
      </c>
    </row>
    <row r="35" spans="1:13" ht="171.75" customHeight="1" x14ac:dyDescent="0.25">
      <c r="A35" s="49" t="s">
        <v>138</v>
      </c>
      <c r="B35" s="53">
        <v>2</v>
      </c>
      <c r="C35" s="12" t="s">
        <v>40</v>
      </c>
      <c r="D35" s="57" t="s">
        <v>74</v>
      </c>
      <c r="E35" s="74" t="s">
        <v>141</v>
      </c>
      <c r="F35" s="79"/>
      <c r="G35" s="93">
        <v>1</v>
      </c>
      <c r="H35" s="32" t="s">
        <v>12</v>
      </c>
      <c r="I35" s="66">
        <v>548000</v>
      </c>
      <c r="J35" s="13">
        <f>I35*0.05</f>
        <v>27400</v>
      </c>
      <c r="K35" s="14">
        <f t="shared" si="9"/>
        <v>548000</v>
      </c>
      <c r="L35" s="14">
        <f t="shared" si="10"/>
        <v>27400</v>
      </c>
      <c r="M35" s="15">
        <f t="shared" si="11"/>
        <v>575400</v>
      </c>
    </row>
    <row r="36" spans="1:13" ht="41.25" customHeight="1" x14ac:dyDescent="0.25">
      <c r="A36" s="50" t="s">
        <v>138</v>
      </c>
      <c r="B36" s="54" t="s">
        <v>117</v>
      </c>
      <c r="C36" s="12" t="s">
        <v>40</v>
      </c>
      <c r="D36" s="58" t="s">
        <v>75</v>
      </c>
      <c r="E36" s="75" t="s">
        <v>142</v>
      </c>
      <c r="F36" s="79"/>
      <c r="G36" s="63">
        <v>1</v>
      </c>
      <c r="H36" s="24" t="s">
        <v>12</v>
      </c>
      <c r="I36" s="66">
        <v>111250</v>
      </c>
      <c r="J36" s="13">
        <f>I36*0.05</f>
        <v>5562.5</v>
      </c>
      <c r="K36" s="14">
        <f t="shared" si="9"/>
        <v>111250</v>
      </c>
      <c r="L36" s="14">
        <f t="shared" si="10"/>
        <v>5562.5</v>
      </c>
      <c r="M36" s="15">
        <f t="shared" si="11"/>
        <v>116812.5</v>
      </c>
    </row>
    <row r="37" spans="1:13" x14ac:dyDescent="0.25">
      <c r="A37" s="50" t="s">
        <v>138</v>
      </c>
      <c r="B37" s="54" t="s">
        <v>118</v>
      </c>
      <c r="C37" s="12" t="s">
        <v>40</v>
      </c>
      <c r="D37" s="58" t="s">
        <v>76</v>
      </c>
      <c r="E37" s="75"/>
      <c r="F37" s="79"/>
      <c r="G37" s="63">
        <v>1</v>
      </c>
      <c r="H37" s="24" t="s">
        <v>12</v>
      </c>
      <c r="I37" s="66">
        <v>3630</v>
      </c>
      <c r="J37" s="13">
        <f t="shared" si="5"/>
        <v>363</v>
      </c>
      <c r="K37" s="14">
        <f t="shared" ref="K37:K44" si="15">G37*I37</f>
        <v>3630</v>
      </c>
      <c r="L37" s="14">
        <f t="shared" ref="L37:L44" si="16">G37*J37</f>
        <v>363</v>
      </c>
      <c r="M37" s="15">
        <f t="shared" ref="M37:M44" si="17">L37+K37</f>
        <v>3993</v>
      </c>
    </row>
    <row r="38" spans="1:13" x14ac:dyDescent="0.25">
      <c r="A38" s="49" t="s">
        <v>138</v>
      </c>
      <c r="B38" s="54" t="s">
        <v>119</v>
      </c>
      <c r="C38" s="12" t="s">
        <v>40</v>
      </c>
      <c r="D38" s="58" t="s">
        <v>77</v>
      </c>
      <c r="E38" s="75"/>
      <c r="F38" s="79"/>
      <c r="G38" s="63">
        <v>1</v>
      </c>
      <c r="H38" s="24" t="s">
        <v>12</v>
      </c>
      <c r="I38" s="66">
        <v>6500</v>
      </c>
      <c r="J38" s="13">
        <f t="shared" si="5"/>
        <v>650</v>
      </c>
      <c r="K38" s="14">
        <f t="shared" si="15"/>
        <v>6500</v>
      </c>
      <c r="L38" s="14">
        <f t="shared" si="16"/>
        <v>650</v>
      </c>
      <c r="M38" s="15">
        <f t="shared" si="17"/>
        <v>7150</v>
      </c>
    </row>
    <row r="39" spans="1:13" x14ac:dyDescent="0.25">
      <c r="A39" s="49" t="s">
        <v>138</v>
      </c>
      <c r="B39" s="54" t="s">
        <v>120</v>
      </c>
      <c r="C39" s="12" t="s">
        <v>40</v>
      </c>
      <c r="D39" s="58" t="s">
        <v>78</v>
      </c>
      <c r="E39" s="75"/>
      <c r="F39" s="79"/>
      <c r="G39" s="63">
        <v>1</v>
      </c>
      <c r="H39" s="24" t="s">
        <v>12</v>
      </c>
      <c r="I39" s="66">
        <v>7838</v>
      </c>
      <c r="J39" s="13">
        <f t="shared" si="5"/>
        <v>783.80000000000007</v>
      </c>
      <c r="K39" s="14">
        <f t="shared" si="15"/>
        <v>7838</v>
      </c>
      <c r="L39" s="14">
        <f t="shared" si="16"/>
        <v>783.80000000000007</v>
      </c>
      <c r="M39" s="15">
        <f t="shared" si="17"/>
        <v>8621.7999999999993</v>
      </c>
    </row>
    <row r="40" spans="1:13" ht="25.5" x14ac:dyDescent="0.25">
      <c r="A40" s="49" t="s">
        <v>138</v>
      </c>
      <c r="B40" s="54" t="s">
        <v>121</v>
      </c>
      <c r="C40" s="12" t="s">
        <v>40</v>
      </c>
      <c r="D40" s="58" t="s">
        <v>79</v>
      </c>
      <c r="E40" s="75"/>
      <c r="F40" s="79"/>
      <c r="G40" s="63">
        <v>1</v>
      </c>
      <c r="H40" s="24" t="s">
        <v>12</v>
      </c>
      <c r="I40" s="66">
        <v>10716</v>
      </c>
      <c r="J40" s="13">
        <f t="shared" si="5"/>
        <v>1071.6000000000001</v>
      </c>
      <c r="K40" s="14">
        <f t="shared" si="15"/>
        <v>10716</v>
      </c>
      <c r="L40" s="14">
        <f t="shared" si="16"/>
        <v>1071.6000000000001</v>
      </c>
      <c r="M40" s="15">
        <f t="shared" si="17"/>
        <v>11787.6</v>
      </c>
    </row>
    <row r="41" spans="1:13" ht="25.5" x14ac:dyDescent="0.25">
      <c r="A41" s="49" t="s">
        <v>138</v>
      </c>
      <c r="B41" s="54" t="s">
        <v>122</v>
      </c>
      <c r="C41" s="12" t="s">
        <v>40</v>
      </c>
      <c r="D41" s="58" t="s">
        <v>80</v>
      </c>
      <c r="E41" s="75"/>
      <c r="F41" s="79"/>
      <c r="G41" s="63">
        <v>1</v>
      </c>
      <c r="H41" s="24" t="s">
        <v>12</v>
      </c>
      <c r="I41" s="66">
        <v>20700</v>
      </c>
      <c r="J41" s="13">
        <f t="shared" si="5"/>
        <v>2070</v>
      </c>
      <c r="K41" s="14">
        <f t="shared" si="15"/>
        <v>20700</v>
      </c>
      <c r="L41" s="14">
        <f t="shared" si="16"/>
        <v>2070</v>
      </c>
      <c r="M41" s="15">
        <f t="shared" si="17"/>
        <v>22770</v>
      </c>
    </row>
    <row r="42" spans="1:13" ht="25.5" x14ac:dyDescent="0.25">
      <c r="A42" s="49" t="s">
        <v>138</v>
      </c>
      <c r="B42" s="54" t="s">
        <v>123</v>
      </c>
      <c r="C42" s="12" t="s">
        <v>40</v>
      </c>
      <c r="D42" s="58" t="s">
        <v>81</v>
      </c>
      <c r="E42" s="75"/>
      <c r="F42" s="79"/>
      <c r="G42" s="63">
        <v>1</v>
      </c>
      <c r="H42" s="24" t="s">
        <v>12</v>
      </c>
      <c r="I42" s="66">
        <v>15900</v>
      </c>
      <c r="J42" s="13">
        <f t="shared" si="5"/>
        <v>1590</v>
      </c>
      <c r="K42" s="14">
        <f t="shared" si="15"/>
        <v>15900</v>
      </c>
      <c r="L42" s="14">
        <f t="shared" si="16"/>
        <v>1590</v>
      </c>
      <c r="M42" s="15">
        <f t="shared" si="17"/>
        <v>17490</v>
      </c>
    </row>
    <row r="43" spans="1:13" x14ac:dyDescent="0.25">
      <c r="A43" s="49" t="s">
        <v>138</v>
      </c>
      <c r="B43" s="54" t="s">
        <v>124</v>
      </c>
      <c r="C43" s="12" t="s">
        <v>40</v>
      </c>
      <c r="D43" s="58" t="s">
        <v>82</v>
      </c>
      <c r="E43" s="75"/>
      <c r="F43" s="79"/>
      <c r="G43" s="63">
        <v>1</v>
      </c>
      <c r="H43" s="24" t="s">
        <v>12</v>
      </c>
      <c r="I43" s="66">
        <v>12544</v>
      </c>
      <c r="J43" s="13">
        <f t="shared" si="5"/>
        <v>1254.4000000000001</v>
      </c>
      <c r="K43" s="14">
        <f t="shared" si="15"/>
        <v>12544</v>
      </c>
      <c r="L43" s="14">
        <f t="shared" si="16"/>
        <v>1254.4000000000001</v>
      </c>
      <c r="M43" s="15">
        <f t="shared" si="17"/>
        <v>13798.4</v>
      </c>
    </row>
    <row r="44" spans="1:13" x14ac:dyDescent="0.25">
      <c r="A44" s="49" t="s">
        <v>138</v>
      </c>
      <c r="B44" s="54" t="s">
        <v>125</v>
      </c>
      <c r="C44" s="12" t="s">
        <v>40</v>
      </c>
      <c r="D44" s="58" t="s">
        <v>83</v>
      </c>
      <c r="E44" s="75"/>
      <c r="F44" s="79"/>
      <c r="G44" s="63">
        <v>1</v>
      </c>
      <c r="H44" s="24" t="s">
        <v>12</v>
      </c>
      <c r="I44" s="66">
        <v>9393</v>
      </c>
      <c r="J44" s="13">
        <f t="shared" si="5"/>
        <v>939.30000000000007</v>
      </c>
      <c r="K44" s="14">
        <f t="shared" si="15"/>
        <v>9393</v>
      </c>
      <c r="L44" s="14">
        <f t="shared" si="16"/>
        <v>939.30000000000007</v>
      </c>
      <c r="M44" s="15">
        <f t="shared" si="17"/>
        <v>10332.299999999999</v>
      </c>
    </row>
    <row r="45" spans="1:13" ht="196.5" customHeight="1" x14ac:dyDescent="0.25">
      <c r="A45" s="49" t="s">
        <v>138</v>
      </c>
      <c r="B45" s="54" t="s">
        <v>126</v>
      </c>
      <c r="C45" s="12" t="s">
        <v>40</v>
      </c>
      <c r="D45" s="58" t="s">
        <v>84</v>
      </c>
      <c r="E45" s="75"/>
      <c r="F45" s="79"/>
      <c r="G45" s="63">
        <v>1</v>
      </c>
      <c r="H45" s="24" t="s">
        <v>12</v>
      </c>
      <c r="I45" s="66">
        <v>41900</v>
      </c>
      <c r="J45" s="13">
        <f t="shared" si="5"/>
        <v>4190</v>
      </c>
      <c r="K45" s="14">
        <f t="shared" ref="K45:K48" si="18">G45*I45</f>
        <v>41900</v>
      </c>
      <c r="L45" s="14">
        <f t="shared" ref="L45:L48" si="19">G45*J45</f>
        <v>4190</v>
      </c>
      <c r="M45" s="15">
        <f t="shared" ref="M45:M48" si="20">L45+K45</f>
        <v>46090</v>
      </c>
    </row>
    <row r="46" spans="1:13" ht="17.25" customHeight="1" x14ac:dyDescent="0.25">
      <c r="A46" s="49" t="s">
        <v>138</v>
      </c>
      <c r="B46" s="54" t="s">
        <v>127</v>
      </c>
      <c r="C46" s="12" t="s">
        <v>40</v>
      </c>
      <c r="D46" s="58" t="s">
        <v>86</v>
      </c>
      <c r="E46" s="75"/>
      <c r="F46" s="79"/>
      <c r="G46" s="63">
        <v>1</v>
      </c>
      <c r="H46" s="24" t="s">
        <v>12</v>
      </c>
      <c r="I46" s="66">
        <v>6700</v>
      </c>
      <c r="J46" s="13">
        <f t="shared" si="5"/>
        <v>670</v>
      </c>
      <c r="K46" s="14">
        <f t="shared" si="18"/>
        <v>6700</v>
      </c>
      <c r="L46" s="14">
        <f t="shared" si="19"/>
        <v>670</v>
      </c>
      <c r="M46" s="15">
        <f t="shared" si="20"/>
        <v>7370</v>
      </c>
    </row>
    <row r="47" spans="1:13" ht="33.75" customHeight="1" x14ac:dyDescent="0.25">
      <c r="A47" s="49" t="s">
        <v>138</v>
      </c>
      <c r="B47" s="54" t="s">
        <v>128</v>
      </c>
      <c r="C47" s="12" t="s">
        <v>40</v>
      </c>
      <c r="D47" s="58" t="s">
        <v>272</v>
      </c>
      <c r="E47" s="75"/>
      <c r="F47" s="78"/>
      <c r="G47" s="63">
        <v>1</v>
      </c>
      <c r="H47" s="24" t="s">
        <v>33</v>
      </c>
      <c r="I47" s="66">
        <v>6000</v>
      </c>
      <c r="J47" s="13">
        <v>0</v>
      </c>
      <c r="K47" s="14">
        <f t="shared" si="18"/>
        <v>6000</v>
      </c>
      <c r="L47" s="14">
        <f t="shared" si="19"/>
        <v>0</v>
      </c>
      <c r="M47" s="15">
        <f t="shared" si="20"/>
        <v>6000</v>
      </c>
    </row>
    <row r="48" spans="1:13" ht="102" customHeight="1" x14ac:dyDescent="0.25">
      <c r="A48" s="49" t="s">
        <v>138</v>
      </c>
      <c r="B48" s="54" t="s">
        <v>129</v>
      </c>
      <c r="C48" s="12" t="s">
        <v>40</v>
      </c>
      <c r="D48" s="58" t="s">
        <v>271</v>
      </c>
      <c r="E48" s="75"/>
      <c r="F48" s="78"/>
      <c r="G48" s="63">
        <v>1</v>
      </c>
      <c r="H48" s="24" t="s">
        <v>33</v>
      </c>
      <c r="I48" s="66">
        <v>62000</v>
      </c>
      <c r="J48" s="13">
        <f>I48*0.2</f>
        <v>12400</v>
      </c>
      <c r="K48" s="14">
        <f t="shared" si="18"/>
        <v>62000</v>
      </c>
      <c r="L48" s="14">
        <f t="shared" si="19"/>
        <v>12400</v>
      </c>
      <c r="M48" s="15">
        <f t="shared" si="20"/>
        <v>74400</v>
      </c>
    </row>
    <row r="49" spans="1:13" ht="96" customHeight="1" x14ac:dyDescent="0.25">
      <c r="A49" s="49" t="s">
        <v>138</v>
      </c>
      <c r="B49" s="54" t="s">
        <v>275</v>
      </c>
      <c r="C49" s="12" t="s">
        <v>40</v>
      </c>
      <c r="D49" s="58" t="s">
        <v>87</v>
      </c>
      <c r="E49" s="75"/>
      <c r="F49" s="79"/>
      <c r="G49" s="63">
        <v>1</v>
      </c>
      <c r="H49" s="24" t="s">
        <v>33</v>
      </c>
      <c r="I49" s="66">
        <v>53000</v>
      </c>
      <c r="J49" s="13">
        <f>I49*0.2</f>
        <v>10600</v>
      </c>
      <c r="K49" s="14">
        <f t="shared" ref="K49:K51" si="21">G49*I49</f>
        <v>53000</v>
      </c>
      <c r="L49" s="14">
        <f t="shared" ref="L49:L51" si="22">G49*J49</f>
        <v>10600</v>
      </c>
      <c r="M49" s="15">
        <f t="shared" ref="M49:M51" si="23">L49+K49</f>
        <v>63600</v>
      </c>
    </row>
    <row r="50" spans="1:13" x14ac:dyDescent="0.25">
      <c r="A50" s="49" t="s">
        <v>138</v>
      </c>
      <c r="B50" s="54" t="s">
        <v>276</v>
      </c>
      <c r="C50" s="12" t="s">
        <v>40</v>
      </c>
      <c r="D50" s="58" t="s">
        <v>88</v>
      </c>
      <c r="E50" s="75"/>
      <c r="F50" s="79"/>
      <c r="G50" s="63">
        <v>1</v>
      </c>
      <c r="H50" s="24" t="s">
        <v>12</v>
      </c>
      <c r="I50" s="66">
        <v>6000</v>
      </c>
      <c r="J50" s="13">
        <v>0</v>
      </c>
      <c r="K50" s="14">
        <f t="shared" si="21"/>
        <v>6000</v>
      </c>
      <c r="L50" s="14">
        <f t="shared" si="22"/>
        <v>0</v>
      </c>
      <c r="M50" s="15">
        <f t="shared" si="23"/>
        <v>6000</v>
      </c>
    </row>
    <row r="51" spans="1:13" ht="42.75" customHeight="1" x14ac:dyDescent="0.25">
      <c r="A51" s="49" t="s">
        <v>138</v>
      </c>
      <c r="B51" s="54" t="s">
        <v>54</v>
      </c>
      <c r="C51" s="12" t="s">
        <v>40</v>
      </c>
      <c r="D51" s="71" t="s">
        <v>89</v>
      </c>
      <c r="E51" s="75" t="s">
        <v>143</v>
      </c>
      <c r="F51" s="79"/>
      <c r="G51" s="63">
        <v>1</v>
      </c>
      <c r="H51" s="24" t="s">
        <v>12</v>
      </c>
      <c r="I51" s="66">
        <v>44000</v>
      </c>
      <c r="J51" s="13">
        <f t="shared" si="5"/>
        <v>4400</v>
      </c>
      <c r="K51" s="14">
        <f t="shared" si="21"/>
        <v>44000</v>
      </c>
      <c r="L51" s="14">
        <f t="shared" si="22"/>
        <v>4400</v>
      </c>
      <c r="M51" s="15">
        <f t="shared" si="23"/>
        <v>48400</v>
      </c>
    </row>
    <row r="52" spans="1:13" x14ac:dyDescent="0.25">
      <c r="A52" s="49" t="s">
        <v>138</v>
      </c>
      <c r="B52" s="54" t="s">
        <v>55</v>
      </c>
      <c r="C52" s="12" t="s">
        <v>40</v>
      </c>
      <c r="D52" s="58" t="s">
        <v>90</v>
      </c>
      <c r="E52" s="75"/>
      <c r="F52" s="79"/>
      <c r="G52" s="63">
        <v>1</v>
      </c>
      <c r="H52" s="24" t="s">
        <v>12</v>
      </c>
      <c r="I52" s="66">
        <v>18501</v>
      </c>
      <c r="J52" s="13">
        <f t="shared" si="5"/>
        <v>1850.1000000000001</v>
      </c>
      <c r="K52" s="14">
        <f t="shared" ref="K52:K56" si="24">G52*I52</f>
        <v>18501</v>
      </c>
      <c r="L52" s="14">
        <f t="shared" ref="L52:L56" si="25">G52*J52</f>
        <v>1850.1000000000001</v>
      </c>
      <c r="M52" s="15">
        <f t="shared" ref="M52:M56" si="26">L52+K52</f>
        <v>20351.099999999999</v>
      </c>
    </row>
    <row r="53" spans="1:13" ht="85.5" customHeight="1" x14ac:dyDescent="0.25">
      <c r="A53" s="49" t="s">
        <v>138</v>
      </c>
      <c r="B53" s="54" t="s">
        <v>56</v>
      </c>
      <c r="C53" s="12" t="s">
        <v>40</v>
      </c>
      <c r="D53" s="58" t="s">
        <v>91</v>
      </c>
      <c r="E53" s="75"/>
      <c r="F53" s="79"/>
      <c r="G53" s="63">
        <v>1</v>
      </c>
      <c r="H53" s="24" t="s">
        <v>12</v>
      </c>
      <c r="I53" s="66">
        <v>29000</v>
      </c>
      <c r="J53" s="13">
        <f t="shared" si="5"/>
        <v>2900</v>
      </c>
      <c r="K53" s="14">
        <f t="shared" si="24"/>
        <v>29000</v>
      </c>
      <c r="L53" s="14">
        <f t="shared" si="25"/>
        <v>2900</v>
      </c>
      <c r="M53" s="15">
        <f t="shared" si="26"/>
        <v>31900</v>
      </c>
    </row>
    <row r="54" spans="1:13" x14ac:dyDescent="0.25">
      <c r="A54" s="49" t="s">
        <v>138</v>
      </c>
      <c r="B54" s="54" t="s">
        <v>130</v>
      </c>
      <c r="C54" s="12" t="s">
        <v>40</v>
      </c>
      <c r="D54" s="58" t="s">
        <v>92</v>
      </c>
      <c r="E54" s="75"/>
      <c r="F54" s="79"/>
      <c r="G54" s="63">
        <v>1</v>
      </c>
      <c r="H54" s="24" t="s">
        <v>12</v>
      </c>
      <c r="I54" s="66">
        <v>4500</v>
      </c>
      <c r="J54" s="13">
        <v>0</v>
      </c>
      <c r="K54" s="14">
        <f t="shared" si="24"/>
        <v>4500</v>
      </c>
      <c r="L54" s="14">
        <f t="shared" si="25"/>
        <v>0</v>
      </c>
      <c r="M54" s="15">
        <f t="shared" si="26"/>
        <v>4500</v>
      </c>
    </row>
    <row r="55" spans="1:13" ht="176.25" customHeight="1" x14ac:dyDescent="0.25">
      <c r="A55" s="49" t="s">
        <v>138</v>
      </c>
      <c r="B55" s="54" t="s">
        <v>57</v>
      </c>
      <c r="C55" s="12" t="s">
        <v>39</v>
      </c>
      <c r="D55" s="58" t="s">
        <v>93</v>
      </c>
      <c r="E55" s="75" t="s">
        <v>144</v>
      </c>
      <c r="F55" s="78"/>
      <c r="G55" s="63">
        <v>1</v>
      </c>
      <c r="H55" s="24" t="s">
        <v>12</v>
      </c>
      <c r="I55" s="66">
        <v>132525</v>
      </c>
      <c r="J55" s="13">
        <f t="shared" si="5"/>
        <v>13252.5</v>
      </c>
      <c r="K55" s="14">
        <f t="shared" si="24"/>
        <v>132525</v>
      </c>
      <c r="L55" s="14">
        <f t="shared" si="25"/>
        <v>13252.5</v>
      </c>
      <c r="M55" s="15">
        <f t="shared" si="26"/>
        <v>145777.5</v>
      </c>
    </row>
    <row r="56" spans="1:13" ht="102" x14ac:dyDescent="0.25">
      <c r="A56" s="49" t="s">
        <v>138</v>
      </c>
      <c r="B56" s="54" t="s">
        <v>131</v>
      </c>
      <c r="C56" s="12" t="s">
        <v>41</v>
      </c>
      <c r="D56" s="58" t="s">
        <v>94</v>
      </c>
      <c r="E56" s="75" t="s">
        <v>145</v>
      </c>
      <c r="F56" s="79"/>
      <c r="G56" s="63">
        <v>1</v>
      </c>
      <c r="H56" s="24" t="s">
        <v>12</v>
      </c>
      <c r="I56" s="66">
        <v>79558</v>
      </c>
      <c r="J56" s="13">
        <f t="shared" si="5"/>
        <v>7955.8</v>
      </c>
      <c r="K56" s="14">
        <f t="shared" si="24"/>
        <v>79558</v>
      </c>
      <c r="L56" s="14">
        <f t="shared" si="25"/>
        <v>7955.8</v>
      </c>
      <c r="M56" s="15">
        <f t="shared" si="26"/>
        <v>87513.8</v>
      </c>
    </row>
    <row r="57" spans="1:13" ht="38.25" x14ac:dyDescent="0.25">
      <c r="A57" s="49" t="s">
        <v>138</v>
      </c>
      <c r="B57" s="54" t="s">
        <v>132</v>
      </c>
      <c r="C57" s="12" t="s">
        <v>41</v>
      </c>
      <c r="D57" s="58" t="s">
        <v>95</v>
      </c>
      <c r="E57" s="75"/>
      <c r="F57" s="79"/>
      <c r="G57" s="63">
        <v>1</v>
      </c>
      <c r="H57" s="24" t="s">
        <v>12</v>
      </c>
      <c r="I57" s="66">
        <v>5506</v>
      </c>
      <c r="J57" s="13">
        <f t="shared" si="5"/>
        <v>550.6</v>
      </c>
      <c r="K57" s="14">
        <f t="shared" ref="K57:K65" si="27">G57*I57</f>
        <v>5506</v>
      </c>
      <c r="L57" s="14">
        <f t="shared" ref="L57:L65" si="28">G57*J57</f>
        <v>550.6</v>
      </c>
      <c r="M57" s="15">
        <f t="shared" ref="M57:M65" si="29">L57+K57</f>
        <v>6056.6</v>
      </c>
    </row>
    <row r="58" spans="1:13" ht="27.75" customHeight="1" x14ac:dyDescent="0.25">
      <c r="A58" s="49" t="s">
        <v>138</v>
      </c>
      <c r="B58" s="54" t="s">
        <v>133</v>
      </c>
      <c r="C58" s="12" t="s">
        <v>41</v>
      </c>
      <c r="D58" s="58" t="s">
        <v>96</v>
      </c>
      <c r="E58" s="75"/>
      <c r="F58" s="79"/>
      <c r="G58" s="63">
        <v>1</v>
      </c>
      <c r="H58" s="24" t="s">
        <v>12</v>
      </c>
      <c r="I58" s="66">
        <v>7980</v>
      </c>
      <c r="J58" s="13">
        <f t="shared" si="5"/>
        <v>798</v>
      </c>
      <c r="K58" s="14">
        <f t="shared" si="27"/>
        <v>7980</v>
      </c>
      <c r="L58" s="14">
        <f t="shared" si="28"/>
        <v>798</v>
      </c>
      <c r="M58" s="15">
        <f t="shared" si="29"/>
        <v>8778</v>
      </c>
    </row>
    <row r="59" spans="1:13" x14ac:dyDescent="0.25">
      <c r="A59" s="49" t="s">
        <v>138</v>
      </c>
      <c r="B59" s="54" t="s">
        <v>134</v>
      </c>
      <c r="C59" s="12" t="s">
        <v>41</v>
      </c>
      <c r="D59" s="58" t="s">
        <v>97</v>
      </c>
      <c r="E59" s="75"/>
      <c r="F59" s="79"/>
      <c r="G59" s="63">
        <v>1</v>
      </c>
      <c r="H59" s="24" t="s">
        <v>12</v>
      </c>
      <c r="I59" s="66">
        <v>6600</v>
      </c>
      <c r="J59" s="13">
        <f t="shared" si="5"/>
        <v>660</v>
      </c>
      <c r="K59" s="14">
        <f t="shared" si="27"/>
        <v>6600</v>
      </c>
      <c r="L59" s="14">
        <f t="shared" si="28"/>
        <v>660</v>
      </c>
      <c r="M59" s="15">
        <f t="shared" si="29"/>
        <v>7260</v>
      </c>
    </row>
    <row r="60" spans="1:13" x14ac:dyDescent="0.25">
      <c r="A60" s="49" t="s">
        <v>138</v>
      </c>
      <c r="B60" s="54" t="s">
        <v>135</v>
      </c>
      <c r="C60" s="12" t="s">
        <v>41</v>
      </c>
      <c r="D60" s="58" t="s">
        <v>98</v>
      </c>
      <c r="E60" s="75"/>
      <c r="F60" s="79"/>
      <c r="G60" s="63">
        <v>1</v>
      </c>
      <c r="H60" s="24" t="s">
        <v>12</v>
      </c>
      <c r="I60" s="66">
        <v>1500</v>
      </c>
      <c r="J60" s="13">
        <v>0</v>
      </c>
      <c r="K60" s="14">
        <f t="shared" si="27"/>
        <v>1500</v>
      </c>
      <c r="L60" s="14">
        <f t="shared" si="28"/>
        <v>0</v>
      </c>
      <c r="M60" s="15">
        <f t="shared" si="29"/>
        <v>1500</v>
      </c>
    </row>
    <row r="61" spans="1:13" ht="81" customHeight="1" x14ac:dyDescent="0.25">
      <c r="A61" s="49" t="s">
        <v>138</v>
      </c>
      <c r="B61" s="54" t="s">
        <v>58</v>
      </c>
      <c r="C61" s="12" t="s">
        <v>41</v>
      </c>
      <c r="D61" s="71" t="s">
        <v>99</v>
      </c>
      <c r="E61" s="75" t="s">
        <v>146</v>
      </c>
      <c r="F61" s="79"/>
      <c r="G61" s="93">
        <v>3</v>
      </c>
      <c r="H61" s="24" t="s">
        <v>12</v>
      </c>
      <c r="I61" s="66">
        <v>1969</v>
      </c>
      <c r="J61" s="13">
        <f t="shared" si="5"/>
        <v>196.9</v>
      </c>
      <c r="K61" s="14">
        <f t="shared" si="27"/>
        <v>5907</v>
      </c>
      <c r="L61" s="14">
        <f t="shared" si="28"/>
        <v>590.70000000000005</v>
      </c>
      <c r="M61" s="15">
        <f t="shared" si="29"/>
        <v>6497.7</v>
      </c>
    </row>
    <row r="62" spans="1:13" ht="15.75" customHeight="1" x14ac:dyDescent="0.25">
      <c r="A62" s="49" t="s">
        <v>138</v>
      </c>
      <c r="B62" s="54" t="s">
        <v>136</v>
      </c>
      <c r="C62" s="12" t="s">
        <v>41</v>
      </c>
      <c r="D62" s="58" t="s">
        <v>100</v>
      </c>
      <c r="E62" s="75"/>
      <c r="F62" s="79"/>
      <c r="G62" s="93">
        <v>3</v>
      </c>
      <c r="H62" s="24" t="s">
        <v>12</v>
      </c>
      <c r="I62" s="66">
        <v>1067</v>
      </c>
      <c r="J62" s="13">
        <f t="shared" si="5"/>
        <v>106.7</v>
      </c>
      <c r="K62" s="14">
        <f t="shared" si="27"/>
        <v>3201</v>
      </c>
      <c r="L62" s="14">
        <f t="shared" si="28"/>
        <v>320.10000000000002</v>
      </c>
      <c r="M62" s="15">
        <f t="shared" si="29"/>
        <v>3521.1</v>
      </c>
    </row>
    <row r="63" spans="1:13" x14ac:dyDescent="0.25">
      <c r="A63" s="49" t="s">
        <v>138</v>
      </c>
      <c r="B63" s="54" t="s">
        <v>137</v>
      </c>
      <c r="C63" s="12" t="s">
        <v>41</v>
      </c>
      <c r="D63" s="58" t="s">
        <v>98</v>
      </c>
      <c r="E63" s="75"/>
      <c r="F63" s="79"/>
      <c r="G63" s="93">
        <v>3</v>
      </c>
      <c r="H63" s="24" t="s">
        <v>12</v>
      </c>
      <c r="I63" s="66">
        <v>1500</v>
      </c>
      <c r="J63" s="13">
        <v>0</v>
      </c>
      <c r="K63" s="14">
        <f t="shared" si="27"/>
        <v>4500</v>
      </c>
      <c r="L63" s="14">
        <f t="shared" si="28"/>
        <v>0</v>
      </c>
      <c r="M63" s="15">
        <f t="shared" si="29"/>
        <v>4500</v>
      </c>
    </row>
    <row r="64" spans="1:13" ht="25.5" x14ac:dyDescent="0.25">
      <c r="A64" s="49" t="s">
        <v>138</v>
      </c>
      <c r="B64" s="54" t="s">
        <v>59</v>
      </c>
      <c r="C64" s="12" t="s">
        <v>41</v>
      </c>
      <c r="D64" s="58" t="s">
        <v>101</v>
      </c>
      <c r="E64" s="75" t="s">
        <v>147</v>
      </c>
      <c r="F64" s="78"/>
      <c r="G64" s="93">
        <v>1</v>
      </c>
      <c r="H64" s="24" t="s">
        <v>12</v>
      </c>
      <c r="I64" s="66">
        <v>14700</v>
      </c>
      <c r="J64" s="13">
        <f t="shared" si="5"/>
        <v>1470</v>
      </c>
      <c r="K64" s="14">
        <f t="shared" si="27"/>
        <v>14700</v>
      </c>
      <c r="L64" s="14">
        <f t="shared" si="28"/>
        <v>1470</v>
      </c>
      <c r="M64" s="15">
        <f t="shared" si="29"/>
        <v>16170</v>
      </c>
    </row>
    <row r="65" spans="1:13" ht="59.25" customHeight="1" x14ac:dyDescent="0.25">
      <c r="A65" s="49" t="s">
        <v>138</v>
      </c>
      <c r="B65" s="54" t="s">
        <v>60</v>
      </c>
      <c r="C65" s="12" t="s">
        <v>41</v>
      </c>
      <c r="D65" s="58" t="s">
        <v>102</v>
      </c>
      <c r="E65" s="75" t="s">
        <v>148</v>
      </c>
      <c r="F65" s="78"/>
      <c r="G65" s="93">
        <v>1</v>
      </c>
      <c r="H65" s="24" t="s">
        <v>12</v>
      </c>
      <c r="I65" s="66">
        <v>105900</v>
      </c>
      <c r="J65" s="13">
        <f t="shared" si="5"/>
        <v>10590</v>
      </c>
      <c r="K65" s="14">
        <f t="shared" si="27"/>
        <v>105900</v>
      </c>
      <c r="L65" s="14">
        <f t="shared" si="28"/>
        <v>10590</v>
      </c>
      <c r="M65" s="15">
        <f t="shared" si="29"/>
        <v>116490</v>
      </c>
    </row>
    <row r="66" spans="1:13" ht="373.5" customHeight="1" x14ac:dyDescent="0.25">
      <c r="A66" s="180" t="s">
        <v>138</v>
      </c>
      <c r="B66" s="192" t="s">
        <v>61</v>
      </c>
      <c r="C66" s="12" t="s">
        <v>41</v>
      </c>
      <c r="D66" s="190" t="s">
        <v>149</v>
      </c>
      <c r="E66" s="191"/>
      <c r="F66" s="182"/>
      <c r="G66" s="184">
        <v>1</v>
      </c>
      <c r="H66" s="186" t="s">
        <v>33</v>
      </c>
      <c r="I66" s="188">
        <v>200000</v>
      </c>
      <c r="J66" s="174">
        <f>I66*0.25</f>
        <v>50000</v>
      </c>
      <c r="K66" s="176">
        <f t="shared" ref="K66" si="30">G66*I66</f>
        <v>200000</v>
      </c>
      <c r="L66" s="176">
        <f t="shared" ref="L66" si="31">G66*J66</f>
        <v>50000</v>
      </c>
      <c r="M66" s="178">
        <f t="shared" ref="M66" si="32">L66+K66</f>
        <v>250000</v>
      </c>
    </row>
    <row r="67" spans="1:13" ht="300" customHeight="1" thickBot="1" x14ac:dyDescent="0.3">
      <c r="A67" s="181"/>
      <c r="B67" s="193"/>
      <c r="C67" s="12" t="s">
        <v>41</v>
      </c>
      <c r="D67" s="190" t="s">
        <v>150</v>
      </c>
      <c r="E67" s="191"/>
      <c r="F67" s="183"/>
      <c r="G67" s="185"/>
      <c r="H67" s="187"/>
      <c r="I67" s="189"/>
      <c r="J67" s="175"/>
      <c r="K67" s="177"/>
      <c r="L67" s="177"/>
      <c r="M67" s="179"/>
    </row>
    <row r="68" spans="1:13" ht="15.75" thickBot="1" x14ac:dyDescent="0.3">
      <c r="A68" s="46" t="s">
        <v>49</v>
      </c>
      <c r="B68" s="41" t="s">
        <v>151</v>
      </c>
      <c r="C68" s="41"/>
      <c r="D68" s="41"/>
      <c r="E68" s="41"/>
      <c r="F68" s="41"/>
      <c r="G68" s="91"/>
      <c r="H68" s="69"/>
      <c r="I68" s="9"/>
      <c r="J68" s="9"/>
      <c r="K68" s="10"/>
      <c r="L68" s="10"/>
      <c r="M68" s="11">
        <f>SUM(M70:M81)</f>
        <v>279048</v>
      </c>
    </row>
    <row r="69" spans="1:13" ht="29.25" customHeight="1" x14ac:dyDescent="0.25">
      <c r="A69" s="173" t="s">
        <v>154</v>
      </c>
      <c r="B69" s="173"/>
      <c r="C69" s="173"/>
      <c r="D69" s="173"/>
      <c r="E69" s="173"/>
      <c r="F69" s="173"/>
      <c r="G69" s="173"/>
      <c r="H69" s="173"/>
      <c r="I69" s="33"/>
      <c r="J69" s="33"/>
      <c r="K69" s="33"/>
      <c r="L69" s="33"/>
      <c r="M69" s="34"/>
    </row>
    <row r="70" spans="1:13" ht="38.25" x14ac:dyDescent="0.25">
      <c r="A70" s="49" t="s">
        <v>51</v>
      </c>
      <c r="B70" s="54" t="s">
        <v>52</v>
      </c>
      <c r="C70" s="12"/>
      <c r="D70" s="23" t="s">
        <v>155</v>
      </c>
      <c r="E70" s="97" t="s">
        <v>157</v>
      </c>
      <c r="F70" s="78"/>
      <c r="G70" s="63">
        <v>1</v>
      </c>
      <c r="H70" s="24" t="s">
        <v>12</v>
      </c>
      <c r="I70" s="66">
        <v>32365</v>
      </c>
      <c r="J70" s="13">
        <f t="shared" ref="J70:J81" si="33">I70*0.1</f>
        <v>3236.5</v>
      </c>
      <c r="K70" s="14">
        <f t="shared" ref="K70" si="34">G70*I70</f>
        <v>32365</v>
      </c>
      <c r="L70" s="14">
        <f t="shared" ref="L70" si="35">G70*J70</f>
        <v>3236.5</v>
      </c>
      <c r="M70" s="15">
        <f t="shared" ref="M70" si="36">L70+K70</f>
        <v>35601.5</v>
      </c>
    </row>
    <row r="71" spans="1:13" x14ac:dyDescent="0.25">
      <c r="A71" s="49" t="s">
        <v>51</v>
      </c>
      <c r="B71" s="54" t="s">
        <v>103</v>
      </c>
      <c r="C71" s="12"/>
      <c r="D71" s="23" t="s">
        <v>156</v>
      </c>
      <c r="E71" s="97"/>
      <c r="F71" s="79"/>
      <c r="G71" s="63">
        <v>1</v>
      </c>
      <c r="H71" s="24" t="s">
        <v>12</v>
      </c>
      <c r="I71" s="66">
        <v>1650</v>
      </c>
      <c r="J71" s="13">
        <f t="shared" si="33"/>
        <v>165</v>
      </c>
      <c r="K71" s="14">
        <f t="shared" ref="K71:K81" si="37">G71*I71</f>
        <v>1650</v>
      </c>
      <c r="L71" s="14">
        <f t="shared" ref="L71:L81" si="38">G71*J71</f>
        <v>165</v>
      </c>
      <c r="M71" s="15">
        <f t="shared" ref="M71:M81" si="39">L71+K71</f>
        <v>1815</v>
      </c>
    </row>
    <row r="72" spans="1:13" ht="38.25" x14ac:dyDescent="0.25">
      <c r="A72" s="49" t="s">
        <v>51</v>
      </c>
      <c r="B72" s="54" t="s">
        <v>53</v>
      </c>
      <c r="C72" s="12"/>
      <c r="D72" s="23" t="s">
        <v>155</v>
      </c>
      <c r="E72" s="97" t="s">
        <v>158</v>
      </c>
      <c r="F72" s="79"/>
      <c r="G72" s="63">
        <v>1</v>
      </c>
      <c r="H72" s="24" t="s">
        <v>12</v>
      </c>
      <c r="I72" s="66">
        <v>91685</v>
      </c>
      <c r="J72" s="13">
        <f t="shared" si="33"/>
        <v>9168.5</v>
      </c>
      <c r="K72" s="14">
        <f t="shared" si="37"/>
        <v>91685</v>
      </c>
      <c r="L72" s="14">
        <f t="shared" si="38"/>
        <v>9168.5</v>
      </c>
      <c r="M72" s="15">
        <f t="shared" si="39"/>
        <v>100853.5</v>
      </c>
    </row>
    <row r="73" spans="1:13" ht="18" customHeight="1" x14ac:dyDescent="0.25">
      <c r="A73" s="49" t="s">
        <v>51</v>
      </c>
      <c r="B73" s="54" t="s">
        <v>117</v>
      </c>
      <c r="C73" s="96"/>
      <c r="D73" s="23" t="s">
        <v>156</v>
      </c>
      <c r="E73" s="97"/>
      <c r="F73" s="96"/>
      <c r="G73" s="63">
        <v>1</v>
      </c>
      <c r="H73" s="24" t="s">
        <v>12</v>
      </c>
      <c r="I73" s="66">
        <v>2500</v>
      </c>
      <c r="J73" s="13">
        <f t="shared" si="33"/>
        <v>250</v>
      </c>
      <c r="K73" s="14">
        <f t="shared" si="37"/>
        <v>2500</v>
      </c>
      <c r="L73" s="14">
        <f t="shared" si="38"/>
        <v>250</v>
      </c>
      <c r="M73" s="15">
        <f t="shared" si="39"/>
        <v>2750</v>
      </c>
    </row>
    <row r="74" spans="1:13" ht="38.25" x14ac:dyDescent="0.25">
      <c r="A74" s="49" t="s">
        <v>51</v>
      </c>
      <c r="B74" s="54" t="s">
        <v>54</v>
      </c>
      <c r="C74" s="12"/>
      <c r="D74" s="23" t="s">
        <v>155</v>
      </c>
      <c r="E74" s="97" t="s">
        <v>157</v>
      </c>
      <c r="F74" s="78"/>
      <c r="G74" s="63">
        <v>1</v>
      </c>
      <c r="H74" s="24" t="s">
        <v>12</v>
      </c>
      <c r="I74" s="66">
        <v>32365</v>
      </c>
      <c r="J74" s="13">
        <f t="shared" si="33"/>
        <v>3236.5</v>
      </c>
      <c r="K74" s="14">
        <f t="shared" si="37"/>
        <v>32365</v>
      </c>
      <c r="L74" s="14">
        <f t="shared" si="38"/>
        <v>3236.5</v>
      </c>
      <c r="M74" s="15">
        <f t="shared" si="39"/>
        <v>35601.5</v>
      </c>
    </row>
    <row r="75" spans="1:13" x14ac:dyDescent="0.25">
      <c r="A75" s="49" t="s">
        <v>51</v>
      </c>
      <c r="B75" s="54" t="s">
        <v>152</v>
      </c>
      <c r="C75" s="12"/>
      <c r="D75" s="23" t="s">
        <v>156</v>
      </c>
      <c r="E75" s="97"/>
      <c r="F75" s="79"/>
      <c r="G75" s="63">
        <v>1</v>
      </c>
      <c r="H75" s="24" t="s">
        <v>12</v>
      </c>
      <c r="I75" s="66">
        <v>1650</v>
      </c>
      <c r="J75" s="13">
        <f t="shared" si="33"/>
        <v>165</v>
      </c>
      <c r="K75" s="14">
        <f t="shared" si="37"/>
        <v>1650</v>
      </c>
      <c r="L75" s="14">
        <f t="shared" si="38"/>
        <v>165</v>
      </c>
      <c r="M75" s="15">
        <f t="shared" si="39"/>
        <v>1815</v>
      </c>
    </row>
    <row r="76" spans="1:13" ht="38.25" x14ac:dyDescent="0.25">
      <c r="A76" s="49" t="s">
        <v>51</v>
      </c>
      <c r="B76" s="54" t="s">
        <v>55</v>
      </c>
      <c r="C76" s="12"/>
      <c r="D76" s="23" t="s">
        <v>155</v>
      </c>
      <c r="E76" s="97" t="s">
        <v>157</v>
      </c>
      <c r="F76" s="79"/>
      <c r="G76" s="63">
        <v>1</v>
      </c>
      <c r="H76" s="24" t="s">
        <v>12</v>
      </c>
      <c r="I76" s="66">
        <v>32365</v>
      </c>
      <c r="J76" s="13">
        <f t="shared" si="33"/>
        <v>3236.5</v>
      </c>
      <c r="K76" s="14">
        <f t="shared" si="37"/>
        <v>32365</v>
      </c>
      <c r="L76" s="14">
        <f t="shared" si="38"/>
        <v>3236.5</v>
      </c>
      <c r="M76" s="15">
        <f t="shared" si="39"/>
        <v>35601.5</v>
      </c>
    </row>
    <row r="77" spans="1:13" x14ac:dyDescent="0.25">
      <c r="A77" s="49" t="s">
        <v>51</v>
      </c>
      <c r="B77" s="54" t="s">
        <v>153</v>
      </c>
      <c r="C77" s="12"/>
      <c r="D77" s="23" t="s">
        <v>156</v>
      </c>
      <c r="E77" s="97"/>
      <c r="F77" s="78"/>
      <c r="G77" s="63">
        <v>1</v>
      </c>
      <c r="H77" s="24" t="s">
        <v>12</v>
      </c>
      <c r="I77" s="66">
        <v>1650</v>
      </c>
      <c r="J77" s="13">
        <f t="shared" si="33"/>
        <v>165</v>
      </c>
      <c r="K77" s="14">
        <f t="shared" si="37"/>
        <v>1650</v>
      </c>
      <c r="L77" s="14">
        <f t="shared" si="38"/>
        <v>165</v>
      </c>
      <c r="M77" s="15">
        <f t="shared" si="39"/>
        <v>1815</v>
      </c>
    </row>
    <row r="78" spans="1:13" ht="38.25" x14ac:dyDescent="0.25">
      <c r="A78" s="49" t="s">
        <v>51</v>
      </c>
      <c r="B78" s="54" t="s">
        <v>56</v>
      </c>
      <c r="C78" s="12"/>
      <c r="D78" s="23" t="s">
        <v>155</v>
      </c>
      <c r="E78" s="97" t="s">
        <v>157</v>
      </c>
      <c r="F78" s="79"/>
      <c r="G78" s="63">
        <v>1</v>
      </c>
      <c r="H78" s="24" t="s">
        <v>12</v>
      </c>
      <c r="I78" s="66">
        <v>32365</v>
      </c>
      <c r="J78" s="13">
        <f t="shared" si="33"/>
        <v>3236.5</v>
      </c>
      <c r="K78" s="14">
        <f t="shared" si="37"/>
        <v>32365</v>
      </c>
      <c r="L78" s="14">
        <f t="shared" si="38"/>
        <v>3236.5</v>
      </c>
      <c r="M78" s="15">
        <f t="shared" si="39"/>
        <v>35601.5</v>
      </c>
    </row>
    <row r="79" spans="1:13" x14ac:dyDescent="0.25">
      <c r="A79" s="49" t="s">
        <v>51</v>
      </c>
      <c r="B79" s="54" t="s">
        <v>130</v>
      </c>
      <c r="C79" s="12"/>
      <c r="D79" s="23" t="s">
        <v>156</v>
      </c>
      <c r="E79" s="97"/>
      <c r="F79" s="79"/>
      <c r="G79" s="63">
        <v>1</v>
      </c>
      <c r="H79" s="24" t="s">
        <v>12</v>
      </c>
      <c r="I79" s="66">
        <v>1650</v>
      </c>
      <c r="J79" s="13">
        <f t="shared" si="33"/>
        <v>165</v>
      </c>
      <c r="K79" s="14">
        <f t="shared" si="37"/>
        <v>1650</v>
      </c>
      <c r="L79" s="14">
        <f t="shared" si="38"/>
        <v>165</v>
      </c>
      <c r="M79" s="15">
        <f t="shared" si="39"/>
        <v>1815</v>
      </c>
    </row>
    <row r="80" spans="1:13" ht="38.25" x14ac:dyDescent="0.25">
      <c r="A80" s="49" t="s">
        <v>51</v>
      </c>
      <c r="B80" s="54" t="s">
        <v>57</v>
      </c>
      <c r="C80" s="12"/>
      <c r="D80" s="23" t="s">
        <v>155</v>
      </c>
      <c r="E80" s="97" t="s">
        <v>159</v>
      </c>
      <c r="F80" s="79"/>
      <c r="G80" s="63">
        <v>1</v>
      </c>
      <c r="H80" s="24" t="s">
        <v>12</v>
      </c>
      <c r="I80" s="66">
        <v>21785</v>
      </c>
      <c r="J80" s="13">
        <f t="shared" si="33"/>
        <v>2178.5</v>
      </c>
      <c r="K80" s="14">
        <f t="shared" si="37"/>
        <v>21785</v>
      </c>
      <c r="L80" s="14">
        <f t="shared" si="38"/>
        <v>2178.5</v>
      </c>
      <c r="M80" s="15">
        <f t="shared" si="39"/>
        <v>23963.5</v>
      </c>
    </row>
    <row r="81" spans="1:13" ht="15.75" thickBot="1" x14ac:dyDescent="0.3">
      <c r="A81" s="49" t="s">
        <v>51</v>
      </c>
      <c r="B81" s="54" t="s">
        <v>131</v>
      </c>
      <c r="C81" s="12"/>
      <c r="D81" s="23" t="s">
        <v>156</v>
      </c>
      <c r="E81" s="97"/>
      <c r="F81" s="79"/>
      <c r="G81" s="63">
        <v>1</v>
      </c>
      <c r="H81" s="24" t="s">
        <v>12</v>
      </c>
      <c r="I81" s="66">
        <v>1650</v>
      </c>
      <c r="J81" s="13">
        <f t="shared" si="33"/>
        <v>165</v>
      </c>
      <c r="K81" s="14">
        <f t="shared" si="37"/>
        <v>1650</v>
      </c>
      <c r="L81" s="14">
        <f t="shared" si="38"/>
        <v>165</v>
      </c>
      <c r="M81" s="15">
        <f t="shared" si="39"/>
        <v>1815</v>
      </c>
    </row>
    <row r="82" spans="1:13" ht="15.75" thickBot="1" x14ac:dyDescent="0.3">
      <c r="A82" s="46" t="s">
        <v>160</v>
      </c>
      <c r="B82" s="98" t="s">
        <v>161</v>
      </c>
      <c r="C82" s="41"/>
      <c r="D82" s="41"/>
      <c r="E82" s="41"/>
      <c r="F82" s="41"/>
      <c r="G82" s="91"/>
      <c r="H82" s="69"/>
      <c r="I82" s="9"/>
      <c r="J82" s="9"/>
      <c r="K82" s="10"/>
      <c r="L82" s="10"/>
      <c r="M82" s="11">
        <f>SUM(M84:M108)</f>
        <v>420009.85</v>
      </c>
    </row>
    <row r="83" spans="1:13" ht="42" customHeight="1" x14ac:dyDescent="0.25">
      <c r="A83" s="166" t="s">
        <v>162</v>
      </c>
      <c r="B83" s="167"/>
      <c r="C83" s="167"/>
      <c r="D83" s="167"/>
      <c r="E83" s="167"/>
      <c r="F83" s="167"/>
      <c r="G83" s="167"/>
      <c r="H83" s="167"/>
      <c r="I83" s="131"/>
      <c r="J83" s="131"/>
      <c r="K83" s="131"/>
      <c r="L83" s="131"/>
      <c r="M83" s="132"/>
    </row>
    <row r="84" spans="1:13" ht="27" customHeight="1" x14ac:dyDescent="0.25">
      <c r="A84" s="49" t="s">
        <v>163</v>
      </c>
      <c r="B84" s="54" t="s">
        <v>52</v>
      </c>
      <c r="C84" s="96"/>
      <c r="D84" s="99" t="s">
        <v>44</v>
      </c>
      <c r="E84" s="100" t="s">
        <v>20</v>
      </c>
      <c r="F84" s="96"/>
      <c r="G84" s="63">
        <v>5</v>
      </c>
      <c r="H84" s="24" t="s">
        <v>12</v>
      </c>
      <c r="I84" s="66">
        <v>406</v>
      </c>
      <c r="J84" s="13">
        <f>I84*0.9</f>
        <v>365.40000000000003</v>
      </c>
      <c r="K84" s="14">
        <f t="shared" ref="K84" si="40">G84*I84</f>
        <v>2030</v>
      </c>
      <c r="L84" s="14">
        <f t="shared" ref="L84" si="41">G84*J84</f>
        <v>1827.0000000000002</v>
      </c>
      <c r="M84" s="15">
        <f t="shared" ref="M84" si="42">L84+K84</f>
        <v>3857</v>
      </c>
    </row>
    <row r="85" spans="1:13" ht="25.5" x14ac:dyDescent="0.25">
      <c r="A85" s="49" t="s">
        <v>163</v>
      </c>
      <c r="B85" s="54" t="s">
        <v>53</v>
      </c>
      <c r="C85" s="12"/>
      <c r="D85" s="99" t="s">
        <v>44</v>
      </c>
      <c r="E85" s="100" t="s">
        <v>21</v>
      </c>
      <c r="F85" s="78"/>
      <c r="G85" s="63">
        <v>2</v>
      </c>
      <c r="H85" s="24" t="s">
        <v>12</v>
      </c>
      <c r="I85" s="66">
        <v>643</v>
      </c>
      <c r="J85" s="13">
        <f>I85*0.6</f>
        <v>385.8</v>
      </c>
      <c r="K85" s="14">
        <f t="shared" ref="K85:K108" si="43">G85*I85</f>
        <v>1286</v>
      </c>
      <c r="L85" s="14">
        <f t="shared" ref="L85:L108" si="44">G85*J85</f>
        <v>771.6</v>
      </c>
      <c r="M85" s="15">
        <f t="shared" ref="M85:M108" si="45">L85+K85</f>
        <v>2057.6</v>
      </c>
    </row>
    <row r="86" spans="1:13" ht="25.5" x14ac:dyDescent="0.25">
      <c r="A86" s="49" t="s">
        <v>163</v>
      </c>
      <c r="B86" s="54" t="s">
        <v>54</v>
      </c>
      <c r="C86" s="12"/>
      <c r="D86" s="99" t="s">
        <v>44</v>
      </c>
      <c r="E86" s="100" t="s">
        <v>22</v>
      </c>
      <c r="F86" s="79"/>
      <c r="G86" s="63">
        <v>20</v>
      </c>
      <c r="H86" s="24" t="s">
        <v>12</v>
      </c>
      <c r="I86" s="66">
        <v>941</v>
      </c>
      <c r="J86" s="13">
        <f>I86*0.45</f>
        <v>423.45</v>
      </c>
      <c r="K86" s="14">
        <f t="shared" si="43"/>
        <v>18820</v>
      </c>
      <c r="L86" s="14">
        <f t="shared" si="44"/>
        <v>8469</v>
      </c>
      <c r="M86" s="15">
        <f t="shared" si="45"/>
        <v>27289</v>
      </c>
    </row>
    <row r="87" spans="1:13" ht="25.5" x14ac:dyDescent="0.25">
      <c r="A87" s="49" t="s">
        <v>163</v>
      </c>
      <c r="B87" s="54" t="s">
        <v>55</v>
      </c>
      <c r="C87" s="12"/>
      <c r="D87" s="23" t="s">
        <v>182</v>
      </c>
      <c r="E87" s="100" t="s">
        <v>23</v>
      </c>
      <c r="F87" s="79"/>
      <c r="G87" s="63">
        <v>6</v>
      </c>
      <c r="H87" s="24" t="s">
        <v>12</v>
      </c>
      <c r="I87" s="66">
        <v>2130</v>
      </c>
      <c r="J87" s="13">
        <f>I87*0.25</f>
        <v>532.5</v>
      </c>
      <c r="K87" s="14">
        <f t="shared" si="43"/>
        <v>12780</v>
      </c>
      <c r="L87" s="14">
        <f t="shared" si="44"/>
        <v>3195</v>
      </c>
      <c r="M87" s="15">
        <f t="shared" si="45"/>
        <v>15975</v>
      </c>
    </row>
    <row r="88" spans="1:13" ht="25.5" x14ac:dyDescent="0.25">
      <c r="A88" s="49" t="s">
        <v>163</v>
      </c>
      <c r="B88" s="54" t="s">
        <v>56</v>
      </c>
      <c r="C88" s="12"/>
      <c r="D88" s="23" t="s">
        <v>182</v>
      </c>
      <c r="E88" s="100" t="s">
        <v>24</v>
      </c>
      <c r="F88" s="78"/>
      <c r="G88" s="63">
        <v>3</v>
      </c>
      <c r="H88" s="24" t="s">
        <v>12</v>
      </c>
      <c r="I88" s="66">
        <v>3210</v>
      </c>
      <c r="J88" s="13">
        <f>I88*0.25</f>
        <v>802.5</v>
      </c>
      <c r="K88" s="14">
        <f t="shared" si="43"/>
        <v>9630</v>
      </c>
      <c r="L88" s="14">
        <f t="shared" si="44"/>
        <v>2407.5</v>
      </c>
      <c r="M88" s="15">
        <f t="shared" si="45"/>
        <v>12037.5</v>
      </c>
    </row>
    <row r="89" spans="1:13" x14ac:dyDescent="0.25">
      <c r="A89" s="49" t="s">
        <v>163</v>
      </c>
      <c r="B89" s="54" t="s">
        <v>61</v>
      </c>
      <c r="C89" s="12"/>
      <c r="D89" s="23" t="s">
        <v>183</v>
      </c>
      <c r="E89" s="100" t="s">
        <v>21</v>
      </c>
      <c r="F89" s="79"/>
      <c r="G89" s="63">
        <v>1</v>
      </c>
      <c r="H89" s="24" t="s">
        <v>12</v>
      </c>
      <c r="I89" s="66">
        <v>666</v>
      </c>
      <c r="J89" s="13">
        <f>I89*0.6</f>
        <v>399.59999999999997</v>
      </c>
      <c r="K89" s="14">
        <f t="shared" si="43"/>
        <v>666</v>
      </c>
      <c r="L89" s="14">
        <f t="shared" si="44"/>
        <v>399.59999999999997</v>
      </c>
      <c r="M89" s="15">
        <f t="shared" si="45"/>
        <v>1065.5999999999999</v>
      </c>
    </row>
    <row r="90" spans="1:13" ht="16.5" customHeight="1" x14ac:dyDescent="0.25">
      <c r="A90" s="49" t="s">
        <v>163</v>
      </c>
      <c r="B90" s="54" t="s">
        <v>62</v>
      </c>
      <c r="C90" s="96"/>
      <c r="D90" s="23" t="s">
        <v>183</v>
      </c>
      <c r="E90" s="100" t="s">
        <v>22</v>
      </c>
      <c r="F90" s="96"/>
      <c r="G90" s="63">
        <v>4</v>
      </c>
      <c r="H90" s="24" t="s">
        <v>12</v>
      </c>
      <c r="I90" s="66">
        <v>988</v>
      </c>
      <c r="J90" s="13">
        <f>I90*0.5</f>
        <v>494</v>
      </c>
      <c r="K90" s="14">
        <f t="shared" si="43"/>
        <v>3952</v>
      </c>
      <c r="L90" s="14">
        <f t="shared" si="44"/>
        <v>1976</v>
      </c>
      <c r="M90" s="15">
        <f t="shared" si="45"/>
        <v>5928</v>
      </c>
    </row>
    <row r="91" spans="1:13" x14ac:dyDescent="0.25">
      <c r="A91" s="49" t="s">
        <v>163</v>
      </c>
      <c r="B91" s="54" t="s">
        <v>164</v>
      </c>
      <c r="C91" s="12" t="s">
        <v>42</v>
      </c>
      <c r="D91" s="23" t="s">
        <v>184</v>
      </c>
      <c r="E91" s="100" t="s">
        <v>23</v>
      </c>
      <c r="F91" s="78"/>
      <c r="G91" s="63">
        <v>1</v>
      </c>
      <c r="H91" s="24" t="s">
        <v>12</v>
      </c>
      <c r="I91" s="66">
        <v>3346</v>
      </c>
      <c r="J91" s="13">
        <f>I91*0.2</f>
        <v>669.2</v>
      </c>
      <c r="K91" s="14">
        <f t="shared" si="43"/>
        <v>3346</v>
      </c>
      <c r="L91" s="14">
        <f t="shared" si="44"/>
        <v>669.2</v>
      </c>
      <c r="M91" s="15">
        <f t="shared" si="45"/>
        <v>4015.2</v>
      </c>
    </row>
    <row r="92" spans="1:13" x14ac:dyDescent="0.25">
      <c r="A92" s="49" t="s">
        <v>163</v>
      </c>
      <c r="B92" s="54" t="s">
        <v>165</v>
      </c>
      <c r="C92" s="12" t="s">
        <v>42</v>
      </c>
      <c r="D92" s="23" t="s">
        <v>185</v>
      </c>
      <c r="E92" s="100" t="s">
        <v>19</v>
      </c>
      <c r="F92" s="79"/>
      <c r="G92" s="63">
        <v>2</v>
      </c>
      <c r="H92" s="24" t="s">
        <v>12</v>
      </c>
      <c r="I92" s="66">
        <v>316</v>
      </c>
      <c r="J92" s="13">
        <f>I92*1.1</f>
        <v>347.6</v>
      </c>
      <c r="K92" s="14">
        <f t="shared" si="43"/>
        <v>632</v>
      </c>
      <c r="L92" s="14">
        <f t="shared" si="44"/>
        <v>695.2</v>
      </c>
      <c r="M92" s="15">
        <f t="shared" si="45"/>
        <v>1327.2</v>
      </c>
    </row>
    <row r="93" spans="1:13" x14ac:dyDescent="0.25">
      <c r="A93" s="49" t="s">
        <v>163</v>
      </c>
      <c r="B93" s="54" t="s">
        <v>166</v>
      </c>
      <c r="C93" s="12" t="s">
        <v>42</v>
      </c>
      <c r="D93" s="23" t="s">
        <v>185</v>
      </c>
      <c r="E93" s="100" t="s">
        <v>20</v>
      </c>
      <c r="F93" s="79"/>
      <c r="G93" s="63">
        <v>1</v>
      </c>
      <c r="H93" s="24" t="s">
        <v>12</v>
      </c>
      <c r="I93" s="66">
        <v>407</v>
      </c>
      <c r="J93" s="13">
        <f t="shared" ref="J93:J94" si="46">I93*1.1</f>
        <v>447.70000000000005</v>
      </c>
      <c r="K93" s="14">
        <f t="shared" si="43"/>
        <v>407</v>
      </c>
      <c r="L93" s="14">
        <f t="shared" si="44"/>
        <v>447.70000000000005</v>
      </c>
      <c r="M93" s="15">
        <f t="shared" si="45"/>
        <v>854.7</v>
      </c>
    </row>
    <row r="94" spans="1:13" x14ac:dyDescent="0.25">
      <c r="A94" s="49" t="s">
        <v>163</v>
      </c>
      <c r="B94" s="54" t="s">
        <v>167</v>
      </c>
      <c r="C94" s="12" t="s">
        <v>42</v>
      </c>
      <c r="D94" s="23" t="s">
        <v>185</v>
      </c>
      <c r="E94" s="100" t="s">
        <v>21</v>
      </c>
      <c r="F94" s="78"/>
      <c r="G94" s="63">
        <v>2</v>
      </c>
      <c r="H94" s="24" t="s">
        <v>12</v>
      </c>
      <c r="I94" s="66">
        <v>691</v>
      </c>
      <c r="J94" s="13">
        <f t="shared" si="46"/>
        <v>760.1</v>
      </c>
      <c r="K94" s="14">
        <f t="shared" si="43"/>
        <v>1382</v>
      </c>
      <c r="L94" s="14">
        <f t="shared" si="44"/>
        <v>1520.2</v>
      </c>
      <c r="M94" s="15">
        <f t="shared" si="45"/>
        <v>2902.2</v>
      </c>
    </row>
    <row r="95" spans="1:13" x14ac:dyDescent="0.25">
      <c r="A95" s="49" t="s">
        <v>163</v>
      </c>
      <c r="B95" s="54" t="s">
        <v>168</v>
      </c>
      <c r="C95" s="12" t="s">
        <v>42</v>
      </c>
      <c r="D95" s="23" t="s">
        <v>186</v>
      </c>
      <c r="E95" s="100" t="s">
        <v>23</v>
      </c>
      <c r="F95" s="79"/>
      <c r="G95" s="63">
        <v>1</v>
      </c>
      <c r="H95" s="24" t="s">
        <v>12</v>
      </c>
      <c r="I95" s="66">
        <v>4544</v>
      </c>
      <c r="J95" s="13">
        <f>I95*0.15</f>
        <v>681.6</v>
      </c>
      <c r="K95" s="14">
        <f t="shared" si="43"/>
        <v>4544</v>
      </c>
      <c r="L95" s="14">
        <f t="shared" si="44"/>
        <v>681.6</v>
      </c>
      <c r="M95" s="15">
        <f t="shared" si="45"/>
        <v>5225.6000000000004</v>
      </c>
    </row>
    <row r="96" spans="1:13" ht="25.5" x14ac:dyDescent="0.25">
      <c r="A96" s="49" t="s">
        <v>163</v>
      </c>
      <c r="B96" s="54" t="s">
        <v>169</v>
      </c>
      <c r="C96" s="12" t="s">
        <v>42</v>
      </c>
      <c r="D96" s="23" t="s">
        <v>187</v>
      </c>
      <c r="E96" s="100" t="s">
        <v>23</v>
      </c>
      <c r="F96" s="79"/>
      <c r="G96" s="63">
        <v>2</v>
      </c>
      <c r="H96" s="24" t="s">
        <v>12</v>
      </c>
      <c r="I96" s="66">
        <v>4500</v>
      </c>
      <c r="J96" s="13">
        <f>I96*0.15</f>
        <v>675</v>
      </c>
      <c r="K96" s="14">
        <f t="shared" si="43"/>
        <v>9000</v>
      </c>
      <c r="L96" s="14">
        <f t="shared" si="44"/>
        <v>1350</v>
      </c>
      <c r="M96" s="15">
        <f t="shared" si="45"/>
        <v>10350</v>
      </c>
    </row>
    <row r="97" spans="1:13" x14ac:dyDescent="0.25">
      <c r="A97" s="49" t="s">
        <v>163</v>
      </c>
      <c r="B97" s="54" t="s">
        <v>170</v>
      </c>
      <c r="C97" s="12" t="s">
        <v>42</v>
      </c>
      <c r="D97" s="23" t="s">
        <v>188</v>
      </c>
      <c r="E97" s="100" t="s">
        <v>195</v>
      </c>
      <c r="F97" s="78"/>
      <c r="G97" s="63">
        <v>30</v>
      </c>
      <c r="H97" s="24" t="s">
        <v>12</v>
      </c>
      <c r="I97" s="66">
        <v>232</v>
      </c>
      <c r="J97" s="13">
        <f>I97*0.9</f>
        <v>208.8</v>
      </c>
      <c r="K97" s="14">
        <f t="shared" si="43"/>
        <v>6960</v>
      </c>
      <c r="L97" s="14">
        <f t="shared" si="44"/>
        <v>6264</v>
      </c>
      <c r="M97" s="15">
        <f t="shared" si="45"/>
        <v>13224</v>
      </c>
    </row>
    <row r="98" spans="1:13" x14ac:dyDescent="0.25">
      <c r="A98" s="49" t="s">
        <v>163</v>
      </c>
      <c r="B98" s="54" t="s">
        <v>171</v>
      </c>
      <c r="C98" s="12" t="s">
        <v>42</v>
      </c>
      <c r="D98" s="23" t="s">
        <v>189</v>
      </c>
      <c r="E98" s="100" t="s">
        <v>195</v>
      </c>
      <c r="F98" s="79"/>
      <c r="G98" s="63">
        <v>30</v>
      </c>
      <c r="H98" s="24" t="s">
        <v>12</v>
      </c>
      <c r="I98" s="66">
        <v>272</v>
      </c>
      <c r="J98" s="13">
        <f>I98*0.9</f>
        <v>244.8</v>
      </c>
      <c r="K98" s="14">
        <f t="shared" si="43"/>
        <v>8160</v>
      </c>
      <c r="L98" s="14">
        <f t="shared" si="44"/>
        <v>7344</v>
      </c>
      <c r="M98" s="15">
        <f t="shared" si="45"/>
        <v>15504</v>
      </c>
    </row>
    <row r="99" spans="1:13" x14ac:dyDescent="0.25">
      <c r="A99" s="49" t="s">
        <v>163</v>
      </c>
      <c r="B99" s="54" t="s">
        <v>172</v>
      </c>
      <c r="C99" s="12" t="s">
        <v>42</v>
      </c>
      <c r="D99" s="23" t="s">
        <v>270</v>
      </c>
      <c r="E99" s="100"/>
      <c r="F99" s="79"/>
      <c r="G99" s="63">
        <v>2</v>
      </c>
      <c r="H99" s="24" t="s">
        <v>12</v>
      </c>
      <c r="I99" s="66">
        <v>2353</v>
      </c>
      <c r="J99" s="13">
        <f t="shared" ref="J99:J107" si="47">I99*0.1</f>
        <v>235.3</v>
      </c>
      <c r="K99" s="14">
        <f t="shared" si="43"/>
        <v>4706</v>
      </c>
      <c r="L99" s="14">
        <f t="shared" si="44"/>
        <v>470.6</v>
      </c>
      <c r="M99" s="15">
        <f t="shared" si="45"/>
        <v>5176.6000000000004</v>
      </c>
    </row>
    <row r="100" spans="1:13" ht="38.25" x14ac:dyDescent="0.25">
      <c r="A100" s="49" t="s">
        <v>163</v>
      </c>
      <c r="B100" s="54" t="s">
        <v>173</v>
      </c>
      <c r="C100" s="12" t="s">
        <v>42</v>
      </c>
      <c r="D100" s="23" t="s">
        <v>190</v>
      </c>
      <c r="E100" s="100" t="s">
        <v>196</v>
      </c>
      <c r="F100" s="78"/>
      <c r="G100" s="63">
        <v>1</v>
      </c>
      <c r="H100" s="24" t="s">
        <v>12</v>
      </c>
      <c r="I100" s="66">
        <v>6161</v>
      </c>
      <c r="J100" s="13">
        <f t="shared" si="47"/>
        <v>616.1</v>
      </c>
      <c r="K100" s="14">
        <f t="shared" si="43"/>
        <v>6161</v>
      </c>
      <c r="L100" s="14">
        <f t="shared" si="44"/>
        <v>616.1</v>
      </c>
      <c r="M100" s="15">
        <f t="shared" si="45"/>
        <v>6777.1</v>
      </c>
    </row>
    <row r="101" spans="1:13" ht="38.25" x14ac:dyDescent="0.25">
      <c r="A101" s="49" t="s">
        <v>163</v>
      </c>
      <c r="B101" s="54" t="s">
        <v>174</v>
      </c>
      <c r="C101" s="12" t="s">
        <v>42</v>
      </c>
      <c r="D101" s="23" t="s">
        <v>190</v>
      </c>
      <c r="E101" s="100" t="s">
        <v>197</v>
      </c>
      <c r="F101" s="79"/>
      <c r="G101" s="63">
        <v>8</v>
      </c>
      <c r="H101" s="24" t="s">
        <v>12</v>
      </c>
      <c r="I101" s="66">
        <v>8424</v>
      </c>
      <c r="J101" s="13">
        <f t="shared" si="47"/>
        <v>842.40000000000009</v>
      </c>
      <c r="K101" s="14">
        <f t="shared" si="43"/>
        <v>67392</v>
      </c>
      <c r="L101" s="14">
        <f t="shared" si="44"/>
        <v>6739.2000000000007</v>
      </c>
      <c r="M101" s="15">
        <f t="shared" si="45"/>
        <v>74131.199999999997</v>
      </c>
    </row>
    <row r="102" spans="1:13" ht="38.25" x14ac:dyDescent="0.25">
      <c r="A102" s="49" t="s">
        <v>163</v>
      </c>
      <c r="B102" s="54" t="s">
        <v>175</v>
      </c>
      <c r="C102" s="12" t="s">
        <v>42</v>
      </c>
      <c r="D102" s="23" t="s">
        <v>190</v>
      </c>
      <c r="E102" s="100" t="s">
        <v>198</v>
      </c>
      <c r="F102" s="79"/>
      <c r="G102" s="63">
        <v>2</v>
      </c>
      <c r="H102" s="24" t="s">
        <v>12</v>
      </c>
      <c r="I102" s="66">
        <v>16018</v>
      </c>
      <c r="J102" s="13">
        <f t="shared" si="47"/>
        <v>1601.8000000000002</v>
      </c>
      <c r="K102" s="14">
        <f t="shared" si="43"/>
        <v>32036</v>
      </c>
      <c r="L102" s="14">
        <f t="shared" si="44"/>
        <v>3203.6000000000004</v>
      </c>
      <c r="M102" s="15">
        <f t="shared" si="45"/>
        <v>35239.599999999999</v>
      </c>
    </row>
    <row r="103" spans="1:13" x14ac:dyDescent="0.25">
      <c r="A103" s="49" t="s">
        <v>163</v>
      </c>
      <c r="B103" s="54" t="s">
        <v>176</v>
      </c>
      <c r="C103" s="12" t="s">
        <v>42</v>
      </c>
      <c r="D103" s="23" t="s">
        <v>191</v>
      </c>
      <c r="E103" s="100"/>
      <c r="F103" s="79"/>
      <c r="G103" s="63">
        <v>22</v>
      </c>
      <c r="H103" s="24" t="s">
        <v>12</v>
      </c>
      <c r="I103" s="66">
        <v>578</v>
      </c>
      <c r="J103" s="13">
        <f>I103*0.5</f>
        <v>289</v>
      </c>
      <c r="K103" s="14">
        <f t="shared" si="43"/>
        <v>12716</v>
      </c>
      <c r="L103" s="14">
        <f t="shared" si="44"/>
        <v>6358</v>
      </c>
      <c r="M103" s="15">
        <f t="shared" si="45"/>
        <v>19074</v>
      </c>
    </row>
    <row r="104" spans="1:13" ht="15.75" customHeight="1" x14ac:dyDescent="0.25">
      <c r="A104" s="49" t="s">
        <v>163</v>
      </c>
      <c r="B104" s="54" t="s">
        <v>177</v>
      </c>
      <c r="C104" s="96"/>
      <c r="D104" s="23" t="s">
        <v>192</v>
      </c>
      <c r="E104" s="100"/>
      <c r="F104" s="96"/>
      <c r="G104" s="63">
        <v>22</v>
      </c>
      <c r="H104" s="24" t="s">
        <v>12</v>
      </c>
      <c r="I104" s="66">
        <v>526</v>
      </c>
      <c r="J104" s="13">
        <f>I104*0.5</f>
        <v>263</v>
      </c>
      <c r="K104" s="14">
        <f t="shared" si="43"/>
        <v>11572</v>
      </c>
      <c r="L104" s="14">
        <f t="shared" si="44"/>
        <v>5786</v>
      </c>
      <c r="M104" s="15">
        <f t="shared" si="45"/>
        <v>17358</v>
      </c>
    </row>
    <row r="105" spans="1:13" x14ac:dyDescent="0.25">
      <c r="A105" s="49" t="s">
        <v>163</v>
      </c>
      <c r="B105" s="54" t="s">
        <v>178</v>
      </c>
      <c r="C105" s="12"/>
      <c r="D105" s="23" t="s">
        <v>193</v>
      </c>
      <c r="E105" s="100" t="s">
        <v>199</v>
      </c>
      <c r="F105" s="78"/>
      <c r="G105" s="63">
        <v>4</v>
      </c>
      <c r="H105" s="24" t="s">
        <v>12</v>
      </c>
      <c r="I105" s="66">
        <v>4848</v>
      </c>
      <c r="J105" s="13">
        <f>I105*0.2</f>
        <v>969.6</v>
      </c>
      <c r="K105" s="14">
        <f t="shared" si="43"/>
        <v>19392</v>
      </c>
      <c r="L105" s="14">
        <f t="shared" si="44"/>
        <v>3878.4</v>
      </c>
      <c r="M105" s="15">
        <f t="shared" si="45"/>
        <v>23270.400000000001</v>
      </c>
    </row>
    <row r="106" spans="1:13" x14ac:dyDescent="0.25">
      <c r="A106" s="49" t="s">
        <v>163</v>
      </c>
      <c r="B106" s="54" t="s">
        <v>179</v>
      </c>
      <c r="C106" s="12"/>
      <c r="D106" s="23" t="s">
        <v>194</v>
      </c>
      <c r="E106" s="100"/>
      <c r="F106" s="79"/>
      <c r="G106" s="63">
        <v>4</v>
      </c>
      <c r="H106" s="24" t="s">
        <v>12</v>
      </c>
      <c r="I106" s="66">
        <v>20441</v>
      </c>
      <c r="J106" s="13">
        <f>I106*0.05</f>
        <v>1022.0500000000001</v>
      </c>
      <c r="K106" s="14">
        <f t="shared" si="43"/>
        <v>81764</v>
      </c>
      <c r="L106" s="14">
        <f t="shared" si="44"/>
        <v>4088.2000000000003</v>
      </c>
      <c r="M106" s="15">
        <f t="shared" si="45"/>
        <v>85852.2</v>
      </c>
    </row>
    <row r="107" spans="1:13" x14ac:dyDescent="0.25">
      <c r="A107" s="49" t="s">
        <v>163</v>
      </c>
      <c r="B107" s="54" t="s">
        <v>180</v>
      </c>
      <c r="C107" s="12"/>
      <c r="D107" s="23" t="s">
        <v>193</v>
      </c>
      <c r="E107" s="100" t="s">
        <v>200</v>
      </c>
      <c r="F107" s="79"/>
      <c r="G107" s="63">
        <v>1</v>
      </c>
      <c r="H107" s="24" t="s">
        <v>12</v>
      </c>
      <c r="I107" s="66">
        <v>9141</v>
      </c>
      <c r="J107" s="13">
        <f t="shared" si="47"/>
        <v>914.1</v>
      </c>
      <c r="K107" s="14">
        <f t="shared" si="43"/>
        <v>9141</v>
      </c>
      <c r="L107" s="14">
        <f t="shared" si="44"/>
        <v>914.1</v>
      </c>
      <c r="M107" s="15">
        <f t="shared" si="45"/>
        <v>10055.1</v>
      </c>
    </row>
    <row r="108" spans="1:13" ht="18.75" customHeight="1" thickBot="1" x14ac:dyDescent="0.3">
      <c r="A108" s="134" t="s">
        <v>163</v>
      </c>
      <c r="B108" s="135" t="s">
        <v>181</v>
      </c>
      <c r="C108" s="136"/>
      <c r="D108" s="137" t="s">
        <v>194</v>
      </c>
      <c r="E108" s="138"/>
      <c r="F108" s="136"/>
      <c r="G108" s="38">
        <v>1</v>
      </c>
      <c r="H108" s="95" t="s">
        <v>12</v>
      </c>
      <c r="I108" s="67">
        <v>20441</v>
      </c>
      <c r="J108" s="29">
        <f>I108*0.05</f>
        <v>1022.0500000000001</v>
      </c>
      <c r="K108" s="30">
        <f t="shared" si="43"/>
        <v>20441</v>
      </c>
      <c r="L108" s="30">
        <f t="shared" si="44"/>
        <v>1022.0500000000001</v>
      </c>
      <c r="M108" s="31">
        <f t="shared" si="45"/>
        <v>21463.05</v>
      </c>
    </row>
    <row r="109" spans="1:13" s="103" customFormat="1" ht="17.25" customHeight="1" thickBot="1" x14ac:dyDescent="0.3">
      <c r="A109" s="142" t="s">
        <v>201</v>
      </c>
      <c r="B109" s="143" t="s">
        <v>202</v>
      </c>
      <c r="C109" s="143"/>
      <c r="D109" s="143"/>
      <c r="E109" s="143"/>
      <c r="F109" s="143"/>
      <c r="G109" s="143"/>
      <c r="H109" s="143"/>
      <c r="I109" s="143"/>
      <c r="J109" s="143"/>
      <c r="K109" s="143"/>
      <c r="L109" s="143"/>
      <c r="M109" s="11">
        <f>SUM(M111:M117)</f>
        <v>171198</v>
      </c>
    </row>
    <row r="110" spans="1:13" s="17" customFormat="1" ht="32.25" customHeight="1" x14ac:dyDescent="0.25">
      <c r="A110" s="164" t="s">
        <v>203</v>
      </c>
      <c r="B110" s="165"/>
      <c r="C110" s="165"/>
      <c r="D110" s="165"/>
      <c r="E110" s="165"/>
      <c r="F110" s="165"/>
      <c r="G110" s="165"/>
      <c r="H110" s="165"/>
      <c r="I110" s="133"/>
      <c r="J110" s="133"/>
      <c r="K110" s="133"/>
      <c r="L110" s="133"/>
      <c r="M110" s="133"/>
    </row>
    <row r="111" spans="1:13" x14ac:dyDescent="0.25">
      <c r="A111" s="104" t="s">
        <v>204</v>
      </c>
      <c r="B111" s="106" t="s">
        <v>167</v>
      </c>
      <c r="C111" s="12"/>
      <c r="D111" s="108" t="s">
        <v>206</v>
      </c>
      <c r="E111" s="110" t="s">
        <v>213</v>
      </c>
      <c r="F111" s="78"/>
      <c r="G111" s="112">
        <v>7</v>
      </c>
      <c r="H111" s="114" t="s">
        <v>13</v>
      </c>
      <c r="I111" s="144">
        <v>179</v>
      </c>
      <c r="J111" s="13">
        <v>235</v>
      </c>
      <c r="K111" s="14">
        <f t="shared" ref="K111" si="48">G111*I111</f>
        <v>1253</v>
      </c>
      <c r="L111" s="14">
        <f t="shared" ref="L111" si="49">G111*J111</f>
        <v>1645</v>
      </c>
      <c r="M111" s="15">
        <f t="shared" ref="M111" si="50">L111+K111</f>
        <v>2898</v>
      </c>
    </row>
    <row r="112" spans="1:13" x14ac:dyDescent="0.25">
      <c r="A112" s="104" t="s">
        <v>204</v>
      </c>
      <c r="B112" s="106" t="s">
        <v>168</v>
      </c>
      <c r="C112" s="12"/>
      <c r="D112" s="108" t="s">
        <v>207</v>
      </c>
      <c r="E112" s="110" t="s">
        <v>214</v>
      </c>
      <c r="F112" s="79"/>
      <c r="G112" s="112">
        <v>12</v>
      </c>
      <c r="H112" s="114" t="s">
        <v>13</v>
      </c>
      <c r="I112" s="145">
        <v>215</v>
      </c>
      <c r="J112" s="146">
        <v>246</v>
      </c>
      <c r="K112" s="147">
        <f t="shared" ref="K112:K117" si="51">G112*I112</f>
        <v>2580</v>
      </c>
      <c r="L112" s="147">
        <f t="shared" ref="L112:L117" si="52">G112*J112</f>
        <v>2952</v>
      </c>
      <c r="M112" s="148">
        <f t="shared" ref="M112:M117" si="53">L112+K112</f>
        <v>5532</v>
      </c>
    </row>
    <row r="113" spans="1:13" x14ac:dyDescent="0.25">
      <c r="A113" s="104" t="s">
        <v>204</v>
      </c>
      <c r="B113" s="106" t="s">
        <v>169</v>
      </c>
      <c r="C113" s="12"/>
      <c r="D113" s="108" t="s">
        <v>208</v>
      </c>
      <c r="E113" s="110" t="s">
        <v>215</v>
      </c>
      <c r="F113" s="78"/>
      <c r="G113" s="112">
        <v>36</v>
      </c>
      <c r="H113" s="114" t="s">
        <v>13</v>
      </c>
      <c r="I113" s="145">
        <v>360</v>
      </c>
      <c r="J113" s="146">
        <v>293</v>
      </c>
      <c r="K113" s="147">
        <f t="shared" si="51"/>
        <v>12960</v>
      </c>
      <c r="L113" s="147">
        <f t="shared" si="52"/>
        <v>10548</v>
      </c>
      <c r="M113" s="148">
        <f t="shared" si="53"/>
        <v>23508</v>
      </c>
    </row>
    <row r="114" spans="1:13" x14ac:dyDescent="0.25">
      <c r="A114" s="104" t="s">
        <v>204</v>
      </c>
      <c r="B114" s="106" t="s">
        <v>205</v>
      </c>
      <c r="C114" s="12"/>
      <c r="D114" s="108" t="s">
        <v>209</v>
      </c>
      <c r="E114" s="110" t="s">
        <v>216</v>
      </c>
      <c r="F114" s="79"/>
      <c r="G114" s="112">
        <v>91</v>
      </c>
      <c r="H114" s="114" t="s">
        <v>13</v>
      </c>
      <c r="I114" s="145">
        <v>412</v>
      </c>
      <c r="J114" s="146">
        <v>310</v>
      </c>
      <c r="K114" s="147">
        <f t="shared" si="51"/>
        <v>37492</v>
      </c>
      <c r="L114" s="147">
        <f t="shared" si="52"/>
        <v>28210</v>
      </c>
      <c r="M114" s="148">
        <f t="shared" si="53"/>
        <v>65702</v>
      </c>
    </row>
    <row r="115" spans="1:13" x14ac:dyDescent="0.25">
      <c r="A115" s="105" t="s">
        <v>204</v>
      </c>
      <c r="B115" s="107" t="s">
        <v>220</v>
      </c>
      <c r="C115" s="12"/>
      <c r="D115" s="109" t="s">
        <v>210</v>
      </c>
      <c r="E115" s="111" t="s">
        <v>217</v>
      </c>
      <c r="F115" s="79"/>
      <c r="G115" s="113">
        <v>38</v>
      </c>
      <c r="H115" s="115" t="s">
        <v>13</v>
      </c>
      <c r="I115" s="145">
        <v>450</v>
      </c>
      <c r="J115" s="146">
        <v>472</v>
      </c>
      <c r="K115" s="147">
        <f t="shared" si="51"/>
        <v>17100</v>
      </c>
      <c r="L115" s="147">
        <f t="shared" si="52"/>
        <v>17936</v>
      </c>
      <c r="M115" s="148">
        <f t="shared" si="53"/>
        <v>35036</v>
      </c>
    </row>
    <row r="116" spans="1:13" x14ac:dyDescent="0.25">
      <c r="A116" s="104" t="s">
        <v>204</v>
      </c>
      <c r="B116" s="106" t="s">
        <v>221</v>
      </c>
      <c r="C116" s="96"/>
      <c r="D116" s="108" t="s">
        <v>211</v>
      </c>
      <c r="E116" s="110" t="s">
        <v>218</v>
      </c>
      <c r="F116" s="96"/>
      <c r="G116" s="112">
        <v>10</v>
      </c>
      <c r="H116" s="114" t="s">
        <v>13</v>
      </c>
      <c r="I116" s="145">
        <v>878</v>
      </c>
      <c r="J116" s="146">
        <v>510</v>
      </c>
      <c r="K116" s="147">
        <f t="shared" si="51"/>
        <v>8780</v>
      </c>
      <c r="L116" s="147">
        <f t="shared" si="52"/>
        <v>5100</v>
      </c>
      <c r="M116" s="148">
        <f t="shared" si="53"/>
        <v>13880</v>
      </c>
    </row>
    <row r="117" spans="1:13" ht="15.75" thickBot="1" x14ac:dyDescent="0.3">
      <c r="A117" s="116" t="s">
        <v>204</v>
      </c>
      <c r="B117" s="139" t="s">
        <v>222</v>
      </c>
      <c r="C117" s="28"/>
      <c r="D117" s="117" t="s">
        <v>212</v>
      </c>
      <c r="E117" s="118" t="s">
        <v>219</v>
      </c>
      <c r="F117" s="83"/>
      <c r="G117" s="119">
        <v>18</v>
      </c>
      <c r="H117" s="140" t="s">
        <v>13</v>
      </c>
      <c r="I117" s="67">
        <v>749</v>
      </c>
      <c r="J117" s="29">
        <v>620</v>
      </c>
      <c r="K117" s="30">
        <f t="shared" si="51"/>
        <v>13482</v>
      </c>
      <c r="L117" s="30">
        <f t="shared" si="52"/>
        <v>11160</v>
      </c>
      <c r="M117" s="31">
        <f t="shared" si="53"/>
        <v>24642</v>
      </c>
    </row>
    <row r="118" spans="1:13" s="103" customFormat="1" ht="18.75" customHeight="1" thickBot="1" x14ac:dyDescent="0.3">
      <c r="A118" s="142" t="s">
        <v>223</v>
      </c>
      <c r="B118" s="143" t="s">
        <v>224</v>
      </c>
      <c r="C118" s="143"/>
      <c r="D118" s="143"/>
      <c r="E118" s="143"/>
      <c r="F118" s="143"/>
      <c r="G118" s="143"/>
      <c r="H118" s="143"/>
      <c r="I118" s="143"/>
      <c r="J118" s="143"/>
      <c r="K118" s="143"/>
      <c r="L118" s="143"/>
      <c r="M118" s="11">
        <f>SUM(M120:M131)</f>
        <v>168573.8</v>
      </c>
    </row>
    <row r="119" spans="1:13" ht="25.5" customHeight="1" x14ac:dyDescent="0.25">
      <c r="A119" s="164" t="s">
        <v>225</v>
      </c>
      <c r="B119" s="165"/>
      <c r="C119" s="165"/>
      <c r="D119" s="165"/>
      <c r="E119" s="165"/>
      <c r="F119" s="165"/>
      <c r="G119" s="165"/>
      <c r="H119" s="165"/>
      <c r="I119" s="168"/>
      <c r="J119" s="168"/>
      <c r="K119" s="168"/>
      <c r="L119" s="168"/>
      <c r="M119" s="169"/>
    </row>
    <row r="120" spans="1:13" x14ac:dyDescent="0.25">
      <c r="A120" s="104" t="s">
        <v>226</v>
      </c>
      <c r="B120" s="106" t="s">
        <v>62</v>
      </c>
      <c r="C120" s="12"/>
      <c r="D120" s="108" t="s">
        <v>235</v>
      </c>
      <c r="E120" s="110" t="s">
        <v>241</v>
      </c>
      <c r="F120" s="79"/>
      <c r="G120" s="112">
        <v>7</v>
      </c>
      <c r="H120" s="114" t="s">
        <v>13</v>
      </c>
      <c r="I120" s="145">
        <v>108</v>
      </c>
      <c r="J120" s="146">
        <v>110</v>
      </c>
      <c r="K120" s="147">
        <f t="shared" ref="K120" si="54">G120*I120</f>
        <v>756</v>
      </c>
      <c r="L120" s="147">
        <f t="shared" ref="L120" si="55">G120*J120</f>
        <v>770</v>
      </c>
      <c r="M120" s="148">
        <f t="shared" ref="M120" si="56">L120+K120</f>
        <v>1526</v>
      </c>
    </row>
    <row r="121" spans="1:13" x14ac:dyDescent="0.25">
      <c r="A121" s="104" t="s">
        <v>226</v>
      </c>
      <c r="B121" s="106" t="s">
        <v>164</v>
      </c>
      <c r="C121" s="12"/>
      <c r="D121" s="108" t="s">
        <v>235</v>
      </c>
      <c r="E121" s="110" t="s">
        <v>242</v>
      </c>
      <c r="F121" s="78"/>
      <c r="G121" s="112">
        <v>12</v>
      </c>
      <c r="H121" s="114" t="s">
        <v>13</v>
      </c>
      <c r="I121" s="145">
        <v>153</v>
      </c>
      <c r="J121" s="146">
        <v>110</v>
      </c>
      <c r="K121" s="147">
        <f t="shared" ref="K121:K128" si="57">G121*I121</f>
        <v>1836</v>
      </c>
      <c r="L121" s="147">
        <f t="shared" ref="L121:L128" si="58">G121*J121</f>
        <v>1320</v>
      </c>
      <c r="M121" s="148">
        <f t="shared" ref="M121:M128" si="59">L121+K121</f>
        <v>3156</v>
      </c>
    </row>
    <row r="122" spans="1:13" ht="18.75" customHeight="1" x14ac:dyDescent="0.25">
      <c r="A122" s="104" t="s">
        <v>226</v>
      </c>
      <c r="B122" s="106" t="s">
        <v>228</v>
      </c>
      <c r="C122" s="12"/>
      <c r="D122" s="108" t="s">
        <v>235</v>
      </c>
      <c r="E122" s="110" t="s">
        <v>243</v>
      </c>
      <c r="F122" s="79"/>
      <c r="G122" s="112">
        <v>36</v>
      </c>
      <c r="H122" s="114" t="s">
        <v>13</v>
      </c>
      <c r="I122" s="145">
        <v>184</v>
      </c>
      <c r="J122" s="146">
        <v>110</v>
      </c>
      <c r="K122" s="147">
        <f t="shared" si="57"/>
        <v>6624</v>
      </c>
      <c r="L122" s="147">
        <f t="shared" si="58"/>
        <v>3960</v>
      </c>
      <c r="M122" s="148">
        <f t="shared" si="59"/>
        <v>10584</v>
      </c>
    </row>
    <row r="123" spans="1:13" x14ac:dyDescent="0.25">
      <c r="A123" s="104" t="s">
        <v>226</v>
      </c>
      <c r="B123" s="106" t="s">
        <v>229</v>
      </c>
      <c r="C123" s="12"/>
      <c r="D123" s="108" t="s">
        <v>236</v>
      </c>
      <c r="E123" s="110" t="s">
        <v>244</v>
      </c>
      <c r="F123" s="79"/>
      <c r="G123" s="112">
        <v>91</v>
      </c>
      <c r="H123" s="114" t="s">
        <v>13</v>
      </c>
      <c r="I123" s="145">
        <v>181</v>
      </c>
      <c r="J123" s="146">
        <v>190</v>
      </c>
      <c r="K123" s="147">
        <f t="shared" si="57"/>
        <v>16471</v>
      </c>
      <c r="L123" s="147">
        <f t="shared" si="58"/>
        <v>17290</v>
      </c>
      <c r="M123" s="148">
        <f t="shared" si="59"/>
        <v>33761</v>
      </c>
    </row>
    <row r="124" spans="1:13" x14ac:dyDescent="0.25">
      <c r="A124" s="104" t="s">
        <v>226</v>
      </c>
      <c r="B124" s="106" t="s">
        <v>230</v>
      </c>
      <c r="C124" s="12"/>
      <c r="D124" s="108" t="s">
        <v>236</v>
      </c>
      <c r="E124" s="110" t="s">
        <v>245</v>
      </c>
      <c r="F124" s="79"/>
      <c r="G124" s="112">
        <v>38</v>
      </c>
      <c r="H124" s="114" t="s">
        <v>13</v>
      </c>
      <c r="I124" s="145">
        <v>287</v>
      </c>
      <c r="J124" s="146">
        <v>190</v>
      </c>
      <c r="K124" s="147">
        <f t="shared" si="57"/>
        <v>10906</v>
      </c>
      <c r="L124" s="147">
        <f t="shared" si="58"/>
        <v>7220</v>
      </c>
      <c r="M124" s="148">
        <f t="shared" si="59"/>
        <v>18126</v>
      </c>
    </row>
    <row r="125" spans="1:13" x14ac:dyDescent="0.25">
      <c r="A125" s="104" t="s">
        <v>226</v>
      </c>
      <c r="B125" s="106" t="s">
        <v>231</v>
      </c>
      <c r="C125" s="12"/>
      <c r="D125" s="108" t="s">
        <v>236</v>
      </c>
      <c r="E125" s="110" t="s">
        <v>246</v>
      </c>
      <c r="F125" s="78"/>
      <c r="G125" s="112">
        <v>10</v>
      </c>
      <c r="H125" s="114" t="s">
        <v>13</v>
      </c>
      <c r="I125" s="145">
        <v>383</v>
      </c>
      <c r="J125" s="146">
        <v>190</v>
      </c>
      <c r="K125" s="147">
        <f t="shared" si="57"/>
        <v>3830</v>
      </c>
      <c r="L125" s="147">
        <f t="shared" si="58"/>
        <v>1900</v>
      </c>
      <c r="M125" s="148">
        <f t="shared" si="59"/>
        <v>5730</v>
      </c>
    </row>
    <row r="126" spans="1:13" ht="15.75" customHeight="1" x14ac:dyDescent="0.25">
      <c r="A126" s="104" t="s">
        <v>226</v>
      </c>
      <c r="B126" s="106" t="s">
        <v>232</v>
      </c>
      <c r="C126" s="12"/>
      <c r="D126" s="108" t="s">
        <v>236</v>
      </c>
      <c r="E126" s="110" t="s">
        <v>247</v>
      </c>
      <c r="F126" s="79"/>
      <c r="G126" s="112">
        <v>18</v>
      </c>
      <c r="H126" s="114" t="s">
        <v>13</v>
      </c>
      <c r="I126" s="145">
        <v>413</v>
      </c>
      <c r="J126" s="146">
        <v>190</v>
      </c>
      <c r="K126" s="147">
        <f t="shared" si="57"/>
        <v>7434</v>
      </c>
      <c r="L126" s="147">
        <f t="shared" si="58"/>
        <v>3420</v>
      </c>
      <c r="M126" s="148">
        <f t="shared" si="59"/>
        <v>10854</v>
      </c>
    </row>
    <row r="127" spans="1:13" x14ac:dyDescent="0.25">
      <c r="A127" s="104" t="s">
        <v>227</v>
      </c>
      <c r="B127" s="106" t="s">
        <v>233</v>
      </c>
      <c r="C127" s="12"/>
      <c r="D127" s="108" t="s">
        <v>237</v>
      </c>
      <c r="E127" s="110"/>
      <c r="F127" s="79"/>
      <c r="G127" s="126">
        <v>10</v>
      </c>
      <c r="H127" s="114" t="s">
        <v>16</v>
      </c>
      <c r="I127" s="145">
        <v>650</v>
      </c>
      <c r="J127" s="146">
        <v>190</v>
      </c>
      <c r="K127" s="147">
        <f t="shared" si="57"/>
        <v>6500</v>
      </c>
      <c r="L127" s="147">
        <f t="shared" si="58"/>
        <v>1900</v>
      </c>
      <c r="M127" s="148">
        <f t="shared" si="59"/>
        <v>8400</v>
      </c>
    </row>
    <row r="128" spans="1:13" x14ac:dyDescent="0.25">
      <c r="A128" s="104" t="s">
        <v>227</v>
      </c>
      <c r="B128" s="106" t="s">
        <v>234</v>
      </c>
      <c r="C128" s="94"/>
      <c r="D128" s="108" t="s">
        <v>238</v>
      </c>
      <c r="E128" s="110"/>
      <c r="F128" s="120"/>
      <c r="G128" s="126">
        <v>20</v>
      </c>
      <c r="H128" s="114" t="s">
        <v>16</v>
      </c>
      <c r="I128" s="145">
        <v>1200</v>
      </c>
      <c r="J128" s="146">
        <v>250</v>
      </c>
      <c r="K128" s="147">
        <f t="shared" si="57"/>
        <v>24000</v>
      </c>
      <c r="L128" s="147">
        <f t="shared" si="58"/>
        <v>5000</v>
      </c>
      <c r="M128" s="148">
        <f t="shared" si="59"/>
        <v>29000</v>
      </c>
    </row>
    <row r="129" spans="1:13" x14ac:dyDescent="0.25">
      <c r="A129" s="104"/>
      <c r="B129" s="106"/>
      <c r="C129" s="12"/>
      <c r="D129" s="108"/>
      <c r="E129" s="110"/>
      <c r="F129" s="78"/>
      <c r="G129" s="126"/>
      <c r="H129" s="114"/>
      <c r="I129" s="141"/>
      <c r="J129" s="101"/>
      <c r="K129" s="101"/>
      <c r="L129" s="101"/>
      <c r="M129" s="102"/>
    </row>
    <row r="130" spans="1:13" ht="18.75" customHeight="1" x14ac:dyDescent="0.25">
      <c r="A130" s="104" t="s">
        <v>227</v>
      </c>
      <c r="B130" s="106" t="s">
        <v>166</v>
      </c>
      <c r="C130" s="12"/>
      <c r="D130" s="123" t="s">
        <v>239</v>
      </c>
      <c r="E130" s="110"/>
      <c r="F130" s="79"/>
      <c r="G130" s="126">
        <v>145</v>
      </c>
      <c r="H130" s="114" t="s">
        <v>13</v>
      </c>
      <c r="I130" s="145">
        <v>19</v>
      </c>
      <c r="J130" s="146">
        <v>43</v>
      </c>
      <c r="K130" s="147">
        <f t="shared" ref="K130" si="60">G130*I130</f>
        <v>2755</v>
      </c>
      <c r="L130" s="147">
        <f t="shared" ref="L130" si="61">G130*J130</f>
        <v>6235</v>
      </c>
      <c r="M130" s="148">
        <f t="shared" ref="M130" si="62">L130+K130</f>
        <v>8990</v>
      </c>
    </row>
    <row r="131" spans="1:13" ht="15.75" thickBot="1" x14ac:dyDescent="0.3">
      <c r="A131" s="121" t="s">
        <v>227</v>
      </c>
      <c r="B131" s="122" t="s">
        <v>167</v>
      </c>
      <c r="C131" s="12"/>
      <c r="D131" s="124" t="s">
        <v>240</v>
      </c>
      <c r="E131" s="125"/>
      <c r="F131" s="79"/>
      <c r="G131" s="127">
        <v>70</v>
      </c>
      <c r="H131" s="128" t="s">
        <v>13</v>
      </c>
      <c r="I131" s="66">
        <v>19</v>
      </c>
      <c r="J131" s="13">
        <v>69</v>
      </c>
      <c r="K131" s="14">
        <v>34327.5</v>
      </c>
      <c r="L131" s="14">
        <v>4119.3</v>
      </c>
      <c r="M131" s="15">
        <v>38446.800000000003</v>
      </c>
    </row>
    <row r="132" spans="1:13" ht="15.75" thickBot="1" x14ac:dyDescent="0.3">
      <c r="A132" s="46" t="s">
        <v>223</v>
      </c>
      <c r="B132" s="41" t="s">
        <v>248</v>
      </c>
      <c r="C132" s="6" t="s">
        <v>18</v>
      </c>
      <c r="D132" s="6"/>
      <c r="E132" s="7"/>
      <c r="F132" s="8"/>
      <c r="G132" s="91"/>
      <c r="H132" s="69"/>
      <c r="I132" s="9"/>
      <c r="J132" s="9"/>
      <c r="K132" s="10"/>
      <c r="L132" s="10"/>
      <c r="M132" s="11">
        <f>SUM(M134:M159)</f>
        <v>183620</v>
      </c>
    </row>
    <row r="133" spans="1:13" ht="32.25" customHeight="1" thickBot="1" x14ac:dyDescent="0.3">
      <c r="A133" s="173" t="s">
        <v>249</v>
      </c>
      <c r="B133" s="173"/>
      <c r="C133" s="173"/>
      <c r="D133" s="173"/>
      <c r="E133" s="173"/>
      <c r="F133" s="173"/>
      <c r="G133" s="173"/>
      <c r="H133" s="173"/>
      <c r="I133" s="154"/>
      <c r="J133" s="154"/>
      <c r="K133" s="154"/>
      <c r="L133" s="154"/>
      <c r="M133" s="155"/>
    </row>
    <row r="134" spans="1:13" x14ac:dyDescent="0.25">
      <c r="A134" s="49" t="s">
        <v>250</v>
      </c>
      <c r="B134" s="42"/>
      <c r="C134" s="12" t="s">
        <v>40</v>
      </c>
      <c r="D134" s="23" t="s">
        <v>251</v>
      </c>
      <c r="E134" s="26"/>
      <c r="F134" s="78"/>
      <c r="G134" s="63">
        <v>1</v>
      </c>
      <c r="H134" s="149" t="s">
        <v>33</v>
      </c>
      <c r="I134" s="156">
        <v>35000</v>
      </c>
      <c r="J134" s="157"/>
      <c r="K134" s="158">
        <f t="shared" ref="K134" si="63">G134*I134</f>
        <v>35000</v>
      </c>
      <c r="L134" s="158">
        <f t="shared" ref="L134" si="64">G134*J134</f>
        <v>0</v>
      </c>
      <c r="M134" s="159">
        <f t="shared" ref="M134" si="65">L134+K134</f>
        <v>35000</v>
      </c>
    </row>
    <row r="135" spans="1:13" x14ac:dyDescent="0.25">
      <c r="A135" s="49" t="s">
        <v>250</v>
      </c>
      <c r="B135" s="42"/>
      <c r="C135" s="12" t="s">
        <v>40</v>
      </c>
      <c r="D135" s="23" t="s">
        <v>252</v>
      </c>
      <c r="E135" s="26"/>
      <c r="F135" s="78"/>
      <c r="G135" s="63">
        <v>1</v>
      </c>
      <c r="H135" s="149" t="s">
        <v>33</v>
      </c>
      <c r="I135" s="145">
        <v>9000</v>
      </c>
      <c r="J135" s="146"/>
      <c r="K135" s="147">
        <f t="shared" ref="K135:K159" si="66">G135*I135</f>
        <v>9000</v>
      </c>
      <c r="L135" s="147">
        <f t="shared" ref="L135:L159" si="67">G135*J135</f>
        <v>0</v>
      </c>
      <c r="M135" s="148">
        <f t="shared" ref="M135:M159" si="68">L135+K135</f>
        <v>9000</v>
      </c>
    </row>
    <row r="136" spans="1:13" x14ac:dyDescent="0.25">
      <c r="A136" s="49" t="s">
        <v>250</v>
      </c>
      <c r="B136" s="42"/>
      <c r="C136" s="12" t="s">
        <v>40</v>
      </c>
      <c r="D136" s="23" t="s">
        <v>253</v>
      </c>
      <c r="E136" s="26"/>
      <c r="F136" s="78"/>
      <c r="G136" s="63">
        <v>1</v>
      </c>
      <c r="H136" s="149" t="s">
        <v>33</v>
      </c>
      <c r="I136" s="145">
        <v>8100</v>
      </c>
      <c r="J136" s="146"/>
      <c r="K136" s="147">
        <f t="shared" si="66"/>
        <v>8100</v>
      </c>
      <c r="L136" s="147">
        <f t="shared" si="67"/>
        <v>0</v>
      </c>
      <c r="M136" s="148">
        <f t="shared" si="68"/>
        <v>8100</v>
      </c>
    </row>
    <row r="137" spans="1:13" x14ac:dyDescent="0.25">
      <c r="A137" s="49" t="s">
        <v>250</v>
      </c>
      <c r="B137" s="42"/>
      <c r="C137" s="12" t="s">
        <v>40</v>
      </c>
      <c r="D137" s="23" t="s">
        <v>254</v>
      </c>
      <c r="E137" s="26"/>
      <c r="F137" s="78"/>
      <c r="G137" s="63">
        <v>1</v>
      </c>
      <c r="H137" s="149" t="s">
        <v>33</v>
      </c>
      <c r="I137" s="145">
        <v>7200</v>
      </c>
      <c r="J137" s="146"/>
      <c r="K137" s="147">
        <f t="shared" si="66"/>
        <v>7200</v>
      </c>
      <c r="L137" s="147">
        <f t="shared" si="67"/>
        <v>0</v>
      </c>
      <c r="M137" s="148">
        <f t="shared" si="68"/>
        <v>7200</v>
      </c>
    </row>
    <row r="138" spans="1:13" x14ac:dyDescent="0.25">
      <c r="A138" s="49" t="s">
        <v>250</v>
      </c>
      <c r="B138" s="42"/>
      <c r="C138" s="12" t="s">
        <v>40</v>
      </c>
      <c r="D138" s="23" t="s">
        <v>255</v>
      </c>
      <c r="E138" s="26"/>
      <c r="F138" s="79"/>
      <c r="G138" s="63">
        <v>1</v>
      </c>
      <c r="H138" s="149" t="s">
        <v>33</v>
      </c>
      <c r="I138" s="145">
        <v>4500</v>
      </c>
      <c r="J138" s="146"/>
      <c r="K138" s="147">
        <f t="shared" si="66"/>
        <v>4500</v>
      </c>
      <c r="L138" s="147">
        <f t="shared" si="67"/>
        <v>0</v>
      </c>
      <c r="M138" s="148">
        <f t="shared" si="68"/>
        <v>4500</v>
      </c>
    </row>
    <row r="139" spans="1:13" x14ac:dyDescent="0.25">
      <c r="A139" s="49" t="s">
        <v>250</v>
      </c>
      <c r="B139" s="42"/>
      <c r="C139" s="12" t="s">
        <v>40</v>
      </c>
      <c r="D139" s="23" t="s">
        <v>31</v>
      </c>
      <c r="E139" s="26"/>
      <c r="F139" s="79"/>
      <c r="G139" s="63">
        <v>48</v>
      </c>
      <c r="H139" s="149" t="s">
        <v>269</v>
      </c>
      <c r="I139" s="145">
        <v>650</v>
      </c>
      <c r="J139" s="146"/>
      <c r="K139" s="147">
        <f t="shared" si="66"/>
        <v>31200</v>
      </c>
      <c r="L139" s="147">
        <f t="shared" si="67"/>
        <v>0</v>
      </c>
      <c r="M139" s="148">
        <f t="shared" si="68"/>
        <v>31200</v>
      </c>
    </row>
    <row r="140" spans="1:13" x14ac:dyDescent="0.25">
      <c r="A140" s="49" t="s">
        <v>250</v>
      </c>
      <c r="B140" s="42"/>
      <c r="C140" s="12" t="s">
        <v>40</v>
      </c>
      <c r="D140" s="23" t="s">
        <v>29</v>
      </c>
      <c r="E140" s="26"/>
      <c r="F140" s="79"/>
      <c r="G140" s="63">
        <v>20</v>
      </c>
      <c r="H140" s="149" t="s">
        <v>269</v>
      </c>
      <c r="I140" s="145">
        <v>650</v>
      </c>
      <c r="J140" s="146"/>
      <c r="K140" s="147">
        <f t="shared" si="66"/>
        <v>13000</v>
      </c>
      <c r="L140" s="147">
        <f t="shared" si="67"/>
        <v>0</v>
      </c>
      <c r="M140" s="148">
        <f t="shared" si="68"/>
        <v>13000</v>
      </c>
    </row>
    <row r="141" spans="1:13" ht="25.5" x14ac:dyDescent="0.25">
      <c r="A141" s="49" t="s">
        <v>250</v>
      </c>
      <c r="B141" s="42"/>
      <c r="C141" s="12" t="s">
        <v>40</v>
      </c>
      <c r="D141" s="23" t="s">
        <v>256</v>
      </c>
      <c r="E141" s="26"/>
      <c r="F141" s="79"/>
      <c r="G141" s="63">
        <v>1</v>
      </c>
      <c r="H141" s="149" t="s">
        <v>33</v>
      </c>
      <c r="I141" s="145">
        <v>3500</v>
      </c>
      <c r="J141" s="146"/>
      <c r="K141" s="147">
        <f t="shared" si="66"/>
        <v>3500</v>
      </c>
      <c r="L141" s="147">
        <f t="shared" si="67"/>
        <v>0</v>
      </c>
      <c r="M141" s="148">
        <f t="shared" si="68"/>
        <v>3500</v>
      </c>
    </row>
    <row r="142" spans="1:13" x14ac:dyDescent="0.25">
      <c r="A142" s="49" t="s">
        <v>250</v>
      </c>
      <c r="B142" s="42"/>
      <c r="C142" s="12" t="s">
        <v>40</v>
      </c>
      <c r="D142" s="23" t="s">
        <v>257</v>
      </c>
      <c r="E142" s="26"/>
      <c r="F142" s="79"/>
      <c r="G142" s="63">
        <v>6</v>
      </c>
      <c r="H142" s="149" t="s">
        <v>12</v>
      </c>
      <c r="I142" s="145">
        <v>450</v>
      </c>
      <c r="J142" s="146"/>
      <c r="K142" s="147">
        <f t="shared" si="66"/>
        <v>2700</v>
      </c>
      <c r="L142" s="147">
        <f t="shared" si="67"/>
        <v>0</v>
      </c>
      <c r="M142" s="148">
        <f t="shared" si="68"/>
        <v>2700</v>
      </c>
    </row>
    <row r="143" spans="1:13" x14ac:dyDescent="0.25">
      <c r="A143" s="49" t="s">
        <v>250</v>
      </c>
      <c r="B143" s="42"/>
      <c r="C143" s="12" t="s">
        <v>40</v>
      </c>
      <c r="D143" s="23" t="s">
        <v>27</v>
      </c>
      <c r="E143" s="26"/>
      <c r="F143" s="78"/>
      <c r="G143" s="63">
        <v>1</v>
      </c>
      <c r="H143" s="149" t="s">
        <v>33</v>
      </c>
      <c r="I143" s="145">
        <v>2000</v>
      </c>
      <c r="J143" s="146"/>
      <c r="K143" s="147">
        <f t="shared" si="66"/>
        <v>2000</v>
      </c>
      <c r="L143" s="147">
        <f t="shared" si="67"/>
        <v>0</v>
      </c>
      <c r="M143" s="148">
        <f t="shared" si="68"/>
        <v>2000</v>
      </c>
    </row>
    <row r="144" spans="1:13" x14ac:dyDescent="0.25">
      <c r="A144" s="49" t="s">
        <v>250</v>
      </c>
      <c r="B144" s="42"/>
      <c r="C144" s="12" t="s">
        <v>40</v>
      </c>
      <c r="D144" s="23" t="s">
        <v>258</v>
      </c>
      <c r="E144" s="25"/>
      <c r="F144" s="79"/>
      <c r="G144" s="63">
        <v>1</v>
      </c>
      <c r="H144" s="149" t="s">
        <v>33</v>
      </c>
      <c r="I144" s="145">
        <v>4300</v>
      </c>
      <c r="J144" s="146"/>
      <c r="K144" s="147">
        <f t="shared" si="66"/>
        <v>4300</v>
      </c>
      <c r="L144" s="147">
        <f t="shared" si="67"/>
        <v>0</v>
      </c>
      <c r="M144" s="148">
        <f t="shared" si="68"/>
        <v>4300</v>
      </c>
    </row>
    <row r="145" spans="1:13" x14ac:dyDescent="0.25">
      <c r="A145" s="49" t="s">
        <v>250</v>
      </c>
      <c r="B145" s="42"/>
      <c r="C145" s="12" t="s">
        <v>40</v>
      </c>
      <c r="D145" s="23" t="s">
        <v>259</v>
      </c>
      <c r="E145" s="26"/>
      <c r="F145" s="78"/>
      <c r="G145" s="63">
        <v>1</v>
      </c>
      <c r="H145" s="149" t="s">
        <v>33</v>
      </c>
      <c r="I145" s="145">
        <v>800</v>
      </c>
      <c r="J145" s="146"/>
      <c r="K145" s="147">
        <f t="shared" si="66"/>
        <v>800</v>
      </c>
      <c r="L145" s="147">
        <f t="shared" si="67"/>
        <v>0</v>
      </c>
      <c r="M145" s="148">
        <f t="shared" si="68"/>
        <v>800</v>
      </c>
    </row>
    <row r="146" spans="1:13" x14ac:dyDescent="0.25">
      <c r="A146" s="49" t="s">
        <v>250</v>
      </c>
      <c r="B146" s="42"/>
      <c r="C146" s="12" t="s">
        <v>40</v>
      </c>
      <c r="D146" s="23" t="s">
        <v>260</v>
      </c>
      <c r="E146" s="26"/>
      <c r="F146" s="78"/>
      <c r="G146" s="63">
        <v>212</v>
      </c>
      <c r="H146" s="149" t="s">
        <v>13</v>
      </c>
      <c r="I146" s="145">
        <v>10</v>
      </c>
      <c r="J146" s="146"/>
      <c r="K146" s="147">
        <f t="shared" si="66"/>
        <v>2120</v>
      </c>
      <c r="L146" s="147">
        <f t="shared" si="67"/>
        <v>0</v>
      </c>
      <c r="M146" s="148">
        <f t="shared" si="68"/>
        <v>2120</v>
      </c>
    </row>
    <row r="147" spans="1:13" x14ac:dyDescent="0.25">
      <c r="A147" s="49" t="s">
        <v>250</v>
      </c>
      <c r="B147" s="42"/>
      <c r="C147" s="12" t="s">
        <v>40</v>
      </c>
      <c r="D147" s="23" t="s">
        <v>261</v>
      </c>
      <c r="E147" s="26"/>
      <c r="F147" s="79"/>
      <c r="G147" s="63">
        <v>1</v>
      </c>
      <c r="H147" s="149" t="s">
        <v>33</v>
      </c>
      <c r="I147" s="145">
        <v>2500</v>
      </c>
      <c r="J147" s="146"/>
      <c r="K147" s="147">
        <f t="shared" si="66"/>
        <v>2500</v>
      </c>
      <c r="L147" s="147">
        <f t="shared" si="67"/>
        <v>0</v>
      </c>
      <c r="M147" s="148">
        <f t="shared" si="68"/>
        <v>2500</v>
      </c>
    </row>
    <row r="148" spans="1:13" x14ac:dyDescent="0.25">
      <c r="A148" s="49" t="s">
        <v>250</v>
      </c>
      <c r="B148" s="42"/>
      <c r="C148" s="12" t="s">
        <v>40</v>
      </c>
      <c r="D148" s="23" t="s">
        <v>262</v>
      </c>
      <c r="E148" s="26"/>
      <c r="F148" s="79"/>
      <c r="G148" s="63">
        <v>1</v>
      </c>
      <c r="H148" s="149" t="s">
        <v>33</v>
      </c>
      <c r="I148" s="145">
        <v>3600</v>
      </c>
      <c r="J148" s="146"/>
      <c r="K148" s="147">
        <f t="shared" si="66"/>
        <v>3600</v>
      </c>
      <c r="L148" s="147">
        <f t="shared" si="67"/>
        <v>0</v>
      </c>
      <c r="M148" s="148">
        <f t="shared" si="68"/>
        <v>3600</v>
      </c>
    </row>
    <row r="149" spans="1:13" ht="26.25" thickBot="1" x14ac:dyDescent="0.3">
      <c r="A149" s="49" t="s">
        <v>250</v>
      </c>
      <c r="B149" s="42"/>
      <c r="C149" s="12" t="s">
        <v>40</v>
      </c>
      <c r="D149" s="23" t="s">
        <v>263</v>
      </c>
      <c r="E149" s="26"/>
      <c r="F149" s="79"/>
      <c r="G149" s="63">
        <v>1</v>
      </c>
      <c r="H149" s="149" t="s">
        <v>33</v>
      </c>
      <c r="I149" s="145">
        <v>2000</v>
      </c>
      <c r="J149" s="146"/>
      <c r="K149" s="147">
        <f t="shared" si="66"/>
        <v>2000</v>
      </c>
      <c r="L149" s="147">
        <f t="shared" si="67"/>
        <v>0</v>
      </c>
      <c r="M149" s="148">
        <f t="shared" si="68"/>
        <v>2000</v>
      </c>
    </row>
    <row r="150" spans="1:13" ht="15.75" thickBot="1" x14ac:dyDescent="0.3">
      <c r="A150" s="49" t="s">
        <v>250</v>
      </c>
      <c r="B150" s="42"/>
      <c r="C150" s="6"/>
      <c r="D150" s="23" t="s">
        <v>25</v>
      </c>
      <c r="E150" s="26"/>
      <c r="F150" s="79"/>
      <c r="G150" s="63">
        <v>1</v>
      </c>
      <c r="H150" s="149" t="s">
        <v>33</v>
      </c>
      <c r="I150" s="145">
        <v>1100</v>
      </c>
      <c r="J150" s="146"/>
      <c r="K150" s="147">
        <f t="shared" si="66"/>
        <v>1100</v>
      </c>
      <c r="L150" s="147">
        <f t="shared" si="67"/>
        <v>0</v>
      </c>
      <c r="M150" s="148">
        <f t="shared" si="68"/>
        <v>1100</v>
      </c>
    </row>
    <row r="151" spans="1:13" x14ac:dyDescent="0.25">
      <c r="A151" s="49" t="s">
        <v>250</v>
      </c>
      <c r="B151" s="42"/>
      <c r="C151" s="36"/>
      <c r="D151" s="23" t="s">
        <v>26</v>
      </c>
      <c r="E151" s="26"/>
      <c r="F151" s="79"/>
      <c r="G151" s="63">
        <v>30</v>
      </c>
      <c r="H151" s="149" t="s">
        <v>12</v>
      </c>
      <c r="I151" s="145">
        <v>800</v>
      </c>
      <c r="J151" s="146"/>
      <c r="K151" s="147">
        <f t="shared" si="66"/>
        <v>24000</v>
      </c>
      <c r="L151" s="147">
        <f t="shared" si="67"/>
        <v>0</v>
      </c>
      <c r="M151" s="148">
        <f t="shared" si="68"/>
        <v>24000</v>
      </c>
    </row>
    <row r="152" spans="1:13" x14ac:dyDescent="0.25">
      <c r="A152" s="49" t="s">
        <v>250</v>
      </c>
      <c r="B152" s="42"/>
      <c r="C152" s="12" t="s">
        <v>45</v>
      </c>
      <c r="D152" s="23" t="s">
        <v>264</v>
      </c>
      <c r="E152" s="26"/>
      <c r="F152" s="78"/>
      <c r="G152" s="63">
        <v>1</v>
      </c>
      <c r="H152" s="149" t="s">
        <v>33</v>
      </c>
      <c r="I152" s="145">
        <v>1200</v>
      </c>
      <c r="J152" s="146"/>
      <c r="K152" s="147">
        <f t="shared" si="66"/>
        <v>1200</v>
      </c>
      <c r="L152" s="147">
        <f t="shared" si="67"/>
        <v>0</v>
      </c>
      <c r="M152" s="148">
        <f t="shared" si="68"/>
        <v>1200</v>
      </c>
    </row>
    <row r="153" spans="1:13" ht="25.5" x14ac:dyDescent="0.25">
      <c r="A153" s="49" t="s">
        <v>250</v>
      </c>
      <c r="B153" s="42"/>
      <c r="C153" s="12" t="s">
        <v>45</v>
      </c>
      <c r="D153" s="23" t="s">
        <v>265</v>
      </c>
      <c r="E153" s="26"/>
      <c r="F153" s="78"/>
      <c r="G153" s="63">
        <v>1</v>
      </c>
      <c r="H153" s="149" t="s">
        <v>33</v>
      </c>
      <c r="I153" s="145">
        <v>2400</v>
      </c>
      <c r="J153" s="146"/>
      <c r="K153" s="147">
        <f t="shared" si="66"/>
        <v>2400</v>
      </c>
      <c r="L153" s="147">
        <f t="shared" si="67"/>
        <v>0</v>
      </c>
      <c r="M153" s="148">
        <f t="shared" si="68"/>
        <v>2400</v>
      </c>
    </row>
    <row r="154" spans="1:13" x14ac:dyDescent="0.25">
      <c r="A154" s="49" t="s">
        <v>250</v>
      </c>
      <c r="B154" s="42"/>
      <c r="C154" s="12" t="s">
        <v>45</v>
      </c>
      <c r="D154" s="23" t="s">
        <v>28</v>
      </c>
      <c r="E154" s="26"/>
      <c r="F154" s="78"/>
      <c r="G154" s="63">
        <v>1</v>
      </c>
      <c r="H154" s="149" t="s">
        <v>33</v>
      </c>
      <c r="I154" s="145">
        <v>1200</v>
      </c>
      <c r="J154" s="146"/>
      <c r="K154" s="147">
        <f t="shared" si="66"/>
        <v>1200</v>
      </c>
      <c r="L154" s="147">
        <f t="shared" si="67"/>
        <v>0</v>
      </c>
      <c r="M154" s="148">
        <f t="shared" si="68"/>
        <v>1200</v>
      </c>
    </row>
    <row r="155" spans="1:13" x14ac:dyDescent="0.25">
      <c r="A155" s="49" t="s">
        <v>250</v>
      </c>
      <c r="B155" s="42"/>
      <c r="C155" s="12" t="s">
        <v>45</v>
      </c>
      <c r="D155" s="23" t="s">
        <v>30</v>
      </c>
      <c r="E155" s="26"/>
      <c r="F155" s="78"/>
      <c r="G155" s="63">
        <v>1</v>
      </c>
      <c r="H155" s="149" t="s">
        <v>33</v>
      </c>
      <c r="I155" s="145">
        <v>2200</v>
      </c>
      <c r="J155" s="146"/>
      <c r="K155" s="147">
        <f t="shared" si="66"/>
        <v>2200</v>
      </c>
      <c r="L155" s="147">
        <f t="shared" si="67"/>
        <v>0</v>
      </c>
      <c r="M155" s="148">
        <f t="shared" si="68"/>
        <v>2200</v>
      </c>
    </row>
    <row r="156" spans="1:13" x14ac:dyDescent="0.25">
      <c r="A156" s="49" t="s">
        <v>250</v>
      </c>
      <c r="B156" s="43"/>
      <c r="C156" s="12"/>
      <c r="D156" s="23" t="s">
        <v>266</v>
      </c>
      <c r="E156" s="25"/>
      <c r="F156" s="79"/>
      <c r="G156" s="63">
        <v>1</v>
      </c>
      <c r="H156" s="149" t="s">
        <v>33</v>
      </c>
      <c r="I156" s="145">
        <v>8500</v>
      </c>
      <c r="J156" s="146"/>
      <c r="K156" s="147">
        <f t="shared" si="66"/>
        <v>8500</v>
      </c>
      <c r="L156" s="147">
        <f t="shared" si="67"/>
        <v>0</v>
      </c>
      <c r="M156" s="148">
        <f t="shared" si="68"/>
        <v>8500</v>
      </c>
    </row>
    <row r="157" spans="1:13" x14ac:dyDescent="0.25">
      <c r="A157" s="49" t="s">
        <v>250</v>
      </c>
      <c r="B157" s="42"/>
      <c r="C157" s="12" t="s">
        <v>43</v>
      </c>
      <c r="D157" s="23" t="s">
        <v>267</v>
      </c>
      <c r="E157" s="37"/>
      <c r="F157" s="79"/>
      <c r="G157" s="63">
        <v>1</v>
      </c>
      <c r="H157" s="149" t="s">
        <v>33</v>
      </c>
      <c r="I157" s="145">
        <v>8500</v>
      </c>
      <c r="J157" s="146"/>
      <c r="K157" s="147">
        <f t="shared" si="66"/>
        <v>8500</v>
      </c>
      <c r="L157" s="147">
        <f t="shared" si="67"/>
        <v>0</v>
      </c>
      <c r="M157" s="148">
        <f t="shared" si="68"/>
        <v>8500</v>
      </c>
    </row>
    <row r="158" spans="1:13" x14ac:dyDescent="0.25">
      <c r="A158" s="49" t="s">
        <v>250</v>
      </c>
      <c r="B158" s="35"/>
      <c r="C158" s="36"/>
      <c r="D158" s="23" t="s">
        <v>268</v>
      </c>
      <c r="E158" s="36"/>
      <c r="F158" s="36"/>
      <c r="G158" s="63">
        <v>2</v>
      </c>
      <c r="H158" s="149" t="s">
        <v>12</v>
      </c>
      <c r="I158" s="145">
        <v>750</v>
      </c>
      <c r="J158" s="146"/>
      <c r="K158" s="147">
        <f t="shared" si="66"/>
        <v>1500</v>
      </c>
      <c r="L158" s="147">
        <f t="shared" si="67"/>
        <v>0</v>
      </c>
      <c r="M158" s="148">
        <f t="shared" si="68"/>
        <v>1500</v>
      </c>
    </row>
    <row r="159" spans="1:13" ht="15.75" thickBot="1" x14ac:dyDescent="0.3">
      <c r="A159" s="129" t="s">
        <v>250</v>
      </c>
      <c r="B159" s="42"/>
      <c r="C159" s="12" t="s">
        <v>43</v>
      </c>
      <c r="D159" s="59" t="s">
        <v>32</v>
      </c>
      <c r="E159" s="37"/>
      <c r="F159" s="79"/>
      <c r="G159" s="130">
        <v>1</v>
      </c>
      <c r="H159" s="150" t="s">
        <v>33</v>
      </c>
      <c r="I159" s="160">
        <v>1500</v>
      </c>
      <c r="J159" s="161"/>
      <c r="K159" s="162">
        <f t="shared" si="66"/>
        <v>1500</v>
      </c>
      <c r="L159" s="162">
        <f t="shared" si="67"/>
        <v>0</v>
      </c>
      <c r="M159" s="163">
        <f t="shared" si="68"/>
        <v>1500</v>
      </c>
    </row>
    <row r="160" spans="1:13" s="17" customFormat="1" ht="15.75" thickBot="1" x14ac:dyDescent="0.3">
      <c r="A160" s="47"/>
      <c r="B160" s="44"/>
      <c r="C160" s="18" t="s">
        <v>14</v>
      </c>
      <c r="D160" s="18"/>
      <c r="E160" s="19"/>
      <c r="F160" s="20"/>
      <c r="G160" s="92"/>
      <c r="H160" s="70"/>
      <c r="I160" s="151"/>
      <c r="J160" s="151"/>
      <c r="K160" s="152"/>
      <c r="L160" s="152"/>
      <c r="M160" s="153">
        <f>SUM(M132,M118,M109,M82,M68,M17,M5)</f>
        <v>4077516.6500000004</v>
      </c>
    </row>
    <row r="161" spans="1:13" s="17" customFormat="1" ht="15.75" customHeight="1" thickBot="1" x14ac:dyDescent="0.3">
      <c r="A161" s="46"/>
      <c r="B161" s="41"/>
      <c r="C161" s="6" t="s">
        <v>15</v>
      </c>
      <c r="D161" s="6"/>
      <c r="E161" s="7"/>
      <c r="F161" s="8"/>
      <c r="G161" s="91"/>
      <c r="H161" s="69"/>
      <c r="I161" s="9"/>
      <c r="J161" s="16"/>
      <c r="K161" s="21"/>
      <c r="L161" s="21"/>
      <c r="M161" s="22"/>
    </row>
    <row r="162" spans="1:13" ht="48" customHeight="1" x14ac:dyDescent="0.25">
      <c r="A162" s="194" t="s">
        <v>46</v>
      </c>
      <c r="B162" s="194"/>
      <c r="C162" s="194"/>
      <c r="D162" s="194"/>
      <c r="E162" s="194"/>
      <c r="F162" s="194"/>
      <c r="G162" s="194"/>
      <c r="H162" s="194"/>
      <c r="I162" s="194"/>
      <c r="J162" s="194"/>
      <c r="K162" s="194"/>
      <c r="L162" s="194"/>
      <c r="M162" s="195"/>
    </row>
    <row r="163" spans="1:13" ht="5.25" customHeight="1" thickBot="1" x14ac:dyDescent="0.3">
      <c r="B163" s="170"/>
      <c r="C163" s="171"/>
      <c r="D163" s="171"/>
      <c r="E163" s="171"/>
      <c r="F163" s="171"/>
      <c r="G163" s="171"/>
      <c r="H163" s="171"/>
      <c r="I163" s="171"/>
      <c r="J163" s="171"/>
      <c r="K163" s="171"/>
      <c r="L163" s="171"/>
      <c r="M163" s="172"/>
    </row>
    <row r="225" spans="14:14" x14ac:dyDescent="0.25">
      <c r="N225" s="17"/>
    </row>
    <row r="226" spans="14:14" x14ac:dyDescent="0.25">
      <c r="N226" s="17"/>
    </row>
  </sheetData>
  <autoFilter ref="B4:M161" xr:uid="{00000000-0009-0000-0000-000000000000}"/>
  <mergeCells count="20">
    <mergeCell ref="J66:J67"/>
    <mergeCell ref="K66:K67"/>
    <mergeCell ref="L66:L67"/>
    <mergeCell ref="M66:M67"/>
    <mergeCell ref="A69:H69"/>
    <mergeCell ref="A66:A67"/>
    <mergeCell ref="F66:F67"/>
    <mergeCell ref="G66:G67"/>
    <mergeCell ref="H66:H67"/>
    <mergeCell ref="I66:I67"/>
    <mergeCell ref="D66:E66"/>
    <mergeCell ref="D67:E67"/>
    <mergeCell ref="B66:B67"/>
    <mergeCell ref="A110:H110"/>
    <mergeCell ref="A119:H119"/>
    <mergeCell ref="A83:H83"/>
    <mergeCell ref="I119:M119"/>
    <mergeCell ref="B163:M163"/>
    <mergeCell ref="A133:H133"/>
    <mergeCell ref="A162:M162"/>
  </mergeCells>
  <phoneticPr fontId="13" type="noConversion"/>
  <conditionalFormatting sqref="H4">
    <cfRule type="containsText" dxfId="9" priority="24423" operator="containsText" text="kpl">
      <formula>NOT(ISERROR(SEARCH("kpl",H4)))</formula>
    </cfRule>
  </conditionalFormatting>
  <conditionalFormatting sqref="H161">
    <cfRule type="containsText" dxfId="8" priority="11322" operator="containsText" text="kpl">
      <formula>NOT(ISERROR(SEARCH("kpl",H161)))</formula>
    </cfRule>
  </conditionalFormatting>
  <conditionalFormatting sqref="H160">
    <cfRule type="containsText" dxfId="7" priority="11328" operator="containsText" text="kpl">
      <formula>NOT(ISERROR(SEARCH("kpl",H160)))</formula>
    </cfRule>
  </conditionalFormatting>
  <conditionalFormatting sqref="H160">
    <cfRule type="containsText" dxfId="6" priority="11327" operator="containsText" text="kpl">
      <formula>NOT(ISERROR(SEARCH("kpl",H160)))</formula>
    </cfRule>
  </conditionalFormatting>
  <conditionalFormatting sqref="H160">
    <cfRule type="containsText" dxfId="5" priority="11324" operator="containsText" text="kpl">
      <formula>NOT(ISERROR(SEARCH("kpl",H160)))</formula>
    </cfRule>
  </conditionalFormatting>
  <conditionalFormatting sqref="H5">
    <cfRule type="containsText" dxfId="4" priority="2665" operator="containsText" text="kpl">
      <formula>NOT(ISERROR(SEARCH("kpl",H5)))</formula>
    </cfRule>
  </conditionalFormatting>
  <conditionalFormatting sqref="H17">
    <cfRule type="containsText" dxfId="3" priority="1322" operator="containsText" text="kpl">
      <formula>NOT(ISERROR(SEARCH("kpl",H17)))</formula>
    </cfRule>
  </conditionalFormatting>
  <conditionalFormatting sqref="H68">
    <cfRule type="containsText" dxfId="2" priority="1182" operator="containsText" text="kpl">
      <formula>NOT(ISERROR(SEARCH("kpl",H68)))</formula>
    </cfRule>
  </conditionalFormatting>
  <conditionalFormatting sqref="H132">
    <cfRule type="containsText" dxfId="1" priority="1112" operator="containsText" text="kpl">
      <formula>NOT(ISERROR(SEARCH("kpl",H132)))</formula>
    </cfRule>
  </conditionalFormatting>
  <conditionalFormatting sqref="H82">
    <cfRule type="containsText" dxfId="0" priority="15" operator="containsText" text="kpl">
      <formula>NOT(ISERROR(SEARCH("kpl",H82)))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r:id="rId1"/>
  <headerFooter>
    <oddHeader>&amp;LGYREC - MODERNIZACE KOTELNY&amp;CVytápění
Rozpočet&amp;RAZ KLIMA a.s.</oddHeader>
    <oddFooter>&amp;LVypracoval: Ing. Viktor Šulc&amp;C&amp;P z &amp;N&amp;RDne: 05/2023</oddFooter>
  </headerFooter>
  <rowBreaks count="1" manualBreakCount="1">
    <brk id="5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2023-05-23T12:28:11Z</dcterms:modified>
</cp:coreProperties>
</file>